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Cliente Selecto\Desktop\FELMON\INFORMACION 08 ABRIL 2021\"/>
    </mc:Choice>
  </mc:AlternateContent>
  <xr:revisionPtr revIDLastSave="0" documentId="13_ncr:1_{FCCFA550-92E0-4B82-9101-8675E0FFE0CA}" xr6:coauthVersionLast="46" xr6:coauthVersionMax="46" xr10:uidLastSave="{00000000-0000-0000-0000-000000000000}"/>
  <bookViews>
    <workbookView xWindow="-108" yWindow="-108" windowWidth="23256" windowHeight="12576" tabRatio="886" xr2:uid="{00000000-000D-0000-FFFF-FFFF00000000}"/>
  </bookViews>
  <sheets>
    <sheet name="BALANCE DETALLADO DIC-20" sheetId="4" r:id="rId1"/>
    <sheet name="P Y G DETALLADO DIC-20" sheetId="7" r:id="rId2"/>
    <sheet name="COD" sheetId="2" r:id="rId3"/>
    <sheet name="F.2020" sheetId="3" r:id="rId4"/>
    <sheet name="GASTOS NO DEDUCIBLES" sheetId="9" r:id="rId5"/>
  </sheets>
  <externalReferences>
    <externalReference r:id="rId6"/>
  </externalReferences>
  <definedNames>
    <definedName name="_xlnm.Print_Area" localSheetId="0">'BALANCE DETALLADO DIC-20'!$A$5105:$K$5117</definedName>
    <definedName name="_xlnm.Print_Area" localSheetId="3">F.2020!$A$647:$O$1048576</definedName>
    <definedName name="_xlnm.Print_Area" localSheetId="4">'GASTOS NO DEDUCIBLES'!$A$1:$P$1439</definedName>
    <definedName name="concepto1004">#REF!</definedName>
    <definedName name="concepto1004.error1">#REF!</definedName>
    <definedName name="concepto1004.error2">#REF!</definedName>
    <definedName name="concepto1004.validacion1">#REF!</definedName>
    <definedName name="concepto1004.validacion2">#REF!</definedName>
    <definedName name="concepto1004.valordefecto">#REF!</definedName>
    <definedName name="concepto1006">#REF!</definedName>
    <definedName name="concepto1006.error1">#REF!</definedName>
    <definedName name="concepto1006.error2">#REF!</definedName>
    <definedName name="concepto1006.validacion1">#REF!</definedName>
    <definedName name="concepto1006.validacion2">#REF!</definedName>
    <definedName name="concepto1006.valordefecto">#REF!</definedName>
    <definedName name="concepto1008">#REF!</definedName>
    <definedName name="concepto1008.error1">#REF!</definedName>
    <definedName name="concepto1008.error2">#REF!</definedName>
    <definedName name="concepto1008.validacion1">#REF!</definedName>
    <definedName name="concepto1008.validacion2">#REF!</definedName>
    <definedName name="concepto1008.valordefecto">#REF!</definedName>
    <definedName name="concepto1061">#REF!</definedName>
    <definedName name="concepto1061.error1">#REF!</definedName>
    <definedName name="concepto1061.error2">#REF!</definedName>
    <definedName name="concepto1061.validacion1">#REF!</definedName>
    <definedName name="concepto1061.validacion2">#REF!</definedName>
    <definedName name="concepto1061.valordefecto">#REF!</definedName>
    <definedName name="concepto1062">#REF!</definedName>
    <definedName name="concepto1062.error1">#REF!</definedName>
    <definedName name="concepto1062.error2">#REF!</definedName>
    <definedName name="concepto1062.validacion1">#REF!</definedName>
    <definedName name="concepto1062.validacion2">#REF!</definedName>
    <definedName name="concepto1062.valordefecto">#REF!</definedName>
    <definedName name="concepto1063">#REF!</definedName>
    <definedName name="concepto1063.error1">#REF!</definedName>
    <definedName name="concepto1063.error2">#REF!</definedName>
    <definedName name="concepto1063.validacion1">#REF!</definedName>
    <definedName name="concepto1063.validacion2">#REF!</definedName>
    <definedName name="concepto1063.valordefecto">#REF!</definedName>
    <definedName name="concepto1064">#REF!</definedName>
    <definedName name="concepto1064.error1">#REF!</definedName>
    <definedName name="concepto1064.error2">#REF!</definedName>
    <definedName name="concepto1064.validacion1">#REF!</definedName>
    <definedName name="concepto1064.validacion2">#REF!</definedName>
    <definedName name="concepto1064.valordefecto">#REF!</definedName>
    <definedName name="concepto1065">#REF!</definedName>
    <definedName name="concepto1065.error1">#REF!</definedName>
    <definedName name="concepto1065.error2">#REF!</definedName>
    <definedName name="concepto1065.validacion1">#REF!</definedName>
    <definedName name="concepto1065.validacion2">#REF!</definedName>
    <definedName name="concepto1065.valordefecto">#REF!</definedName>
    <definedName name="concepto1075.error2">#REF!</definedName>
    <definedName name="concepto1075.validacion1">#REF!</definedName>
    <definedName name="concepto1075.validacion2">#REF!</definedName>
    <definedName name="concepto1075.valordefecto">#REF!</definedName>
    <definedName name="concepto1076">#REF!</definedName>
    <definedName name="concepto1076.error1">#REF!</definedName>
    <definedName name="concepto1076.error2">#REF!</definedName>
    <definedName name="concepto1076.validacion1">#REF!</definedName>
    <definedName name="concepto1076.validacion2">#REF!</definedName>
    <definedName name="concepto1076.valordefecto">#REF!</definedName>
    <definedName name="concepto1077">#REF!</definedName>
    <definedName name="concepto1077.calculo">#REF!</definedName>
    <definedName name="concepto1077.error1">#REF!</definedName>
    <definedName name="concepto1077.error2">#REF!</definedName>
    <definedName name="concepto1077.error3">#REF!</definedName>
    <definedName name="concepto1077.validacion1">#REF!</definedName>
    <definedName name="concepto1077.validacion2">#REF!</definedName>
    <definedName name="concepto1077.validacion3">#REF!</definedName>
    <definedName name="concepto1077.valordefecto">#REF!</definedName>
    <definedName name="concepto108.error1">#REF!</definedName>
    <definedName name="concepto108.error2">#REF!</definedName>
    <definedName name="concepto108.validacion1">#REF!</definedName>
    <definedName name="concepto108.validacion2">#REF!</definedName>
    <definedName name="concepto108.valordefecto">#REF!</definedName>
    <definedName name="concepto1080.calculo">#REF!</definedName>
    <definedName name="concepto1080.error1">#REF!</definedName>
    <definedName name="concepto1080.error2">#REF!</definedName>
    <definedName name="concepto1080.error3">#REF!</definedName>
    <definedName name="concepto1080.error4">#REF!</definedName>
    <definedName name="concepto1080.validacion1">#REF!</definedName>
    <definedName name="concepto1080.validacion2">#REF!</definedName>
    <definedName name="concepto1080.validacion3">#REF!</definedName>
    <definedName name="concepto1080.validacion4">#REF!</definedName>
    <definedName name="concepto1080.valordefecto">#REF!</definedName>
    <definedName name="concepto1081.error1">#REF!</definedName>
    <definedName name="concepto1081.error2">#REF!</definedName>
    <definedName name="concepto1081.validacion1">#REF!</definedName>
    <definedName name="concepto1081.validacion2">#REF!</definedName>
    <definedName name="concepto1081.valordefecto">#REF!</definedName>
    <definedName name="concepto1082.error1">#REF!</definedName>
    <definedName name="concepto1082.error2">#REF!</definedName>
    <definedName name="concepto1082.validacion1">#REF!</definedName>
    <definedName name="concepto1082.validacion2">#REF!</definedName>
    <definedName name="concepto1082.valordefecto">#REF!</definedName>
    <definedName name="concepto1083.error1">#REF!</definedName>
    <definedName name="concepto1083.error2">#REF!</definedName>
    <definedName name="concepto1083.validacion1">#REF!</definedName>
    <definedName name="concepto1083.validacion2">#REF!</definedName>
    <definedName name="concepto1083.valordefecto">#REF!</definedName>
    <definedName name="concepto1084.error1">#REF!</definedName>
    <definedName name="concepto1084.error2">#REF!</definedName>
    <definedName name="concepto1084.validacion1">#REF!</definedName>
    <definedName name="concepto1084.validacion2">#REF!</definedName>
    <definedName name="concepto1084.valordefecto">#REF!</definedName>
    <definedName name="concepto1085.error1">#REF!</definedName>
    <definedName name="concepto1085.error2">#REF!</definedName>
    <definedName name="concepto1085.validacion1">#REF!</definedName>
    <definedName name="concepto1085.validacion2">#REF!</definedName>
    <definedName name="concepto1085.valordefecto">#REF!</definedName>
    <definedName name="concepto1086.error1">#REF!</definedName>
    <definedName name="concepto1086.error2">#REF!</definedName>
    <definedName name="concepto1086.validacion1">#REF!</definedName>
    <definedName name="concepto1086.validacion2">#REF!</definedName>
    <definedName name="concepto1086.valordefecto">#REF!</definedName>
    <definedName name="concepto1087.error1">#REF!</definedName>
    <definedName name="concepto1087.error2">#REF!</definedName>
    <definedName name="concepto1087.validacion1">#REF!</definedName>
    <definedName name="concepto1087.validacion2">#REF!</definedName>
    <definedName name="concepto1087.valordefecto">#REF!</definedName>
    <definedName name="concepto1088.error1">#REF!</definedName>
    <definedName name="concepto1088.error2">#REF!</definedName>
    <definedName name="concepto1088.validacion1">#REF!</definedName>
    <definedName name="concepto1088.validacion2">#REF!</definedName>
    <definedName name="concepto1088.valordefecto">#REF!</definedName>
    <definedName name="concepto109.error1">#REF!</definedName>
    <definedName name="concepto109.error2">#REF!</definedName>
    <definedName name="concepto109.validacion1">#REF!</definedName>
    <definedName name="concepto109.validacion2">#REF!</definedName>
    <definedName name="concepto109.valordefecto">#REF!</definedName>
    <definedName name="concepto1091.error1">#REF!</definedName>
    <definedName name="concepto1091.error2">#REF!</definedName>
    <definedName name="concepto1091.validacion1">#REF!</definedName>
    <definedName name="concepto1091.validacion2">#REF!</definedName>
    <definedName name="concepto1091.valordefecto">#REF!</definedName>
    <definedName name="concepto1092.error1">#REF!</definedName>
    <definedName name="concepto1092.error2">#REF!</definedName>
    <definedName name="concepto1092.validacion1">#REF!</definedName>
    <definedName name="concepto1092.validacion2">#REF!</definedName>
    <definedName name="concepto1092.valordefecto">#REF!</definedName>
    <definedName name="concepto1093.error1">#REF!</definedName>
    <definedName name="concepto1093.error2">#REF!</definedName>
    <definedName name="concepto1093.validacion1">#REF!</definedName>
    <definedName name="concepto1093.validacion2">#REF!</definedName>
    <definedName name="concepto1093.valordefecto">#REF!</definedName>
    <definedName name="concepto1094.error1">#REF!</definedName>
    <definedName name="concepto1094.error2">#REF!</definedName>
    <definedName name="concepto1094.validacion1">#REF!</definedName>
    <definedName name="concepto1094.validacion2">#REF!</definedName>
    <definedName name="concepto1094.valordefecto">#REF!</definedName>
    <definedName name="concepto1095.error1">#REF!</definedName>
    <definedName name="concepto1095.error2">#REF!</definedName>
    <definedName name="concepto1095.validacion1">#REF!</definedName>
    <definedName name="concepto1095.validacion2">#REF!</definedName>
    <definedName name="concepto1095.valordefecto">#REF!</definedName>
    <definedName name="concepto1096.error1">#REF!</definedName>
    <definedName name="concepto1096.error2">#REF!</definedName>
    <definedName name="concepto1096.validacion1">#REF!</definedName>
    <definedName name="concepto1096.validacion2">#REF!</definedName>
    <definedName name="concepto1096.valordefecto">#REF!</definedName>
    <definedName name="concepto1097.error1">#REF!</definedName>
    <definedName name="concepto1097.error2">#REF!</definedName>
    <definedName name="concepto1097.validacion1">#REF!</definedName>
    <definedName name="concepto1097.validacion2">#REF!</definedName>
    <definedName name="concepto1097.valordefecto">#REF!</definedName>
    <definedName name="concepto1098.error1">#REF!</definedName>
    <definedName name="concepto1098.error2">#REF!</definedName>
    <definedName name="concepto1098.validacion1">#REF!</definedName>
    <definedName name="concepto1098.validacion2">#REF!</definedName>
    <definedName name="concepto1098.valordefecto">#REF!</definedName>
    <definedName name="concepto110.error1">#REF!</definedName>
    <definedName name="concepto110.error2">#REF!</definedName>
    <definedName name="concepto110.validacion1">#REF!</definedName>
    <definedName name="concepto110.validacion2">#REF!</definedName>
    <definedName name="concepto110.valordefecto">#REF!</definedName>
    <definedName name="concepto111.error1">#REF!</definedName>
    <definedName name="concepto111.error2">#REF!</definedName>
    <definedName name="concepto111.validacion1">#REF!</definedName>
    <definedName name="concepto111.validacion2">#REF!</definedName>
    <definedName name="concepto111.valordefecto">#REF!</definedName>
    <definedName name="concepto1110">#REF!</definedName>
    <definedName name="concepto112.error1">#REF!</definedName>
    <definedName name="concepto112.error2">#REF!</definedName>
    <definedName name="concepto112.validacion1">#REF!</definedName>
    <definedName name="concepto112.validacion2">#REF!</definedName>
    <definedName name="concepto112.valordefecto">#REF!</definedName>
    <definedName name="concepto1120">#REF!</definedName>
    <definedName name="concepto113.error1">#REF!</definedName>
    <definedName name="concepto113.error2">#REF!</definedName>
    <definedName name="concepto113.validacion1">#REF!</definedName>
    <definedName name="concepto113.validacion2">#REF!</definedName>
    <definedName name="concepto113.valordefecto">#REF!</definedName>
    <definedName name="concepto1130">#REF!</definedName>
    <definedName name="concepto114.error1">#REF!</definedName>
    <definedName name="concepto114.error2">#REF!</definedName>
    <definedName name="concepto114.validacion1">#REF!</definedName>
    <definedName name="concepto114.validacion2">#REF!</definedName>
    <definedName name="concepto114.valordefecto">#REF!</definedName>
    <definedName name="concepto1140">#REF!</definedName>
    <definedName name="concepto115.error1">#REF!</definedName>
    <definedName name="concepto115.error2">#REF!</definedName>
    <definedName name="concepto115.validacion1">#REF!</definedName>
    <definedName name="concepto115.validacion2">#REF!</definedName>
    <definedName name="concepto115.valordefecto">#REF!</definedName>
    <definedName name="concepto116.error1">#REF!</definedName>
    <definedName name="concepto116.error2">#REF!</definedName>
    <definedName name="concepto116.validacion1">#REF!</definedName>
    <definedName name="concepto116.validacion2">#REF!</definedName>
    <definedName name="concepto116.valordefecto">#REF!</definedName>
    <definedName name="concepto1165">#REF!</definedName>
    <definedName name="concepto117.error1">#REF!</definedName>
    <definedName name="concepto117.error2">#REF!</definedName>
    <definedName name="concepto117.validacion1">#REF!</definedName>
    <definedName name="concepto117.validacion2">#REF!</definedName>
    <definedName name="concepto117.valordefecto">#REF!</definedName>
    <definedName name="concepto1175">#REF!</definedName>
    <definedName name="concepto118.error1">#REF!</definedName>
    <definedName name="concepto118.error2">#REF!</definedName>
    <definedName name="concepto118.validacion1">#REF!</definedName>
    <definedName name="concepto118.validacion2">#REF!</definedName>
    <definedName name="concepto118.valordefecto">#REF!</definedName>
    <definedName name="concepto1185">#REF!</definedName>
    <definedName name="concepto1195">#REF!</definedName>
    <definedName name="concepto120.error1">#REF!</definedName>
    <definedName name="concepto120.error2">#REF!</definedName>
    <definedName name="concepto120.validacion1">#REF!</definedName>
    <definedName name="concepto120.validacion2">#REF!</definedName>
    <definedName name="concepto120.valordefecto">#REF!</definedName>
    <definedName name="concepto1200">#REF!</definedName>
    <definedName name="concepto1210">#REF!</definedName>
    <definedName name="concepto1240">#REF!</definedName>
    <definedName name="concepto1250">#REF!</definedName>
    <definedName name="concepto1260">#REF!</definedName>
    <definedName name="concepto1270">#REF!</definedName>
    <definedName name="concepto1275">#REF!</definedName>
    <definedName name="concepto1280">#REF!</definedName>
    <definedName name="concepto1290">#REF!</definedName>
    <definedName name="concepto130.error1">#REF!</definedName>
    <definedName name="concepto130.error2">#REF!</definedName>
    <definedName name="concepto130.validacion1">#REF!</definedName>
    <definedName name="concepto130.validacion2">#REF!</definedName>
    <definedName name="concepto130.valordefecto">#REF!</definedName>
    <definedName name="concepto1300">#REF!</definedName>
    <definedName name="concepto1305">#REF!</definedName>
    <definedName name="concepto1310">#REF!</definedName>
    <definedName name="concepto1315">#REF!</definedName>
    <definedName name="concepto1325">#REF!</definedName>
    <definedName name="concepto1326">#REF!</definedName>
    <definedName name="concepto1327">#REF!</definedName>
    <definedName name="concepto1331">#REF!</definedName>
    <definedName name="concepto1332">#REF!</definedName>
    <definedName name="concepto1333">#REF!</definedName>
    <definedName name="concepto1334">#REF!</definedName>
    <definedName name="concepto1335">#REF!</definedName>
    <definedName name="concepto1336">#REF!</definedName>
    <definedName name="concepto1337">#REF!</definedName>
    <definedName name="concepto1338">#REF!</definedName>
    <definedName name="concepto1340">#REF!</definedName>
    <definedName name="concepto1340.calculo">#REF!</definedName>
    <definedName name="concepto1340.error3">#REF!</definedName>
    <definedName name="concepto1340.validacion3">#REF!</definedName>
    <definedName name="concepto1345">#REF!</definedName>
    <definedName name="concepto1350">#REF!</definedName>
    <definedName name="concepto1360">#REF!</definedName>
    <definedName name="concepto1370">#REF!</definedName>
    <definedName name="concepto1380">#REF!</definedName>
    <definedName name="concepto140.error1">#REF!</definedName>
    <definedName name="concepto140.error2">#REF!</definedName>
    <definedName name="concepto140.validacion1">#REF!</definedName>
    <definedName name="concepto140.validacion2">#REF!</definedName>
    <definedName name="concepto140.valordefecto">#REF!</definedName>
    <definedName name="concepto1405">#REF!</definedName>
    <definedName name="concepto1415">#REF!</definedName>
    <definedName name="concepto1425">#REF!</definedName>
    <definedName name="concepto1435">#REF!</definedName>
    <definedName name="concepto1450">#REF!</definedName>
    <definedName name="concepto1460">#REF!</definedName>
    <definedName name="concepto1480">#REF!</definedName>
    <definedName name="concepto1490">#REF!</definedName>
    <definedName name="concepto150.error1">#REF!</definedName>
    <definedName name="concepto150.error2">#REF!</definedName>
    <definedName name="concepto150.validacion1">#REF!</definedName>
    <definedName name="concepto150.validacion2">#REF!</definedName>
    <definedName name="concepto150.valordefecto">#REF!</definedName>
    <definedName name="concepto1500">#REF!</definedName>
    <definedName name="concepto1510">#REF!</definedName>
    <definedName name="concepto1525">#REF!</definedName>
    <definedName name="concepto1530">#REF!</definedName>
    <definedName name="concepto1540">#REF!</definedName>
    <definedName name="concepto1550">#REF!</definedName>
    <definedName name="concepto1551">#REF!</definedName>
    <definedName name="concepto1552">#REF!</definedName>
    <definedName name="concepto1553">#REF!</definedName>
    <definedName name="concepto1555">#REF!</definedName>
    <definedName name="concepto1556">#REF!</definedName>
    <definedName name="concepto1557">#REF!</definedName>
    <definedName name="concepto1560">#REF!</definedName>
    <definedName name="concepto1565">#REF!</definedName>
    <definedName name="concepto1570">#REF!</definedName>
    <definedName name="concepto1571">#REF!</definedName>
    <definedName name="concepto1572">#REF!</definedName>
    <definedName name="concepto1573">#REF!</definedName>
    <definedName name="concepto1574">#REF!</definedName>
    <definedName name="concepto1575">#REF!</definedName>
    <definedName name="concepto1576">#REF!</definedName>
    <definedName name="concepto1577">#REF!</definedName>
    <definedName name="concepto1578">#REF!</definedName>
    <definedName name="concepto1579">#REF!</definedName>
    <definedName name="concepto1590">#REF!</definedName>
    <definedName name="concepto1590.calculo">#REF!</definedName>
    <definedName name="concepto1590.error3">#REF!</definedName>
    <definedName name="concepto1590.validacion3">#REF!</definedName>
    <definedName name="concepto160.calculo">#REF!</definedName>
    <definedName name="concepto160.error1">#REF!</definedName>
    <definedName name="concepto160.error2">#REF!</definedName>
    <definedName name="concepto160.error3">#REF!</definedName>
    <definedName name="concepto160.validacion1">#REF!</definedName>
    <definedName name="concepto160.validacion2">#REF!</definedName>
    <definedName name="concepto160.validacion3">#REF!</definedName>
    <definedName name="concepto160.valordefecto">#REF!</definedName>
    <definedName name="concepto1620">#REF!</definedName>
    <definedName name="concepto1620.calculo">#REF!</definedName>
    <definedName name="concepto1620.error1">#REF!</definedName>
    <definedName name="concepto1620.error2">#REF!</definedName>
    <definedName name="concepto1620.error3">#REF!</definedName>
    <definedName name="concepto1620.validacion1">#REF!</definedName>
    <definedName name="concepto1620.validacion2">#REF!</definedName>
    <definedName name="concepto1620.validacion3">#REF!</definedName>
    <definedName name="concepto1620.valordefecto">#REF!</definedName>
    <definedName name="concepto1630">#REF!</definedName>
    <definedName name="concepto1640">#REF!</definedName>
    <definedName name="concepto165.error1">#REF!</definedName>
    <definedName name="concepto165.error2">#REF!</definedName>
    <definedName name="concepto165.validacion1">#REF!</definedName>
    <definedName name="concepto165.validacion2">#REF!</definedName>
    <definedName name="concepto165.valordefecto">#REF!</definedName>
    <definedName name="concepto1650">#REF!</definedName>
    <definedName name="concepto1660">#REF!</definedName>
    <definedName name="concepto1665">#REF!</definedName>
    <definedName name="concepto1680">#REF!</definedName>
    <definedName name="concepto170">#REF!</definedName>
    <definedName name="concepto170.error1">#REF!</definedName>
    <definedName name="concepto170.error2">#REF!</definedName>
    <definedName name="concepto170.validacion1">#REF!</definedName>
    <definedName name="concepto170.validacion2">#REF!</definedName>
    <definedName name="concepto170.valordefecto">#REF!</definedName>
    <definedName name="concepto1705">#REF!</definedName>
    <definedName name="concepto1715">#REF!</definedName>
    <definedName name="concepto1720">#REF!</definedName>
    <definedName name="concepto1722">#REF!</definedName>
    <definedName name="concepto1723">#REF!</definedName>
    <definedName name="concepto1724">#REF!</definedName>
    <definedName name="concepto1726">#REF!</definedName>
    <definedName name="concepto1727">#REF!</definedName>
    <definedName name="concepto1728">#REF!</definedName>
    <definedName name="concepto1732">#REF!</definedName>
    <definedName name="concepto1734">#REF!</definedName>
    <definedName name="concepto1736">#REF!</definedName>
    <definedName name="concepto1738">#REF!</definedName>
    <definedName name="concepto1740">#REF!</definedName>
    <definedName name="concepto1742">#REF!</definedName>
    <definedName name="concepto1744">#REF!</definedName>
    <definedName name="concepto1750">#REF!</definedName>
    <definedName name="concepto1760">#REF!</definedName>
    <definedName name="concepto1770">#REF!</definedName>
    <definedName name="concepto1780">#REF!</definedName>
    <definedName name="concepto1780.calculo">#REF!</definedName>
    <definedName name="concepto1780.error1">#REF!</definedName>
    <definedName name="concepto1780.error2">#REF!</definedName>
    <definedName name="concepto1780.error3">#REF!</definedName>
    <definedName name="concepto1780.validacion1">#REF!</definedName>
    <definedName name="concepto1780.validacion2">#REF!</definedName>
    <definedName name="concepto1780.validacion3">#REF!</definedName>
    <definedName name="concepto1780.valordefecto">#REF!</definedName>
    <definedName name="concepto1790.error1">#REF!</definedName>
    <definedName name="concepto1790.error2">#REF!</definedName>
    <definedName name="concepto1790.validacion1">#REF!</definedName>
    <definedName name="concepto1790.validacion2">#REF!</definedName>
    <definedName name="concepto1790.valordefecto">#REF!</definedName>
    <definedName name="concepto1800">#REF!</definedName>
    <definedName name="concepto1802">#REF!</definedName>
    <definedName name="concepto1810">#REF!</definedName>
    <definedName name="concepto1812">#REF!</definedName>
    <definedName name="concepto1819">#REF!</definedName>
    <definedName name="concepto1820">#REF!</definedName>
    <definedName name="concepto1821">#REF!</definedName>
    <definedName name="concepto1822">#REF!</definedName>
    <definedName name="concepto1826">#REF!</definedName>
    <definedName name="concepto1830">#REF!</definedName>
    <definedName name="concepto1831">#REF!</definedName>
    <definedName name="concepto1836">#REF!</definedName>
    <definedName name="concepto1838">#REF!</definedName>
    <definedName name="concepto1841">#REF!</definedName>
    <definedName name="concepto1843">#REF!</definedName>
    <definedName name="concepto1846">#REF!</definedName>
    <definedName name="concepto1848">#REF!</definedName>
    <definedName name="concepto185">#REF!</definedName>
    <definedName name="concepto185.error1">#REF!</definedName>
    <definedName name="concepto185.error2">#REF!</definedName>
    <definedName name="concepto185.validacion1">#REF!</definedName>
    <definedName name="concepto185.validacion2">#REF!</definedName>
    <definedName name="concepto185.valordefecto">#REF!</definedName>
    <definedName name="concepto1850">#REF!</definedName>
    <definedName name="concepto1851">#REF!</definedName>
    <definedName name="concepto1853">#REF!</definedName>
    <definedName name="concepto1856">#REF!</definedName>
    <definedName name="concepto1858">#REF!</definedName>
    <definedName name="concepto1860">#REF!</definedName>
    <definedName name="concepto1861">#REF!</definedName>
    <definedName name="concepto1863">#REF!</definedName>
    <definedName name="concepto1866">#REF!</definedName>
    <definedName name="concepto1868">#REF!</definedName>
    <definedName name="concepto1870">#REF!</definedName>
    <definedName name="concepto1871">#REF!</definedName>
    <definedName name="concepto1873">#REF!</definedName>
    <definedName name="concepto1875">#REF!</definedName>
    <definedName name="concepto1876">#REF!</definedName>
    <definedName name="concepto1878">#REF!</definedName>
    <definedName name="concepto1880">#REF!</definedName>
    <definedName name="concepto1881">#REF!</definedName>
    <definedName name="concepto1883">#REF!</definedName>
    <definedName name="concepto1886">#REF!</definedName>
    <definedName name="concepto1888">#REF!</definedName>
    <definedName name="concepto1890">#REF!</definedName>
    <definedName name="concepto1891">#REF!</definedName>
    <definedName name="concepto1893">#REF!</definedName>
    <definedName name="concepto1896">#REF!</definedName>
    <definedName name="concepto1898">#REF!</definedName>
    <definedName name="concepto1900">#REF!</definedName>
    <definedName name="concepto1901">#REF!</definedName>
    <definedName name="concepto1903">#REF!</definedName>
    <definedName name="concepto1906">#REF!</definedName>
    <definedName name="concepto1908">#REF!</definedName>
    <definedName name="concepto1911">#REF!</definedName>
    <definedName name="concepto1930">#REF!</definedName>
    <definedName name="concepto1930.calculo">#REF!</definedName>
    <definedName name="concepto1930.error3">#REF!</definedName>
    <definedName name="concepto1930.validacion3">#REF!</definedName>
    <definedName name="concepto1960">#REF!</definedName>
    <definedName name="concepto1970">#REF!</definedName>
    <definedName name="concepto1975">#REF!</definedName>
    <definedName name="concepto1980">#REF!</definedName>
    <definedName name="concepto1990">#REF!</definedName>
    <definedName name="concepto1995">#REF!</definedName>
    <definedName name="concepto200">#REF!</definedName>
    <definedName name="concepto200.error1">#REF!</definedName>
    <definedName name="concepto200.error2">#REF!</definedName>
    <definedName name="concepto200.validacion1">#REF!</definedName>
    <definedName name="concepto200.validacion2">#REF!</definedName>
    <definedName name="concepto200.valordefecto">#REF!</definedName>
    <definedName name="concepto2000">#REF!</definedName>
    <definedName name="concepto2010">#REF!</definedName>
    <definedName name="concepto2020">#REF!</definedName>
    <definedName name="concepto2025">#REF!</definedName>
    <definedName name="concepto2030">#REF!</definedName>
    <definedName name="concepto2035">#REF!</definedName>
    <definedName name="concepto2040">#REF!</definedName>
    <definedName name="concepto210">#REF!</definedName>
    <definedName name="concepto210.error1">#REF!</definedName>
    <definedName name="concepto210.error2">#REF!</definedName>
    <definedName name="concepto210.validacion1">#REF!</definedName>
    <definedName name="concepto210.validacion2">#REF!</definedName>
    <definedName name="concepto210.valordefecto">#REF!</definedName>
    <definedName name="concepto220">#REF!</definedName>
    <definedName name="concepto220.error1">#REF!</definedName>
    <definedName name="concepto220.error2">#REF!</definedName>
    <definedName name="concepto220.validacion1">#REF!</definedName>
    <definedName name="concepto220.validacion2">#REF!</definedName>
    <definedName name="concepto220.valordefecto">#REF!</definedName>
    <definedName name="concepto2240">#REF!</definedName>
    <definedName name="concepto2250">#REF!</definedName>
    <definedName name="concepto2260">#REF!</definedName>
    <definedName name="concepto2270">#REF!</definedName>
    <definedName name="concepto2272">#REF!</definedName>
    <definedName name="concepto2274">#REF!</definedName>
    <definedName name="concepto2280">#REF!</definedName>
    <definedName name="concepto2290">#REF!</definedName>
    <definedName name="concepto2295">#REF!</definedName>
    <definedName name="concepto230">#REF!</definedName>
    <definedName name="concepto230.error1">#REF!</definedName>
    <definedName name="concepto230.error2">#REF!</definedName>
    <definedName name="concepto230.validacion1">#REF!</definedName>
    <definedName name="concepto230.validacion2">#REF!</definedName>
    <definedName name="concepto230.valordefecto">#REF!</definedName>
    <definedName name="concepto2300">#REF!</definedName>
    <definedName name="concepto231">#REF!</definedName>
    <definedName name="concepto231.error1">#REF!</definedName>
    <definedName name="concepto231.error2">#REF!</definedName>
    <definedName name="concepto231.validacion1">#REF!</definedName>
    <definedName name="concepto231.validacion2">#REF!</definedName>
    <definedName name="concepto231.valordefecto">#REF!</definedName>
    <definedName name="concepto2310">#REF!</definedName>
    <definedName name="concepto2315">#REF!</definedName>
    <definedName name="concepto232">#REF!</definedName>
    <definedName name="concepto232.error1">#REF!</definedName>
    <definedName name="concepto232.error2">#REF!</definedName>
    <definedName name="concepto232.validacion1">#REF!</definedName>
    <definedName name="concepto232.validacion2">#REF!</definedName>
    <definedName name="concepto232.valordefecto">#REF!</definedName>
    <definedName name="concepto233">#REF!</definedName>
    <definedName name="concepto233.error1">#REF!</definedName>
    <definedName name="concepto233.error2">#REF!</definedName>
    <definedName name="concepto233.validacion1">#REF!</definedName>
    <definedName name="concepto233.validacion2">#REF!</definedName>
    <definedName name="concepto233.valordefecto">#REF!</definedName>
    <definedName name="concepto234">#REF!</definedName>
    <definedName name="concepto234.error1">#REF!</definedName>
    <definedName name="concepto234.error2">#REF!</definedName>
    <definedName name="concepto234.validacion1">#REF!</definedName>
    <definedName name="concepto234.validacion2">#REF!</definedName>
    <definedName name="concepto234.valordefecto">#REF!</definedName>
    <definedName name="concepto235">#REF!</definedName>
    <definedName name="concepto235.error1">#REF!</definedName>
    <definedName name="concepto235.error2">#REF!</definedName>
    <definedName name="concepto235.validacion1">#REF!</definedName>
    <definedName name="concepto235.validacion2">#REF!</definedName>
    <definedName name="concepto235.valordefecto">#REF!</definedName>
    <definedName name="concepto236">#REF!</definedName>
    <definedName name="concepto236.error1">#REF!</definedName>
    <definedName name="concepto236.error2">#REF!</definedName>
    <definedName name="concepto236.validacion1">#REF!</definedName>
    <definedName name="concepto236.validacion2">#REF!</definedName>
    <definedName name="concepto236.valordefecto">#REF!</definedName>
    <definedName name="concepto2360">#REF!</definedName>
    <definedName name="concepto2370">#REF!</definedName>
    <definedName name="concepto2375">#REF!</definedName>
    <definedName name="concepto2380">#REF!</definedName>
    <definedName name="concepto2390">#REF!</definedName>
    <definedName name="concepto2395">#REF!</definedName>
    <definedName name="concepto240">#REF!</definedName>
    <definedName name="concepto240.error1">#REF!</definedName>
    <definedName name="concepto240.error2">#REF!</definedName>
    <definedName name="concepto240.validacion1">#REF!</definedName>
    <definedName name="concepto240.validacion2">#REF!</definedName>
    <definedName name="concepto240.valordefecto">#REF!</definedName>
    <definedName name="concepto2400">#REF!</definedName>
    <definedName name="concepto2410">#REF!</definedName>
    <definedName name="concepto2415">#REF!</definedName>
    <definedName name="concepto2430">#REF!</definedName>
    <definedName name="concepto2435">#REF!</definedName>
    <definedName name="concepto2440">#REF!</definedName>
    <definedName name="concepto2450">#REF!</definedName>
    <definedName name="concepto2455">#REF!</definedName>
    <definedName name="concepto250">#REF!</definedName>
    <definedName name="concepto250.error1">#REF!</definedName>
    <definedName name="concepto250.error2">#REF!</definedName>
    <definedName name="concepto250.validacion1">#REF!</definedName>
    <definedName name="concepto250.validacion2">#REF!</definedName>
    <definedName name="concepto250.valordefecto">#REF!</definedName>
    <definedName name="concepto260">#REF!</definedName>
    <definedName name="concepto260.error1">#REF!</definedName>
    <definedName name="concepto260.error2">#REF!</definedName>
    <definedName name="concepto260.validacion1">#REF!</definedName>
    <definedName name="concepto260.validacion2">#REF!</definedName>
    <definedName name="concepto260.valordefecto">#REF!</definedName>
    <definedName name="concepto2650">#REF!</definedName>
    <definedName name="concepto2655">#REF!</definedName>
    <definedName name="concepto2680">#REF!</definedName>
    <definedName name="concepto2685">#REF!</definedName>
    <definedName name="concepto2690">#REF!</definedName>
    <definedName name="concepto270">#REF!</definedName>
    <definedName name="concepto270.error1">#REF!</definedName>
    <definedName name="concepto270.error2">#REF!</definedName>
    <definedName name="concepto270.validacion1">#REF!</definedName>
    <definedName name="concepto270.validacion2">#REF!</definedName>
    <definedName name="concepto270.valordefecto">#REF!</definedName>
    <definedName name="concepto2700">#REF!</definedName>
    <definedName name="concepto2701">#REF!</definedName>
    <definedName name="concepto2702">#REF!</definedName>
    <definedName name="concepto2705">#REF!</definedName>
    <definedName name="concepto2720">#REF!</definedName>
    <definedName name="concepto2725">#REF!</definedName>
    <definedName name="concepto2730">#REF!</definedName>
    <definedName name="concepto2740">#REF!</definedName>
    <definedName name="concepto2745">#REF!</definedName>
    <definedName name="concepto2750">#REF!</definedName>
    <definedName name="concepto2752">#REF!</definedName>
    <definedName name="concepto2754">#REF!</definedName>
    <definedName name="concepto2756">#REF!</definedName>
    <definedName name="concepto2760">#REF!</definedName>
    <definedName name="concepto2765">#REF!</definedName>
    <definedName name="concepto2770">#REF!</definedName>
    <definedName name="concepto2771">#REF!</definedName>
    <definedName name="concepto2772">#REF!</definedName>
    <definedName name="concepto2774">#REF!</definedName>
    <definedName name="concepto2775">#REF!</definedName>
    <definedName name="concepto2780">#REF!</definedName>
    <definedName name="concepto2781">#REF!</definedName>
    <definedName name="concepto2782">#REF!</definedName>
    <definedName name="concepto2783">#REF!</definedName>
    <definedName name="concepto2784">#REF!</definedName>
    <definedName name="concepto2785">#REF!</definedName>
    <definedName name="concepto2786">#REF!</definedName>
    <definedName name="concepto2787">#REF!</definedName>
    <definedName name="concepto2788">#REF!</definedName>
    <definedName name="concepto2789">#REF!</definedName>
    <definedName name="concepto2790">#REF!</definedName>
    <definedName name="concepto2791">#REF!</definedName>
    <definedName name="concepto2792">#REF!</definedName>
    <definedName name="concepto2793">#REF!</definedName>
    <definedName name="concepto2794">#REF!</definedName>
    <definedName name="concepto2795">#REF!</definedName>
    <definedName name="concepto2796">#REF!</definedName>
    <definedName name="concepto2797">#REF!</definedName>
    <definedName name="concepto2798">#REF!</definedName>
    <definedName name="concepto2799">#REF!</definedName>
    <definedName name="concepto2801">#REF!</definedName>
    <definedName name="concepto2802">#REF!</definedName>
    <definedName name="concepto2804">#REF!</definedName>
    <definedName name="concepto2805">#REF!</definedName>
    <definedName name="concepto2806">#REF!</definedName>
    <definedName name="concepto2807">#REF!</definedName>
    <definedName name="concepto2808">#REF!</definedName>
    <definedName name="concepto2809">#REF!</definedName>
    <definedName name="concepto2811">#REF!</definedName>
    <definedName name="concepto2812">#REF!</definedName>
    <definedName name="concepto2813">#REF!</definedName>
    <definedName name="concepto2814">#REF!</definedName>
    <definedName name="concepto2815">#REF!</definedName>
    <definedName name="concepto2816">#REF!</definedName>
    <definedName name="concepto2817">#REF!</definedName>
    <definedName name="concepto2818">#REF!</definedName>
    <definedName name="concepto2819">#REF!</definedName>
    <definedName name="concepto2820">#REF!</definedName>
    <definedName name="concepto2821">#REF!</definedName>
    <definedName name="concepto2822">#REF!</definedName>
    <definedName name="concepto2825">#REF!</definedName>
    <definedName name="concepto2840">#REF!</definedName>
    <definedName name="concepto2845">#REF!</definedName>
    <definedName name="concepto2871">#REF!</definedName>
    <definedName name="concepto2872">#REF!</definedName>
    <definedName name="concepto2873">#REF!</definedName>
    <definedName name="concepto2874">#REF!</definedName>
    <definedName name="concepto2875">#REF!</definedName>
    <definedName name="concepto2876">#REF!</definedName>
    <definedName name="concepto2877">#REF!</definedName>
    <definedName name="concepto2878">#REF!</definedName>
    <definedName name="concepto2879">#REF!</definedName>
    <definedName name="concepto2881">#REF!</definedName>
    <definedName name="concepto2882">#REF!</definedName>
    <definedName name="concepto2883">#REF!</definedName>
    <definedName name="concepto2884">#REF!</definedName>
    <definedName name="concepto2886">#REF!</definedName>
    <definedName name="concepto2887">#REF!</definedName>
    <definedName name="concepto2888">#REF!</definedName>
    <definedName name="concepto2889">#REF!</definedName>
    <definedName name="concepto2891">#REF!</definedName>
    <definedName name="concepto2892">#REF!</definedName>
    <definedName name="concepto2893">#REF!</definedName>
    <definedName name="concepto2894">#REF!</definedName>
    <definedName name="concepto2895">#REF!</definedName>
    <definedName name="concepto2896">#REF!</definedName>
    <definedName name="concepto2897">#REF!</definedName>
    <definedName name="concepto2898">#REF!</definedName>
    <definedName name="concepto2899">#REF!</definedName>
    <definedName name="concepto2901">#REF!</definedName>
    <definedName name="concepto2930">#REF!</definedName>
    <definedName name="concepto2931">#REF!</definedName>
    <definedName name="concepto2932">#REF!</definedName>
    <definedName name="concepto2933">#REF!</definedName>
    <definedName name="concepto2934">#REF!</definedName>
    <definedName name="concepto2935">#REF!</definedName>
    <definedName name="concepto2942">#REF!</definedName>
    <definedName name="concepto2944">#REF!</definedName>
    <definedName name="concepto2946">#REF!</definedName>
    <definedName name="concepto2948">#REF!</definedName>
    <definedName name="concepto2949">#REF!</definedName>
    <definedName name="concepto2950">#REF!</definedName>
    <definedName name="concepto2951">#REF!</definedName>
    <definedName name="concepto2952">#REF!</definedName>
    <definedName name="concepto2953">#REF!</definedName>
    <definedName name="concepto2954">#REF!</definedName>
    <definedName name="concepto2955">#REF!</definedName>
    <definedName name="concepto2956">#REF!</definedName>
    <definedName name="concepto2957">#REF!</definedName>
    <definedName name="concepto2958">#REF!</definedName>
    <definedName name="concepto2959">#REF!</definedName>
    <definedName name="concepto2970">#REF!</definedName>
    <definedName name="concepto2975">#REF!</definedName>
    <definedName name="concepto2990">#REF!</definedName>
    <definedName name="concepto2995">#REF!</definedName>
    <definedName name="concepto3001">#REF!</definedName>
    <definedName name="concepto3002">#REF!</definedName>
    <definedName name="concepto3003">#REF!</definedName>
    <definedName name="concepto3004">#REF!</definedName>
    <definedName name="concepto3005">#REF!</definedName>
    <definedName name="concepto3006">#REF!</definedName>
    <definedName name="concepto3007">#REF!</definedName>
    <definedName name="concepto3008">#REF!</definedName>
    <definedName name="concepto3009">#REF!</definedName>
    <definedName name="concepto3010">#REF!</definedName>
    <definedName name="concepto3012">#REF!</definedName>
    <definedName name="concepto3013">#REF!</definedName>
    <definedName name="concepto3015">#REF!</definedName>
    <definedName name="concepto3030">#REF!</definedName>
    <definedName name="concepto3035">#REF!</definedName>
    <definedName name="concepto3050">#REF!</definedName>
    <definedName name="concepto3060">#REF!</definedName>
    <definedName name="concepto3065">#REF!</definedName>
    <definedName name="concepto3070">#REF!</definedName>
    <definedName name="concepto3080">#REF!</definedName>
    <definedName name="concepto3085">#REF!</definedName>
    <definedName name="concepto311">#REF!</definedName>
    <definedName name="concepto311.error1">#REF!</definedName>
    <definedName name="concepto311.error2">#REF!</definedName>
    <definedName name="concepto311.validacion1">#REF!</definedName>
    <definedName name="concepto311.validacion2">#REF!</definedName>
    <definedName name="concepto311.valordefecto">#REF!</definedName>
    <definedName name="concepto3114">#REF!</definedName>
    <definedName name="concepto3116">#REF!</definedName>
    <definedName name="concepto3118">#REF!</definedName>
    <definedName name="concepto3120">#REF!</definedName>
    <definedName name="concepto313">#REF!</definedName>
    <definedName name="concepto313.error1">#REF!</definedName>
    <definedName name="concepto313.error2">#REF!</definedName>
    <definedName name="concepto313.validacion1">#REF!</definedName>
    <definedName name="concepto313.validacion2">#REF!</definedName>
    <definedName name="concepto313.valordefecto">#REF!</definedName>
    <definedName name="concepto3130">#REF!</definedName>
    <definedName name="concepto3135">#REF!</definedName>
    <definedName name="concepto3140">#REF!</definedName>
    <definedName name="concepto315">#REF!</definedName>
    <definedName name="concepto315.error1">#REF!</definedName>
    <definedName name="concepto315.error2">#REF!</definedName>
    <definedName name="concepto315.validacion1">#REF!</definedName>
    <definedName name="concepto315.validacion2">#REF!</definedName>
    <definedName name="concepto315.valordefecto">#REF!</definedName>
    <definedName name="concepto3150">#REF!</definedName>
    <definedName name="concepto3155">#REF!</definedName>
    <definedName name="concepto3160">#REF!</definedName>
    <definedName name="concepto3165">#REF!</definedName>
    <definedName name="concepto3170">#REF!</definedName>
    <definedName name="concepto3171">#REF!</definedName>
    <definedName name="concepto3175">#REF!</definedName>
    <definedName name="concepto3190">#REF!</definedName>
    <definedName name="concepto3195">#REF!</definedName>
    <definedName name="concepto320">#REF!</definedName>
    <definedName name="concepto320.error1">#REF!</definedName>
    <definedName name="concepto320.error2">#REF!</definedName>
    <definedName name="concepto320.validacion1">#REF!</definedName>
    <definedName name="concepto320.validacion2">#REF!</definedName>
    <definedName name="concepto320.valordefecto">#REF!</definedName>
    <definedName name="concepto3200">#REF!</definedName>
    <definedName name="concepto3202">#REF!</definedName>
    <definedName name="concepto3204">#REF!</definedName>
    <definedName name="concepto3210">#REF!</definedName>
    <definedName name="concepto3212">#REF!</definedName>
    <definedName name="concepto3214">#REF!</definedName>
    <definedName name="concepto3215">#REF!</definedName>
    <definedName name="concepto3216">#REF!</definedName>
    <definedName name="concepto3220">#REF!</definedName>
    <definedName name="concepto3221">#REF!</definedName>
    <definedName name="concepto3222">#REF!</definedName>
    <definedName name="concepto3223">#REF!</definedName>
    <definedName name="concepto3224">#REF!</definedName>
    <definedName name="concepto3225">#REF!</definedName>
    <definedName name="concepto3226">#REF!</definedName>
    <definedName name="concepto3227">#REF!</definedName>
    <definedName name="concepto3228">#REF!</definedName>
    <definedName name="concepto3229">#REF!</definedName>
    <definedName name="concepto3230">#REF!</definedName>
    <definedName name="concepto3231">#REF!</definedName>
    <definedName name="concepto3232">#REF!</definedName>
    <definedName name="concepto3233">#REF!</definedName>
    <definedName name="concepto3234">#REF!</definedName>
    <definedName name="concepto3235">#REF!</definedName>
    <definedName name="concepto3236">#REF!</definedName>
    <definedName name="concepto3237">#REF!</definedName>
    <definedName name="concepto3238">#REF!</definedName>
    <definedName name="concepto3239">#REF!</definedName>
    <definedName name="concepto3240">#REF!</definedName>
    <definedName name="concepto3241">#REF!</definedName>
    <definedName name="concepto3250">#REF!</definedName>
    <definedName name="concepto3252">#REF!</definedName>
    <definedName name="concepto3254">#REF!</definedName>
    <definedName name="concepto3256">#REF!</definedName>
    <definedName name="concepto3258">#REF!</definedName>
    <definedName name="concepto3261">#REF!</definedName>
    <definedName name="concepto3264">#REF!</definedName>
    <definedName name="concepto3265">#REF!</definedName>
    <definedName name="concepto3271">#REF!</definedName>
    <definedName name="concepto3272">#REF!</definedName>
    <definedName name="concepto3273">#REF!</definedName>
    <definedName name="concepto3274">#REF!</definedName>
    <definedName name="concepto3275">#REF!</definedName>
    <definedName name="concepto3276">#REF!</definedName>
    <definedName name="concepto3277">#REF!</definedName>
    <definedName name="concepto3278">#REF!</definedName>
    <definedName name="concepto3279">#REF!</definedName>
    <definedName name="concepto3281">#REF!</definedName>
    <definedName name="concepto3282">#REF!</definedName>
    <definedName name="concepto3283">#REF!</definedName>
    <definedName name="concepto3284">#REF!</definedName>
    <definedName name="concepto3286">#REF!</definedName>
    <definedName name="concepto3287">#REF!</definedName>
    <definedName name="concepto3288">#REF!</definedName>
    <definedName name="concepto3289">#REF!</definedName>
    <definedName name="concepto3290">#REF!</definedName>
    <definedName name="concepto3291">#REF!</definedName>
    <definedName name="concepto330">#REF!</definedName>
    <definedName name="concepto330.error1">#REF!</definedName>
    <definedName name="concepto330.error2">#REF!</definedName>
    <definedName name="concepto330.validacion1">#REF!</definedName>
    <definedName name="concepto330.validacion2">#REF!</definedName>
    <definedName name="concepto330.valordefecto">#REF!</definedName>
    <definedName name="concepto3300">#REF!</definedName>
    <definedName name="concepto3305">#REF!</definedName>
    <definedName name="concepto335">#REF!</definedName>
    <definedName name="concepto335.error1">#REF!</definedName>
    <definedName name="concepto335.error2">#REF!</definedName>
    <definedName name="concepto335.validacion1">#REF!</definedName>
    <definedName name="concepto335.validacion2">#REF!</definedName>
    <definedName name="concepto335.valordefecto">#REF!</definedName>
    <definedName name="concepto3360">#REF!</definedName>
    <definedName name="concepto3360.calculo">#REF!</definedName>
    <definedName name="concepto3360.error3">#REF!</definedName>
    <definedName name="concepto3360.validacion3">#REF!</definedName>
    <definedName name="concepto3370">#REF!</definedName>
    <definedName name="concepto3370.calculo">#REF!</definedName>
    <definedName name="concepto3370.error3">#REF!</definedName>
    <definedName name="concepto3370.validacion3">#REF!</definedName>
    <definedName name="concepto3380">#REF!</definedName>
    <definedName name="concepto3380.calculo">#REF!</definedName>
    <definedName name="concepto3380.error3">#REF!</definedName>
    <definedName name="concepto3380.validacion3">#REF!</definedName>
    <definedName name="concepto3420">#REF!</definedName>
    <definedName name="concepto3420.calculo">#REF!</definedName>
    <definedName name="concepto3420.error3">#REF!</definedName>
    <definedName name="concepto3420.validacion3">#REF!</definedName>
    <definedName name="concepto3430">#REF!</definedName>
    <definedName name="concepto3430.calculo">#REF!</definedName>
    <definedName name="concepto3430.error3">#REF!</definedName>
    <definedName name="concepto3430.validacion3">#REF!</definedName>
    <definedName name="concepto3470">#REF!</definedName>
    <definedName name="concepto3480">#REF!</definedName>
    <definedName name="concepto3570">#REF!</definedName>
    <definedName name="concepto360">#REF!</definedName>
    <definedName name="concepto360.error1">#REF!</definedName>
    <definedName name="concepto360.error2">#REF!</definedName>
    <definedName name="concepto360.validacion1">#REF!</definedName>
    <definedName name="concepto360.validacion2">#REF!</definedName>
    <definedName name="concepto360.valordefecto">#REF!</definedName>
    <definedName name="concepto3600">#REF!</definedName>
    <definedName name="concepto3615">#REF!</definedName>
    <definedName name="concepto3620">#REF!</definedName>
    <definedName name="concepto3664">#REF!</definedName>
    <definedName name="concepto3664.calculo">#REF!</definedName>
    <definedName name="concepto3664.error3">#REF!</definedName>
    <definedName name="concepto3664.valordefecto">#REF!</definedName>
    <definedName name="concepto3666.advertencia1">#REF!</definedName>
    <definedName name="concepto3666.advertencia2">#REF!</definedName>
    <definedName name="concepto3666.advertencia3">#REF!</definedName>
    <definedName name="concepto3666.advertencia4">#REF!</definedName>
    <definedName name="concepto3666.valordefecto">#REF!</definedName>
    <definedName name="concepto3668.advertencia1">#REF!</definedName>
    <definedName name="concepto3668.advertencia2">#REF!</definedName>
    <definedName name="concepto3668.calculo">#REF!</definedName>
    <definedName name="concepto3668.error3">#REF!</definedName>
    <definedName name="concepto3668.valordefecto">#REF!</definedName>
    <definedName name="concepto3680.calculo">#REF!</definedName>
    <definedName name="concepto3680.error3">#REF!</definedName>
    <definedName name="concepto3680.valordefecto">#REF!</definedName>
    <definedName name="concepto3692">#REF!</definedName>
    <definedName name="concepto3694">#REF!</definedName>
    <definedName name="concepto3696">#REF!</definedName>
    <definedName name="concepto370">#REF!</definedName>
    <definedName name="concepto370.error1">#REF!</definedName>
    <definedName name="concepto370.error2">#REF!</definedName>
    <definedName name="concepto370.validacion1">#REF!</definedName>
    <definedName name="concepto370.validacion2">#REF!</definedName>
    <definedName name="concepto370.valordefecto">#REF!</definedName>
    <definedName name="concepto3800.calculo">#REF!</definedName>
    <definedName name="concepto3800.error3">#REF!</definedName>
    <definedName name="concepto3800.valordefecto">#REF!</definedName>
    <definedName name="concepto3830.calculo">#REF!</definedName>
    <definedName name="concepto3830.error3">#REF!</definedName>
    <definedName name="concepto3830.valordefecto">#REF!</definedName>
    <definedName name="concepto385">#REF!</definedName>
    <definedName name="concepto385.error1">#REF!</definedName>
    <definedName name="concepto385.error2">#REF!</definedName>
    <definedName name="concepto385.validacion1">#REF!</definedName>
    <definedName name="concepto385.validacion2">#REF!</definedName>
    <definedName name="concepto385.valordefecto">#REF!</definedName>
    <definedName name="concepto390">#REF!</definedName>
    <definedName name="concepto390.error1">#REF!</definedName>
    <definedName name="concepto390.error2">#REF!</definedName>
    <definedName name="concepto390.validacion1">#REF!</definedName>
    <definedName name="concepto390.validacion2">#REF!</definedName>
    <definedName name="concepto390.valordefecto">#REF!</definedName>
    <definedName name="concepto400">#REF!</definedName>
    <definedName name="concepto400.error1">#REF!</definedName>
    <definedName name="concepto400.error2">#REF!</definedName>
    <definedName name="concepto400.validacion1">#REF!</definedName>
    <definedName name="concepto400.validacion2">#REF!</definedName>
    <definedName name="concepto400.valordefecto">#REF!</definedName>
    <definedName name="concepto404">#REF!</definedName>
    <definedName name="concepto404.error1">#REF!</definedName>
    <definedName name="concepto404.error2">#REF!</definedName>
    <definedName name="concepto404.validacion1">#REF!</definedName>
    <definedName name="concepto404.validacion2">#REF!</definedName>
    <definedName name="concepto404.valordefecto">#REF!</definedName>
    <definedName name="concepto406">#REF!</definedName>
    <definedName name="concepto406.error1">#REF!</definedName>
    <definedName name="concepto406.error2">#REF!</definedName>
    <definedName name="concepto406.validacion1">#REF!</definedName>
    <definedName name="concepto406.validacion2">#REF!</definedName>
    <definedName name="concepto406.valordefecto">#REF!</definedName>
    <definedName name="concepto408.error1">#REF!</definedName>
    <definedName name="concepto408.error2">#REF!</definedName>
    <definedName name="concepto408.validacion1">#REF!</definedName>
    <definedName name="concepto408.validacion2">#REF!</definedName>
    <definedName name="concepto408.valordefecto">#REF!</definedName>
    <definedName name="concepto421">#REF!</definedName>
    <definedName name="concepto421.error1">#REF!</definedName>
    <definedName name="concepto421.error2">#REF!</definedName>
    <definedName name="concepto421.validacion1">#REF!</definedName>
    <definedName name="concepto421.validacion2">#REF!</definedName>
    <definedName name="concepto421.valordefecto">#REF!</definedName>
    <definedName name="concepto422">#REF!</definedName>
    <definedName name="concepto422.error1">#REF!</definedName>
    <definedName name="concepto422.error2">#REF!</definedName>
    <definedName name="concepto422.validacion1">#REF!</definedName>
    <definedName name="concepto422.validacion2">#REF!</definedName>
    <definedName name="concepto422.valordefecto">#REF!</definedName>
    <definedName name="concepto423">#REF!</definedName>
    <definedName name="concepto423.error1">#REF!</definedName>
    <definedName name="concepto423.error2">#REF!</definedName>
    <definedName name="concepto423.validacion1">#REF!</definedName>
    <definedName name="concepto423.validacion2">#REF!</definedName>
    <definedName name="concepto423.valordefecto">#REF!</definedName>
    <definedName name="concepto425">#REF!</definedName>
    <definedName name="concepto425.error1">#REF!</definedName>
    <definedName name="concepto425.error2">#REF!</definedName>
    <definedName name="concepto425.validacion1">#REF!</definedName>
    <definedName name="concepto425.validacion2">#REF!</definedName>
    <definedName name="concepto425.valordefecto">#REF!</definedName>
    <definedName name="concepto427">#REF!</definedName>
    <definedName name="concepto427.error1">#REF!</definedName>
    <definedName name="concepto427.error2">#REF!</definedName>
    <definedName name="concepto427.validacion1">#REF!</definedName>
    <definedName name="concepto427.validacion2">#REF!</definedName>
    <definedName name="concepto427.valordefecto">#REF!</definedName>
    <definedName name="concepto428">#REF!</definedName>
    <definedName name="concepto428.error1">#REF!</definedName>
    <definedName name="concepto428.error2">#REF!</definedName>
    <definedName name="concepto428.validacion1">#REF!</definedName>
    <definedName name="concepto428.validacion2">#REF!</definedName>
    <definedName name="concepto428.valordefecto">#REF!</definedName>
    <definedName name="concepto429">#REF!</definedName>
    <definedName name="concepto429.error1">#REF!</definedName>
    <definedName name="concepto429.error2">#REF!</definedName>
    <definedName name="concepto429.validacion1">#REF!</definedName>
    <definedName name="concepto429.validacion2">#REF!</definedName>
    <definedName name="concepto429.valordefecto">#REF!</definedName>
    <definedName name="concepto430">#REF!</definedName>
    <definedName name="concepto430.error1">#REF!</definedName>
    <definedName name="concepto430.error2">#REF!</definedName>
    <definedName name="concepto430.validacion1">#REF!</definedName>
    <definedName name="concepto430.validacion2">#REF!</definedName>
    <definedName name="concepto430.valordefecto">#REF!</definedName>
    <definedName name="concepto431">#REF!</definedName>
    <definedName name="concepto431.error1">#REF!</definedName>
    <definedName name="concepto431.error2">#REF!</definedName>
    <definedName name="concepto431.validacion1">#REF!</definedName>
    <definedName name="concepto431.validacion2">#REF!</definedName>
    <definedName name="concepto431.valordefecto">#REF!</definedName>
    <definedName name="concepto432.error1">#REF!</definedName>
    <definedName name="concepto432.error2">#REF!</definedName>
    <definedName name="concepto432.validacion1">#REF!</definedName>
    <definedName name="concepto432.validacion2">#REF!</definedName>
    <definedName name="concepto432.valordefecto">#REF!</definedName>
    <definedName name="concepto435">#REF!</definedName>
    <definedName name="concepto435.error1">#REF!</definedName>
    <definedName name="concepto435.error2">#REF!</definedName>
    <definedName name="concepto435.validacion1">#REF!</definedName>
    <definedName name="concepto435.validacion2">#REF!</definedName>
    <definedName name="concepto435.valordefecto">#REF!</definedName>
    <definedName name="concepto440">#REF!</definedName>
    <definedName name="concepto440.error1">#REF!</definedName>
    <definedName name="concepto440.error2">#REF!</definedName>
    <definedName name="concepto440.validacion1">#REF!</definedName>
    <definedName name="concepto440.validacion2">#REF!</definedName>
    <definedName name="concepto440.valordefecto">#REF!</definedName>
    <definedName name="concepto445">#REF!</definedName>
    <definedName name="concepto445.error1">#REF!</definedName>
    <definedName name="concepto445.error2">#REF!</definedName>
    <definedName name="concepto445.validacion1">#REF!</definedName>
    <definedName name="concepto445.validacion2">#REF!</definedName>
    <definedName name="concepto445.valordefecto">#REF!</definedName>
    <definedName name="concepto460">#REF!</definedName>
    <definedName name="concepto460.error1">#REF!</definedName>
    <definedName name="concepto460.error2">#REF!</definedName>
    <definedName name="concepto460.validacion1">#REF!</definedName>
    <definedName name="concepto460.validacion2">#REF!</definedName>
    <definedName name="concepto460.valordefecto">#REF!</definedName>
    <definedName name="concepto470">#REF!</definedName>
    <definedName name="concepto470.calculo">#REF!</definedName>
    <definedName name="concepto470.error1">#REF!</definedName>
    <definedName name="concepto470.error2">#REF!</definedName>
    <definedName name="concepto470.error3">#REF!</definedName>
    <definedName name="concepto470.validacion1">#REF!</definedName>
    <definedName name="concepto470.validacion2">#REF!</definedName>
    <definedName name="concepto470.validacion3">#REF!</definedName>
    <definedName name="concepto470.valordefecto">#REF!</definedName>
    <definedName name="concepto482">#REF!</definedName>
    <definedName name="concepto484">#REF!</definedName>
    <definedName name="concepto492">#REF!</definedName>
    <definedName name="concepto494">#REF!</definedName>
    <definedName name="concepto500">#REF!</definedName>
    <definedName name="concepto5001">#REF!</definedName>
    <definedName name="concepto5003">#REF!</definedName>
    <definedName name="concepto5005">#REF!</definedName>
    <definedName name="concepto5007">#REF!</definedName>
    <definedName name="concepto5009">#REF!</definedName>
    <definedName name="concepto5011">#REF!</definedName>
    <definedName name="concepto5013">#REF!</definedName>
    <definedName name="concepto5015">#REF!</definedName>
    <definedName name="concepto5017">#REF!</definedName>
    <definedName name="concepto5019">#REF!</definedName>
    <definedName name="concepto5021">#REF!</definedName>
    <definedName name="concepto5023">#REF!</definedName>
    <definedName name="concepto5025">#REF!</definedName>
    <definedName name="concepto5027">#REF!</definedName>
    <definedName name="concepto5029">#REF!</definedName>
    <definedName name="concepto5031">#REF!</definedName>
    <definedName name="concepto5033">#REF!</definedName>
    <definedName name="concepto5035">#REF!</definedName>
    <definedName name="concepto5037">#REF!</definedName>
    <definedName name="concepto5038">#REF!</definedName>
    <definedName name="concepto5039">#REF!</definedName>
    <definedName name="concepto5041">#REF!</definedName>
    <definedName name="concepto512">#REF!</definedName>
    <definedName name="concepto514">#REF!</definedName>
    <definedName name="concepto524">#REF!</definedName>
    <definedName name="concepto526">#REF!</definedName>
    <definedName name="concepto532">#REF!</definedName>
    <definedName name="concepto533">#REF!</definedName>
    <definedName name="concepto535">#REF!</definedName>
    <definedName name="concepto536">#REF!</definedName>
    <definedName name="concepto540">#REF!</definedName>
    <definedName name="concepto542">#REF!</definedName>
    <definedName name="concepto543">#REF!</definedName>
    <definedName name="concepto544">#REF!</definedName>
    <definedName name="concepto545">#REF!</definedName>
    <definedName name="concepto550">#REF!</definedName>
    <definedName name="concepto551">#REF!</definedName>
    <definedName name="concepto553">#REF!</definedName>
    <definedName name="concepto555">#REF!</definedName>
    <definedName name="concepto557">#REF!</definedName>
    <definedName name="concepto558">#REF!</definedName>
    <definedName name="concepto559">#REF!</definedName>
    <definedName name="concepto560">#REF!</definedName>
    <definedName name="concepto561">#REF!</definedName>
    <definedName name="concepto563">#REF!</definedName>
    <definedName name="concepto565">#REF!</definedName>
    <definedName name="concepto572">#REF!</definedName>
    <definedName name="concepto573">#REF!</definedName>
    <definedName name="concepto574">#REF!</definedName>
    <definedName name="concepto575">#REF!</definedName>
    <definedName name="concepto576">#REF!</definedName>
    <definedName name="concepto577">#REF!</definedName>
    <definedName name="concepto592">#REF!</definedName>
    <definedName name="concepto594">#REF!</definedName>
    <definedName name="concepto650">#REF!</definedName>
    <definedName name="concepto652">#REF!</definedName>
    <definedName name="concepto652.error1">#REF!</definedName>
    <definedName name="concepto652.error2">#REF!</definedName>
    <definedName name="concepto652.validacion1">#REF!</definedName>
    <definedName name="concepto652.validacion2">#REF!</definedName>
    <definedName name="concepto652.valordefecto">#REF!</definedName>
    <definedName name="concepto654">#REF!</definedName>
    <definedName name="concepto654.error1">#REF!</definedName>
    <definedName name="concepto654.error2">#REF!</definedName>
    <definedName name="concepto654.validacion1">#REF!</definedName>
    <definedName name="concepto654.validacion2">#REF!</definedName>
    <definedName name="concepto654.valordefecto">#REF!</definedName>
    <definedName name="concepto655">#REF!</definedName>
    <definedName name="concepto655.error1">#REF!</definedName>
    <definedName name="concepto655.error2">#REF!</definedName>
    <definedName name="concepto655.validacion1">#REF!</definedName>
    <definedName name="concepto655.validacion2">#REF!</definedName>
    <definedName name="concepto655.valordefecto">#REF!</definedName>
    <definedName name="concepto656">#REF!</definedName>
    <definedName name="concepto695">#REF!</definedName>
    <definedName name="concepto695.error1">#REF!</definedName>
    <definedName name="concepto695.error2">#REF!</definedName>
    <definedName name="concepto695.validacion1">#REF!</definedName>
    <definedName name="concepto695.validacion2">#REF!</definedName>
    <definedName name="concepto695.valordefecto">#REF!</definedName>
    <definedName name="concepto700">#REF!</definedName>
    <definedName name="concepto700.error1">#REF!</definedName>
    <definedName name="concepto700.error2">#REF!</definedName>
    <definedName name="concepto700.validacion1">#REF!</definedName>
    <definedName name="concepto700.validacion2">#REF!</definedName>
    <definedName name="concepto700.valordefecto">#REF!</definedName>
    <definedName name="concepto715">#REF!</definedName>
    <definedName name="concepto715.error1">#REF!</definedName>
    <definedName name="concepto715.error2">#REF!</definedName>
    <definedName name="concepto715.validacion1">#REF!</definedName>
    <definedName name="concepto715.validacion2">#REF!</definedName>
    <definedName name="concepto715.valordefecto">#REF!</definedName>
    <definedName name="concepto725">#REF!</definedName>
    <definedName name="concepto725.error1">#REF!</definedName>
    <definedName name="concepto725.error2">#REF!</definedName>
    <definedName name="concepto725.validacion1">#REF!</definedName>
    <definedName name="concepto725.validacion2">#REF!</definedName>
    <definedName name="concepto725.valordefecto">#REF!</definedName>
    <definedName name="concepto740">#REF!</definedName>
    <definedName name="concepto740.error1">#REF!</definedName>
    <definedName name="concepto740.error2">#REF!</definedName>
    <definedName name="concepto740.validacion1">#REF!</definedName>
    <definedName name="concepto740.validacion2">#REF!</definedName>
    <definedName name="concepto740.valordefecto">#REF!</definedName>
    <definedName name="concepto760">#REF!</definedName>
    <definedName name="concepto760.error1">#REF!</definedName>
    <definedName name="concepto760.error2">#REF!</definedName>
    <definedName name="concepto760.validacion1">#REF!</definedName>
    <definedName name="concepto760.validacion2">#REF!</definedName>
    <definedName name="concepto760.valordefecto">#REF!</definedName>
    <definedName name="concepto770">#REF!</definedName>
    <definedName name="concepto770.error1">#REF!</definedName>
    <definedName name="concepto770.error2">#REF!</definedName>
    <definedName name="concepto770.validacion1">#REF!</definedName>
    <definedName name="concepto770.validacion2">#REF!</definedName>
    <definedName name="concepto770.valordefecto">#REF!</definedName>
    <definedName name="concepto772">#REF!</definedName>
    <definedName name="concepto772.error1">#REF!</definedName>
    <definedName name="concepto772.error2">#REF!</definedName>
    <definedName name="concepto772.validacion1">#REF!</definedName>
    <definedName name="concepto772.validacion2">#REF!</definedName>
    <definedName name="concepto772.valordefecto">#REF!</definedName>
    <definedName name="concepto782">#REF!</definedName>
    <definedName name="concepto783">#REF!</definedName>
    <definedName name="concepto787">#REF!</definedName>
    <definedName name="concepto788">#REF!</definedName>
    <definedName name="concepto789">#REF!</definedName>
    <definedName name="concepto791">#REF!</definedName>
    <definedName name="concepto792">#REF!</definedName>
    <definedName name="concepto800">#REF!</definedName>
    <definedName name="concepto8090">#REF!</definedName>
    <definedName name="concepto8090.error1">#REF!</definedName>
    <definedName name="concepto8090.error2">#REF!</definedName>
    <definedName name="concepto8090.validacion1">#REF!</definedName>
    <definedName name="concepto8090.validacion2">#REF!</definedName>
    <definedName name="concepto8090.valordefecto">#REF!</definedName>
    <definedName name="concepto810">#REF!</definedName>
    <definedName name="concepto8100">#REF!</definedName>
    <definedName name="concepto8100.error1">#REF!</definedName>
    <definedName name="concepto8100.error2">#REF!</definedName>
    <definedName name="concepto8100.validacion1">#REF!</definedName>
    <definedName name="concepto8100.validacion2">#REF!</definedName>
    <definedName name="concepto8100.valordefecto">#REF!</definedName>
    <definedName name="concepto8110">#REF!</definedName>
    <definedName name="concepto8110.error1">#REF!</definedName>
    <definedName name="concepto8110.error2">#REF!</definedName>
    <definedName name="concepto8110.validacion1">#REF!</definedName>
    <definedName name="concepto8110.validacion2">#REF!</definedName>
    <definedName name="concepto8110.valordefecto">#REF!</definedName>
    <definedName name="concepto8120">#REF!</definedName>
    <definedName name="concepto8120.error1">#REF!</definedName>
    <definedName name="concepto8120.error2">#REF!</definedName>
    <definedName name="concepto8120.validacion1">#REF!</definedName>
    <definedName name="concepto8120.validacion2">#REF!</definedName>
    <definedName name="concepto8120.valordefecto">#REF!</definedName>
    <definedName name="concepto8130">#REF!</definedName>
    <definedName name="concepto8130.error1">#REF!</definedName>
    <definedName name="concepto8130.error2">#REF!</definedName>
    <definedName name="concepto8130.validacion1">#REF!</definedName>
    <definedName name="concepto8130.validacion2">#REF!</definedName>
    <definedName name="concepto8130.valordefecto">#REF!</definedName>
    <definedName name="concepto8140">#REF!</definedName>
    <definedName name="concepto8140.error1">#REF!</definedName>
    <definedName name="concepto8140.error2">#REF!</definedName>
    <definedName name="concepto8140.validacion1">#REF!</definedName>
    <definedName name="concepto8140.validacion2">#REF!</definedName>
    <definedName name="concepto8140.valordefecto">#REF!</definedName>
    <definedName name="concepto8150">#REF!</definedName>
    <definedName name="concepto8160">#REF!</definedName>
    <definedName name="concepto8170">#REF!</definedName>
    <definedName name="concepto8180">#REF!</definedName>
    <definedName name="concepto8180.error1">#REF!</definedName>
    <definedName name="concepto8180.error2">#REF!</definedName>
    <definedName name="concepto8180.validacion1">#REF!</definedName>
    <definedName name="concepto8180.validacion2">#REF!</definedName>
    <definedName name="concepto8180.valordefecto">#REF!</definedName>
    <definedName name="concepto8190">#REF!</definedName>
    <definedName name="concepto8190.error1">#REF!</definedName>
    <definedName name="concepto8190.error2">#REF!</definedName>
    <definedName name="concepto8190.validacion1">#REF!</definedName>
    <definedName name="concepto8190.validacion2">#REF!</definedName>
    <definedName name="concepto8190.valordefecto">#REF!</definedName>
    <definedName name="concepto820">#REF!</definedName>
    <definedName name="concepto830">#REF!</definedName>
    <definedName name="concepto8300">#REF!</definedName>
    <definedName name="concepto8330">#REF!</definedName>
    <definedName name="concepto8340">#REF!</definedName>
    <definedName name="concepto8350">#REF!</definedName>
    <definedName name="concepto8360">#REF!</definedName>
    <definedName name="concepto840">#REF!</definedName>
    <definedName name="concepto845">#REF!</definedName>
    <definedName name="concepto855">#REF!</definedName>
    <definedName name="concepto860">#REF!</definedName>
    <definedName name="concepto865">#REF!</definedName>
    <definedName name="concepto870">#REF!</definedName>
    <definedName name="concepto880">#REF!</definedName>
    <definedName name="concepto890">#REF!</definedName>
    <definedName name="concepto905">#REF!</definedName>
    <definedName name="concepto940">#REF!</definedName>
    <definedName name="concepto950">#REF!</definedName>
    <definedName name="concepto976">#REF!</definedName>
    <definedName name="concepto977">#REF!</definedName>
    <definedName name="concepto985">#REF!</definedName>
    <definedName name="etiqueta_108_165.relacionados">#REF!</definedName>
    <definedName name="etiqueta_1080_1790.relacionados">#REF!</definedName>
    <definedName name="etiqueta_1081_1092.relacionados">#REF!</definedName>
    <definedName name="etiqueta_1093_1075.relacionados">#REF!</definedName>
    <definedName name="etiqueta_1165_1320.relacionados">#REF!</definedName>
    <definedName name="etiqueta_1200_1270.relacionados">#REF!</definedName>
    <definedName name="etiqueta_1726_1722.relacionados">#REF!</definedName>
    <definedName name="etiqueta_1800_1836.relacionados">#REF!</definedName>
    <definedName name="etiqueta_1805_1837.relacionados">#REF!</definedName>
    <definedName name="etiqueta_1820_1837.relacionados">#REF!</definedName>
    <definedName name="etiqueta_1858_1881.relacionados">#REF!</definedName>
    <definedName name="etiqueta_1858_1882.relacionados">#REF!</definedName>
    <definedName name="etiqueta_1870_1856.relacionados">#REF!</definedName>
    <definedName name="etiqueta_1875_1857.relacionados">#REF!</definedName>
    <definedName name="etiqueta_1880_1905.relacionados">#REF!</definedName>
    <definedName name="etiqueta_1883_1901.relacionados">#REF!</definedName>
    <definedName name="etiqueta_1883_1902.relacionados">#REF!</definedName>
    <definedName name="etiqueta_1918_8010.relacionados">#REF!</definedName>
    <definedName name="etiqueta_1930_3408.relacionados">#REF!</definedName>
    <definedName name="etiqueta_200_231.relacionados">#REF!</definedName>
    <definedName name="etiqueta_232_236.relacionados">#REF!</definedName>
    <definedName name="etiqueta_5001_5036.relacionados">#REF!</definedName>
    <definedName name="etiqueta_524_550.relacionados">#REF!</definedName>
    <definedName name="etiqueta_551_560.relacionados">#REF!</definedName>
    <definedName name="etiqueta_695_772.relacionados">#REF!</definedName>
    <definedName name="etiqueta_810_845.relacionados">#REF!</definedName>
    <definedName name="etiqueta_855_905.relacionados">#REF!</definedName>
    <definedName name="etiqueta1405_1550.relacionados">#REF!</definedName>
    <definedName name="etiqueta1859_1882.relacionados">#REF!</definedName>
    <definedName name="etiquetado_1884_1902.relacionados">#REF!</definedName>
    <definedName name="fecha">#REF!</definedName>
    <definedName name="lista.TXT.si_no" localSheetId="0">#REF!</definedName>
    <definedName name="lista.TXT.si_no">#REF!</definedName>
    <definedName name="ok">#REF!</definedName>
    <definedName name="_xlnm.Print_Titles" localSheetId="0">'BALANCE DETALLADO DIC-20'!$1:$7</definedName>
    <definedName name="_xlnm.Print_Titles" localSheetId="4">'GASTOS NO DEDUCIBLES'!$1:$13</definedName>
  </definedNames>
  <calcPr calcId="191029"/>
</workbook>
</file>

<file path=xl/calcChain.xml><?xml version="1.0" encoding="utf-8"?>
<calcChain xmlns="http://schemas.openxmlformats.org/spreadsheetml/2006/main">
  <c r="K5114" i="4" l="1"/>
  <c r="K4920" i="4"/>
  <c r="K4925" i="4"/>
  <c r="O720" i="3"/>
  <c r="O696" i="3"/>
  <c r="M635" i="3"/>
  <c r="M634" i="3"/>
  <c r="M633" i="3"/>
  <c r="M632" i="3"/>
  <c r="M631" i="3"/>
  <c r="M630" i="3"/>
  <c r="M629" i="3"/>
  <c r="M628" i="3"/>
  <c r="M626" i="3"/>
  <c r="M625" i="3"/>
  <c r="M622" i="3"/>
  <c r="M621" i="3"/>
  <c r="M619" i="3"/>
  <c r="M618" i="3"/>
  <c r="M615" i="3"/>
  <c r="M614" i="3"/>
  <c r="M612" i="3"/>
  <c r="M611" i="3"/>
  <c r="M608" i="3"/>
  <c r="M607" i="3"/>
  <c r="M605" i="3"/>
  <c r="M604" i="3"/>
  <c r="M599" i="3"/>
  <c r="K599" i="3"/>
  <c r="M598" i="3"/>
  <c r="M597" i="3"/>
  <c r="K597" i="3"/>
  <c r="M596" i="3"/>
  <c r="K596" i="3"/>
  <c r="M595" i="3"/>
  <c r="K595" i="3"/>
  <c r="M594" i="3"/>
  <c r="K594" i="3"/>
  <c r="M593" i="3"/>
  <c r="K593" i="3"/>
  <c r="M591" i="3"/>
  <c r="K591" i="3"/>
  <c r="M590" i="3"/>
  <c r="K590" i="3"/>
  <c r="M587" i="3"/>
  <c r="K587" i="3"/>
  <c r="M586" i="3"/>
  <c r="K586" i="3"/>
  <c r="M584" i="3"/>
  <c r="K584" i="3"/>
  <c r="M583" i="3"/>
  <c r="K583" i="3"/>
  <c r="O580" i="3"/>
  <c r="P599" i="3" s="1"/>
  <c r="M580" i="3"/>
  <c r="K580" i="3"/>
  <c r="M579" i="3"/>
  <c r="K579" i="3"/>
  <c r="M578" i="3"/>
  <c r="K578" i="3"/>
  <c r="M577" i="3"/>
  <c r="K577" i="3"/>
  <c r="M576" i="3"/>
  <c r="K576" i="3"/>
  <c r="M575" i="3"/>
  <c r="M574" i="3"/>
  <c r="K574" i="3"/>
  <c r="M573" i="3"/>
  <c r="M572" i="3"/>
  <c r="M571" i="3"/>
  <c r="M570" i="3"/>
  <c r="K570" i="3"/>
  <c r="M569" i="3"/>
  <c r="M568" i="3"/>
  <c r="M566" i="3"/>
  <c r="K566" i="3"/>
  <c r="M565" i="3"/>
  <c r="K565" i="3"/>
  <c r="M563" i="3"/>
  <c r="K563" i="3"/>
  <c r="M562" i="3"/>
  <c r="K562" i="3"/>
  <c r="M561" i="3"/>
  <c r="M560" i="3"/>
  <c r="M559" i="3"/>
  <c r="M558" i="3"/>
  <c r="M557" i="3"/>
  <c r="K557" i="3"/>
  <c r="M556" i="3"/>
  <c r="K556" i="3"/>
  <c r="M554" i="3"/>
  <c r="K554" i="3"/>
  <c r="M553" i="3"/>
  <c r="M552" i="3"/>
  <c r="M551" i="3"/>
  <c r="M550" i="3"/>
  <c r="K550" i="3"/>
  <c r="M549" i="3"/>
  <c r="K549" i="3"/>
  <c r="M548" i="3"/>
  <c r="M547" i="3"/>
  <c r="M546" i="3"/>
  <c r="K546" i="3"/>
  <c r="M545" i="3"/>
  <c r="M543" i="3"/>
  <c r="K543" i="3"/>
  <c r="M542" i="3"/>
  <c r="K542" i="3"/>
  <c r="M541" i="3"/>
  <c r="K541" i="3"/>
  <c r="M540" i="3"/>
  <c r="K540" i="3"/>
  <c r="M538" i="3"/>
  <c r="K538" i="3"/>
  <c r="M537" i="3"/>
  <c r="K537" i="3"/>
  <c r="M535" i="3"/>
  <c r="K535" i="3"/>
  <c r="M534" i="3"/>
  <c r="K534" i="3"/>
  <c r="M533" i="3"/>
  <c r="K533" i="3"/>
  <c r="M532" i="3"/>
  <c r="K532" i="3"/>
  <c r="M531" i="3"/>
  <c r="K531" i="3"/>
  <c r="M530" i="3"/>
  <c r="K530" i="3"/>
  <c r="M528" i="3"/>
  <c r="K528" i="3"/>
  <c r="M527" i="3"/>
  <c r="K527" i="3"/>
  <c r="M526" i="3"/>
  <c r="K526" i="3"/>
  <c r="M525" i="3"/>
  <c r="K525" i="3"/>
  <c r="M522" i="3"/>
  <c r="K522" i="3"/>
  <c r="M521" i="3"/>
  <c r="K521" i="3"/>
  <c r="M520" i="3"/>
  <c r="K520" i="3"/>
  <c r="M519" i="3"/>
  <c r="K519" i="3"/>
  <c r="M518" i="3"/>
  <c r="K518" i="3"/>
  <c r="M517" i="3"/>
  <c r="K517" i="3"/>
  <c r="M516" i="3"/>
  <c r="K516" i="3"/>
  <c r="M515" i="3"/>
  <c r="K515" i="3"/>
  <c r="M513" i="3"/>
  <c r="K513" i="3"/>
  <c r="K512" i="3"/>
  <c r="K511" i="3"/>
  <c r="K510" i="3"/>
  <c r="K509" i="3"/>
  <c r="K508" i="3"/>
  <c r="K507" i="3"/>
  <c r="K506" i="3"/>
  <c r="K505" i="3"/>
  <c r="K504" i="3"/>
  <c r="M503" i="3"/>
  <c r="M637" i="3" s="1"/>
  <c r="K503" i="3"/>
  <c r="K502" i="3"/>
  <c r="K501" i="3"/>
  <c r="M483" i="3"/>
  <c r="M481" i="3"/>
  <c r="M480" i="3"/>
  <c r="M479" i="3"/>
  <c r="M478" i="3"/>
  <c r="M476" i="3"/>
  <c r="M475" i="3"/>
  <c r="M473" i="3"/>
  <c r="M472" i="3"/>
  <c r="M469" i="3"/>
  <c r="M468" i="3"/>
  <c r="M466" i="3"/>
  <c r="M465" i="3"/>
  <c r="M462" i="3"/>
  <c r="M461" i="3"/>
  <c r="M459" i="3"/>
  <c r="M458" i="3"/>
  <c r="M455" i="3"/>
  <c r="M454" i="3"/>
  <c r="M452" i="3"/>
  <c r="M451" i="3"/>
  <c r="M446" i="3"/>
  <c r="M445" i="3"/>
  <c r="M444" i="3"/>
  <c r="M443" i="3"/>
  <c r="M441" i="3"/>
  <c r="M440" i="3"/>
  <c r="M439" i="3"/>
  <c r="M437" i="3"/>
  <c r="M436" i="3"/>
  <c r="M434" i="3"/>
  <c r="M433" i="3"/>
  <c r="M432" i="3"/>
  <c r="M431" i="3"/>
  <c r="M430" i="3"/>
  <c r="M429" i="3"/>
  <c r="M428" i="3"/>
  <c r="M427" i="3"/>
  <c r="M425" i="3"/>
  <c r="M424" i="3"/>
  <c r="M423" i="3"/>
  <c r="M422" i="3"/>
  <c r="M421" i="3"/>
  <c r="M420" i="3"/>
  <c r="M419" i="3"/>
  <c r="M418" i="3"/>
  <c r="M417" i="3"/>
  <c r="M416" i="3"/>
  <c r="M414" i="3"/>
  <c r="M413" i="3"/>
  <c r="M412" i="3"/>
  <c r="M411" i="3"/>
  <c r="M410" i="3"/>
  <c r="M409" i="3"/>
  <c r="M408" i="3"/>
  <c r="M407" i="3"/>
  <c r="M406" i="3"/>
  <c r="M404" i="3"/>
  <c r="M403" i="3"/>
  <c r="M400" i="3"/>
  <c r="M399" i="3"/>
  <c r="M398" i="3"/>
  <c r="M397" i="3"/>
  <c r="M396" i="3"/>
  <c r="M394" i="3"/>
  <c r="M393" i="3"/>
  <c r="M391" i="3"/>
  <c r="M390" i="3"/>
  <c r="O383" i="3"/>
  <c r="O382" i="3"/>
  <c r="O381" i="3"/>
  <c r="O380" i="3"/>
  <c r="O379" i="3"/>
  <c r="O378" i="3"/>
  <c r="O377" i="3"/>
  <c r="O376" i="3"/>
  <c r="O375" i="3"/>
  <c r="O374" i="3"/>
  <c r="O371" i="3"/>
  <c r="O370" i="3"/>
  <c r="O369" i="3"/>
  <c r="O368" i="3"/>
  <c r="O367" i="3"/>
  <c r="O366" i="3"/>
  <c r="O365" i="3"/>
  <c r="O364" i="3"/>
  <c r="O363" i="3"/>
  <c r="O362" i="3"/>
  <c r="O361" i="3"/>
  <c r="O359" i="3"/>
  <c r="O358" i="3"/>
  <c r="O357" i="3"/>
  <c r="O355" i="3"/>
  <c r="O354" i="3"/>
  <c r="O353" i="3"/>
  <c r="O350" i="3"/>
  <c r="O349" i="3"/>
  <c r="O347" i="3"/>
  <c r="O346" i="3"/>
  <c r="O344" i="3"/>
  <c r="O343" i="3"/>
  <c r="O342" i="3"/>
  <c r="O340" i="3"/>
  <c r="O339" i="3"/>
  <c r="O338" i="3"/>
  <c r="O337" i="3"/>
  <c r="O336" i="3"/>
  <c r="O335" i="3"/>
  <c r="O334" i="3"/>
  <c r="O333" i="3"/>
  <c r="O331" i="3"/>
  <c r="O330" i="3"/>
  <c r="O329" i="3"/>
  <c r="O327" i="3"/>
  <c r="O326" i="3"/>
  <c r="O325" i="3"/>
  <c r="O324" i="3"/>
  <c r="O322" i="3"/>
  <c r="O321" i="3"/>
  <c r="O320" i="3"/>
  <c r="O319" i="3"/>
  <c r="O317" i="3"/>
  <c r="O316" i="3"/>
  <c r="O313" i="3"/>
  <c r="O312" i="3"/>
  <c r="O310" i="3"/>
  <c r="O309" i="3"/>
  <c r="O307" i="3"/>
  <c r="O306" i="3"/>
  <c r="O303" i="3"/>
  <c r="O302" i="3"/>
  <c r="O300" i="3"/>
  <c r="O299" i="3"/>
  <c r="O293" i="3"/>
  <c r="O292" i="3"/>
  <c r="O290" i="3"/>
  <c r="O289" i="3"/>
  <c r="O288" i="3"/>
  <c r="O286" i="3"/>
  <c r="O285" i="3"/>
  <c r="O284" i="3"/>
  <c r="O283" i="3"/>
  <c r="O282" i="3"/>
  <c r="O281" i="3"/>
  <c r="O280" i="3"/>
  <c r="O279" i="3"/>
  <c r="O277" i="3"/>
  <c r="O276" i="3"/>
  <c r="O275" i="3"/>
  <c r="O274" i="3"/>
  <c r="O272" i="3"/>
  <c r="O271" i="3"/>
  <c r="O270" i="3"/>
  <c r="O269" i="3"/>
  <c r="O267" i="3"/>
  <c r="O266" i="3"/>
  <c r="O265" i="3"/>
  <c r="O264" i="3"/>
  <c r="O262" i="3"/>
  <c r="O261" i="3"/>
  <c r="O258" i="3"/>
  <c r="O257" i="3"/>
  <c r="O255" i="3"/>
  <c r="O254" i="3"/>
  <c r="O252" i="3"/>
  <c r="O251" i="3"/>
  <c r="O249" i="3"/>
  <c r="O248" i="3"/>
  <c r="O245" i="3"/>
  <c r="O244" i="3"/>
  <c r="O242" i="3"/>
  <c r="O241" i="3"/>
  <c r="O214" i="3"/>
  <c r="O213" i="3"/>
  <c r="O212" i="3"/>
  <c r="O211" i="3"/>
  <c r="O209" i="3"/>
  <c r="O208" i="3"/>
  <c r="O206" i="3"/>
  <c r="O205" i="3"/>
  <c r="O203" i="3"/>
  <c r="O202" i="3"/>
  <c r="O201" i="3"/>
  <c r="O199" i="3"/>
  <c r="O198" i="3"/>
  <c r="O197" i="3"/>
  <c r="O195" i="3"/>
  <c r="O194" i="3"/>
  <c r="O193" i="3"/>
  <c r="O191" i="3"/>
  <c r="O190" i="3"/>
  <c r="O189" i="3"/>
  <c r="O186" i="3"/>
  <c r="O185" i="3"/>
  <c r="O184" i="3"/>
  <c r="O182" i="3"/>
  <c r="O181" i="3"/>
  <c r="O180" i="3"/>
  <c r="O176" i="3"/>
  <c r="O175" i="3"/>
  <c r="O174" i="3"/>
  <c r="O173" i="3"/>
  <c r="O171" i="3"/>
  <c r="O170" i="3"/>
  <c r="O168" i="3"/>
  <c r="O167" i="3"/>
  <c r="O164" i="3"/>
  <c r="O163" i="3"/>
  <c r="O162" i="3"/>
  <c r="O161" i="3"/>
  <c r="O159" i="3"/>
  <c r="O158" i="3"/>
  <c r="O157" i="3"/>
  <c r="O156" i="3"/>
  <c r="O154" i="3"/>
  <c r="O153" i="3"/>
  <c r="O152" i="3"/>
  <c r="O151" i="3"/>
  <c r="O148" i="3"/>
  <c r="O147" i="3"/>
  <c r="O146" i="3"/>
  <c r="O145" i="3"/>
  <c r="O143" i="3"/>
  <c r="O142" i="3"/>
  <c r="O139" i="3"/>
  <c r="O138" i="3"/>
  <c r="O137" i="3"/>
  <c r="O136" i="3"/>
  <c r="O135" i="3"/>
  <c r="O134" i="3"/>
  <c r="O133" i="3"/>
  <c r="O131" i="3"/>
  <c r="O130" i="3"/>
  <c r="O129" i="3"/>
  <c r="O127" i="3"/>
  <c r="O126" i="3"/>
  <c r="O125" i="3"/>
  <c r="O124" i="3"/>
  <c r="O123" i="3"/>
  <c r="O122" i="3"/>
  <c r="O121" i="3"/>
  <c r="O120" i="3"/>
  <c r="O118" i="3"/>
  <c r="O117" i="3"/>
  <c r="O116" i="3"/>
  <c r="O115" i="3"/>
  <c r="O114" i="3"/>
  <c r="O113" i="3"/>
  <c r="O111" i="3"/>
  <c r="O110" i="3"/>
  <c r="O108" i="3"/>
  <c r="O107" i="3"/>
  <c r="O105" i="3"/>
  <c r="O104" i="3"/>
  <c r="O102" i="3"/>
  <c r="O101" i="3"/>
  <c r="O96" i="3"/>
  <c r="O95" i="3"/>
  <c r="O94" i="3"/>
  <c r="O93" i="3"/>
  <c r="O92" i="3"/>
  <c r="O90" i="3"/>
  <c r="O89" i="3"/>
  <c r="O88" i="3"/>
  <c r="O86" i="3"/>
  <c r="O85" i="3"/>
  <c r="O84" i="3"/>
  <c r="O81" i="3"/>
  <c r="O80" i="3"/>
  <c r="O78" i="3"/>
  <c r="O77" i="3"/>
  <c r="O76" i="3"/>
  <c r="O75" i="3"/>
  <c r="O74" i="3"/>
  <c r="O73" i="3"/>
  <c r="O72" i="3"/>
  <c r="O71" i="3"/>
  <c r="O70" i="3"/>
  <c r="O68" i="3"/>
  <c r="O67" i="3"/>
  <c r="O66" i="3"/>
  <c r="O65" i="3"/>
  <c r="O63" i="3"/>
  <c r="O62" i="3"/>
  <c r="O60" i="3"/>
  <c r="O59" i="3"/>
  <c r="O57" i="3"/>
  <c r="O56" i="3"/>
  <c r="O55" i="3"/>
  <c r="O53" i="3"/>
  <c r="O52" i="3"/>
  <c r="O51" i="3"/>
  <c r="O49" i="3"/>
  <c r="O48" i="3"/>
  <c r="O47" i="3"/>
  <c r="O45" i="3"/>
  <c r="O44" i="3"/>
  <c r="O42" i="3"/>
  <c r="O41" i="3"/>
  <c r="O38" i="3"/>
  <c r="O37" i="3"/>
  <c r="O36" i="3"/>
  <c r="O34" i="3"/>
  <c r="O33" i="3"/>
  <c r="O32" i="3"/>
  <c r="O28" i="3"/>
  <c r="A6292" i="2"/>
  <c r="A6291" i="2"/>
  <c r="A6290" i="2"/>
  <c r="A6289" i="2"/>
  <c r="A6288" i="2"/>
  <c r="A6287" i="2"/>
  <c r="A6286" i="2"/>
  <c r="A6285" i="2"/>
  <c r="A6284" i="2"/>
  <c r="A6283" i="2"/>
  <c r="A6282" i="2"/>
  <c r="A6281" i="2"/>
  <c r="A6280" i="2"/>
  <c r="A6279" i="2"/>
  <c r="A6278" i="2"/>
  <c r="A6277" i="2"/>
  <c r="A6276" i="2"/>
  <c r="A6275" i="2"/>
  <c r="A6274" i="2"/>
  <c r="A6273" i="2"/>
  <c r="A6272" i="2"/>
  <c r="A6271" i="2"/>
  <c r="A6270" i="2"/>
  <c r="A6269" i="2"/>
  <c r="A6268" i="2"/>
  <c r="A6267" i="2"/>
  <c r="A6266" i="2"/>
  <c r="A6265" i="2"/>
  <c r="A6264" i="2"/>
  <c r="A6263" i="2"/>
  <c r="A6262" i="2"/>
  <c r="A6261" i="2"/>
  <c r="A6260" i="2"/>
  <c r="A6259" i="2"/>
  <c r="A6258" i="2"/>
  <c r="A6257" i="2"/>
  <c r="A6256" i="2"/>
  <c r="A6255" i="2"/>
  <c r="A6254" i="2"/>
  <c r="A6253" i="2"/>
  <c r="A6252" i="2"/>
  <c r="A6251" i="2"/>
  <c r="A6250" i="2"/>
  <c r="A6249" i="2"/>
  <c r="A6248" i="2"/>
  <c r="A6247" i="2"/>
  <c r="A6246" i="2"/>
  <c r="A6245" i="2"/>
  <c r="A6244" i="2"/>
  <c r="A6243" i="2"/>
  <c r="A6242" i="2"/>
  <c r="A6241" i="2"/>
  <c r="A6240" i="2"/>
  <c r="A6239" i="2"/>
  <c r="A6238" i="2"/>
  <c r="A6237" i="2"/>
  <c r="A6236" i="2"/>
  <c r="A6235" i="2"/>
  <c r="A6234" i="2"/>
  <c r="A6233" i="2"/>
  <c r="A6232" i="2"/>
  <c r="A6231" i="2"/>
  <c r="A6230" i="2"/>
  <c r="A6229" i="2"/>
  <c r="A6228" i="2"/>
  <c r="A6227" i="2"/>
  <c r="A6226" i="2"/>
  <c r="A6225" i="2"/>
  <c r="A6224" i="2"/>
  <c r="A6223" i="2"/>
  <c r="A6222" i="2"/>
  <c r="A6221" i="2"/>
  <c r="A6220" i="2"/>
  <c r="A6219" i="2"/>
  <c r="A6218" i="2"/>
  <c r="A6217" i="2"/>
  <c r="A6216" i="2"/>
  <c r="A6215" i="2"/>
  <c r="A6214" i="2"/>
  <c r="A6213" i="2"/>
  <c r="A6212" i="2"/>
  <c r="A6211" i="2"/>
  <c r="A6210" i="2"/>
  <c r="A6209" i="2"/>
  <c r="A6208" i="2"/>
  <c r="A6207" i="2"/>
  <c r="A6206" i="2"/>
  <c r="A6205" i="2"/>
  <c r="A6204" i="2"/>
  <c r="A6203" i="2"/>
  <c r="A6202" i="2"/>
  <c r="A6201" i="2"/>
  <c r="A6200" i="2"/>
  <c r="A6199" i="2"/>
  <c r="A6198" i="2"/>
  <c r="A6197" i="2"/>
  <c r="A6196" i="2"/>
  <c r="A6195" i="2"/>
  <c r="A6194" i="2"/>
  <c r="A6193" i="2"/>
  <c r="A6192" i="2"/>
  <c r="A6191" i="2"/>
  <c r="A6190" i="2"/>
  <c r="A6189" i="2"/>
  <c r="A6188" i="2"/>
  <c r="A6187" i="2"/>
  <c r="A6186" i="2"/>
  <c r="A6185" i="2"/>
  <c r="A6184" i="2"/>
  <c r="A6183" i="2"/>
  <c r="A6182" i="2"/>
  <c r="A6181" i="2"/>
  <c r="A6180" i="2"/>
  <c r="A6179" i="2"/>
  <c r="A6178" i="2"/>
  <c r="A6177" i="2"/>
  <c r="A6176" i="2"/>
  <c r="A6175" i="2"/>
  <c r="A6174" i="2"/>
  <c r="A6173" i="2"/>
  <c r="A6172" i="2"/>
  <c r="A6171" i="2"/>
  <c r="A6170" i="2"/>
  <c r="A6169" i="2"/>
  <c r="A6168" i="2"/>
  <c r="A6167" i="2"/>
  <c r="A6166" i="2"/>
  <c r="A6165" i="2"/>
  <c r="A6164" i="2"/>
  <c r="A6163" i="2"/>
  <c r="A6162" i="2"/>
  <c r="A6161" i="2"/>
  <c r="A6160" i="2"/>
  <c r="A6159" i="2"/>
  <c r="A6158" i="2"/>
  <c r="A6157" i="2"/>
  <c r="A6156" i="2"/>
  <c r="A6155" i="2"/>
  <c r="A6154" i="2"/>
  <c r="A6153" i="2"/>
  <c r="A6152" i="2"/>
  <c r="A6151" i="2"/>
  <c r="A6150" i="2"/>
  <c r="A6149" i="2"/>
  <c r="A6148" i="2"/>
  <c r="A6147" i="2"/>
  <c r="A6146" i="2"/>
  <c r="A6145" i="2"/>
  <c r="A6144" i="2"/>
  <c r="A6143" i="2"/>
  <c r="A6142" i="2"/>
  <c r="A6141" i="2"/>
  <c r="A6140" i="2"/>
  <c r="A6139" i="2"/>
  <c r="A6138" i="2"/>
  <c r="A6137" i="2"/>
  <c r="A6136" i="2"/>
  <c r="A6135" i="2"/>
  <c r="A6134" i="2"/>
  <c r="A6133" i="2"/>
  <c r="A6132" i="2"/>
  <c r="A6131" i="2"/>
  <c r="A6130" i="2"/>
  <c r="A6129" i="2"/>
  <c r="A6128" i="2"/>
  <c r="A6127" i="2"/>
  <c r="A6126" i="2"/>
  <c r="A6125" i="2"/>
  <c r="A6124" i="2"/>
  <c r="A6123" i="2"/>
  <c r="A6122" i="2"/>
  <c r="A6121" i="2"/>
  <c r="A6120" i="2"/>
  <c r="A6119" i="2"/>
  <c r="A6118" i="2"/>
  <c r="A6117" i="2"/>
  <c r="A6116" i="2"/>
  <c r="A6115" i="2"/>
  <c r="A6114" i="2"/>
  <c r="A6113" i="2"/>
  <c r="A6112" i="2"/>
  <c r="A6111" i="2"/>
  <c r="A6110" i="2"/>
  <c r="A6109" i="2"/>
  <c r="A6108" i="2"/>
  <c r="A6107" i="2"/>
  <c r="A6106" i="2"/>
  <c r="A6105" i="2"/>
  <c r="A6104" i="2"/>
  <c r="A6103" i="2"/>
  <c r="A6102" i="2"/>
  <c r="A6101" i="2"/>
  <c r="A6100" i="2"/>
  <c r="A6099" i="2"/>
  <c r="A6098" i="2"/>
  <c r="A6097" i="2"/>
  <c r="A6096" i="2"/>
  <c r="A6095" i="2"/>
  <c r="A6094" i="2"/>
  <c r="A6093" i="2"/>
  <c r="A6092" i="2"/>
  <c r="A6091" i="2"/>
  <c r="A6090" i="2"/>
  <c r="A6089" i="2"/>
  <c r="A6088" i="2"/>
  <c r="A6087" i="2"/>
  <c r="A6086" i="2"/>
  <c r="A6085" i="2"/>
  <c r="A6084" i="2"/>
  <c r="A6083" i="2"/>
  <c r="A6082" i="2"/>
  <c r="A6081" i="2"/>
  <c r="A6080" i="2"/>
  <c r="A6079" i="2"/>
  <c r="A6078" i="2"/>
  <c r="A6077" i="2"/>
  <c r="A6076" i="2"/>
  <c r="A6075" i="2"/>
  <c r="A6074" i="2"/>
  <c r="A6073" i="2"/>
  <c r="A6072" i="2"/>
  <c r="A6071" i="2"/>
  <c r="A6070" i="2"/>
  <c r="A6069" i="2"/>
  <c r="A6068" i="2"/>
  <c r="A6067" i="2"/>
  <c r="A6066" i="2"/>
  <c r="A6065" i="2"/>
  <c r="A6064" i="2"/>
  <c r="A6063" i="2"/>
  <c r="A6062" i="2"/>
  <c r="A6061" i="2"/>
  <c r="A6060" i="2"/>
  <c r="A6059" i="2"/>
  <c r="A6058" i="2"/>
  <c r="A6057" i="2"/>
  <c r="A6056" i="2"/>
  <c r="A6055" i="2"/>
  <c r="A6054" i="2"/>
  <c r="A6053" i="2"/>
  <c r="A6052" i="2"/>
  <c r="A6051" i="2"/>
  <c r="A6050" i="2"/>
  <c r="A6049" i="2"/>
  <c r="A6048" i="2"/>
  <c r="A6047" i="2"/>
  <c r="A6046" i="2"/>
  <c r="A6045" i="2"/>
  <c r="A6044" i="2"/>
  <c r="A6043" i="2"/>
  <c r="A6042" i="2"/>
  <c r="A6041" i="2"/>
  <c r="A6040" i="2"/>
  <c r="A6039" i="2"/>
  <c r="A6038" i="2"/>
  <c r="A6037" i="2"/>
  <c r="A6036" i="2"/>
  <c r="A6035" i="2"/>
  <c r="A6034" i="2"/>
  <c r="A6033" i="2"/>
  <c r="A6032" i="2"/>
  <c r="A6031" i="2"/>
  <c r="A6030" i="2"/>
  <c r="A6029" i="2"/>
  <c r="A6028" i="2"/>
  <c r="A6027" i="2"/>
  <c r="A6026" i="2"/>
  <c r="A6025" i="2"/>
  <c r="A6024" i="2"/>
  <c r="A6023" i="2"/>
  <c r="A6022" i="2"/>
  <c r="A6021" i="2"/>
  <c r="A6020" i="2"/>
  <c r="A6019" i="2"/>
  <c r="A6018" i="2"/>
  <c r="A6017" i="2"/>
  <c r="A6016" i="2"/>
  <c r="A6015" i="2"/>
  <c r="A6014" i="2"/>
  <c r="A6012" i="2"/>
  <c r="A6011" i="2"/>
  <c r="A6010" i="2"/>
  <c r="A6008" i="2"/>
  <c r="A6007" i="2"/>
  <c r="A6006" i="2"/>
  <c r="A6005" i="2"/>
  <c r="A6004" i="2"/>
  <c r="A6003" i="2"/>
  <c r="A6002" i="2"/>
  <c r="A6001" i="2"/>
  <c r="A6000" i="2"/>
  <c r="A5999" i="2"/>
  <c r="A5998" i="2"/>
  <c r="A5997" i="2"/>
  <c r="A5996" i="2"/>
  <c r="A5995" i="2"/>
  <c r="A5994" i="2"/>
  <c r="A5993" i="2"/>
  <c r="A5992" i="2"/>
  <c r="A5991" i="2"/>
  <c r="A5990" i="2"/>
  <c r="A5989" i="2"/>
  <c r="A5988" i="2"/>
  <c r="A5987" i="2"/>
  <c r="A5986" i="2"/>
  <c r="A5985" i="2"/>
  <c r="A5984" i="2"/>
  <c r="A5983" i="2"/>
  <c r="A5982" i="2"/>
  <c r="A5981" i="2"/>
  <c r="A5980" i="2"/>
  <c r="A5979" i="2"/>
  <c r="A5978" i="2"/>
  <c r="A5977" i="2"/>
  <c r="A5976" i="2"/>
  <c r="A5975" i="2"/>
  <c r="A5974" i="2"/>
  <c r="A5973" i="2"/>
  <c r="A5972" i="2"/>
  <c r="A5971" i="2"/>
  <c r="A5970" i="2"/>
  <c r="A5969" i="2"/>
  <c r="A5968" i="2"/>
  <c r="A5967" i="2"/>
  <c r="A5966" i="2"/>
  <c r="A5965" i="2"/>
  <c r="A5964" i="2"/>
  <c r="A5963" i="2"/>
  <c r="A5962" i="2"/>
  <c r="A5961" i="2"/>
  <c r="A5960" i="2"/>
  <c r="A5959" i="2"/>
  <c r="A5958" i="2"/>
  <c r="A5957" i="2"/>
  <c r="A5956" i="2"/>
  <c r="A5955" i="2"/>
  <c r="A5954" i="2"/>
  <c r="A5953" i="2"/>
  <c r="A5952" i="2"/>
  <c r="A5951" i="2"/>
  <c r="A5950" i="2"/>
  <c r="A5949" i="2"/>
  <c r="A5948" i="2"/>
  <c r="A5947" i="2"/>
  <c r="A5946" i="2"/>
  <c r="A5945" i="2"/>
  <c r="A5944" i="2"/>
  <c r="A5943" i="2"/>
  <c r="A5942" i="2"/>
  <c r="A5941" i="2"/>
  <c r="A5940" i="2"/>
  <c r="A5939" i="2"/>
  <c r="A5938" i="2"/>
  <c r="A5937" i="2"/>
  <c r="A5936" i="2"/>
  <c r="A5935" i="2"/>
  <c r="A5934" i="2"/>
  <c r="A5933" i="2"/>
  <c r="A5932" i="2"/>
  <c r="A5931" i="2"/>
  <c r="A5930" i="2"/>
  <c r="A5929" i="2"/>
  <c r="A5928" i="2"/>
  <c r="A5927" i="2"/>
  <c r="A5926" i="2"/>
  <c r="A5925" i="2"/>
  <c r="A5924" i="2"/>
  <c r="A5923" i="2"/>
  <c r="A5922" i="2"/>
  <c r="A5921" i="2"/>
  <c r="A5920" i="2"/>
  <c r="A5919" i="2"/>
  <c r="A5918" i="2"/>
  <c r="A5917" i="2"/>
  <c r="A5916" i="2"/>
  <c r="A5915" i="2"/>
  <c r="A5914" i="2"/>
  <c r="A5913" i="2"/>
  <c r="A5912" i="2"/>
  <c r="A5911" i="2"/>
  <c r="A5910" i="2"/>
  <c r="A5909" i="2"/>
  <c r="A5908" i="2"/>
  <c r="A5907" i="2"/>
  <c r="A5906" i="2"/>
  <c r="A5905" i="2"/>
  <c r="A5904" i="2"/>
  <c r="A5903" i="2"/>
  <c r="A5902" i="2"/>
  <c r="A5901" i="2"/>
  <c r="A5900" i="2"/>
  <c r="A5899" i="2"/>
  <c r="A5898" i="2"/>
  <c r="A5897" i="2"/>
  <c r="A5896" i="2"/>
  <c r="A5895" i="2"/>
  <c r="A5894" i="2"/>
  <c r="A5893" i="2"/>
  <c r="A5892" i="2"/>
  <c r="A5891" i="2"/>
  <c r="A5890" i="2"/>
  <c r="A5889" i="2"/>
  <c r="A5888" i="2"/>
  <c r="A5887" i="2"/>
  <c r="A5886" i="2"/>
  <c r="A5885" i="2"/>
  <c r="A5884" i="2"/>
  <c r="A5883" i="2"/>
  <c r="A5882" i="2"/>
  <c r="A5881" i="2"/>
  <c r="A5880" i="2"/>
  <c r="A5879" i="2"/>
  <c r="A5878" i="2"/>
  <c r="A5877" i="2"/>
  <c r="A5876" i="2"/>
  <c r="A5875" i="2"/>
  <c r="A5874" i="2"/>
  <c r="A5873" i="2"/>
  <c r="A5872" i="2"/>
  <c r="A5871" i="2"/>
  <c r="A5870" i="2"/>
  <c r="A5869" i="2"/>
  <c r="A5868" i="2"/>
  <c r="A5867" i="2"/>
  <c r="A5866" i="2"/>
  <c r="A5865" i="2"/>
  <c r="A5864" i="2"/>
  <c r="A5863" i="2"/>
  <c r="A5862" i="2"/>
  <c r="A5861" i="2"/>
  <c r="A5860" i="2"/>
  <c r="A5859" i="2"/>
  <c r="A5858" i="2"/>
  <c r="A5857" i="2"/>
  <c r="A5856" i="2"/>
  <c r="A5855" i="2"/>
  <c r="A5854" i="2"/>
  <c r="A5853" i="2"/>
  <c r="A5852" i="2"/>
  <c r="A5851" i="2"/>
  <c r="A5850" i="2"/>
  <c r="A5849" i="2"/>
  <c r="A5848" i="2"/>
  <c r="A5847" i="2"/>
  <c r="A5846" i="2"/>
  <c r="A5845" i="2"/>
  <c r="A5844" i="2"/>
  <c r="A5843" i="2"/>
  <c r="A5842" i="2"/>
  <c r="A5841" i="2"/>
  <c r="A5840" i="2"/>
  <c r="A5839" i="2"/>
  <c r="A5838" i="2"/>
  <c r="A5837" i="2"/>
  <c r="A5836" i="2"/>
  <c r="A5835" i="2"/>
  <c r="A5834" i="2"/>
  <c r="A5833" i="2"/>
  <c r="A5832" i="2"/>
  <c r="A5831" i="2"/>
  <c r="A5830" i="2"/>
  <c r="A5829" i="2"/>
  <c r="A5828" i="2"/>
  <c r="A5827" i="2"/>
  <c r="A5826" i="2"/>
  <c r="A5825" i="2"/>
  <c r="A5824" i="2"/>
  <c r="A5823" i="2"/>
  <c r="A5822" i="2"/>
  <c r="A5821" i="2"/>
  <c r="A5820" i="2"/>
  <c r="A5819" i="2"/>
  <c r="A5818" i="2"/>
  <c r="A5817" i="2"/>
  <c r="A5816" i="2"/>
  <c r="A5815" i="2"/>
  <c r="A5814" i="2"/>
  <c r="A5813" i="2"/>
  <c r="A5812" i="2"/>
  <c r="A5811" i="2"/>
  <c r="A5810" i="2"/>
  <c r="A5809" i="2"/>
  <c r="A5808" i="2"/>
  <c r="A5807" i="2"/>
  <c r="A5806" i="2"/>
  <c r="A5805" i="2"/>
  <c r="A5804" i="2"/>
  <c r="A5803" i="2"/>
  <c r="A5802" i="2"/>
  <c r="A5801" i="2"/>
  <c r="A5800" i="2"/>
  <c r="A5799" i="2"/>
  <c r="A5798" i="2"/>
  <c r="A5797" i="2"/>
  <c r="A5796" i="2"/>
  <c r="A5795" i="2"/>
  <c r="A5794" i="2"/>
  <c r="A5793" i="2"/>
  <c r="A5792" i="2"/>
  <c r="A5791" i="2"/>
  <c r="A5790" i="2"/>
  <c r="A5789" i="2"/>
  <c r="A5788" i="2"/>
  <c r="A5787" i="2"/>
  <c r="A5786" i="2"/>
  <c r="A5785" i="2"/>
  <c r="A5784" i="2"/>
  <c r="A5783" i="2"/>
  <c r="A5782" i="2"/>
  <c r="A5781" i="2"/>
  <c r="A5780" i="2"/>
  <c r="A5779" i="2"/>
  <c r="A5778" i="2"/>
  <c r="A5777" i="2"/>
  <c r="A5776" i="2"/>
  <c r="A5775" i="2"/>
  <c r="A5774" i="2"/>
  <c r="A5773" i="2"/>
  <c r="A5772" i="2"/>
  <c r="A5771" i="2"/>
  <c r="A5770" i="2"/>
  <c r="A5769" i="2"/>
  <c r="A5768" i="2"/>
  <c r="A5767" i="2"/>
  <c r="A5766" i="2"/>
  <c r="A5765" i="2"/>
  <c r="A5764" i="2"/>
  <c r="A5763" i="2"/>
  <c r="A5762" i="2"/>
  <c r="A5761" i="2"/>
  <c r="A5760" i="2"/>
  <c r="A5759" i="2"/>
  <c r="A5758" i="2"/>
  <c r="A5757" i="2"/>
  <c r="A5756" i="2"/>
  <c r="A5755" i="2"/>
  <c r="A5754" i="2"/>
  <c r="A5753" i="2"/>
  <c r="A5752" i="2"/>
  <c r="A5751" i="2"/>
  <c r="A5750" i="2"/>
  <c r="A5749" i="2"/>
  <c r="A5748" i="2"/>
  <c r="A5747" i="2"/>
  <c r="A5746" i="2"/>
  <c r="A5745" i="2"/>
  <c r="A5744" i="2"/>
  <c r="A5743" i="2"/>
  <c r="A5742" i="2"/>
  <c r="A5741" i="2"/>
  <c r="A5740" i="2"/>
  <c r="A5739" i="2"/>
  <c r="A5738" i="2"/>
  <c r="A5737" i="2"/>
  <c r="A5736" i="2"/>
  <c r="A5735" i="2"/>
  <c r="A5734" i="2"/>
  <c r="A5733" i="2"/>
  <c r="A5732" i="2"/>
  <c r="A5731" i="2"/>
  <c r="A5730" i="2"/>
  <c r="A5729" i="2"/>
  <c r="A5728" i="2"/>
  <c r="A5727" i="2"/>
  <c r="A5726" i="2"/>
  <c r="A5725" i="2"/>
  <c r="A5724" i="2"/>
  <c r="A5723" i="2"/>
  <c r="A5722" i="2"/>
  <c r="A5721" i="2"/>
  <c r="A5720" i="2"/>
  <c r="A5719" i="2"/>
  <c r="A5718" i="2"/>
  <c r="A5717" i="2"/>
  <c r="A5716" i="2"/>
  <c r="A5715" i="2"/>
  <c r="A5714" i="2"/>
  <c r="A5713" i="2"/>
  <c r="A5712" i="2"/>
  <c r="A5711" i="2"/>
  <c r="A5710" i="2"/>
  <c r="A5709" i="2"/>
  <c r="A5708" i="2"/>
  <c r="A5707" i="2"/>
  <c r="A5706" i="2"/>
  <c r="A5705" i="2"/>
  <c r="A5704" i="2"/>
  <c r="A5703" i="2"/>
  <c r="A5702" i="2"/>
  <c r="A5701" i="2"/>
  <c r="A5700" i="2"/>
  <c r="A5699" i="2"/>
  <c r="A5698" i="2"/>
  <c r="A5697" i="2"/>
  <c r="A5696" i="2"/>
  <c r="A5695" i="2"/>
  <c r="A5694" i="2"/>
  <c r="A5693" i="2"/>
  <c r="A5692" i="2"/>
  <c r="A5691" i="2"/>
  <c r="A5690" i="2"/>
  <c r="A5689" i="2"/>
  <c r="A5688" i="2"/>
  <c r="A5687" i="2"/>
  <c r="A5686" i="2"/>
  <c r="A5685" i="2"/>
  <c r="A5684" i="2"/>
  <c r="A5683" i="2"/>
  <c r="A5682" i="2"/>
  <c r="A5681" i="2"/>
  <c r="A5680" i="2"/>
  <c r="A5679" i="2"/>
  <c r="A5678" i="2"/>
  <c r="A5677" i="2"/>
  <c r="A5676" i="2"/>
  <c r="A5675" i="2"/>
  <c r="A5674" i="2"/>
  <c r="A5673" i="2"/>
  <c r="A5672" i="2"/>
  <c r="A5671" i="2"/>
  <c r="A5670" i="2"/>
  <c r="A5669" i="2"/>
  <c r="A5668" i="2"/>
  <c r="A5667" i="2"/>
  <c r="A5666" i="2"/>
  <c r="A5665" i="2"/>
  <c r="A5664" i="2"/>
  <c r="A5663" i="2"/>
  <c r="A5662" i="2"/>
  <c r="A5661" i="2"/>
  <c r="A5660" i="2"/>
  <c r="A5659" i="2"/>
  <c r="A5658" i="2"/>
  <c r="A5657" i="2"/>
  <c r="A5656" i="2"/>
  <c r="A5655" i="2"/>
  <c r="A5654" i="2"/>
  <c r="A5653" i="2"/>
  <c r="A5652" i="2"/>
  <c r="A5651" i="2"/>
  <c r="A5650" i="2"/>
  <c r="A5649" i="2"/>
  <c r="A5648" i="2"/>
  <c r="A5647" i="2"/>
  <c r="A5646" i="2"/>
  <c r="A5645" i="2"/>
  <c r="A5644" i="2"/>
  <c r="A5643" i="2"/>
  <c r="A5642" i="2"/>
  <c r="A5641" i="2"/>
  <c r="A5640" i="2"/>
  <c r="A5639" i="2"/>
  <c r="A5638" i="2"/>
  <c r="A5637" i="2"/>
  <c r="A5636" i="2"/>
  <c r="A5635" i="2"/>
  <c r="A5634" i="2"/>
  <c r="A5633" i="2"/>
  <c r="A5632" i="2"/>
  <c r="A5631" i="2"/>
  <c r="A5630" i="2"/>
  <c r="A5629" i="2"/>
  <c r="A5628" i="2"/>
  <c r="A5627" i="2"/>
  <c r="A5626" i="2"/>
  <c r="A5625" i="2"/>
  <c r="A5624" i="2"/>
  <c r="A5623" i="2"/>
  <c r="A5622" i="2"/>
  <c r="A5621" i="2"/>
  <c r="A5620" i="2"/>
  <c r="A5619" i="2"/>
  <c r="A5618" i="2"/>
  <c r="A5617" i="2"/>
  <c r="A5616" i="2"/>
  <c r="A5615" i="2"/>
  <c r="A5614" i="2"/>
  <c r="A5613" i="2"/>
  <c r="A5612" i="2"/>
  <c r="A5611" i="2"/>
  <c r="A5610" i="2"/>
  <c r="A5609" i="2"/>
  <c r="A5608" i="2"/>
  <c r="A5607" i="2"/>
  <c r="A5606" i="2"/>
  <c r="A5605" i="2"/>
  <c r="A5604" i="2"/>
  <c r="A5603" i="2"/>
  <c r="A5602" i="2"/>
  <c r="A5601" i="2"/>
  <c r="A5600" i="2"/>
  <c r="A5599" i="2"/>
  <c r="A5598" i="2"/>
  <c r="A5597" i="2"/>
  <c r="A5596" i="2"/>
  <c r="A5595" i="2"/>
  <c r="A5594" i="2"/>
  <c r="A5593" i="2"/>
  <c r="A5592" i="2"/>
  <c r="A5591" i="2"/>
  <c r="A5590" i="2"/>
  <c r="A5589" i="2"/>
  <c r="A5588" i="2"/>
  <c r="A5587" i="2"/>
  <c r="A5586" i="2"/>
  <c r="A5585" i="2"/>
  <c r="A5584" i="2"/>
  <c r="A5583" i="2"/>
  <c r="A5582" i="2"/>
  <c r="A5581" i="2"/>
  <c r="A5580" i="2"/>
  <c r="A5579" i="2"/>
  <c r="A5578" i="2"/>
  <c r="A5577" i="2"/>
  <c r="A5576" i="2"/>
  <c r="A5575" i="2"/>
  <c r="A5574" i="2"/>
  <c r="A5573" i="2"/>
  <c r="A5572" i="2"/>
  <c r="A5571" i="2"/>
  <c r="A5570" i="2"/>
  <c r="A5569" i="2"/>
  <c r="A5568" i="2"/>
  <c r="A5567" i="2"/>
  <c r="A5566" i="2"/>
  <c r="A5565" i="2"/>
  <c r="A5564" i="2"/>
  <c r="A5563" i="2"/>
  <c r="A5562" i="2"/>
  <c r="A5561" i="2"/>
  <c r="A5560" i="2"/>
  <c r="A5559" i="2"/>
  <c r="A5558" i="2"/>
  <c r="A5557" i="2"/>
  <c r="A5556" i="2"/>
  <c r="A5555" i="2"/>
  <c r="A5554" i="2"/>
  <c r="A5553" i="2"/>
  <c r="A5552" i="2"/>
  <c r="A5551" i="2"/>
  <c r="A5550" i="2"/>
  <c r="A5549" i="2"/>
  <c r="A5548" i="2"/>
  <c r="A5547" i="2"/>
  <c r="A5546" i="2"/>
  <c r="A5545" i="2"/>
  <c r="A5544" i="2"/>
  <c r="A5543" i="2"/>
  <c r="A5542" i="2"/>
  <c r="A5541" i="2"/>
  <c r="A5540" i="2"/>
  <c r="A5539" i="2"/>
  <c r="A5538" i="2"/>
  <c r="A5537" i="2"/>
  <c r="A5536" i="2"/>
  <c r="A5535" i="2"/>
  <c r="A5534" i="2"/>
  <c r="A5533" i="2"/>
  <c r="A5532" i="2"/>
  <c r="A5531" i="2"/>
  <c r="A5530" i="2"/>
  <c r="A5529" i="2"/>
  <c r="A5528" i="2"/>
  <c r="A5527" i="2"/>
  <c r="A5526" i="2"/>
  <c r="A5525" i="2"/>
  <c r="A5524" i="2"/>
  <c r="A5523" i="2"/>
  <c r="A5522" i="2"/>
  <c r="A5521" i="2"/>
  <c r="A5520" i="2"/>
  <c r="A5519" i="2"/>
  <c r="A5518" i="2"/>
  <c r="A5517" i="2"/>
  <c r="A5516" i="2"/>
  <c r="A5515" i="2"/>
  <c r="A5514" i="2"/>
  <c r="A5513" i="2"/>
  <c r="A5512" i="2"/>
  <c r="A5511" i="2"/>
  <c r="A5510" i="2"/>
  <c r="A5509" i="2"/>
  <c r="A5508" i="2"/>
  <c r="A5507" i="2"/>
  <c r="A5506" i="2"/>
  <c r="A5505" i="2"/>
  <c r="A5504" i="2"/>
  <c r="A5503" i="2"/>
  <c r="K5502" i="2"/>
  <c r="A5502" i="2"/>
  <c r="A5501" i="2"/>
  <c r="A5500" i="2"/>
  <c r="A5499" i="2"/>
  <c r="A5498" i="2"/>
  <c r="I5497" i="2"/>
  <c r="A5497" i="2"/>
  <c r="A5496" i="2"/>
  <c r="A5494" i="2"/>
  <c r="A5493" i="2"/>
  <c r="I5492" i="2"/>
  <c r="A5492" i="2"/>
  <c r="A5491" i="2"/>
  <c r="A5488" i="2"/>
  <c r="A5487" i="2"/>
  <c r="I5486" i="2"/>
  <c r="A5486" i="2"/>
  <c r="A5485" i="2"/>
  <c r="A5483" i="2"/>
  <c r="A5482" i="2"/>
  <c r="A5481" i="2"/>
  <c r="I5480" i="2"/>
  <c r="I5499" i="2" s="1"/>
  <c r="A5480" i="2"/>
  <c r="H5477" i="2"/>
  <c r="A5477" i="2"/>
  <c r="A5476" i="2"/>
  <c r="A5475" i="2"/>
  <c r="A5474" i="2"/>
  <c r="A5473" i="2"/>
  <c r="A5472" i="2"/>
  <c r="A5471" i="2"/>
  <c r="A5470" i="2"/>
  <c r="A5469" i="2"/>
  <c r="A5468" i="2"/>
  <c r="I5467" i="2"/>
  <c r="A5466" i="2"/>
  <c r="H5457" i="2"/>
  <c r="A5457" i="2"/>
  <c r="A5456" i="2"/>
  <c r="A5455" i="2"/>
  <c r="H5443" i="2"/>
  <c r="A5443" i="2"/>
  <c r="A5442" i="2"/>
  <c r="H5431" i="2"/>
  <c r="A5431" i="2"/>
  <c r="A5430" i="2"/>
  <c r="A5429" i="2"/>
  <c r="A5428" i="2"/>
  <c r="A5414" i="2"/>
  <c r="A5413" i="2"/>
  <c r="A5412" i="2"/>
  <c r="A5411" i="2"/>
  <c r="A5410" i="2"/>
  <c r="A5409" i="2"/>
  <c r="A5408" i="2"/>
  <c r="I5407" i="2"/>
  <c r="A5407" i="2"/>
  <c r="A5406" i="2"/>
  <c r="A5404" i="2"/>
  <c r="A5403" i="2"/>
  <c r="A5402" i="2"/>
  <c r="I5401" i="2"/>
  <c r="A5400" i="2"/>
  <c r="A5398" i="2"/>
  <c r="A5397" i="2"/>
  <c r="A5396" i="2"/>
  <c r="I5395" i="2"/>
  <c r="A5394" i="2"/>
  <c r="A5393" i="2"/>
  <c r="A5392" i="2"/>
  <c r="A5391" i="2"/>
  <c r="A5390" i="2"/>
  <c r="A5389" i="2"/>
  <c r="A5388" i="2"/>
  <c r="A5387" i="2"/>
  <c r="A5386" i="2"/>
  <c r="A5385" i="2"/>
  <c r="A5384" i="2"/>
  <c r="A5383" i="2"/>
  <c r="A5346" i="2"/>
  <c r="A5345" i="2"/>
  <c r="H5338" i="2"/>
  <c r="A5338" i="2"/>
  <c r="A5337" i="2"/>
  <c r="A5336" i="2"/>
  <c r="A5335" i="2"/>
  <c r="A5334" i="2"/>
  <c r="A5333" i="2"/>
  <c r="A5332" i="2"/>
  <c r="A5331" i="2"/>
  <c r="A5330" i="2"/>
  <c r="A5329" i="2"/>
  <c r="A5328" i="2"/>
  <c r="A5327" i="2"/>
  <c r="A5326" i="2"/>
  <c r="A5325" i="2"/>
  <c r="A5324" i="2"/>
  <c r="A5323" i="2"/>
  <c r="A5322" i="2"/>
  <c r="A5321" i="2"/>
  <c r="A5320" i="2"/>
  <c r="A5319" i="2"/>
  <c r="A5318" i="2"/>
  <c r="A5317" i="2"/>
  <c r="I5316" i="2"/>
  <c r="A5315" i="2"/>
  <c r="A5314" i="2"/>
  <c r="A5313" i="2"/>
  <c r="A5312" i="2"/>
  <c r="A5311" i="2"/>
  <c r="A5310" i="2"/>
  <c r="A5309" i="2"/>
  <c r="A5308" i="2"/>
  <c r="A5307" i="2"/>
  <c r="A5306" i="2"/>
  <c r="A5305" i="2"/>
  <c r="A5304" i="2"/>
  <c r="A5303" i="2"/>
  <c r="A5302" i="2"/>
  <c r="A5301" i="2"/>
  <c r="A5300" i="2"/>
  <c r="A5299" i="2"/>
  <c r="A5298" i="2"/>
  <c r="A5297" i="2"/>
  <c r="A5296" i="2"/>
  <c r="A5295" i="2"/>
  <c r="A5294" i="2"/>
  <c r="A5293" i="2"/>
  <c r="A5292" i="2"/>
  <c r="A5291" i="2"/>
  <c r="A5290" i="2"/>
  <c r="A5289" i="2"/>
  <c r="A5288" i="2"/>
  <c r="A5287" i="2"/>
  <c r="A5286" i="2"/>
  <c r="A5285" i="2"/>
  <c r="A5284" i="2"/>
  <c r="I5283" i="2"/>
  <c r="A5282" i="2"/>
  <c r="A5281" i="2"/>
  <c r="A5280" i="2"/>
  <c r="A5279" i="2"/>
  <c r="A5278" i="2"/>
  <c r="A5277" i="2"/>
  <c r="A5276" i="2"/>
  <c r="A5275" i="2"/>
  <c r="A5274" i="2"/>
  <c r="A5273" i="2"/>
  <c r="A5272" i="2"/>
  <c r="A5271" i="2"/>
  <c r="A5270" i="2"/>
  <c r="A5269" i="2"/>
  <c r="A5268" i="2"/>
  <c r="A5267" i="2"/>
  <c r="A5266" i="2"/>
  <c r="A5265" i="2"/>
  <c r="A5264" i="2"/>
  <c r="A5263" i="2"/>
  <c r="A5262" i="2"/>
  <c r="A5261" i="2"/>
  <c r="A5260" i="2"/>
  <c r="A5259" i="2"/>
  <c r="A5258" i="2"/>
  <c r="A5257" i="2"/>
  <c r="A5256" i="2"/>
  <c r="A5255" i="2"/>
  <c r="A5254" i="2"/>
  <c r="A5253" i="2"/>
  <c r="A5252" i="2"/>
  <c r="I5251" i="2"/>
  <c r="A5250" i="2"/>
  <c r="A5249" i="2"/>
  <c r="A5248" i="2"/>
  <c r="A5247" i="2"/>
  <c r="A5246" i="2"/>
  <c r="A5245" i="2"/>
  <c r="A5244" i="2"/>
  <c r="A5243" i="2"/>
  <c r="A5242" i="2"/>
  <c r="A5241" i="2"/>
  <c r="A5240" i="2"/>
  <c r="A5239" i="2"/>
  <c r="A5238" i="2"/>
  <c r="A5237" i="2"/>
  <c r="A5236" i="2"/>
  <c r="A5235" i="2"/>
  <c r="A5234" i="2"/>
  <c r="A5233" i="2"/>
  <c r="A5232" i="2"/>
  <c r="A5231" i="2"/>
  <c r="A5230" i="2"/>
  <c r="A5229" i="2"/>
  <c r="A5228" i="2"/>
  <c r="A5227" i="2"/>
  <c r="A5226" i="2"/>
  <c r="A5225" i="2"/>
  <c r="A5224" i="2"/>
  <c r="A5223" i="2"/>
  <c r="A5222" i="2"/>
  <c r="A5221" i="2"/>
  <c r="I5220" i="2"/>
  <c r="A5219" i="2"/>
  <c r="A5218" i="2"/>
  <c r="A5217" i="2"/>
  <c r="A5216" i="2"/>
  <c r="A5215" i="2"/>
  <c r="A5214" i="2"/>
  <c r="A5213" i="2"/>
  <c r="A5212" i="2"/>
  <c r="A5211" i="2"/>
  <c r="A5210" i="2"/>
  <c r="A5209" i="2"/>
  <c r="A5208" i="2"/>
  <c r="A5207" i="2"/>
  <c r="A5206" i="2"/>
  <c r="A5205" i="2"/>
  <c r="A5204" i="2"/>
  <c r="A5203" i="2"/>
  <c r="A5202" i="2"/>
  <c r="A5201" i="2"/>
  <c r="A5200" i="2"/>
  <c r="A5199" i="2"/>
  <c r="A5198" i="2"/>
  <c r="A5197" i="2"/>
  <c r="A5196" i="2"/>
  <c r="A5195" i="2"/>
  <c r="A5194" i="2"/>
  <c r="A5193" i="2"/>
  <c r="A5192" i="2"/>
  <c r="A5191" i="2"/>
  <c r="A5190" i="2"/>
  <c r="A5189" i="2"/>
  <c r="A5188" i="2"/>
  <c r="A5187" i="2"/>
  <c r="A5186" i="2"/>
  <c r="I5185" i="2"/>
  <c r="A5184" i="2"/>
  <c r="A5183" i="2"/>
  <c r="A5182" i="2"/>
  <c r="A5181" i="2"/>
  <c r="A5180" i="2"/>
  <c r="A5179" i="2"/>
  <c r="A5178" i="2"/>
  <c r="A5177" i="2"/>
  <c r="A5176" i="2"/>
  <c r="A5175" i="2"/>
  <c r="I5174" i="2"/>
  <c r="I5384" i="2" s="1"/>
  <c r="I5409" i="2" s="1"/>
  <c r="I5501" i="2" s="1"/>
  <c r="A5173" i="2"/>
  <c r="A5172" i="2"/>
  <c r="A5171" i="2"/>
  <c r="A5170" i="2"/>
  <c r="A5169" i="2"/>
  <c r="A5168" i="2"/>
  <c r="A5167" i="2"/>
  <c r="A5166" i="2"/>
  <c r="A5165" i="2"/>
  <c r="A5164" i="2"/>
  <c r="A5163" i="2"/>
  <c r="I5162" i="2"/>
  <c r="I5163" i="2" s="1"/>
  <c r="A5162" i="2"/>
  <c r="I5161" i="2"/>
  <c r="A5159" i="2"/>
  <c r="A5158" i="2"/>
  <c r="A5157" i="2"/>
  <c r="A5156" i="2"/>
  <c r="I5155" i="2"/>
  <c r="A5155" i="2"/>
  <c r="A5154" i="2"/>
  <c r="A5152" i="2"/>
  <c r="A5151" i="2"/>
  <c r="I5150" i="2"/>
  <c r="I5156" i="2" s="1"/>
  <c r="A5149" i="2"/>
  <c r="I5148" i="2"/>
  <c r="A5148" i="2"/>
  <c r="A5147" i="2"/>
  <c r="A5146" i="2"/>
  <c r="A5145" i="2"/>
  <c r="A5144" i="2"/>
  <c r="A5143" i="2"/>
  <c r="A5142" i="2"/>
  <c r="A5141" i="2"/>
  <c r="A5140" i="2"/>
  <c r="A5138" i="2"/>
  <c r="A5137" i="2"/>
  <c r="I5136" i="2"/>
  <c r="A5136" i="2"/>
  <c r="A5134" i="2"/>
  <c r="A5133" i="2"/>
  <c r="A5132" i="2"/>
  <c r="I5131" i="2"/>
  <c r="A5131" i="2"/>
  <c r="I5130" i="2"/>
  <c r="A5130" i="2"/>
  <c r="A5129" i="2"/>
  <c r="A5127" i="2"/>
  <c r="A5125" i="2"/>
  <c r="A5124" i="2"/>
  <c r="A5123" i="2"/>
  <c r="A5122" i="2"/>
  <c r="A5121" i="2"/>
  <c r="A5120" i="2"/>
  <c r="A5119" i="2"/>
  <c r="A5118" i="2"/>
  <c r="I5114" i="2"/>
  <c r="I5119" i="2" s="1"/>
  <c r="A5114" i="2"/>
  <c r="A5113" i="2"/>
  <c r="A5112" i="2"/>
  <c r="A5111" i="2"/>
  <c r="A5110" i="2"/>
  <c r="A5109" i="2"/>
  <c r="A5108" i="2"/>
  <c r="A5107" i="2"/>
  <c r="A5106" i="2"/>
  <c r="A5105" i="2"/>
  <c r="I5104" i="2"/>
  <c r="I5111" i="2" s="1"/>
  <c r="A5103" i="2"/>
  <c r="A5102" i="2"/>
  <c r="A5101" i="2"/>
  <c r="A5100" i="2"/>
  <c r="A5099" i="2"/>
  <c r="A5098" i="2"/>
  <c r="A5096" i="2"/>
  <c r="A5095" i="2"/>
  <c r="A5094" i="2"/>
  <c r="I5093" i="2"/>
  <c r="A5092" i="2"/>
  <c r="A5091" i="2"/>
  <c r="A5090" i="2"/>
  <c r="I5089" i="2"/>
  <c r="A5088" i="2"/>
  <c r="A5087" i="2"/>
  <c r="A5086" i="2"/>
  <c r="A5085" i="2"/>
  <c r="A5084" i="2"/>
  <c r="A5083" i="2"/>
  <c r="A5082" i="2"/>
  <c r="I5081" i="2"/>
  <c r="I5099" i="2" s="1"/>
  <c r="I5100" i="2" s="1"/>
  <c r="A5080" i="2"/>
  <c r="A5079" i="2"/>
  <c r="A5078" i="2"/>
  <c r="A5077" i="2"/>
  <c r="A5076" i="2"/>
  <c r="A5075" i="2"/>
  <c r="I5073" i="2"/>
  <c r="A5073" i="2"/>
  <c r="A5072" i="2"/>
  <c r="I5063" i="2"/>
  <c r="I5076" i="2" s="1"/>
  <c r="I5077" i="2" s="1"/>
  <c r="A5063" i="2"/>
  <c r="A5062" i="2"/>
  <c r="A5061" i="2"/>
  <c r="A5060" i="2"/>
  <c r="A5059" i="2"/>
  <c r="I5058" i="2"/>
  <c r="I5059" i="2" s="1"/>
  <c r="A5058" i="2"/>
  <c r="I5057" i="2"/>
  <c r="A5057" i="2"/>
  <c r="A5056" i="2"/>
  <c r="A5055" i="2"/>
  <c r="A5054" i="2"/>
  <c r="I5053" i="2"/>
  <c r="A5052" i="2"/>
  <c r="A5051" i="2"/>
  <c r="I5042" i="2"/>
  <c r="A5042" i="2"/>
  <c r="A5041" i="2"/>
  <c r="A5040" i="2"/>
  <c r="A5039" i="2"/>
  <c r="A5038" i="2"/>
  <c r="A5037" i="2"/>
  <c r="A5036" i="2"/>
  <c r="I5035" i="2"/>
  <c r="A5035" i="2"/>
  <c r="A5034" i="2"/>
  <c r="A5033" i="2"/>
  <c r="I5032" i="2"/>
  <c r="I5036" i="2" s="1"/>
  <c r="A5032" i="2"/>
  <c r="A5031" i="2"/>
  <c r="A5029" i="2"/>
  <c r="A5027" i="2"/>
  <c r="A5026" i="2"/>
  <c r="A5025" i="2"/>
  <c r="A5024" i="2"/>
  <c r="A5023" i="2"/>
  <c r="I5022" i="2"/>
  <c r="A5022" i="2"/>
  <c r="I5021" i="2"/>
  <c r="A5020" i="2"/>
  <c r="A5019" i="2"/>
  <c r="A5018" i="2"/>
  <c r="A5017" i="2"/>
  <c r="A5016" i="2"/>
  <c r="A5015" i="2"/>
  <c r="A5014" i="2"/>
  <c r="A5013" i="2"/>
  <c r="A5012" i="2"/>
  <c r="A5011" i="2"/>
  <c r="A5010" i="2"/>
  <c r="A5009" i="2"/>
  <c r="A5008" i="2"/>
  <c r="A5007" i="2"/>
  <c r="A5006" i="2"/>
  <c r="A5005" i="2"/>
  <c r="I5004" i="2"/>
  <c r="A5004" i="2"/>
  <c r="A5003" i="2"/>
  <c r="A5001" i="2"/>
  <c r="A4999" i="2"/>
  <c r="A4997" i="2"/>
  <c r="A4992" i="2"/>
  <c r="A4990" i="2"/>
  <c r="A4988" i="2"/>
  <c r="A4987" i="2"/>
  <c r="A4986" i="2"/>
  <c r="A4985" i="2"/>
  <c r="A4984" i="2"/>
  <c r="I4982" i="2"/>
  <c r="A4981" i="2"/>
  <c r="A4980" i="2"/>
  <c r="A4979" i="2"/>
  <c r="A4978" i="2"/>
  <c r="A4977" i="2"/>
  <c r="A4976" i="2"/>
  <c r="I4975" i="2"/>
  <c r="A4974" i="2"/>
  <c r="A4973" i="2"/>
  <c r="A4972" i="2"/>
  <c r="A4971" i="2"/>
  <c r="I4970" i="2"/>
  <c r="I4978" i="2" s="1"/>
  <c r="A4969" i="2"/>
  <c r="A4968" i="2"/>
  <c r="A4967" i="2"/>
  <c r="A4966" i="2"/>
  <c r="A4965" i="2"/>
  <c r="A4964" i="2"/>
  <c r="A4963" i="2"/>
  <c r="A4962" i="2"/>
  <c r="A4961" i="2"/>
  <c r="I4960" i="2"/>
  <c r="I4967" i="2" s="1"/>
  <c r="I4979" i="2" s="1"/>
  <c r="A4959" i="2"/>
  <c r="A4958" i="2"/>
  <c r="A4957" i="2"/>
  <c r="I4956" i="2"/>
  <c r="A4955" i="2"/>
  <c r="A4954" i="2"/>
  <c r="A4953" i="2"/>
  <c r="I4952" i="2"/>
  <c r="A4952" i="2"/>
  <c r="A4951" i="2"/>
  <c r="A4949" i="2"/>
  <c r="I4948" i="2"/>
  <c r="A4948" i="2"/>
  <c r="A4947" i="2"/>
  <c r="A4946" i="2"/>
  <c r="A4945" i="2"/>
  <c r="A4944" i="2"/>
  <c r="A4943" i="2"/>
  <c r="I4942" i="2"/>
  <c r="A4941" i="2"/>
  <c r="A4940" i="2"/>
  <c r="I4935" i="2"/>
  <c r="A4934" i="2"/>
  <c r="A4933" i="2"/>
  <c r="A4932" i="2"/>
  <c r="A4931" i="2"/>
  <c r="A4930" i="2"/>
  <c r="A4928" i="2"/>
  <c r="A4927" i="2"/>
  <c r="A4926" i="2"/>
  <c r="A4925" i="2"/>
  <c r="A4924" i="2"/>
  <c r="A4923" i="2"/>
  <c r="A4922" i="2"/>
  <c r="A4921" i="2"/>
  <c r="A4920" i="2"/>
  <c r="A4919" i="2"/>
  <c r="A4918" i="2"/>
  <c r="A4917" i="2"/>
  <c r="A4916" i="2"/>
  <c r="A4915" i="2"/>
  <c r="A4914" i="2"/>
  <c r="A4913" i="2"/>
  <c r="A4912" i="2"/>
  <c r="A4911" i="2"/>
  <c r="A4910" i="2"/>
  <c r="A4909" i="2"/>
  <c r="A4908" i="2"/>
  <c r="A4907" i="2"/>
  <c r="A4906" i="2"/>
  <c r="A4905" i="2"/>
  <c r="A4904" i="2"/>
  <c r="A4903" i="2"/>
  <c r="A4902" i="2"/>
  <c r="A4901" i="2"/>
  <c r="A4900" i="2"/>
  <c r="A4899" i="2"/>
  <c r="A4898" i="2"/>
  <c r="A4897" i="2"/>
  <c r="A4896" i="2"/>
  <c r="A4895" i="2"/>
  <c r="A4894" i="2"/>
  <c r="A4893" i="2"/>
  <c r="A4892" i="2"/>
  <c r="A4891" i="2"/>
  <c r="A4890" i="2"/>
  <c r="A4889" i="2"/>
  <c r="A4888" i="2"/>
  <c r="A4887" i="2"/>
  <c r="A4886" i="2"/>
  <c r="A4885" i="2"/>
  <c r="A4884" i="2"/>
  <c r="A4883" i="2"/>
  <c r="A4882" i="2"/>
  <c r="A4881" i="2"/>
  <c r="A4880" i="2"/>
  <c r="A4879" i="2"/>
  <c r="A4878" i="2"/>
  <c r="A4877" i="2"/>
  <c r="A4876" i="2"/>
  <c r="A4875" i="2"/>
  <c r="A4874" i="2"/>
  <c r="A4873" i="2"/>
  <c r="A4872" i="2"/>
  <c r="A4871" i="2"/>
  <c r="A4870" i="2"/>
  <c r="A4869" i="2"/>
  <c r="A4868" i="2"/>
  <c r="A4867" i="2"/>
  <c r="A4866" i="2"/>
  <c r="A4865" i="2"/>
  <c r="A4864" i="2"/>
  <c r="A4863" i="2"/>
  <c r="A4862" i="2"/>
  <c r="A4861" i="2"/>
  <c r="A4860" i="2"/>
  <c r="A4859" i="2"/>
  <c r="A4858" i="2"/>
  <c r="A4857" i="2"/>
  <c r="A4856" i="2"/>
  <c r="A4855" i="2"/>
  <c r="A4854" i="2"/>
  <c r="A4853" i="2"/>
  <c r="A4852" i="2"/>
  <c r="A4850" i="2"/>
  <c r="A4849" i="2"/>
  <c r="A4848" i="2"/>
  <c r="A4847" i="2"/>
  <c r="A4846" i="2"/>
  <c r="A4845" i="2"/>
  <c r="A4844" i="2"/>
  <c r="A4843" i="2"/>
  <c r="A4842" i="2"/>
  <c r="A4841" i="2"/>
  <c r="A4840" i="2"/>
  <c r="A4839" i="2"/>
  <c r="A4838" i="2"/>
  <c r="A4837" i="2"/>
  <c r="A4836" i="2"/>
  <c r="A4835" i="2"/>
  <c r="A4834" i="2"/>
  <c r="A4833" i="2"/>
  <c r="A4832" i="2"/>
  <c r="A4831" i="2"/>
  <c r="A4830" i="2"/>
  <c r="A4829" i="2"/>
  <c r="A4828" i="2"/>
  <c r="A4827" i="2"/>
  <c r="A4826" i="2"/>
  <c r="A4825" i="2"/>
  <c r="A4824" i="2"/>
  <c r="A4823" i="2"/>
  <c r="A4822" i="2"/>
  <c r="A4821" i="2"/>
  <c r="A4820" i="2"/>
  <c r="A4819" i="2"/>
  <c r="A4818" i="2"/>
  <c r="A4817" i="2"/>
  <c r="A4816" i="2"/>
  <c r="A4815" i="2"/>
  <c r="A4814" i="2"/>
  <c r="A4813" i="2"/>
  <c r="A4812" i="2"/>
  <c r="A4811" i="2"/>
  <c r="A4810" i="2"/>
  <c r="A4809" i="2"/>
  <c r="A4808" i="2"/>
  <c r="A4807" i="2"/>
  <c r="A4806" i="2"/>
  <c r="A4805" i="2"/>
  <c r="A4804" i="2"/>
  <c r="A4803" i="2"/>
  <c r="A4802" i="2"/>
  <c r="A4801" i="2"/>
  <c r="A4800" i="2"/>
  <c r="A4799" i="2"/>
  <c r="A4798" i="2"/>
  <c r="A4797" i="2"/>
  <c r="A4796" i="2"/>
  <c r="A4795" i="2"/>
  <c r="A4794" i="2"/>
  <c r="A4793" i="2"/>
  <c r="A4792" i="2"/>
  <c r="A4791" i="2"/>
  <c r="A4790" i="2"/>
  <c r="A4789" i="2"/>
  <c r="A4788" i="2"/>
  <c r="A4787" i="2"/>
  <c r="A4786" i="2"/>
  <c r="A4785" i="2"/>
  <c r="A4784" i="2"/>
  <c r="A4783" i="2"/>
  <c r="A4782" i="2"/>
  <c r="A4781" i="2"/>
  <c r="A4780" i="2"/>
  <c r="A4779" i="2"/>
  <c r="A4778" i="2"/>
  <c r="A4777" i="2"/>
  <c r="A4776" i="2"/>
  <c r="A4775" i="2"/>
  <c r="A4774" i="2"/>
  <c r="A4773" i="2"/>
  <c r="A4772" i="2"/>
  <c r="A4771" i="2"/>
  <c r="A4770" i="2"/>
  <c r="A4769" i="2"/>
  <c r="A4768" i="2"/>
  <c r="A4767" i="2"/>
  <c r="A4766" i="2"/>
  <c r="A4765" i="2"/>
  <c r="A4764" i="2"/>
  <c r="A4763" i="2"/>
  <c r="A4762" i="2"/>
  <c r="A4761" i="2"/>
  <c r="A4760" i="2"/>
  <c r="A4759" i="2"/>
  <c r="A4758" i="2"/>
  <c r="A4757" i="2"/>
  <c r="A4756" i="2"/>
  <c r="A4755" i="2"/>
  <c r="A4754" i="2"/>
  <c r="A4753" i="2"/>
  <c r="A4752" i="2"/>
  <c r="A4751" i="2"/>
  <c r="A4750" i="2"/>
  <c r="A4749" i="2"/>
  <c r="A4748" i="2"/>
  <c r="A4747" i="2"/>
  <c r="A4746" i="2"/>
  <c r="A4745" i="2"/>
  <c r="A4744" i="2"/>
  <c r="A4743" i="2"/>
  <c r="A4742" i="2"/>
  <c r="A4741" i="2"/>
  <c r="A4740" i="2"/>
  <c r="A4739" i="2"/>
  <c r="A4738" i="2"/>
  <c r="A4737" i="2"/>
  <c r="A4736" i="2"/>
  <c r="A4735" i="2"/>
  <c r="A4734" i="2"/>
  <c r="A4733" i="2"/>
  <c r="A4732" i="2"/>
  <c r="A4731" i="2"/>
  <c r="A4730" i="2"/>
  <c r="A4729" i="2"/>
  <c r="A4728" i="2"/>
  <c r="A4727" i="2"/>
  <c r="A4726" i="2"/>
  <c r="A4725" i="2"/>
  <c r="A4724" i="2"/>
  <c r="A4723" i="2"/>
  <c r="A4722" i="2"/>
  <c r="A4721" i="2"/>
  <c r="A4720" i="2"/>
  <c r="A4719" i="2"/>
  <c r="A4718" i="2"/>
  <c r="A4717" i="2"/>
  <c r="A4716" i="2"/>
  <c r="A4715" i="2"/>
  <c r="A4714" i="2"/>
  <c r="A4713" i="2"/>
  <c r="A4712" i="2"/>
  <c r="A4711" i="2"/>
  <c r="A4710" i="2"/>
  <c r="A4709" i="2"/>
  <c r="A4708" i="2"/>
  <c r="A4707" i="2"/>
  <c r="A4706" i="2"/>
  <c r="A4705" i="2"/>
  <c r="A4704" i="2"/>
  <c r="A4703" i="2"/>
  <c r="A4702" i="2"/>
  <c r="A4701" i="2"/>
  <c r="A4700" i="2"/>
  <c r="A4699" i="2"/>
  <c r="A4698" i="2"/>
  <c r="A4697" i="2"/>
  <c r="A4696" i="2"/>
  <c r="A4695" i="2"/>
  <c r="A4694" i="2"/>
  <c r="A4693" i="2"/>
  <c r="A4692" i="2"/>
  <c r="A4691" i="2"/>
  <c r="A4690" i="2"/>
  <c r="A4689" i="2"/>
  <c r="A4688" i="2"/>
  <c r="A4687" i="2"/>
  <c r="A4686" i="2"/>
  <c r="A4685" i="2"/>
  <c r="A4684" i="2"/>
  <c r="A4683" i="2"/>
  <c r="I4682" i="2"/>
  <c r="A4681" i="2"/>
  <c r="A4680" i="2"/>
  <c r="I4679" i="2"/>
  <c r="A4678" i="2"/>
  <c r="A4677" i="2"/>
  <c r="I4676" i="2"/>
  <c r="A4675" i="2"/>
  <c r="A4674" i="2"/>
  <c r="A4673" i="2"/>
  <c r="A4672" i="2"/>
  <c r="A4671" i="2"/>
  <c r="A4670" i="2"/>
  <c r="A4669" i="2"/>
  <c r="A4668" i="2"/>
  <c r="A4667" i="2"/>
  <c r="A4666" i="2"/>
  <c r="A4665" i="2"/>
  <c r="A4664" i="2"/>
  <c r="A4663" i="2"/>
  <c r="A4662" i="2"/>
  <c r="A4661" i="2"/>
  <c r="A4660" i="2"/>
  <c r="A4659" i="2"/>
  <c r="A4658" i="2"/>
  <c r="A4657" i="2"/>
  <c r="A4656" i="2"/>
  <c r="A4655" i="2"/>
  <c r="A4654" i="2"/>
  <c r="A4653" i="2"/>
  <c r="A4652" i="2"/>
  <c r="A4651" i="2"/>
  <c r="A4650" i="2"/>
  <c r="A4649" i="2"/>
  <c r="A4648" i="2"/>
  <c r="A4647" i="2"/>
  <c r="A4646" i="2"/>
  <c r="A4645" i="2"/>
  <c r="A4644" i="2"/>
  <c r="A4643" i="2"/>
  <c r="A4642" i="2"/>
  <c r="A4641" i="2"/>
  <c r="A4640" i="2"/>
  <c r="A4639" i="2"/>
  <c r="A4638" i="2"/>
  <c r="A4637" i="2"/>
  <c r="A4636" i="2"/>
  <c r="A4635" i="2"/>
  <c r="A4634" i="2"/>
  <c r="A4633" i="2"/>
  <c r="A4632" i="2"/>
  <c r="A4631" i="2"/>
  <c r="A4630" i="2"/>
  <c r="A4629" i="2"/>
  <c r="A4628" i="2"/>
  <c r="A4627" i="2"/>
  <c r="A4626" i="2"/>
  <c r="A4625" i="2"/>
  <c r="A4624" i="2"/>
  <c r="A4623" i="2"/>
  <c r="A4622" i="2"/>
  <c r="A4621" i="2"/>
  <c r="A4620" i="2"/>
  <c r="A4619" i="2"/>
  <c r="A4618" i="2"/>
  <c r="A4617" i="2"/>
  <c r="A4616" i="2"/>
  <c r="A4615" i="2"/>
  <c r="A4614" i="2"/>
  <c r="A4613" i="2"/>
  <c r="A4612" i="2"/>
  <c r="A4611" i="2"/>
  <c r="A4610" i="2"/>
  <c r="A4609" i="2"/>
  <c r="A4608" i="2"/>
  <c r="A4607" i="2"/>
  <c r="A4606" i="2"/>
  <c r="A4605" i="2"/>
  <c r="A4604" i="2"/>
  <c r="A4603" i="2"/>
  <c r="A4602" i="2"/>
  <c r="A4601" i="2"/>
  <c r="A4600" i="2"/>
  <c r="A4599" i="2"/>
  <c r="A4598" i="2"/>
  <c r="A4597" i="2"/>
  <c r="A4596" i="2"/>
  <c r="A4595" i="2"/>
  <c r="A4594" i="2"/>
  <c r="A4593" i="2"/>
  <c r="A4592" i="2"/>
  <c r="A4591" i="2"/>
  <c r="A4590" i="2"/>
  <c r="A4589" i="2"/>
  <c r="A4588" i="2"/>
  <c r="A4587" i="2"/>
  <c r="A4586" i="2"/>
  <c r="A4585" i="2"/>
  <c r="A4584" i="2"/>
  <c r="A4583" i="2"/>
  <c r="A4582" i="2"/>
  <c r="A4581" i="2"/>
  <c r="A4580" i="2"/>
  <c r="A4579" i="2"/>
  <c r="A4578" i="2"/>
  <c r="A4577" i="2"/>
  <c r="A4576" i="2"/>
  <c r="A4575" i="2"/>
  <c r="A4574" i="2"/>
  <c r="A4573" i="2"/>
  <c r="A4572" i="2"/>
  <c r="A4571" i="2"/>
  <c r="A4570" i="2"/>
  <c r="A4569" i="2"/>
  <c r="A4568" i="2"/>
  <c r="A4567" i="2"/>
  <c r="A4566" i="2"/>
  <c r="A4565" i="2"/>
  <c r="A4564" i="2"/>
  <c r="A4563" i="2"/>
  <c r="A4562" i="2"/>
  <c r="A4561" i="2"/>
  <c r="A4560" i="2"/>
  <c r="A4559" i="2"/>
  <c r="A4558" i="2"/>
  <c r="A4557" i="2"/>
  <c r="A4556" i="2"/>
  <c r="A4555" i="2"/>
  <c r="A4554" i="2"/>
  <c r="A4553" i="2"/>
  <c r="A4552" i="2"/>
  <c r="A4551" i="2"/>
  <c r="A4550" i="2"/>
  <c r="A4549" i="2"/>
  <c r="A4548" i="2"/>
  <c r="A4547" i="2"/>
  <c r="A4546" i="2"/>
  <c r="A4545" i="2"/>
  <c r="A4544" i="2"/>
  <c r="A4543" i="2"/>
  <c r="A4542" i="2"/>
  <c r="A4541" i="2"/>
  <c r="A4540" i="2"/>
  <c r="A4539" i="2"/>
  <c r="A4538" i="2"/>
  <c r="A4537" i="2"/>
  <c r="I4536" i="2"/>
  <c r="A4535" i="2"/>
  <c r="A4534" i="2"/>
  <c r="A4533" i="2"/>
  <c r="A4532" i="2"/>
  <c r="A4531" i="2"/>
  <c r="A4530" i="2"/>
  <c r="A4529" i="2"/>
  <c r="A4528" i="2"/>
  <c r="A4527" i="2"/>
  <c r="A4526" i="2"/>
  <c r="A4525" i="2"/>
  <c r="A4524" i="2"/>
  <c r="A4523" i="2"/>
  <c r="A4522" i="2"/>
  <c r="A4521" i="2"/>
  <c r="A4520" i="2"/>
  <c r="A4519" i="2"/>
  <c r="A4518" i="2"/>
  <c r="A4517" i="2"/>
  <c r="A4516" i="2"/>
  <c r="A4515" i="2"/>
  <c r="A4514" i="2"/>
  <c r="A4513" i="2"/>
  <c r="A4512" i="2"/>
  <c r="A4511" i="2"/>
  <c r="A4510" i="2"/>
  <c r="A4509" i="2"/>
  <c r="A4508" i="2"/>
  <c r="A4507" i="2"/>
  <c r="A4506" i="2"/>
  <c r="A4505" i="2"/>
  <c r="A4504" i="2"/>
  <c r="A4503" i="2"/>
  <c r="A4502" i="2"/>
  <c r="A4501" i="2"/>
  <c r="A4500" i="2"/>
  <c r="A4499" i="2"/>
  <c r="A4498" i="2"/>
  <c r="A4497" i="2"/>
  <c r="A4496" i="2"/>
  <c r="A4495" i="2"/>
  <c r="A4494" i="2"/>
  <c r="A4493" i="2"/>
  <c r="A4492" i="2"/>
  <c r="A4491" i="2"/>
  <c r="A4490" i="2"/>
  <c r="A4489" i="2"/>
  <c r="A4488" i="2"/>
  <c r="A4487" i="2"/>
  <c r="A4486" i="2"/>
  <c r="A4485" i="2"/>
  <c r="A4484" i="2"/>
  <c r="A4483" i="2"/>
  <c r="A4482" i="2"/>
  <c r="A4481" i="2"/>
  <c r="A4480" i="2"/>
  <c r="A4479" i="2"/>
  <c r="A4478" i="2"/>
  <c r="A4477" i="2"/>
  <c r="A4476" i="2"/>
  <c r="A4475" i="2"/>
  <c r="A4474" i="2"/>
  <c r="A4473" i="2"/>
  <c r="A4472" i="2"/>
  <c r="A4471" i="2"/>
  <c r="A4470" i="2"/>
  <c r="A4469" i="2"/>
  <c r="A4468" i="2"/>
  <c r="A4467" i="2"/>
  <c r="A4466" i="2"/>
  <c r="A4465" i="2"/>
  <c r="A4464" i="2"/>
  <c r="A4463" i="2"/>
  <c r="A4462" i="2"/>
  <c r="A4461" i="2"/>
  <c r="A4460" i="2"/>
  <c r="A4459" i="2"/>
  <c r="A4458" i="2"/>
  <c r="A4457" i="2"/>
  <c r="A4456" i="2"/>
  <c r="A4455" i="2"/>
  <c r="A4454" i="2"/>
  <c r="A4453" i="2"/>
  <c r="A4452" i="2"/>
  <c r="A4451" i="2"/>
  <c r="A4450" i="2"/>
  <c r="A4449" i="2"/>
  <c r="A4448" i="2"/>
  <c r="A4447" i="2"/>
  <c r="A4446" i="2"/>
  <c r="A4445" i="2"/>
  <c r="A4444" i="2"/>
  <c r="A4443" i="2"/>
  <c r="A4442" i="2"/>
  <c r="A4441" i="2"/>
  <c r="I4440" i="2"/>
  <c r="A4439" i="2"/>
  <c r="A4438" i="2"/>
  <c r="A4437" i="2"/>
  <c r="A4436" i="2"/>
  <c r="A4435" i="2"/>
  <c r="A4434" i="2"/>
  <c r="A4433" i="2"/>
  <c r="A4432" i="2"/>
  <c r="A4431" i="2"/>
  <c r="A4430" i="2"/>
  <c r="A4429" i="2"/>
  <c r="A4428" i="2"/>
  <c r="A4427" i="2"/>
  <c r="A4426" i="2"/>
  <c r="A4425" i="2"/>
  <c r="A4424" i="2"/>
  <c r="A4423" i="2"/>
  <c r="A4422" i="2"/>
  <c r="A4421" i="2"/>
  <c r="A4420" i="2"/>
  <c r="A4419" i="2"/>
  <c r="A4418" i="2"/>
  <c r="A4417" i="2"/>
  <c r="A4416" i="2"/>
  <c r="A4415" i="2"/>
  <c r="A4414" i="2"/>
  <c r="A4413" i="2"/>
  <c r="A4412" i="2"/>
  <c r="A4411" i="2"/>
  <c r="A4410" i="2"/>
  <c r="A4409" i="2"/>
  <c r="A4408" i="2"/>
  <c r="A4407" i="2"/>
  <c r="A4406" i="2"/>
  <c r="A4405" i="2"/>
  <c r="A4404" i="2"/>
  <c r="A4403" i="2"/>
  <c r="A4402" i="2"/>
  <c r="A4401" i="2"/>
  <c r="A4400" i="2"/>
  <c r="A4399" i="2"/>
  <c r="A4398" i="2"/>
  <c r="A4397" i="2"/>
  <c r="A4396" i="2"/>
  <c r="A4395" i="2"/>
  <c r="A4394" i="2"/>
  <c r="A4393" i="2"/>
  <c r="A4392" i="2"/>
  <c r="A4391" i="2"/>
  <c r="A4390" i="2"/>
  <c r="A4389" i="2"/>
  <c r="A4388" i="2"/>
  <c r="A4387" i="2"/>
  <c r="A4386" i="2"/>
  <c r="A4385" i="2"/>
  <c r="A4384" i="2"/>
  <c r="A4383" i="2"/>
  <c r="A4382" i="2"/>
  <c r="A4381" i="2"/>
  <c r="A4380" i="2"/>
  <c r="A4379" i="2"/>
  <c r="A4378" i="2"/>
  <c r="A4377" i="2"/>
  <c r="A4376" i="2"/>
  <c r="A4375" i="2"/>
  <c r="A4374" i="2"/>
  <c r="A4373" i="2"/>
  <c r="A4372" i="2"/>
  <c r="A4371" i="2"/>
  <c r="A4370" i="2"/>
  <c r="A4369" i="2"/>
  <c r="A4368" i="2"/>
  <c r="A4367" i="2"/>
  <c r="A4366" i="2"/>
  <c r="A4365" i="2"/>
  <c r="A4364" i="2"/>
  <c r="A4363" i="2"/>
  <c r="A4362" i="2"/>
  <c r="A4361" i="2"/>
  <c r="A4360" i="2"/>
  <c r="A4359" i="2"/>
  <c r="A4358" i="2"/>
  <c r="A4357" i="2"/>
  <c r="A4356" i="2"/>
  <c r="A4355" i="2"/>
  <c r="A4354" i="2"/>
  <c r="A4353" i="2"/>
  <c r="A4352" i="2"/>
  <c r="A4351" i="2"/>
  <c r="A4350" i="2"/>
  <c r="A4349" i="2"/>
  <c r="A4348" i="2"/>
  <c r="A4347" i="2"/>
  <c r="A4346" i="2"/>
  <c r="A4345" i="2"/>
  <c r="A4344" i="2"/>
  <c r="A4343" i="2"/>
  <c r="A4342" i="2"/>
  <c r="A4341" i="2"/>
  <c r="A4340" i="2"/>
  <c r="A4339" i="2"/>
  <c r="A4338" i="2"/>
  <c r="A4337" i="2"/>
  <c r="A4336" i="2"/>
  <c r="A4335" i="2"/>
  <c r="A4334" i="2"/>
  <c r="A4333" i="2"/>
  <c r="A4332" i="2"/>
  <c r="A4331" i="2"/>
  <c r="A4330" i="2"/>
  <c r="A4329" i="2"/>
  <c r="A4328" i="2"/>
  <c r="A4327" i="2"/>
  <c r="A4326" i="2"/>
  <c r="A4325" i="2"/>
  <c r="A4324" i="2"/>
  <c r="A4323" i="2"/>
  <c r="A4322" i="2"/>
  <c r="A4321" i="2"/>
  <c r="A4320" i="2"/>
  <c r="A4319" i="2"/>
  <c r="A4318" i="2"/>
  <c r="A4317" i="2"/>
  <c r="A4316" i="2"/>
  <c r="A4315" i="2"/>
  <c r="A4314" i="2"/>
  <c r="A4313" i="2"/>
  <c r="A4312" i="2"/>
  <c r="A4311" i="2"/>
  <c r="A4310" i="2"/>
  <c r="A4309" i="2"/>
  <c r="A4308" i="2"/>
  <c r="A4307" i="2"/>
  <c r="A4306" i="2"/>
  <c r="A4305" i="2"/>
  <c r="A4304" i="2"/>
  <c r="A4303" i="2"/>
  <c r="A4302" i="2"/>
  <c r="A4301" i="2"/>
  <c r="A4300" i="2"/>
  <c r="A4299" i="2"/>
  <c r="A4298" i="2"/>
  <c r="A4297" i="2"/>
  <c r="A4296" i="2"/>
  <c r="A4295" i="2"/>
  <c r="A4294" i="2"/>
  <c r="A4293" i="2"/>
  <c r="A4292" i="2"/>
  <c r="A4291" i="2"/>
  <c r="A4290" i="2"/>
  <c r="A4289" i="2"/>
  <c r="A4288" i="2"/>
  <c r="A4287" i="2"/>
  <c r="A4286" i="2"/>
  <c r="A4285" i="2"/>
  <c r="A4284" i="2"/>
  <c r="A4283" i="2"/>
  <c r="A4282" i="2"/>
  <c r="A4281" i="2"/>
  <c r="A4280" i="2"/>
  <c r="A4279" i="2"/>
  <c r="A4278" i="2"/>
  <c r="A4277" i="2"/>
  <c r="A4276" i="2"/>
  <c r="A4275" i="2"/>
  <c r="A4274" i="2"/>
  <c r="A4273" i="2"/>
  <c r="A4272" i="2"/>
  <c r="A4271" i="2"/>
  <c r="A4270" i="2"/>
  <c r="A4269" i="2"/>
  <c r="A4268" i="2"/>
  <c r="A4267" i="2"/>
  <c r="A4266" i="2"/>
  <c r="A4265" i="2"/>
  <c r="A4264" i="2"/>
  <c r="A4263" i="2"/>
  <c r="A4262" i="2"/>
  <c r="A4261" i="2"/>
  <c r="A4260" i="2"/>
  <c r="A4259" i="2"/>
  <c r="A4258" i="2"/>
  <c r="A4257" i="2"/>
  <c r="A4256" i="2"/>
  <c r="A4255" i="2"/>
  <c r="A4254" i="2"/>
  <c r="A4253" i="2"/>
  <c r="A4252" i="2"/>
  <c r="A4251" i="2"/>
  <c r="A4250" i="2"/>
  <c r="A4249" i="2"/>
  <c r="A4248" i="2"/>
  <c r="A4247" i="2"/>
  <c r="A4246" i="2"/>
  <c r="A4245" i="2"/>
  <c r="A4244" i="2"/>
  <c r="A4243" i="2"/>
  <c r="A4242" i="2"/>
  <c r="A4241" i="2"/>
  <c r="A4240" i="2"/>
  <c r="A4239" i="2"/>
  <c r="A4238" i="2"/>
  <c r="A4237" i="2"/>
  <c r="A4236" i="2"/>
  <c r="A4235" i="2"/>
  <c r="A4234" i="2"/>
  <c r="A4233" i="2"/>
  <c r="A4232" i="2"/>
  <c r="A4231" i="2"/>
  <c r="A4230" i="2"/>
  <c r="A4229" i="2"/>
  <c r="A4228" i="2"/>
  <c r="A4227" i="2"/>
  <c r="A4226" i="2"/>
  <c r="A4225" i="2"/>
  <c r="A4224" i="2"/>
  <c r="A4223" i="2"/>
  <c r="A4222" i="2"/>
  <c r="A4221" i="2"/>
  <c r="A4220" i="2"/>
  <c r="A4219" i="2"/>
  <c r="A4218" i="2"/>
  <c r="A4217" i="2"/>
  <c r="A4216" i="2"/>
  <c r="A4215" i="2"/>
  <c r="A4214" i="2"/>
  <c r="A4213" i="2"/>
  <c r="A4212" i="2"/>
  <c r="A4211" i="2"/>
  <c r="A4210" i="2"/>
  <c r="A4209" i="2"/>
  <c r="A4208" i="2"/>
  <c r="A4207" i="2"/>
  <c r="A4206" i="2"/>
  <c r="A4205" i="2"/>
  <c r="A4204" i="2"/>
  <c r="A4203" i="2"/>
  <c r="A4202" i="2"/>
  <c r="A4201" i="2"/>
  <c r="A4200" i="2"/>
  <c r="A4199" i="2"/>
  <c r="A4198" i="2"/>
  <c r="A4197" i="2"/>
  <c r="A4196" i="2"/>
  <c r="A4195" i="2"/>
  <c r="A4194" i="2"/>
  <c r="A4193" i="2"/>
  <c r="A4192" i="2"/>
  <c r="A4191" i="2"/>
  <c r="A4190" i="2"/>
  <c r="A4189" i="2"/>
  <c r="A4188" i="2"/>
  <c r="A4187" i="2"/>
  <c r="A4186" i="2"/>
  <c r="A4185" i="2"/>
  <c r="A4184" i="2"/>
  <c r="A4183" i="2"/>
  <c r="A4182" i="2"/>
  <c r="A4181" i="2"/>
  <c r="A4180" i="2"/>
  <c r="A4179" i="2"/>
  <c r="A4178" i="2"/>
  <c r="A4177" i="2"/>
  <c r="A4176" i="2"/>
  <c r="A4175" i="2"/>
  <c r="A4174" i="2"/>
  <c r="A4173" i="2"/>
  <c r="A4172" i="2"/>
  <c r="A4171" i="2"/>
  <c r="A4170" i="2"/>
  <c r="A4169" i="2"/>
  <c r="A4168" i="2"/>
  <c r="A4167" i="2"/>
  <c r="A4166" i="2"/>
  <c r="A4165" i="2"/>
  <c r="A4164" i="2"/>
  <c r="A4163" i="2"/>
  <c r="A4162" i="2"/>
  <c r="A4161" i="2"/>
  <c r="A4160" i="2"/>
  <c r="A4159" i="2"/>
  <c r="A4158" i="2"/>
  <c r="A4157" i="2"/>
  <c r="A4156" i="2"/>
  <c r="A4155" i="2"/>
  <c r="A4154" i="2"/>
  <c r="A4153" i="2"/>
  <c r="A4152" i="2"/>
  <c r="A4151" i="2"/>
  <c r="A4150" i="2"/>
  <c r="A4149" i="2"/>
  <c r="A4148" i="2"/>
  <c r="A4147" i="2"/>
  <c r="A4146" i="2"/>
  <c r="A4145" i="2"/>
  <c r="A4144" i="2"/>
  <c r="A4143" i="2"/>
  <c r="A4142" i="2"/>
  <c r="A4141" i="2"/>
  <c r="A4140" i="2"/>
  <c r="A4139" i="2"/>
  <c r="A4138" i="2"/>
  <c r="A4137" i="2"/>
  <c r="A4136" i="2"/>
  <c r="A4135" i="2"/>
  <c r="A4134" i="2"/>
  <c r="A4133" i="2"/>
  <c r="A4132" i="2"/>
  <c r="A4131" i="2"/>
  <c r="A4130" i="2"/>
  <c r="A4129" i="2"/>
  <c r="A4128" i="2"/>
  <c r="A4127" i="2"/>
  <c r="A4126" i="2"/>
  <c r="A4125" i="2"/>
  <c r="A4124" i="2"/>
  <c r="A4123" i="2"/>
  <c r="A4122" i="2"/>
  <c r="A4121" i="2"/>
  <c r="A4120" i="2"/>
  <c r="A4119" i="2"/>
  <c r="A4118" i="2"/>
  <c r="A4117" i="2"/>
  <c r="A4116" i="2"/>
  <c r="A4115" i="2"/>
  <c r="A4114" i="2"/>
  <c r="A4113" i="2"/>
  <c r="A4112" i="2"/>
  <c r="A4111" i="2"/>
  <c r="A4110" i="2"/>
  <c r="A4109" i="2"/>
  <c r="A4108" i="2"/>
  <c r="A4107" i="2"/>
  <c r="A4106" i="2"/>
  <c r="A4105" i="2"/>
  <c r="A4104" i="2"/>
  <c r="A4103" i="2"/>
  <c r="A4102" i="2"/>
  <c r="A4101" i="2"/>
  <c r="A4100" i="2"/>
  <c r="A4099" i="2"/>
  <c r="A4098" i="2"/>
  <c r="A4097" i="2"/>
  <c r="A4096" i="2"/>
  <c r="I4095" i="2"/>
  <c r="A4094" i="2"/>
  <c r="A4093" i="2"/>
  <c r="A4092" i="2"/>
  <c r="A4091" i="2"/>
  <c r="A4090" i="2"/>
  <c r="A4089" i="2"/>
  <c r="A4088" i="2"/>
  <c r="A4087" i="2"/>
  <c r="A4086" i="2"/>
  <c r="A4085" i="2"/>
  <c r="A4084" i="2"/>
  <c r="A4083" i="2"/>
  <c r="A4082" i="2"/>
  <c r="A4081" i="2"/>
  <c r="A4080" i="2"/>
  <c r="A4079" i="2"/>
  <c r="A4078" i="2"/>
  <c r="A4077" i="2"/>
  <c r="A4076" i="2"/>
  <c r="A4075" i="2"/>
  <c r="A4074" i="2"/>
  <c r="A4073" i="2"/>
  <c r="A4072" i="2"/>
  <c r="A4071" i="2"/>
  <c r="A4070" i="2"/>
  <c r="A4069" i="2"/>
  <c r="A4068" i="2"/>
  <c r="A4067" i="2"/>
  <c r="A4066" i="2"/>
  <c r="A4065" i="2"/>
  <c r="A4064" i="2"/>
  <c r="A4063" i="2"/>
  <c r="A4062" i="2"/>
  <c r="A4061" i="2"/>
  <c r="A4060" i="2"/>
  <c r="A4059" i="2"/>
  <c r="A4058" i="2"/>
  <c r="A4057" i="2"/>
  <c r="A4056" i="2"/>
  <c r="A4055" i="2"/>
  <c r="A4054" i="2"/>
  <c r="A4053" i="2"/>
  <c r="A4052" i="2"/>
  <c r="A4051" i="2"/>
  <c r="A4050" i="2"/>
  <c r="A4049" i="2"/>
  <c r="A4048" i="2"/>
  <c r="A4047" i="2"/>
  <c r="A4046" i="2"/>
  <c r="A4045" i="2"/>
  <c r="A4044" i="2"/>
  <c r="A4043" i="2"/>
  <c r="A4042" i="2"/>
  <c r="A4041" i="2"/>
  <c r="A4040" i="2"/>
  <c r="A4039" i="2"/>
  <c r="A4038" i="2"/>
  <c r="A4037" i="2"/>
  <c r="A4036" i="2"/>
  <c r="A4035" i="2"/>
  <c r="A4034" i="2"/>
  <c r="A4033" i="2"/>
  <c r="A4032" i="2"/>
  <c r="A4031" i="2"/>
  <c r="A4030" i="2"/>
  <c r="A4029" i="2"/>
  <c r="A4028" i="2"/>
  <c r="A4027" i="2"/>
  <c r="A4026" i="2"/>
  <c r="A4025" i="2"/>
  <c r="A4024" i="2"/>
  <c r="A4023" i="2"/>
  <c r="A4022" i="2"/>
  <c r="A4021" i="2"/>
  <c r="A4020" i="2"/>
  <c r="A4019" i="2"/>
  <c r="A4018" i="2"/>
  <c r="A4017" i="2"/>
  <c r="A4016" i="2"/>
  <c r="A4015" i="2"/>
  <c r="A4014" i="2"/>
  <c r="A4013" i="2"/>
  <c r="A4012" i="2"/>
  <c r="A4011" i="2"/>
  <c r="A4010" i="2"/>
  <c r="A4009" i="2"/>
  <c r="A4008" i="2"/>
  <c r="A4007" i="2"/>
  <c r="A4006" i="2"/>
  <c r="A4005" i="2"/>
  <c r="A4004" i="2"/>
  <c r="A4003" i="2"/>
  <c r="A4002" i="2"/>
  <c r="A4001" i="2"/>
  <c r="A4000" i="2"/>
  <c r="A3999" i="2"/>
  <c r="A3998" i="2"/>
  <c r="A3997" i="2"/>
  <c r="A3996" i="2"/>
  <c r="A3995" i="2"/>
  <c r="A3994" i="2"/>
  <c r="A3993" i="2"/>
  <c r="A3992" i="2"/>
  <c r="A3991" i="2"/>
  <c r="A3990" i="2"/>
  <c r="A3989" i="2"/>
  <c r="A3988" i="2"/>
  <c r="A3987" i="2"/>
  <c r="A3986" i="2"/>
  <c r="A3985" i="2"/>
  <c r="A3984" i="2"/>
  <c r="A3983" i="2"/>
  <c r="A3982" i="2"/>
  <c r="A3981" i="2"/>
  <c r="A3980" i="2"/>
  <c r="A3979" i="2"/>
  <c r="A3978" i="2"/>
  <c r="A3977" i="2"/>
  <c r="A3976" i="2"/>
  <c r="A3975" i="2"/>
  <c r="A3974" i="2"/>
  <c r="A3973" i="2"/>
  <c r="A3972" i="2"/>
  <c r="A3971" i="2"/>
  <c r="A3970" i="2"/>
  <c r="A3969" i="2"/>
  <c r="A3968" i="2"/>
  <c r="A3967" i="2"/>
  <c r="A3966" i="2"/>
  <c r="A3965" i="2"/>
  <c r="A3964" i="2"/>
  <c r="A3963" i="2"/>
  <c r="A3962" i="2"/>
  <c r="A3961" i="2"/>
  <c r="A3960" i="2"/>
  <c r="A3959" i="2"/>
  <c r="A3958" i="2"/>
  <c r="A3957" i="2"/>
  <c r="A3956" i="2"/>
  <c r="A3955" i="2"/>
  <c r="A3954" i="2"/>
  <c r="A3953" i="2"/>
  <c r="A3952" i="2"/>
  <c r="A3951" i="2"/>
  <c r="A3950" i="2"/>
  <c r="A3949" i="2"/>
  <c r="A3948" i="2"/>
  <c r="A3947" i="2"/>
  <c r="A3946" i="2"/>
  <c r="A3945" i="2"/>
  <c r="A3944" i="2"/>
  <c r="A3943" i="2"/>
  <c r="A3942" i="2"/>
  <c r="A3941" i="2"/>
  <c r="A3940" i="2"/>
  <c r="A3939" i="2"/>
  <c r="A3938" i="2"/>
  <c r="A3937" i="2"/>
  <c r="A3936" i="2"/>
  <c r="A3935" i="2"/>
  <c r="A3934" i="2"/>
  <c r="A3933" i="2"/>
  <c r="A3932" i="2"/>
  <c r="A3931" i="2"/>
  <c r="A3930" i="2"/>
  <c r="A3929" i="2"/>
  <c r="A3928" i="2"/>
  <c r="A3927" i="2"/>
  <c r="A3926" i="2"/>
  <c r="A3925" i="2"/>
  <c r="A3924" i="2"/>
  <c r="A3923" i="2"/>
  <c r="A3922" i="2"/>
  <c r="A3921" i="2"/>
  <c r="A3920" i="2"/>
  <c r="A3919" i="2"/>
  <c r="A3918" i="2"/>
  <c r="A3917" i="2"/>
  <c r="A3916" i="2"/>
  <c r="A3915" i="2"/>
  <c r="A3914" i="2"/>
  <c r="A3913" i="2"/>
  <c r="A3912" i="2"/>
  <c r="A3911" i="2"/>
  <c r="A3910" i="2"/>
  <c r="A3909" i="2"/>
  <c r="A3908" i="2"/>
  <c r="A3907" i="2"/>
  <c r="A3906" i="2"/>
  <c r="A3905" i="2"/>
  <c r="A3904" i="2"/>
  <c r="A3903" i="2"/>
  <c r="A3902" i="2"/>
  <c r="A3901" i="2"/>
  <c r="A3900" i="2"/>
  <c r="A3899" i="2"/>
  <c r="A3898" i="2"/>
  <c r="A3897" i="2"/>
  <c r="A3896" i="2"/>
  <c r="A3895" i="2"/>
  <c r="A3894" i="2"/>
  <c r="A3893" i="2"/>
  <c r="A3892" i="2"/>
  <c r="A3891" i="2"/>
  <c r="A3890" i="2"/>
  <c r="A3889" i="2"/>
  <c r="A3888" i="2"/>
  <c r="A3887" i="2"/>
  <c r="A3886" i="2"/>
  <c r="A3885" i="2"/>
  <c r="A3884" i="2"/>
  <c r="A3883" i="2"/>
  <c r="A3882" i="2"/>
  <c r="A3881" i="2"/>
  <c r="A3880" i="2"/>
  <c r="A3879" i="2"/>
  <c r="A3878" i="2"/>
  <c r="A3877" i="2"/>
  <c r="A3876" i="2"/>
  <c r="A3875" i="2"/>
  <c r="A3874" i="2"/>
  <c r="A3873" i="2"/>
  <c r="A3872" i="2"/>
  <c r="A3871" i="2"/>
  <c r="A3870" i="2"/>
  <c r="A3869" i="2"/>
  <c r="A3868" i="2"/>
  <c r="A3867" i="2"/>
  <c r="A3866" i="2"/>
  <c r="A3865" i="2"/>
  <c r="A3864" i="2"/>
  <c r="A3863" i="2"/>
  <c r="A3862" i="2"/>
  <c r="A3861" i="2"/>
  <c r="A3860" i="2"/>
  <c r="A3859" i="2"/>
  <c r="A3858" i="2"/>
  <c r="A3857" i="2"/>
  <c r="A3856" i="2"/>
  <c r="A3855" i="2"/>
  <c r="A3854" i="2"/>
  <c r="A3853" i="2"/>
  <c r="A3852" i="2"/>
  <c r="A3851" i="2"/>
  <c r="A3850" i="2"/>
  <c r="A3849" i="2"/>
  <c r="A3848" i="2"/>
  <c r="A3847" i="2"/>
  <c r="A3846" i="2"/>
  <c r="A3845" i="2"/>
  <c r="A3844" i="2"/>
  <c r="A3843" i="2"/>
  <c r="A3842" i="2"/>
  <c r="A3841" i="2"/>
  <c r="A3840" i="2"/>
  <c r="A3839" i="2"/>
  <c r="A3838" i="2"/>
  <c r="A3837" i="2"/>
  <c r="A3836" i="2"/>
  <c r="A3835" i="2"/>
  <c r="A3834" i="2"/>
  <c r="A3833" i="2"/>
  <c r="A3832" i="2"/>
  <c r="A3831" i="2"/>
  <c r="A3830" i="2"/>
  <c r="A3829" i="2"/>
  <c r="A3828" i="2"/>
  <c r="A3827" i="2"/>
  <c r="A3826" i="2"/>
  <c r="A3825" i="2"/>
  <c r="A3824" i="2"/>
  <c r="A3823" i="2"/>
  <c r="A3822" i="2"/>
  <c r="A3821" i="2"/>
  <c r="A3820" i="2"/>
  <c r="A3819" i="2"/>
  <c r="A3818" i="2"/>
  <c r="A3817" i="2"/>
  <c r="A3816" i="2"/>
  <c r="A3815" i="2"/>
  <c r="A3814" i="2"/>
  <c r="A3813" i="2"/>
  <c r="A3812" i="2"/>
  <c r="A3811" i="2"/>
  <c r="A3810" i="2"/>
  <c r="A3809" i="2"/>
  <c r="A3808" i="2"/>
  <c r="A3807" i="2"/>
  <c r="A3806" i="2"/>
  <c r="A3805" i="2"/>
  <c r="A3804" i="2"/>
  <c r="A3803" i="2"/>
  <c r="A3802" i="2"/>
  <c r="A3801" i="2"/>
  <c r="A3800" i="2"/>
  <c r="A3799" i="2"/>
  <c r="A3798" i="2"/>
  <c r="A3797" i="2"/>
  <c r="A3796" i="2"/>
  <c r="A3795" i="2"/>
  <c r="A3794" i="2"/>
  <c r="A3793" i="2"/>
  <c r="A3792" i="2"/>
  <c r="A3791" i="2"/>
  <c r="A3790" i="2"/>
  <c r="A3789" i="2"/>
  <c r="A3788" i="2"/>
  <c r="A3787" i="2"/>
  <c r="A3786" i="2"/>
  <c r="A3785" i="2"/>
  <c r="A3784" i="2"/>
  <c r="A3783" i="2"/>
  <c r="A3782" i="2"/>
  <c r="A3781" i="2"/>
  <c r="A3780" i="2"/>
  <c r="A3779" i="2"/>
  <c r="A3778" i="2"/>
  <c r="A3777" i="2"/>
  <c r="A3776" i="2"/>
  <c r="A3775" i="2"/>
  <c r="A3774" i="2"/>
  <c r="A3773" i="2"/>
  <c r="A3772" i="2"/>
  <c r="A3771" i="2"/>
  <c r="A3770" i="2"/>
  <c r="A3769" i="2"/>
  <c r="A3768" i="2"/>
  <c r="A3767" i="2"/>
  <c r="A3766" i="2"/>
  <c r="A3765" i="2"/>
  <c r="A3764" i="2"/>
  <c r="A3763" i="2"/>
  <c r="A3762" i="2"/>
  <c r="A3761" i="2"/>
  <c r="A3760" i="2"/>
  <c r="A3759" i="2"/>
  <c r="A3758" i="2"/>
  <c r="A3757" i="2"/>
  <c r="A3756" i="2"/>
  <c r="A3755" i="2"/>
  <c r="A3754" i="2"/>
  <c r="A3753" i="2"/>
  <c r="A3752" i="2"/>
  <c r="A3751" i="2"/>
  <c r="A3750" i="2"/>
  <c r="A3749" i="2"/>
  <c r="A3748" i="2"/>
  <c r="A3747" i="2"/>
  <c r="A3746" i="2"/>
  <c r="A3745" i="2"/>
  <c r="A3744" i="2"/>
  <c r="A3743" i="2"/>
  <c r="A3742" i="2"/>
  <c r="A3741" i="2"/>
  <c r="A3740" i="2"/>
  <c r="A3739" i="2"/>
  <c r="A3738" i="2"/>
  <c r="A3737" i="2"/>
  <c r="A3736" i="2"/>
  <c r="A3735" i="2"/>
  <c r="A3734" i="2"/>
  <c r="A3733" i="2"/>
  <c r="A3732" i="2"/>
  <c r="A3731" i="2"/>
  <c r="A3730" i="2"/>
  <c r="A3729" i="2"/>
  <c r="A3728" i="2"/>
  <c r="A3727" i="2"/>
  <c r="A3726" i="2"/>
  <c r="A3725" i="2"/>
  <c r="A3724" i="2"/>
  <c r="A3723" i="2"/>
  <c r="A3722" i="2"/>
  <c r="A3721" i="2"/>
  <c r="A3720" i="2"/>
  <c r="A3719" i="2"/>
  <c r="A3718" i="2"/>
  <c r="A3717" i="2"/>
  <c r="A3716" i="2"/>
  <c r="A3715" i="2"/>
  <c r="A3714" i="2"/>
  <c r="A3713" i="2"/>
  <c r="A3712" i="2"/>
  <c r="A3711" i="2"/>
  <c r="A3710" i="2"/>
  <c r="A3709" i="2"/>
  <c r="A3708" i="2"/>
  <c r="A3707" i="2"/>
  <c r="A3706" i="2"/>
  <c r="A3705" i="2"/>
  <c r="A3704" i="2"/>
  <c r="A3703" i="2"/>
  <c r="A3702" i="2"/>
  <c r="A3701" i="2"/>
  <c r="A3700" i="2"/>
  <c r="A3699" i="2"/>
  <c r="A3698" i="2"/>
  <c r="A3697" i="2"/>
  <c r="A3696" i="2"/>
  <c r="A3695" i="2"/>
  <c r="A3694" i="2"/>
  <c r="A3693" i="2"/>
  <c r="A3692" i="2"/>
  <c r="A3691" i="2"/>
  <c r="A3690" i="2"/>
  <c r="A3689" i="2"/>
  <c r="A3688" i="2"/>
  <c r="A3687" i="2"/>
  <c r="A3686" i="2"/>
  <c r="A3685" i="2"/>
  <c r="A3684" i="2"/>
  <c r="A3683" i="2"/>
  <c r="A3682" i="2"/>
  <c r="A3681" i="2"/>
  <c r="A3680" i="2"/>
  <c r="A3679" i="2"/>
  <c r="A3678" i="2"/>
  <c r="A3677" i="2"/>
  <c r="A3676" i="2"/>
  <c r="A3675" i="2"/>
  <c r="A3674" i="2"/>
  <c r="A3673" i="2"/>
  <c r="A3672" i="2"/>
  <c r="A3671" i="2"/>
  <c r="A3670" i="2"/>
  <c r="A3669" i="2"/>
  <c r="A3668" i="2"/>
  <c r="A3667" i="2"/>
  <c r="A3666" i="2"/>
  <c r="A3665" i="2"/>
  <c r="A3664" i="2"/>
  <c r="A3663" i="2"/>
  <c r="A3662" i="2"/>
  <c r="A3661" i="2"/>
  <c r="A3660" i="2"/>
  <c r="A3659" i="2"/>
  <c r="A3658" i="2"/>
  <c r="A3657" i="2"/>
  <c r="A3656" i="2"/>
  <c r="A3655" i="2"/>
  <c r="A3654" i="2"/>
  <c r="A3653" i="2"/>
  <c r="A3652" i="2"/>
  <c r="A3651" i="2"/>
  <c r="A3650" i="2"/>
  <c r="A3649" i="2"/>
  <c r="A3648" i="2"/>
  <c r="A3647" i="2"/>
  <c r="A3646" i="2"/>
  <c r="A3645" i="2"/>
  <c r="A3644" i="2"/>
  <c r="A3643" i="2"/>
  <c r="A3642" i="2"/>
  <c r="A3641" i="2"/>
  <c r="A3640" i="2"/>
  <c r="A3639" i="2"/>
  <c r="A3638" i="2"/>
  <c r="A3637" i="2"/>
  <c r="A3636" i="2"/>
  <c r="A3635" i="2"/>
  <c r="A3634" i="2"/>
  <c r="A3633" i="2"/>
  <c r="A3632" i="2"/>
  <c r="A3631" i="2"/>
  <c r="A3630" i="2"/>
  <c r="A3629" i="2"/>
  <c r="A3628" i="2"/>
  <c r="A3627" i="2"/>
  <c r="A3626" i="2"/>
  <c r="A3625" i="2"/>
  <c r="A3624" i="2"/>
  <c r="A3623" i="2"/>
  <c r="A3622" i="2"/>
  <c r="A3621" i="2"/>
  <c r="A3620" i="2"/>
  <c r="A3619" i="2"/>
  <c r="A3618" i="2"/>
  <c r="A3617" i="2"/>
  <c r="A3616" i="2"/>
  <c r="A3615" i="2"/>
  <c r="A3614" i="2"/>
  <c r="A3613" i="2"/>
  <c r="A3612" i="2"/>
  <c r="A3611" i="2"/>
  <c r="A3610" i="2"/>
  <c r="A3609" i="2"/>
  <c r="A3608" i="2"/>
  <c r="A3607" i="2"/>
  <c r="A3606" i="2"/>
  <c r="A3605" i="2"/>
  <c r="A3604" i="2"/>
  <c r="A3603" i="2"/>
  <c r="A3602" i="2"/>
  <c r="A3601" i="2"/>
  <c r="A3600" i="2"/>
  <c r="A3599" i="2"/>
  <c r="A3598" i="2"/>
  <c r="A3597" i="2"/>
  <c r="A3596" i="2"/>
  <c r="A3595" i="2"/>
  <c r="A3594" i="2"/>
  <c r="A3593" i="2"/>
  <c r="A3592" i="2"/>
  <c r="A3591" i="2"/>
  <c r="A3590" i="2"/>
  <c r="A3589" i="2"/>
  <c r="A3588" i="2"/>
  <c r="A3587" i="2"/>
  <c r="A3586" i="2"/>
  <c r="A3585" i="2"/>
  <c r="A3584" i="2"/>
  <c r="A3583" i="2"/>
  <c r="A3582" i="2"/>
  <c r="A3581" i="2"/>
  <c r="A3580" i="2"/>
  <c r="A3579" i="2"/>
  <c r="A3578" i="2"/>
  <c r="A3577" i="2"/>
  <c r="A3576" i="2"/>
  <c r="A3575" i="2"/>
  <c r="A3574" i="2"/>
  <c r="A3573" i="2"/>
  <c r="A3572" i="2"/>
  <c r="A3571" i="2"/>
  <c r="A3570" i="2"/>
  <c r="A3569" i="2"/>
  <c r="A3568" i="2"/>
  <c r="A3567" i="2"/>
  <c r="A3566" i="2"/>
  <c r="A3565" i="2"/>
  <c r="A3564" i="2"/>
  <c r="A3563" i="2"/>
  <c r="A3562" i="2"/>
  <c r="A3561" i="2"/>
  <c r="A3560" i="2"/>
  <c r="A3559" i="2"/>
  <c r="A3558" i="2"/>
  <c r="A3557" i="2"/>
  <c r="A3556" i="2"/>
  <c r="A3555" i="2"/>
  <c r="A3554" i="2"/>
  <c r="A3553" i="2"/>
  <c r="A3552" i="2"/>
  <c r="A3551" i="2"/>
  <c r="A3550" i="2"/>
  <c r="A3549" i="2"/>
  <c r="A3548" i="2"/>
  <c r="A3547" i="2"/>
  <c r="A3546" i="2"/>
  <c r="A3545" i="2"/>
  <c r="A3544" i="2"/>
  <c r="A3543" i="2"/>
  <c r="A3542" i="2"/>
  <c r="A3541" i="2"/>
  <c r="A3540" i="2"/>
  <c r="A3539" i="2"/>
  <c r="A3538" i="2"/>
  <c r="A3537" i="2"/>
  <c r="A3536" i="2"/>
  <c r="A3535" i="2"/>
  <c r="A3534" i="2"/>
  <c r="A3533" i="2"/>
  <c r="A3532" i="2"/>
  <c r="A3531" i="2"/>
  <c r="A3530" i="2"/>
  <c r="A3529" i="2"/>
  <c r="A3528" i="2"/>
  <c r="A3527" i="2"/>
  <c r="A3526" i="2"/>
  <c r="A3525" i="2"/>
  <c r="A3524" i="2"/>
  <c r="A3523" i="2"/>
  <c r="A3522" i="2"/>
  <c r="A3521" i="2"/>
  <c r="A3520" i="2"/>
  <c r="A3519" i="2"/>
  <c r="A3518" i="2"/>
  <c r="A3517" i="2"/>
  <c r="A3516" i="2"/>
  <c r="A3515" i="2"/>
  <c r="A3514" i="2"/>
  <c r="A3513" i="2"/>
  <c r="A3512" i="2"/>
  <c r="A3511" i="2"/>
  <c r="A3510" i="2"/>
  <c r="A3509" i="2"/>
  <c r="A3508" i="2"/>
  <c r="A3507" i="2"/>
  <c r="A3506" i="2"/>
  <c r="A3505" i="2"/>
  <c r="A3504" i="2"/>
  <c r="A3503" i="2"/>
  <c r="A3502" i="2"/>
  <c r="A3501" i="2"/>
  <c r="A3500" i="2"/>
  <c r="A3499" i="2"/>
  <c r="A3498" i="2"/>
  <c r="A3497" i="2"/>
  <c r="A3496" i="2"/>
  <c r="A3495" i="2"/>
  <c r="A3494" i="2"/>
  <c r="A3493" i="2"/>
  <c r="A3492" i="2"/>
  <c r="A3491" i="2"/>
  <c r="A3490" i="2"/>
  <c r="A3489" i="2"/>
  <c r="A3488" i="2"/>
  <c r="A3487" i="2"/>
  <c r="A3486" i="2"/>
  <c r="A3485" i="2"/>
  <c r="A3484" i="2"/>
  <c r="A3483" i="2"/>
  <c r="A3482" i="2"/>
  <c r="A3481" i="2"/>
  <c r="A3480" i="2"/>
  <c r="A3479" i="2"/>
  <c r="A3478" i="2"/>
  <c r="A3477" i="2"/>
  <c r="A3476" i="2"/>
  <c r="A3475" i="2"/>
  <c r="A3474" i="2"/>
  <c r="A3473" i="2"/>
  <c r="A3472" i="2"/>
  <c r="A3471" i="2"/>
  <c r="A3470" i="2"/>
  <c r="A3469" i="2"/>
  <c r="A3468" i="2"/>
  <c r="A3467" i="2"/>
  <c r="A3466" i="2"/>
  <c r="A3465" i="2"/>
  <c r="A3464" i="2"/>
  <c r="A3463" i="2"/>
  <c r="A3462" i="2"/>
  <c r="A3461" i="2"/>
  <c r="A3460" i="2"/>
  <c r="A3459" i="2"/>
  <c r="A3458" i="2"/>
  <c r="A3457" i="2"/>
  <c r="A3456" i="2"/>
  <c r="A3455" i="2"/>
  <c r="A3454" i="2"/>
  <c r="A3453" i="2"/>
  <c r="A3452" i="2"/>
  <c r="A3451" i="2"/>
  <c r="A3450" i="2"/>
  <c r="A3449" i="2"/>
  <c r="A3448" i="2"/>
  <c r="A3447" i="2"/>
  <c r="A3446" i="2"/>
  <c r="A3445" i="2"/>
  <c r="A3444" i="2"/>
  <c r="A3443" i="2"/>
  <c r="A3442" i="2"/>
  <c r="A3441" i="2"/>
  <c r="A3440" i="2"/>
  <c r="A3439" i="2"/>
  <c r="A3438" i="2"/>
  <c r="A3437" i="2"/>
  <c r="A3436" i="2"/>
  <c r="A3435" i="2"/>
  <c r="A3434" i="2"/>
  <c r="A3433" i="2"/>
  <c r="A3432" i="2"/>
  <c r="A3431" i="2"/>
  <c r="A3430" i="2"/>
  <c r="A3429" i="2"/>
  <c r="A3428" i="2"/>
  <c r="A3427" i="2"/>
  <c r="A3426" i="2"/>
  <c r="A3425" i="2"/>
  <c r="A3424" i="2"/>
  <c r="A3423" i="2"/>
  <c r="A3422" i="2"/>
  <c r="A3421" i="2"/>
  <c r="A3420" i="2"/>
  <c r="A3419" i="2"/>
  <c r="A3418" i="2"/>
  <c r="A3417" i="2"/>
  <c r="A3416" i="2"/>
  <c r="A3415" i="2"/>
  <c r="A3414" i="2"/>
  <c r="A3413" i="2"/>
  <c r="A3412" i="2"/>
  <c r="A3411" i="2"/>
  <c r="A3410" i="2"/>
  <c r="A3409" i="2"/>
  <c r="A3408" i="2"/>
  <c r="A3407" i="2"/>
  <c r="A3406" i="2"/>
  <c r="A3405" i="2"/>
  <c r="A3404" i="2"/>
  <c r="A3403" i="2"/>
  <c r="A3402" i="2"/>
  <c r="A3401" i="2"/>
  <c r="A3400" i="2"/>
  <c r="A3399" i="2"/>
  <c r="A3398" i="2"/>
  <c r="A3397" i="2"/>
  <c r="A3396" i="2"/>
  <c r="A3395" i="2"/>
  <c r="A3394" i="2"/>
  <c r="A3393" i="2"/>
  <c r="A3392" i="2"/>
  <c r="A3391" i="2"/>
  <c r="A3390" i="2"/>
  <c r="A3389" i="2"/>
  <c r="A3388" i="2"/>
  <c r="A3387" i="2"/>
  <c r="A3386" i="2"/>
  <c r="A3385" i="2"/>
  <c r="A3384" i="2"/>
  <c r="A3383" i="2"/>
  <c r="A3382" i="2"/>
  <c r="A3381" i="2"/>
  <c r="A3380" i="2"/>
  <c r="A3379" i="2"/>
  <c r="A3378" i="2"/>
  <c r="A3377" i="2"/>
  <c r="A3376" i="2"/>
  <c r="A3375" i="2"/>
  <c r="A3374" i="2"/>
  <c r="A3373" i="2"/>
  <c r="A3372" i="2"/>
  <c r="A3371" i="2"/>
  <c r="A3370" i="2"/>
  <c r="A3369" i="2"/>
  <c r="A3368" i="2"/>
  <c r="A3367" i="2"/>
  <c r="A3366" i="2"/>
  <c r="A3365" i="2"/>
  <c r="A3364" i="2"/>
  <c r="A3363" i="2"/>
  <c r="A3362" i="2"/>
  <c r="A3361" i="2"/>
  <c r="A3360" i="2"/>
  <c r="A3359" i="2"/>
  <c r="A3358" i="2"/>
  <c r="A3357" i="2"/>
  <c r="A3356" i="2"/>
  <c r="A3355" i="2"/>
  <c r="A3354" i="2"/>
  <c r="A3353" i="2"/>
  <c r="A3352" i="2"/>
  <c r="A3351" i="2"/>
  <c r="A3350" i="2"/>
  <c r="A3349" i="2"/>
  <c r="A3348" i="2"/>
  <c r="A3347" i="2"/>
  <c r="A3346" i="2"/>
  <c r="A3345" i="2"/>
  <c r="A3344" i="2"/>
  <c r="A3343" i="2"/>
  <c r="A3342" i="2"/>
  <c r="A3341" i="2"/>
  <c r="A3340" i="2"/>
  <c r="A3339" i="2"/>
  <c r="A3338" i="2"/>
  <c r="A3337" i="2"/>
  <c r="A3336" i="2"/>
  <c r="A3335" i="2"/>
  <c r="A3334" i="2"/>
  <c r="A3333" i="2"/>
  <c r="A3332" i="2"/>
  <c r="A3331" i="2"/>
  <c r="A3330" i="2"/>
  <c r="A3329" i="2"/>
  <c r="A3328" i="2"/>
  <c r="A3327" i="2"/>
  <c r="A3326" i="2"/>
  <c r="A3325" i="2"/>
  <c r="A3324" i="2"/>
  <c r="A3323" i="2"/>
  <c r="A3322" i="2"/>
  <c r="A3321" i="2"/>
  <c r="A3320" i="2"/>
  <c r="A3319" i="2"/>
  <c r="A3318" i="2"/>
  <c r="A3317" i="2"/>
  <c r="A3316" i="2"/>
  <c r="A3315" i="2"/>
  <c r="A3314" i="2"/>
  <c r="A3313" i="2"/>
  <c r="A3312" i="2"/>
  <c r="A3311" i="2"/>
  <c r="A3310" i="2"/>
  <c r="A3309" i="2"/>
  <c r="A3308" i="2"/>
  <c r="A3307" i="2"/>
  <c r="A3306" i="2"/>
  <c r="A3305" i="2"/>
  <c r="A3304" i="2"/>
  <c r="A3303" i="2"/>
  <c r="A3302" i="2"/>
  <c r="A3301" i="2"/>
  <c r="A3300" i="2"/>
  <c r="A3299" i="2"/>
  <c r="A3298" i="2"/>
  <c r="A3297" i="2"/>
  <c r="A3296" i="2"/>
  <c r="A3295" i="2"/>
  <c r="A3294" i="2"/>
  <c r="A3293" i="2"/>
  <c r="A3292" i="2"/>
  <c r="A3291" i="2"/>
  <c r="A3290" i="2"/>
  <c r="A3289" i="2"/>
  <c r="A3288" i="2"/>
  <c r="A3287" i="2"/>
  <c r="A3286" i="2"/>
  <c r="A3285" i="2"/>
  <c r="A3284" i="2"/>
  <c r="A3283" i="2"/>
  <c r="A3282" i="2"/>
  <c r="A3281" i="2"/>
  <c r="A3280" i="2"/>
  <c r="A3279" i="2"/>
  <c r="A3278" i="2"/>
  <c r="A3277" i="2"/>
  <c r="A3276" i="2"/>
  <c r="A3275" i="2"/>
  <c r="A3274" i="2"/>
  <c r="A3273" i="2"/>
  <c r="A3272" i="2"/>
  <c r="A3271" i="2"/>
  <c r="A3270" i="2"/>
  <c r="A3269" i="2"/>
  <c r="A3268" i="2"/>
  <c r="A3267" i="2"/>
  <c r="A3266" i="2"/>
  <c r="A3265" i="2"/>
  <c r="A3264" i="2"/>
  <c r="A3263" i="2"/>
  <c r="A3262" i="2"/>
  <c r="A3261" i="2"/>
  <c r="A3260" i="2"/>
  <c r="A3259" i="2"/>
  <c r="A3258" i="2"/>
  <c r="A3257" i="2"/>
  <c r="A3256" i="2"/>
  <c r="A3255" i="2"/>
  <c r="A3254" i="2"/>
  <c r="A3253" i="2"/>
  <c r="A3252" i="2"/>
  <c r="A3251" i="2"/>
  <c r="A3250" i="2"/>
  <c r="A3249" i="2"/>
  <c r="A3248" i="2"/>
  <c r="A3247" i="2"/>
  <c r="A3246" i="2"/>
  <c r="A3245" i="2"/>
  <c r="A3244" i="2"/>
  <c r="A3243" i="2"/>
  <c r="A3242" i="2"/>
  <c r="A3241" i="2"/>
  <c r="A3240" i="2"/>
  <c r="A3239" i="2"/>
  <c r="A3238" i="2"/>
  <c r="A3237" i="2"/>
  <c r="A3236" i="2"/>
  <c r="A3235" i="2"/>
  <c r="A3234" i="2"/>
  <c r="A3233" i="2"/>
  <c r="A3232" i="2"/>
  <c r="A3231" i="2"/>
  <c r="A3230" i="2"/>
  <c r="A3229" i="2"/>
  <c r="A3228" i="2"/>
  <c r="I3227" i="2"/>
  <c r="A3226" i="2"/>
  <c r="A3225" i="2"/>
  <c r="A3224" i="2"/>
  <c r="A3223" i="2"/>
  <c r="A3222" i="2"/>
  <c r="A3221" i="2"/>
  <c r="A3220" i="2"/>
  <c r="A3219" i="2"/>
  <c r="A3218" i="2"/>
  <c r="A3217" i="2"/>
  <c r="A3216" i="2"/>
  <c r="A3215" i="2"/>
  <c r="A3214" i="2"/>
  <c r="A3213" i="2"/>
  <c r="A3212" i="2"/>
  <c r="A3211" i="2"/>
  <c r="A3210" i="2"/>
  <c r="A3209" i="2"/>
  <c r="A3208" i="2"/>
  <c r="A3207" i="2"/>
  <c r="A3206" i="2"/>
  <c r="A3205" i="2"/>
  <c r="A3204" i="2"/>
  <c r="A3203" i="2"/>
  <c r="A3202" i="2"/>
  <c r="A3201" i="2"/>
  <c r="A3200" i="2"/>
  <c r="A3199" i="2"/>
  <c r="A3198" i="2"/>
  <c r="A3197" i="2"/>
  <c r="A3196" i="2"/>
  <c r="A3195" i="2"/>
  <c r="A3194" i="2"/>
  <c r="A3193" i="2"/>
  <c r="A3192" i="2"/>
  <c r="A3191" i="2"/>
  <c r="A3190" i="2"/>
  <c r="A3189" i="2"/>
  <c r="A3188" i="2"/>
  <c r="A3187" i="2"/>
  <c r="A3186" i="2"/>
  <c r="A3185" i="2"/>
  <c r="A3184" i="2"/>
  <c r="A3183" i="2"/>
  <c r="A3182" i="2"/>
  <c r="A3181" i="2"/>
  <c r="A3180" i="2"/>
  <c r="A3179" i="2"/>
  <c r="A3178" i="2"/>
  <c r="A3177" i="2"/>
  <c r="A3176" i="2"/>
  <c r="A3175" i="2"/>
  <c r="A3174" i="2"/>
  <c r="A3173" i="2"/>
  <c r="A3172" i="2"/>
  <c r="A3171" i="2"/>
  <c r="A3170" i="2"/>
  <c r="A3169" i="2"/>
  <c r="A3168" i="2"/>
  <c r="A3167" i="2"/>
  <c r="A3166" i="2"/>
  <c r="A3165" i="2"/>
  <c r="A3164" i="2"/>
  <c r="A3163" i="2"/>
  <c r="A3162" i="2"/>
  <c r="A3161" i="2"/>
  <c r="A3160" i="2"/>
  <c r="A3159" i="2"/>
  <c r="A3158" i="2"/>
  <c r="A3157" i="2"/>
  <c r="A3156" i="2"/>
  <c r="A3155" i="2"/>
  <c r="A3154" i="2"/>
  <c r="A3153" i="2"/>
  <c r="A3152" i="2"/>
  <c r="A3151" i="2"/>
  <c r="A3150" i="2"/>
  <c r="A3149" i="2"/>
  <c r="A3148" i="2"/>
  <c r="A3147" i="2"/>
  <c r="A3146" i="2"/>
  <c r="A3145" i="2"/>
  <c r="A3144" i="2"/>
  <c r="A3143" i="2"/>
  <c r="A3142" i="2"/>
  <c r="A3141" i="2"/>
  <c r="A3140" i="2"/>
  <c r="A3139" i="2"/>
  <c r="A3138" i="2"/>
  <c r="A3137" i="2"/>
  <c r="A3136" i="2"/>
  <c r="A3135" i="2"/>
  <c r="A3134" i="2"/>
  <c r="A3133" i="2"/>
  <c r="A3132" i="2"/>
  <c r="A3131" i="2"/>
  <c r="A3130" i="2"/>
  <c r="A3129" i="2"/>
  <c r="A3128" i="2"/>
  <c r="A3127" i="2"/>
  <c r="A3126" i="2"/>
  <c r="A3125" i="2"/>
  <c r="A3124" i="2"/>
  <c r="A3123" i="2"/>
  <c r="A3122" i="2"/>
  <c r="A3121" i="2"/>
  <c r="A3120" i="2"/>
  <c r="A3119" i="2"/>
  <c r="I3118" i="2"/>
  <c r="A3117" i="2"/>
  <c r="A3116" i="2"/>
  <c r="A3115" i="2"/>
  <c r="A3114" i="2"/>
  <c r="A3113" i="2"/>
  <c r="A3112" i="2"/>
  <c r="A3111" i="2"/>
  <c r="A3110" i="2"/>
  <c r="A3109" i="2"/>
  <c r="A3108" i="2"/>
  <c r="A3107" i="2"/>
  <c r="A3106" i="2"/>
  <c r="A3105" i="2"/>
  <c r="A3104" i="2"/>
  <c r="A3103" i="2"/>
  <c r="A3102" i="2"/>
  <c r="A3101" i="2"/>
  <c r="A3100" i="2"/>
  <c r="A3099" i="2"/>
  <c r="A3098" i="2"/>
  <c r="A3097" i="2"/>
  <c r="A3096" i="2"/>
  <c r="A3095" i="2"/>
  <c r="A3094" i="2"/>
  <c r="A3093" i="2"/>
  <c r="A3092" i="2"/>
  <c r="A3091" i="2"/>
  <c r="A3090" i="2"/>
  <c r="A3089" i="2"/>
  <c r="A3088" i="2"/>
  <c r="A3087" i="2"/>
  <c r="A3086" i="2"/>
  <c r="A3085" i="2"/>
  <c r="A3084" i="2"/>
  <c r="A3083" i="2"/>
  <c r="A3082" i="2"/>
  <c r="A3081" i="2"/>
  <c r="A3080" i="2"/>
  <c r="A3079" i="2"/>
  <c r="A3078" i="2"/>
  <c r="A3077" i="2"/>
  <c r="A3076" i="2"/>
  <c r="A3075" i="2"/>
  <c r="A3074" i="2"/>
  <c r="A3073" i="2"/>
  <c r="A3072" i="2"/>
  <c r="A3071" i="2"/>
  <c r="A3070" i="2"/>
  <c r="A3069" i="2"/>
  <c r="A3068" i="2"/>
  <c r="A3067" i="2"/>
  <c r="A3066" i="2"/>
  <c r="A3065" i="2"/>
  <c r="A3064" i="2"/>
  <c r="A3063" i="2"/>
  <c r="A3062" i="2"/>
  <c r="A3061" i="2"/>
  <c r="A3060" i="2"/>
  <c r="A3059" i="2"/>
  <c r="A3058" i="2"/>
  <c r="A3057" i="2"/>
  <c r="A3056" i="2"/>
  <c r="A3055" i="2"/>
  <c r="A3054" i="2"/>
  <c r="A3053" i="2"/>
  <c r="A3052" i="2"/>
  <c r="A3051" i="2"/>
  <c r="A3050" i="2"/>
  <c r="A3049" i="2"/>
  <c r="A3048" i="2"/>
  <c r="A3047" i="2"/>
  <c r="A3046" i="2"/>
  <c r="A3045" i="2"/>
  <c r="A3044" i="2"/>
  <c r="A3043" i="2"/>
  <c r="A3042" i="2"/>
  <c r="A3041" i="2"/>
  <c r="A3040" i="2"/>
  <c r="A3039" i="2"/>
  <c r="A3038" i="2"/>
  <c r="A3037" i="2"/>
  <c r="A3036" i="2"/>
  <c r="A3035" i="2"/>
  <c r="A3034" i="2"/>
  <c r="A3033" i="2"/>
  <c r="A3032" i="2"/>
  <c r="A3031" i="2"/>
  <c r="A3030" i="2"/>
  <c r="A3029" i="2"/>
  <c r="A3028" i="2"/>
  <c r="A3027" i="2"/>
  <c r="A3026" i="2"/>
  <c r="A3025" i="2"/>
  <c r="A3024" i="2"/>
  <c r="A3023" i="2"/>
  <c r="A3022" i="2"/>
  <c r="A3021" i="2"/>
  <c r="A3020" i="2"/>
  <c r="A3019" i="2"/>
  <c r="A3018" i="2"/>
  <c r="A3017" i="2"/>
  <c r="A3016" i="2"/>
  <c r="A3015" i="2"/>
  <c r="A3014" i="2"/>
  <c r="A3013" i="2"/>
  <c r="A3012" i="2"/>
  <c r="A3011" i="2"/>
  <c r="A3010" i="2"/>
  <c r="A3009" i="2"/>
  <c r="A3008" i="2"/>
  <c r="A3007" i="2"/>
  <c r="A3006" i="2"/>
  <c r="A3005" i="2"/>
  <c r="A3004" i="2"/>
  <c r="A3003" i="2"/>
  <c r="A3002" i="2"/>
  <c r="A3001" i="2"/>
  <c r="A3000" i="2"/>
  <c r="A2999" i="2"/>
  <c r="A2998" i="2"/>
  <c r="A2997" i="2"/>
  <c r="A2996" i="2"/>
  <c r="A2995" i="2"/>
  <c r="A2994" i="2"/>
  <c r="A2993" i="2"/>
  <c r="A2992" i="2"/>
  <c r="A2991" i="2"/>
  <c r="A2990" i="2"/>
  <c r="A2989" i="2"/>
  <c r="A2988" i="2"/>
  <c r="A2987" i="2"/>
  <c r="A2986" i="2"/>
  <c r="A2985" i="2"/>
  <c r="A2984" i="2"/>
  <c r="A2983" i="2"/>
  <c r="A2982" i="2"/>
  <c r="A2981" i="2"/>
  <c r="A2980" i="2"/>
  <c r="A2979" i="2"/>
  <c r="A2978" i="2"/>
  <c r="A2977" i="2"/>
  <c r="A2976" i="2"/>
  <c r="A2975" i="2"/>
  <c r="A2974" i="2"/>
  <c r="A2973" i="2"/>
  <c r="A2972" i="2"/>
  <c r="A2971" i="2"/>
  <c r="A2970" i="2"/>
  <c r="A2969" i="2"/>
  <c r="A2968" i="2"/>
  <c r="A2967" i="2"/>
  <c r="A2966" i="2"/>
  <c r="A2965" i="2"/>
  <c r="A2964" i="2"/>
  <c r="A2963" i="2"/>
  <c r="A2962" i="2"/>
  <c r="A2961" i="2"/>
  <c r="A2960" i="2"/>
  <c r="A2959" i="2"/>
  <c r="A2958" i="2"/>
  <c r="A2957" i="2"/>
  <c r="A2956" i="2"/>
  <c r="A2955" i="2"/>
  <c r="A2954" i="2"/>
  <c r="A2953" i="2"/>
  <c r="A2952" i="2"/>
  <c r="A2951" i="2"/>
  <c r="A2950" i="2"/>
  <c r="A2949" i="2"/>
  <c r="A2948" i="2"/>
  <c r="A2947" i="2"/>
  <c r="A2946" i="2"/>
  <c r="A2945" i="2"/>
  <c r="A2944" i="2"/>
  <c r="A2943" i="2"/>
  <c r="A2942" i="2"/>
  <c r="A2941" i="2"/>
  <c r="A2940" i="2"/>
  <c r="A2939" i="2"/>
  <c r="A2938" i="2"/>
  <c r="A2937" i="2"/>
  <c r="A2936" i="2"/>
  <c r="A2935" i="2"/>
  <c r="A2934" i="2"/>
  <c r="A2933" i="2"/>
  <c r="A2932" i="2"/>
  <c r="A2931" i="2"/>
  <c r="A2930" i="2"/>
  <c r="A2929" i="2"/>
  <c r="A2928" i="2"/>
  <c r="A2927" i="2"/>
  <c r="A2926" i="2"/>
  <c r="A2925" i="2"/>
  <c r="A2924" i="2"/>
  <c r="A2923" i="2"/>
  <c r="A2922" i="2"/>
  <c r="A2921" i="2"/>
  <c r="A2920" i="2"/>
  <c r="A2919" i="2"/>
  <c r="A2918" i="2"/>
  <c r="A2917" i="2"/>
  <c r="A2916" i="2"/>
  <c r="A2915" i="2"/>
  <c r="A2914" i="2"/>
  <c r="A2913" i="2"/>
  <c r="A2912" i="2"/>
  <c r="A2911" i="2"/>
  <c r="A2910" i="2"/>
  <c r="A2909" i="2"/>
  <c r="A2908" i="2"/>
  <c r="A2907" i="2"/>
  <c r="A2906" i="2"/>
  <c r="I2905" i="2"/>
  <c r="A2904" i="2"/>
  <c r="A2903" i="2"/>
  <c r="A2902" i="2"/>
  <c r="A2901" i="2"/>
  <c r="A2900" i="2"/>
  <c r="A2899" i="2"/>
  <c r="A2898" i="2"/>
  <c r="A2897" i="2"/>
  <c r="A2896" i="2"/>
  <c r="A2895" i="2"/>
  <c r="A2894" i="2"/>
  <c r="A2893" i="2"/>
  <c r="A2892" i="2"/>
  <c r="A2891" i="2"/>
  <c r="A2890" i="2"/>
  <c r="A2889" i="2"/>
  <c r="A2888" i="2"/>
  <c r="A2887" i="2"/>
  <c r="A2886" i="2"/>
  <c r="A2885" i="2"/>
  <c r="A2884" i="2"/>
  <c r="A2883" i="2"/>
  <c r="A2882" i="2"/>
  <c r="A2881" i="2"/>
  <c r="A2880" i="2"/>
  <c r="A2879" i="2"/>
  <c r="A2878" i="2"/>
  <c r="A2877" i="2"/>
  <c r="A2876" i="2"/>
  <c r="A2875" i="2"/>
  <c r="A2874" i="2"/>
  <c r="A2873" i="2"/>
  <c r="A2872" i="2"/>
  <c r="A2871" i="2"/>
  <c r="A2870" i="2"/>
  <c r="A2869" i="2"/>
  <c r="A2868" i="2"/>
  <c r="A2867" i="2"/>
  <c r="A2866" i="2"/>
  <c r="A2865" i="2"/>
  <c r="A2864" i="2"/>
  <c r="A2863" i="2"/>
  <c r="A2862" i="2"/>
  <c r="A2861" i="2"/>
  <c r="A2860" i="2"/>
  <c r="A2859" i="2"/>
  <c r="A2858" i="2"/>
  <c r="A2857" i="2"/>
  <c r="A2856" i="2"/>
  <c r="A2855" i="2"/>
  <c r="A2854" i="2"/>
  <c r="A2853" i="2"/>
  <c r="A2852" i="2"/>
  <c r="A2851" i="2"/>
  <c r="A2850" i="2"/>
  <c r="A2849" i="2"/>
  <c r="A2848" i="2"/>
  <c r="A2847" i="2"/>
  <c r="A2846" i="2"/>
  <c r="A2845" i="2"/>
  <c r="A2844" i="2"/>
  <c r="A2843" i="2"/>
  <c r="A2842" i="2"/>
  <c r="A2841" i="2"/>
  <c r="A2840" i="2"/>
  <c r="A2839" i="2"/>
  <c r="A2838" i="2"/>
  <c r="A2837" i="2"/>
  <c r="A2836" i="2"/>
  <c r="A2835" i="2"/>
  <c r="A2834" i="2"/>
  <c r="A2833" i="2"/>
  <c r="A2832" i="2"/>
  <c r="A2831" i="2"/>
  <c r="A2830" i="2"/>
  <c r="A2829" i="2"/>
  <c r="A2828" i="2"/>
  <c r="A2827" i="2"/>
  <c r="A2826" i="2"/>
  <c r="A2825" i="2"/>
  <c r="A2824" i="2"/>
  <c r="A2823" i="2"/>
  <c r="A2822" i="2"/>
  <c r="A2821" i="2"/>
  <c r="A2820" i="2"/>
  <c r="A2819" i="2"/>
  <c r="A2818" i="2"/>
  <c r="A2817" i="2"/>
  <c r="A2816" i="2"/>
  <c r="A2815" i="2"/>
  <c r="A2814" i="2"/>
  <c r="A2813" i="2"/>
  <c r="A2812" i="2"/>
  <c r="A2811" i="2"/>
  <c r="A2810" i="2"/>
  <c r="A2809" i="2"/>
  <c r="A2808" i="2"/>
  <c r="A2807" i="2"/>
  <c r="A2806" i="2"/>
  <c r="A2805" i="2"/>
  <c r="A2804" i="2"/>
  <c r="A2803" i="2"/>
  <c r="A2802" i="2"/>
  <c r="A2801" i="2"/>
  <c r="A2800" i="2"/>
  <c r="A2799" i="2"/>
  <c r="A2798" i="2"/>
  <c r="A2797" i="2"/>
  <c r="A2796" i="2"/>
  <c r="A2795" i="2"/>
  <c r="A2794" i="2"/>
  <c r="A2793" i="2"/>
  <c r="A2792" i="2"/>
  <c r="A2791" i="2"/>
  <c r="A2790" i="2"/>
  <c r="A2789" i="2"/>
  <c r="A2788" i="2"/>
  <c r="A2787" i="2"/>
  <c r="A2786" i="2"/>
  <c r="A2785" i="2"/>
  <c r="A2784" i="2"/>
  <c r="A2783" i="2"/>
  <c r="A2782" i="2"/>
  <c r="A2781" i="2"/>
  <c r="A2780" i="2"/>
  <c r="A2779" i="2"/>
  <c r="A2778" i="2"/>
  <c r="A2777" i="2"/>
  <c r="A2776" i="2"/>
  <c r="A2775" i="2"/>
  <c r="A2774" i="2"/>
  <c r="A2773" i="2"/>
  <c r="A2772" i="2"/>
  <c r="A2771" i="2"/>
  <c r="A2770" i="2"/>
  <c r="A2769" i="2"/>
  <c r="A2768" i="2"/>
  <c r="A2767" i="2"/>
  <c r="A2766" i="2"/>
  <c r="A2765" i="2"/>
  <c r="A2764" i="2"/>
  <c r="A2763" i="2"/>
  <c r="A2762" i="2"/>
  <c r="A2761" i="2"/>
  <c r="A2760" i="2"/>
  <c r="A2759" i="2"/>
  <c r="A2758" i="2"/>
  <c r="A2757" i="2"/>
  <c r="A2756" i="2"/>
  <c r="A2755" i="2"/>
  <c r="A2754" i="2"/>
  <c r="A2753" i="2"/>
  <c r="A2752" i="2"/>
  <c r="A2751" i="2"/>
  <c r="A2750" i="2"/>
  <c r="A2749" i="2"/>
  <c r="A2748" i="2"/>
  <c r="A2747" i="2"/>
  <c r="A2746" i="2"/>
  <c r="A2745" i="2"/>
  <c r="A2744" i="2"/>
  <c r="A2743" i="2"/>
  <c r="A2742" i="2"/>
  <c r="A2741" i="2"/>
  <c r="A2740" i="2"/>
  <c r="A2739" i="2"/>
  <c r="A2738" i="2"/>
  <c r="A2737" i="2"/>
  <c r="A2736" i="2"/>
  <c r="A2735" i="2"/>
  <c r="A2734" i="2"/>
  <c r="A2733" i="2"/>
  <c r="A2732" i="2"/>
  <c r="A2731" i="2"/>
  <c r="A2730" i="2"/>
  <c r="A2729" i="2"/>
  <c r="A2728" i="2"/>
  <c r="A2727" i="2"/>
  <c r="A2726" i="2"/>
  <c r="A2725" i="2"/>
  <c r="A2724" i="2"/>
  <c r="A2723" i="2"/>
  <c r="A2722" i="2"/>
  <c r="A2721" i="2"/>
  <c r="A2720" i="2"/>
  <c r="A2719" i="2"/>
  <c r="A2718" i="2"/>
  <c r="A2717" i="2"/>
  <c r="A2716" i="2"/>
  <c r="A2715" i="2"/>
  <c r="A2714" i="2"/>
  <c r="A2713" i="2"/>
  <c r="A2712" i="2"/>
  <c r="A2711" i="2"/>
  <c r="A2710" i="2"/>
  <c r="A2709" i="2"/>
  <c r="A2708" i="2"/>
  <c r="A2707" i="2"/>
  <c r="A2706" i="2"/>
  <c r="A2705" i="2"/>
  <c r="A2704" i="2"/>
  <c r="A2703" i="2"/>
  <c r="A2702" i="2"/>
  <c r="A2701" i="2"/>
  <c r="A2700" i="2"/>
  <c r="A2699" i="2"/>
  <c r="A2698" i="2"/>
  <c r="A2697" i="2"/>
  <c r="A2696" i="2"/>
  <c r="A2695" i="2"/>
  <c r="A2694" i="2"/>
  <c r="A2693" i="2"/>
  <c r="A2692" i="2"/>
  <c r="A2691" i="2"/>
  <c r="A2690" i="2"/>
  <c r="A2689" i="2"/>
  <c r="A2688" i="2"/>
  <c r="A2687" i="2"/>
  <c r="A2686" i="2"/>
  <c r="A2685" i="2"/>
  <c r="A2684" i="2"/>
  <c r="A2683" i="2"/>
  <c r="A2682" i="2"/>
  <c r="A2681" i="2"/>
  <c r="A2680" i="2"/>
  <c r="A2679" i="2"/>
  <c r="A2678" i="2"/>
  <c r="A2677" i="2"/>
  <c r="A2676" i="2"/>
  <c r="A2675" i="2"/>
  <c r="A2674" i="2"/>
  <c r="A2673" i="2"/>
  <c r="A2672" i="2"/>
  <c r="A2671" i="2"/>
  <c r="A2670" i="2"/>
  <c r="A2669" i="2"/>
  <c r="A2668" i="2"/>
  <c r="A2667" i="2"/>
  <c r="A2666" i="2"/>
  <c r="A2665" i="2"/>
  <c r="A2664" i="2"/>
  <c r="A2663" i="2"/>
  <c r="A2662" i="2"/>
  <c r="A2661" i="2"/>
  <c r="A2660" i="2"/>
  <c r="A2659" i="2"/>
  <c r="A2658" i="2"/>
  <c r="A2657" i="2"/>
  <c r="A2656" i="2"/>
  <c r="A2655" i="2"/>
  <c r="A2654" i="2"/>
  <c r="A2653" i="2"/>
  <c r="A2652" i="2"/>
  <c r="A2651" i="2"/>
  <c r="A2650" i="2"/>
  <c r="A2649" i="2"/>
  <c r="A2648" i="2"/>
  <c r="A2647" i="2"/>
  <c r="A2646" i="2"/>
  <c r="A2645" i="2"/>
  <c r="A2644" i="2"/>
  <c r="A2643" i="2"/>
  <c r="A2642" i="2"/>
  <c r="A2641" i="2"/>
  <c r="A2640" i="2"/>
  <c r="A2639" i="2"/>
  <c r="A2638" i="2"/>
  <c r="A2637" i="2"/>
  <c r="A2636" i="2"/>
  <c r="A2635" i="2"/>
  <c r="A2634" i="2"/>
  <c r="A2633" i="2"/>
  <c r="A2632" i="2"/>
  <c r="A2631" i="2"/>
  <c r="A2630" i="2"/>
  <c r="A2629" i="2"/>
  <c r="A2628" i="2"/>
  <c r="A2627" i="2"/>
  <c r="A2626" i="2"/>
  <c r="A2625" i="2"/>
  <c r="A2624" i="2"/>
  <c r="A2623" i="2"/>
  <c r="A2622" i="2"/>
  <c r="A2621" i="2"/>
  <c r="A2620" i="2"/>
  <c r="A2619" i="2"/>
  <c r="A2618" i="2"/>
  <c r="A2617" i="2"/>
  <c r="A2616" i="2"/>
  <c r="A2615" i="2"/>
  <c r="A2614" i="2"/>
  <c r="A2613" i="2"/>
  <c r="A2612" i="2"/>
  <c r="A2611" i="2"/>
  <c r="A2610" i="2"/>
  <c r="A2609" i="2"/>
  <c r="A2608" i="2"/>
  <c r="A2607" i="2"/>
  <c r="A2606" i="2"/>
  <c r="A2605" i="2"/>
  <c r="A2604" i="2"/>
  <c r="A2603" i="2"/>
  <c r="A2602" i="2"/>
  <c r="A2601" i="2"/>
  <c r="A2600" i="2"/>
  <c r="A2599" i="2"/>
  <c r="A2598" i="2"/>
  <c r="A2597" i="2"/>
  <c r="A2596" i="2"/>
  <c r="A2595" i="2"/>
  <c r="A2594" i="2"/>
  <c r="A2593" i="2"/>
  <c r="A2592" i="2"/>
  <c r="A2591" i="2"/>
  <c r="A2590" i="2"/>
  <c r="A2589" i="2"/>
  <c r="A2588" i="2"/>
  <c r="A2587" i="2"/>
  <c r="A2586" i="2"/>
  <c r="A2585" i="2"/>
  <c r="A2584" i="2"/>
  <c r="A2583" i="2"/>
  <c r="A2582" i="2"/>
  <c r="A2581" i="2"/>
  <c r="A2580" i="2"/>
  <c r="A2579" i="2"/>
  <c r="A2578" i="2"/>
  <c r="A2577" i="2"/>
  <c r="A2576" i="2"/>
  <c r="A2575" i="2"/>
  <c r="A2574" i="2"/>
  <c r="A2573" i="2"/>
  <c r="A2572" i="2"/>
  <c r="A2571" i="2"/>
  <c r="A2570" i="2"/>
  <c r="A2569" i="2"/>
  <c r="A2568" i="2"/>
  <c r="A2567" i="2"/>
  <c r="A2566" i="2"/>
  <c r="A2565" i="2"/>
  <c r="I2564" i="2"/>
  <c r="A2563" i="2"/>
  <c r="A2562" i="2"/>
  <c r="A2561" i="2"/>
  <c r="A2560" i="2"/>
  <c r="A2559" i="2"/>
  <c r="A2558" i="2"/>
  <c r="A2557" i="2"/>
  <c r="A2556" i="2"/>
  <c r="A2555" i="2"/>
  <c r="A2554" i="2"/>
  <c r="A2553" i="2"/>
  <c r="A2552" i="2"/>
  <c r="A2551" i="2"/>
  <c r="A2550" i="2"/>
  <c r="A2549" i="2"/>
  <c r="A2548" i="2"/>
  <c r="A2547" i="2"/>
  <c r="A2546" i="2"/>
  <c r="A2545" i="2"/>
  <c r="A2544" i="2"/>
  <c r="A2543" i="2"/>
  <c r="A2542" i="2"/>
  <c r="A2541" i="2"/>
  <c r="A2540" i="2"/>
  <c r="A2539" i="2"/>
  <c r="A2538" i="2"/>
  <c r="A2537" i="2"/>
  <c r="A2536" i="2"/>
  <c r="A2535" i="2"/>
  <c r="A2534" i="2"/>
  <c r="A2533" i="2"/>
  <c r="A2532" i="2"/>
  <c r="A2531" i="2"/>
  <c r="A2530" i="2"/>
  <c r="A2529" i="2"/>
  <c r="A2528" i="2"/>
  <c r="A2527" i="2"/>
  <c r="A2526" i="2"/>
  <c r="A2525" i="2"/>
  <c r="A2524" i="2"/>
  <c r="A2523" i="2"/>
  <c r="A2522" i="2"/>
  <c r="A2521" i="2"/>
  <c r="A2520" i="2"/>
  <c r="A2519" i="2"/>
  <c r="A2518" i="2"/>
  <c r="A2517" i="2"/>
  <c r="A2516" i="2"/>
  <c r="A2515" i="2"/>
  <c r="A2514" i="2"/>
  <c r="A2513" i="2"/>
  <c r="A2512" i="2"/>
  <c r="A2511" i="2"/>
  <c r="A2510" i="2"/>
  <c r="A2509" i="2"/>
  <c r="A2508" i="2"/>
  <c r="A2507" i="2"/>
  <c r="A2506" i="2"/>
  <c r="A2505" i="2"/>
  <c r="A2504" i="2"/>
  <c r="A2503" i="2"/>
  <c r="A2502" i="2"/>
  <c r="A2501" i="2"/>
  <c r="A2500" i="2"/>
  <c r="A2499" i="2"/>
  <c r="A2498" i="2"/>
  <c r="A2497" i="2"/>
  <c r="A2496" i="2"/>
  <c r="A2495" i="2"/>
  <c r="A2494" i="2"/>
  <c r="A2493" i="2"/>
  <c r="A2492" i="2"/>
  <c r="A2491" i="2"/>
  <c r="A2490" i="2"/>
  <c r="A2489" i="2"/>
  <c r="A2488" i="2"/>
  <c r="A2487" i="2"/>
  <c r="A2486" i="2"/>
  <c r="A2485" i="2"/>
  <c r="A2484" i="2"/>
  <c r="A2483" i="2"/>
  <c r="A2482" i="2"/>
  <c r="A2481" i="2"/>
  <c r="A2480" i="2"/>
  <c r="A2479" i="2"/>
  <c r="A2478" i="2"/>
  <c r="A2477" i="2"/>
  <c r="A2476" i="2"/>
  <c r="A2475" i="2"/>
  <c r="A2474" i="2"/>
  <c r="A2473" i="2"/>
  <c r="A2472" i="2"/>
  <c r="A2471" i="2"/>
  <c r="A2470" i="2"/>
  <c r="A2469" i="2"/>
  <c r="A2468" i="2"/>
  <c r="A2467" i="2"/>
  <c r="A2466" i="2"/>
  <c r="A2465" i="2"/>
  <c r="A2464" i="2"/>
  <c r="A2463" i="2"/>
  <c r="A2462" i="2"/>
  <c r="A2461" i="2"/>
  <c r="A2460" i="2"/>
  <c r="A2459" i="2"/>
  <c r="A2458" i="2"/>
  <c r="A2457" i="2"/>
  <c r="A2456" i="2"/>
  <c r="A2455" i="2"/>
  <c r="A2454" i="2"/>
  <c r="A2453" i="2"/>
  <c r="A2452" i="2"/>
  <c r="A2451" i="2"/>
  <c r="A2450" i="2"/>
  <c r="A2449" i="2"/>
  <c r="A2448" i="2"/>
  <c r="A2447" i="2"/>
  <c r="A2446" i="2"/>
  <c r="A2445" i="2"/>
  <c r="A2444" i="2"/>
  <c r="A2443" i="2"/>
  <c r="A2442" i="2"/>
  <c r="A2441" i="2"/>
  <c r="A2440" i="2"/>
  <c r="A2439" i="2"/>
  <c r="A2438" i="2"/>
  <c r="A2437" i="2"/>
  <c r="A2436" i="2"/>
  <c r="A2435" i="2"/>
  <c r="A2434" i="2"/>
  <c r="A2433" i="2"/>
  <c r="A2432" i="2"/>
  <c r="A2431" i="2"/>
  <c r="A2430" i="2"/>
  <c r="A2429" i="2"/>
  <c r="A2428" i="2"/>
  <c r="A2427" i="2"/>
  <c r="A2426" i="2"/>
  <c r="A2425" i="2"/>
  <c r="A2424" i="2"/>
  <c r="A2423" i="2"/>
  <c r="A2422" i="2"/>
  <c r="A2421" i="2"/>
  <c r="A2420" i="2"/>
  <c r="A2419" i="2"/>
  <c r="A2418" i="2"/>
  <c r="A2417" i="2"/>
  <c r="A2416" i="2"/>
  <c r="A2415" i="2"/>
  <c r="A2414" i="2"/>
  <c r="A2413" i="2"/>
  <c r="A2412" i="2"/>
  <c r="A2411" i="2"/>
  <c r="A2410" i="2"/>
  <c r="A2409" i="2"/>
  <c r="A2408" i="2"/>
  <c r="A2407" i="2"/>
  <c r="A2406" i="2"/>
  <c r="A2405" i="2"/>
  <c r="A2404" i="2"/>
  <c r="A2403" i="2"/>
  <c r="A2402" i="2"/>
  <c r="A2401" i="2"/>
  <c r="A2400" i="2"/>
  <c r="A2399" i="2"/>
  <c r="A2398" i="2"/>
  <c r="A2397" i="2"/>
  <c r="A2396" i="2"/>
  <c r="A2395" i="2"/>
  <c r="A2394" i="2"/>
  <c r="A2393" i="2"/>
  <c r="A2392" i="2"/>
  <c r="A2391" i="2"/>
  <c r="A2390" i="2"/>
  <c r="A2389" i="2"/>
  <c r="A2388" i="2"/>
  <c r="A2387" i="2"/>
  <c r="A2386" i="2"/>
  <c r="A2385" i="2"/>
  <c r="A2384" i="2"/>
  <c r="A2383" i="2"/>
  <c r="A2382" i="2"/>
  <c r="A2381" i="2"/>
  <c r="A2380" i="2"/>
  <c r="A2379" i="2"/>
  <c r="A2378" i="2"/>
  <c r="A2377" i="2"/>
  <c r="A2376" i="2"/>
  <c r="A2375" i="2"/>
  <c r="A2374" i="2"/>
  <c r="A2373" i="2"/>
  <c r="A2372" i="2"/>
  <c r="A2371" i="2"/>
  <c r="A2370" i="2"/>
  <c r="A2369" i="2"/>
  <c r="A2368" i="2"/>
  <c r="A2367" i="2"/>
  <c r="A2366" i="2"/>
  <c r="A2365" i="2"/>
  <c r="A2364" i="2"/>
  <c r="A2363" i="2"/>
  <c r="A2362" i="2"/>
  <c r="A2361" i="2"/>
  <c r="A2360" i="2"/>
  <c r="A2359" i="2"/>
  <c r="A2358" i="2"/>
  <c r="A2357" i="2"/>
  <c r="A2356" i="2"/>
  <c r="A2355" i="2"/>
  <c r="A2354" i="2"/>
  <c r="A2353" i="2"/>
  <c r="A2352" i="2"/>
  <c r="A2351" i="2"/>
  <c r="A2350" i="2"/>
  <c r="A2349" i="2"/>
  <c r="A2348" i="2"/>
  <c r="A2347" i="2"/>
  <c r="A2346" i="2"/>
  <c r="A2345" i="2"/>
  <c r="A2344" i="2"/>
  <c r="A2343" i="2"/>
  <c r="A2342" i="2"/>
  <c r="A2341" i="2"/>
  <c r="A2340" i="2"/>
  <c r="A2339" i="2"/>
  <c r="A2338" i="2"/>
  <c r="A2337" i="2"/>
  <c r="A2336" i="2"/>
  <c r="A2335" i="2"/>
  <c r="A2334" i="2"/>
  <c r="A2333" i="2"/>
  <c r="A2332" i="2"/>
  <c r="A2331" i="2"/>
  <c r="A2330" i="2"/>
  <c r="A2329" i="2"/>
  <c r="A2328" i="2"/>
  <c r="A2327" i="2"/>
  <c r="A2326" i="2"/>
  <c r="A2325" i="2"/>
  <c r="A2324" i="2"/>
  <c r="A2323" i="2"/>
  <c r="A2322" i="2"/>
  <c r="A2321" i="2"/>
  <c r="A2320" i="2"/>
  <c r="A2319" i="2"/>
  <c r="A2318" i="2"/>
  <c r="A2317" i="2"/>
  <c r="A2316" i="2"/>
  <c r="A2315" i="2"/>
  <c r="A2314" i="2"/>
  <c r="A2313" i="2"/>
  <c r="A2312" i="2"/>
  <c r="A2311" i="2"/>
  <c r="A2310" i="2"/>
  <c r="A2309" i="2"/>
  <c r="A2308" i="2"/>
  <c r="A2307" i="2"/>
  <c r="A2306" i="2"/>
  <c r="A2305" i="2"/>
  <c r="A2304" i="2"/>
  <c r="A2303" i="2"/>
  <c r="A2302" i="2"/>
  <c r="A2301" i="2"/>
  <c r="A2300" i="2"/>
  <c r="A2299" i="2"/>
  <c r="I2298" i="2"/>
  <c r="A2297" i="2"/>
  <c r="A2296" i="2"/>
  <c r="A2295" i="2"/>
  <c r="A2294" i="2"/>
  <c r="A2293" i="2"/>
  <c r="A2292" i="2"/>
  <c r="A2291" i="2"/>
  <c r="A2290" i="2"/>
  <c r="A2289" i="2"/>
  <c r="A2288" i="2"/>
  <c r="A2287" i="2"/>
  <c r="A2286" i="2"/>
  <c r="A2285" i="2"/>
  <c r="A2284" i="2"/>
  <c r="A2283" i="2"/>
  <c r="A2282" i="2"/>
  <c r="A2281" i="2"/>
  <c r="A2280" i="2"/>
  <c r="A2279" i="2"/>
  <c r="A2278" i="2"/>
  <c r="A2277" i="2"/>
  <c r="A2276" i="2"/>
  <c r="A2275" i="2"/>
  <c r="A2274" i="2"/>
  <c r="A2273" i="2"/>
  <c r="A2272" i="2"/>
  <c r="A2271" i="2"/>
  <c r="A2270" i="2"/>
  <c r="A2269" i="2"/>
  <c r="A2268" i="2"/>
  <c r="A2267" i="2"/>
  <c r="A2266" i="2"/>
  <c r="A2265" i="2"/>
  <c r="A2264" i="2"/>
  <c r="A2263" i="2"/>
  <c r="A2262" i="2"/>
  <c r="A2261" i="2"/>
  <c r="A2260" i="2"/>
  <c r="A2259" i="2"/>
  <c r="A2258" i="2"/>
  <c r="A2257" i="2"/>
  <c r="A2256" i="2"/>
  <c r="A2255" i="2"/>
  <c r="A2254" i="2"/>
  <c r="A2253" i="2"/>
  <c r="A2252" i="2"/>
  <c r="A2251" i="2"/>
  <c r="A2250" i="2"/>
  <c r="A2249" i="2"/>
  <c r="A2248" i="2"/>
  <c r="A2247" i="2"/>
  <c r="A2246" i="2"/>
  <c r="A2245" i="2"/>
  <c r="A2244" i="2"/>
  <c r="A2243" i="2"/>
  <c r="A2242" i="2"/>
  <c r="A2241" i="2"/>
  <c r="A2240" i="2"/>
  <c r="A2239" i="2"/>
  <c r="A2238" i="2"/>
  <c r="A2237" i="2"/>
  <c r="A2236" i="2"/>
  <c r="A2235" i="2"/>
  <c r="A2234" i="2"/>
  <c r="A2233" i="2"/>
  <c r="A2232" i="2"/>
  <c r="A2231" i="2"/>
  <c r="A2230" i="2"/>
  <c r="A2229" i="2"/>
  <c r="A2228" i="2"/>
  <c r="A2227" i="2"/>
  <c r="A2226" i="2"/>
  <c r="A2225" i="2"/>
  <c r="A2224" i="2"/>
  <c r="A2223" i="2"/>
  <c r="A2222" i="2"/>
  <c r="A2221" i="2"/>
  <c r="A2220" i="2"/>
  <c r="A2219" i="2"/>
  <c r="A2218" i="2"/>
  <c r="A2217" i="2"/>
  <c r="A2216" i="2"/>
  <c r="A2215" i="2"/>
  <c r="A2214" i="2"/>
  <c r="A2213" i="2"/>
  <c r="A2212" i="2"/>
  <c r="A2211" i="2"/>
  <c r="A2210" i="2"/>
  <c r="A2209" i="2"/>
  <c r="A2208" i="2"/>
  <c r="A2207" i="2"/>
  <c r="A2206" i="2"/>
  <c r="A2205" i="2"/>
  <c r="A2204" i="2"/>
  <c r="A2203" i="2"/>
  <c r="A2202" i="2"/>
  <c r="A2201" i="2"/>
  <c r="A2200" i="2"/>
  <c r="A2199" i="2"/>
  <c r="A2198" i="2"/>
  <c r="A2197" i="2"/>
  <c r="A2196" i="2"/>
  <c r="A2195" i="2"/>
  <c r="A2194" i="2"/>
  <c r="A2193" i="2"/>
  <c r="A2192" i="2"/>
  <c r="A2191" i="2"/>
  <c r="A2190" i="2"/>
  <c r="A2189" i="2"/>
  <c r="A2188" i="2"/>
  <c r="A2187" i="2"/>
  <c r="A2186" i="2"/>
  <c r="A2185" i="2"/>
  <c r="A2184" i="2"/>
  <c r="A2183" i="2"/>
  <c r="A2182" i="2"/>
  <c r="A2181" i="2"/>
  <c r="A2180" i="2"/>
  <c r="A2179" i="2"/>
  <c r="A2178" i="2"/>
  <c r="A2177" i="2"/>
  <c r="A2176" i="2"/>
  <c r="A2175" i="2"/>
  <c r="A2174" i="2"/>
  <c r="A2173" i="2"/>
  <c r="A2172" i="2"/>
  <c r="A2171" i="2"/>
  <c r="A2170" i="2"/>
  <c r="A2169" i="2"/>
  <c r="A2168" i="2"/>
  <c r="A2167" i="2"/>
  <c r="A2166" i="2"/>
  <c r="A2165" i="2"/>
  <c r="A2164" i="2"/>
  <c r="A2163" i="2"/>
  <c r="A2162" i="2"/>
  <c r="A2161" i="2"/>
  <c r="A2160" i="2"/>
  <c r="A2159" i="2"/>
  <c r="A2158" i="2"/>
  <c r="A2157" i="2"/>
  <c r="A2156" i="2"/>
  <c r="A2155" i="2"/>
  <c r="A2154" i="2"/>
  <c r="A2153" i="2"/>
  <c r="A2152" i="2"/>
  <c r="A2151" i="2"/>
  <c r="A2150" i="2"/>
  <c r="A2149" i="2"/>
  <c r="A2148" i="2"/>
  <c r="A2147" i="2"/>
  <c r="A2146" i="2"/>
  <c r="A2145" i="2"/>
  <c r="A2144" i="2"/>
  <c r="A2143" i="2"/>
  <c r="A2142" i="2"/>
  <c r="A2141" i="2"/>
  <c r="A2140" i="2"/>
  <c r="A2139" i="2"/>
  <c r="A2138" i="2"/>
  <c r="A2137" i="2"/>
  <c r="A2136" i="2"/>
  <c r="A2135" i="2"/>
  <c r="A2134" i="2"/>
  <c r="A2133" i="2"/>
  <c r="A2132" i="2"/>
  <c r="A2131" i="2"/>
  <c r="A2130" i="2"/>
  <c r="A2129" i="2"/>
  <c r="A2128" i="2"/>
  <c r="A2127" i="2"/>
  <c r="A2126" i="2"/>
  <c r="A2125" i="2"/>
  <c r="A2124" i="2"/>
  <c r="A2123" i="2"/>
  <c r="A2122" i="2"/>
  <c r="A2121" i="2"/>
  <c r="A2120" i="2"/>
  <c r="A2119" i="2"/>
  <c r="A2118" i="2"/>
  <c r="A2117" i="2"/>
  <c r="A2116" i="2"/>
  <c r="A2115" i="2"/>
  <c r="A2114" i="2"/>
  <c r="A2113" i="2"/>
  <c r="A2112" i="2"/>
  <c r="A2111" i="2"/>
  <c r="A2110" i="2"/>
  <c r="A2109" i="2"/>
  <c r="A2108" i="2"/>
  <c r="A2107" i="2"/>
  <c r="A2106" i="2"/>
  <c r="A2105" i="2"/>
  <c r="A2104" i="2"/>
  <c r="A2103" i="2"/>
  <c r="A2102" i="2"/>
  <c r="A2101" i="2"/>
  <c r="A2100" i="2"/>
  <c r="A2099" i="2"/>
  <c r="A2098" i="2"/>
  <c r="A2097" i="2"/>
  <c r="A2096" i="2"/>
  <c r="A2095" i="2"/>
  <c r="A2094" i="2"/>
  <c r="A2093" i="2"/>
  <c r="A2092" i="2"/>
  <c r="A2091" i="2"/>
  <c r="A2090" i="2"/>
  <c r="A2089" i="2"/>
  <c r="A2088" i="2"/>
  <c r="A2087" i="2"/>
  <c r="A2086" i="2"/>
  <c r="A2085" i="2"/>
  <c r="A2084" i="2"/>
  <c r="A2083" i="2"/>
  <c r="A2082" i="2"/>
  <c r="A2081" i="2"/>
  <c r="A2080" i="2"/>
  <c r="A2079" i="2"/>
  <c r="A2078" i="2"/>
  <c r="A2077" i="2"/>
  <c r="A2076" i="2"/>
  <c r="A2075" i="2"/>
  <c r="A2074" i="2"/>
  <c r="A2073" i="2"/>
  <c r="A2072" i="2"/>
  <c r="A2071" i="2"/>
  <c r="A2070" i="2"/>
  <c r="A2069" i="2"/>
  <c r="A2068" i="2"/>
  <c r="A2067" i="2"/>
  <c r="A2066" i="2"/>
  <c r="A2065" i="2"/>
  <c r="A2064" i="2"/>
  <c r="A2063" i="2"/>
  <c r="A2062" i="2"/>
  <c r="A2061" i="2"/>
  <c r="A2060" i="2"/>
  <c r="A2059" i="2"/>
  <c r="A2058" i="2"/>
  <c r="A2057" i="2"/>
  <c r="A2056" i="2"/>
  <c r="A2055" i="2"/>
  <c r="A2054" i="2"/>
  <c r="A2053" i="2"/>
  <c r="A2052" i="2"/>
  <c r="A2051" i="2"/>
  <c r="A2050" i="2"/>
  <c r="A2049" i="2"/>
  <c r="A2048" i="2"/>
  <c r="A2047" i="2"/>
  <c r="A2046" i="2"/>
  <c r="A2045" i="2"/>
  <c r="A2044" i="2"/>
  <c r="A2043" i="2"/>
  <c r="A2042" i="2"/>
  <c r="A2041" i="2"/>
  <c r="A2040" i="2"/>
  <c r="A2039" i="2"/>
  <c r="A2038" i="2"/>
  <c r="A2037" i="2"/>
  <c r="A2036" i="2"/>
  <c r="A2035" i="2"/>
  <c r="A2034" i="2"/>
  <c r="A2033" i="2"/>
  <c r="A2032" i="2"/>
  <c r="A2031" i="2"/>
  <c r="A2030" i="2"/>
  <c r="A2029" i="2"/>
  <c r="A2028" i="2"/>
  <c r="A2027" i="2"/>
  <c r="A2026" i="2"/>
  <c r="A2025" i="2"/>
  <c r="A2024" i="2"/>
  <c r="A2023" i="2"/>
  <c r="A2022" i="2"/>
  <c r="A2021" i="2"/>
  <c r="A2020" i="2"/>
  <c r="A2019" i="2"/>
  <c r="A2018" i="2"/>
  <c r="A2017" i="2"/>
  <c r="A2016" i="2"/>
  <c r="A2015" i="2"/>
  <c r="A2014" i="2"/>
  <c r="A2013" i="2"/>
  <c r="A2012" i="2"/>
  <c r="A2011" i="2"/>
  <c r="A2010" i="2"/>
  <c r="A2009" i="2"/>
  <c r="A2008" i="2"/>
  <c r="A2007" i="2"/>
  <c r="A2006" i="2"/>
  <c r="A2005" i="2"/>
  <c r="A2004" i="2"/>
  <c r="A2003" i="2"/>
  <c r="A2002" i="2"/>
  <c r="A2001" i="2"/>
  <c r="A2000" i="2"/>
  <c r="A1999" i="2"/>
  <c r="A1998" i="2"/>
  <c r="A1997" i="2"/>
  <c r="A1996" i="2"/>
  <c r="A1995" i="2"/>
  <c r="A1994" i="2"/>
  <c r="A1993" i="2"/>
  <c r="A1992" i="2"/>
  <c r="A1991" i="2"/>
  <c r="A1990" i="2"/>
  <c r="A1989" i="2"/>
  <c r="A1988" i="2"/>
  <c r="A1987" i="2"/>
  <c r="A1986" i="2"/>
  <c r="A1985" i="2"/>
  <c r="A1984" i="2"/>
  <c r="A1983" i="2"/>
  <c r="A1982" i="2"/>
  <c r="A1981" i="2"/>
  <c r="A1980" i="2"/>
  <c r="A1979" i="2"/>
  <c r="A1978" i="2"/>
  <c r="A1977" i="2"/>
  <c r="A1976" i="2"/>
  <c r="A1975" i="2"/>
  <c r="A1974" i="2"/>
  <c r="A1973" i="2"/>
  <c r="A1972" i="2"/>
  <c r="A1971" i="2"/>
  <c r="A1970" i="2"/>
  <c r="A1969" i="2"/>
  <c r="A1968" i="2"/>
  <c r="A1967" i="2"/>
  <c r="A1966" i="2"/>
  <c r="A1965" i="2"/>
  <c r="A1964" i="2"/>
  <c r="A1963" i="2"/>
  <c r="A1962" i="2"/>
  <c r="A1961" i="2"/>
  <c r="A1960" i="2"/>
  <c r="A1959" i="2"/>
  <c r="A1958" i="2"/>
  <c r="A1957" i="2"/>
  <c r="A1956" i="2"/>
  <c r="A1955" i="2"/>
  <c r="A1954" i="2"/>
  <c r="A1953" i="2"/>
  <c r="A1952" i="2"/>
  <c r="A1951" i="2"/>
  <c r="A1950" i="2"/>
  <c r="A1949" i="2"/>
  <c r="A1948" i="2"/>
  <c r="A1947" i="2"/>
  <c r="A1946" i="2"/>
  <c r="A1945" i="2"/>
  <c r="A1944" i="2"/>
  <c r="A1943" i="2"/>
  <c r="A1942" i="2"/>
  <c r="A1941" i="2"/>
  <c r="A1940" i="2"/>
  <c r="A1939" i="2"/>
  <c r="A1938" i="2"/>
  <c r="A1937" i="2"/>
  <c r="A1936" i="2"/>
  <c r="A1935" i="2"/>
  <c r="A1934" i="2"/>
  <c r="A1933" i="2"/>
  <c r="A1932" i="2"/>
  <c r="A1931" i="2"/>
  <c r="A1930" i="2"/>
  <c r="A1929" i="2"/>
  <c r="A1928" i="2"/>
  <c r="A1927" i="2"/>
  <c r="A1926" i="2"/>
  <c r="A1925" i="2"/>
  <c r="A1924" i="2"/>
  <c r="A1923" i="2"/>
  <c r="A1922" i="2"/>
  <c r="A1921" i="2"/>
  <c r="A1920" i="2"/>
  <c r="A1919" i="2"/>
  <c r="A1918" i="2"/>
  <c r="A1917" i="2"/>
  <c r="A1916" i="2"/>
  <c r="A1915" i="2"/>
  <c r="A1914" i="2"/>
  <c r="A1913" i="2"/>
  <c r="A1912" i="2"/>
  <c r="A1911" i="2"/>
  <c r="A1910" i="2"/>
  <c r="A1909" i="2"/>
  <c r="A1908" i="2"/>
  <c r="A1907" i="2"/>
  <c r="A1906" i="2"/>
  <c r="A1905" i="2"/>
  <c r="A1904" i="2"/>
  <c r="A1903" i="2"/>
  <c r="A1902" i="2"/>
  <c r="A1901" i="2"/>
  <c r="A1900" i="2"/>
  <c r="A1899" i="2"/>
  <c r="A1898" i="2"/>
  <c r="A1897" i="2"/>
  <c r="A1896" i="2"/>
  <c r="A1895" i="2"/>
  <c r="A1894" i="2"/>
  <c r="A1893" i="2"/>
  <c r="A1892" i="2"/>
  <c r="A1891" i="2"/>
  <c r="A1890" i="2"/>
  <c r="A1889" i="2"/>
  <c r="A1888" i="2"/>
  <c r="A1887" i="2"/>
  <c r="A1886" i="2"/>
  <c r="A1885" i="2"/>
  <c r="A1884" i="2"/>
  <c r="A1883" i="2"/>
  <c r="A1882" i="2"/>
  <c r="A1881" i="2"/>
  <c r="A1880" i="2"/>
  <c r="A1879" i="2"/>
  <c r="A1878" i="2"/>
  <c r="A1877" i="2"/>
  <c r="A1876" i="2"/>
  <c r="A1875" i="2"/>
  <c r="A1874" i="2"/>
  <c r="A1873" i="2"/>
  <c r="A1872" i="2"/>
  <c r="A1871" i="2"/>
  <c r="A1870" i="2"/>
  <c r="A1869" i="2"/>
  <c r="A1868" i="2"/>
  <c r="A1867" i="2"/>
  <c r="A1866" i="2"/>
  <c r="A1865" i="2"/>
  <c r="A1864" i="2"/>
  <c r="A1863" i="2"/>
  <c r="A1862" i="2"/>
  <c r="A1861" i="2"/>
  <c r="A1860" i="2"/>
  <c r="A1859" i="2"/>
  <c r="A1858" i="2"/>
  <c r="A1857" i="2"/>
  <c r="A1856" i="2"/>
  <c r="A1855" i="2"/>
  <c r="A1854" i="2"/>
  <c r="A1853" i="2"/>
  <c r="A1852" i="2"/>
  <c r="A1851" i="2"/>
  <c r="A1850" i="2"/>
  <c r="A1849" i="2"/>
  <c r="A1848" i="2"/>
  <c r="A1847" i="2"/>
  <c r="A1846" i="2"/>
  <c r="A1845" i="2"/>
  <c r="A1844" i="2"/>
  <c r="A1843" i="2"/>
  <c r="A1842" i="2"/>
  <c r="A1841" i="2"/>
  <c r="A1840" i="2"/>
  <c r="A1839" i="2"/>
  <c r="A1838" i="2"/>
  <c r="A1837" i="2"/>
  <c r="A1836" i="2"/>
  <c r="A1835" i="2"/>
  <c r="A1834" i="2"/>
  <c r="A1833" i="2"/>
  <c r="A1832" i="2"/>
  <c r="A1831" i="2"/>
  <c r="A1830" i="2"/>
  <c r="A1829" i="2"/>
  <c r="A1828" i="2"/>
  <c r="A1827" i="2"/>
  <c r="A1826" i="2"/>
  <c r="A1825" i="2"/>
  <c r="A1824" i="2"/>
  <c r="A1823" i="2"/>
  <c r="A1822" i="2"/>
  <c r="A1821" i="2"/>
  <c r="A1820" i="2"/>
  <c r="A1819" i="2"/>
  <c r="A1818" i="2"/>
  <c r="A1817" i="2"/>
  <c r="A1816" i="2"/>
  <c r="A1815" i="2"/>
  <c r="A1814" i="2"/>
  <c r="A1813" i="2"/>
  <c r="A1812" i="2"/>
  <c r="A1811" i="2"/>
  <c r="A1810" i="2"/>
  <c r="A1809" i="2"/>
  <c r="A1808" i="2"/>
  <c r="A1807" i="2"/>
  <c r="A1806" i="2"/>
  <c r="A1805" i="2"/>
  <c r="A1804" i="2"/>
  <c r="A1803" i="2"/>
  <c r="A1802" i="2"/>
  <c r="A1801" i="2"/>
  <c r="A1800" i="2"/>
  <c r="A1799" i="2"/>
  <c r="A1798" i="2"/>
  <c r="A1797" i="2"/>
  <c r="A1796" i="2"/>
  <c r="A1795" i="2"/>
  <c r="A1794" i="2"/>
  <c r="A1793" i="2"/>
  <c r="A1792" i="2"/>
  <c r="A1791" i="2"/>
  <c r="A1790" i="2"/>
  <c r="A1789" i="2"/>
  <c r="A1788" i="2"/>
  <c r="A1787" i="2"/>
  <c r="A1786" i="2"/>
  <c r="A1785" i="2"/>
  <c r="A1784" i="2"/>
  <c r="A1783" i="2"/>
  <c r="A1782" i="2"/>
  <c r="A1781" i="2"/>
  <c r="A1780" i="2"/>
  <c r="A1779" i="2"/>
  <c r="A1778" i="2"/>
  <c r="A1777" i="2"/>
  <c r="A1776" i="2"/>
  <c r="A1775" i="2"/>
  <c r="A1774" i="2"/>
  <c r="A1773" i="2"/>
  <c r="A1772" i="2"/>
  <c r="A1771" i="2"/>
  <c r="A1770" i="2"/>
  <c r="A1769" i="2"/>
  <c r="A1768" i="2"/>
  <c r="A1767" i="2"/>
  <c r="A1766" i="2"/>
  <c r="A1765" i="2"/>
  <c r="A1764" i="2"/>
  <c r="A1763" i="2"/>
  <c r="A1762" i="2"/>
  <c r="A1761" i="2"/>
  <c r="A1760" i="2"/>
  <c r="A1759" i="2"/>
  <c r="A1758" i="2"/>
  <c r="A1757" i="2"/>
  <c r="A1756" i="2"/>
  <c r="A1755" i="2"/>
  <c r="A1754" i="2"/>
  <c r="A1753" i="2"/>
  <c r="A1752" i="2"/>
  <c r="A1751" i="2"/>
  <c r="A1750" i="2"/>
  <c r="A1749" i="2"/>
  <c r="A1748" i="2"/>
  <c r="A1747" i="2"/>
  <c r="A1746" i="2"/>
  <c r="A1745" i="2"/>
  <c r="A1744" i="2"/>
  <c r="A1743" i="2"/>
  <c r="A1742" i="2"/>
  <c r="A1741" i="2"/>
  <c r="A1740" i="2"/>
  <c r="A1739" i="2"/>
  <c r="A1738" i="2"/>
  <c r="A1737" i="2"/>
  <c r="A1736" i="2"/>
  <c r="A1735" i="2"/>
  <c r="A1734" i="2"/>
  <c r="A1733" i="2"/>
  <c r="A1732" i="2"/>
  <c r="A1731" i="2"/>
  <c r="A1730" i="2"/>
  <c r="A1729" i="2"/>
  <c r="A1728" i="2"/>
  <c r="A1727" i="2"/>
  <c r="A1726" i="2"/>
  <c r="A1725" i="2"/>
  <c r="A1724" i="2"/>
  <c r="A1723" i="2"/>
  <c r="A1722" i="2"/>
  <c r="A1721" i="2"/>
  <c r="A1720" i="2"/>
  <c r="A1719" i="2"/>
  <c r="A1718" i="2"/>
  <c r="A1717" i="2"/>
  <c r="A1716" i="2"/>
  <c r="A1715" i="2"/>
  <c r="A1714" i="2"/>
  <c r="A1713" i="2"/>
  <c r="A1712" i="2"/>
  <c r="A1711" i="2"/>
  <c r="A1710" i="2"/>
  <c r="A1709" i="2"/>
  <c r="A1708" i="2"/>
  <c r="A1707" i="2"/>
  <c r="A1706" i="2"/>
  <c r="A1705" i="2"/>
  <c r="A1704" i="2"/>
  <c r="A1703" i="2"/>
  <c r="A1702" i="2"/>
  <c r="A1701" i="2"/>
  <c r="A1700" i="2"/>
  <c r="A1699" i="2"/>
  <c r="A1698" i="2"/>
  <c r="A1697" i="2"/>
  <c r="A1696" i="2"/>
  <c r="A1695" i="2"/>
  <c r="A1694" i="2"/>
  <c r="A1693" i="2"/>
  <c r="A1692" i="2"/>
  <c r="A1691" i="2"/>
  <c r="A1690" i="2"/>
  <c r="A1689" i="2"/>
  <c r="A1688" i="2"/>
  <c r="A1687" i="2"/>
  <c r="A1686" i="2"/>
  <c r="A1685" i="2"/>
  <c r="A1684" i="2"/>
  <c r="A1683" i="2"/>
  <c r="A1682" i="2"/>
  <c r="A1681" i="2"/>
  <c r="A1680" i="2"/>
  <c r="A1679" i="2"/>
  <c r="A1678" i="2"/>
  <c r="A1677" i="2"/>
  <c r="A1676" i="2"/>
  <c r="A1675" i="2"/>
  <c r="A1674" i="2"/>
  <c r="A1673" i="2"/>
  <c r="A1672" i="2"/>
  <c r="A1671" i="2"/>
  <c r="A1670" i="2"/>
  <c r="A1669" i="2"/>
  <c r="A1668" i="2"/>
  <c r="A1667" i="2"/>
  <c r="A1666" i="2"/>
  <c r="A1665" i="2"/>
  <c r="A1664" i="2"/>
  <c r="A1663" i="2"/>
  <c r="A1662" i="2"/>
  <c r="A1661" i="2"/>
  <c r="A1660" i="2"/>
  <c r="A1659" i="2"/>
  <c r="A1658" i="2"/>
  <c r="A1657" i="2"/>
  <c r="A1656" i="2"/>
  <c r="A1655" i="2"/>
  <c r="A1654" i="2"/>
  <c r="A1653" i="2"/>
  <c r="A1652" i="2"/>
  <c r="A1651" i="2"/>
  <c r="A1650" i="2"/>
  <c r="A1649" i="2"/>
  <c r="A1648" i="2"/>
  <c r="A1647" i="2"/>
  <c r="A1646" i="2"/>
  <c r="A1645" i="2"/>
  <c r="A1644" i="2"/>
  <c r="A1643" i="2"/>
  <c r="A1642" i="2"/>
  <c r="A1641" i="2"/>
  <c r="A1640" i="2"/>
  <c r="A1639" i="2"/>
  <c r="A1638" i="2"/>
  <c r="A1637" i="2"/>
  <c r="A1636" i="2"/>
  <c r="A1635" i="2"/>
  <c r="A1634" i="2"/>
  <c r="A1633" i="2"/>
  <c r="A1632" i="2"/>
  <c r="A1631" i="2"/>
  <c r="A1630" i="2"/>
  <c r="A1629" i="2"/>
  <c r="A1628" i="2"/>
  <c r="A1627" i="2"/>
  <c r="A1626" i="2"/>
  <c r="A1625" i="2"/>
  <c r="A1624" i="2"/>
  <c r="A1623" i="2"/>
  <c r="A1622" i="2"/>
  <c r="A1621" i="2"/>
  <c r="A1620" i="2"/>
  <c r="A1619" i="2"/>
  <c r="A1618" i="2"/>
  <c r="A1617" i="2"/>
  <c r="A1616" i="2"/>
  <c r="A1615" i="2"/>
  <c r="A1614" i="2"/>
  <c r="A1613" i="2"/>
  <c r="A1612" i="2"/>
  <c r="A1611" i="2"/>
  <c r="A1610" i="2"/>
  <c r="A1609" i="2"/>
  <c r="A1608" i="2"/>
  <c r="A1607" i="2"/>
  <c r="A1606" i="2"/>
  <c r="A1605" i="2"/>
  <c r="A1604" i="2"/>
  <c r="A1603" i="2"/>
  <c r="A1602" i="2"/>
  <c r="A1601" i="2"/>
  <c r="A1600" i="2"/>
  <c r="A1599" i="2"/>
  <c r="A1598" i="2"/>
  <c r="A1597" i="2"/>
  <c r="A1596" i="2"/>
  <c r="A1595" i="2"/>
  <c r="A1594" i="2"/>
  <c r="A1593" i="2"/>
  <c r="A1592" i="2"/>
  <c r="A1591" i="2"/>
  <c r="A1590" i="2"/>
  <c r="A1589" i="2"/>
  <c r="A1588" i="2"/>
  <c r="A1587" i="2"/>
  <c r="A1586" i="2"/>
  <c r="A1585" i="2"/>
  <c r="A1584" i="2"/>
  <c r="A1583" i="2"/>
  <c r="A1582" i="2"/>
  <c r="A1581" i="2"/>
  <c r="A1580" i="2"/>
  <c r="A1579" i="2"/>
  <c r="A1578" i="2"/>
  <c r="A1577" i="2"/>
  <c r="A1576" i="2"/>
  <c r="A1575" i="2"/>
  <c r="A1574" i="2"/>
  <c r="A1573" i="2"/>
  <c r="A1572" i="2"/>
  <c r="A1571" i="2"/>
  <c r="A1570" i="2"/>
  <c r="A1569" i="2"/>
  <c r="A1568" i="2"/>
  <c r="A1567" i="2"/>
  <c r="A1566" i="2"/>
  <c r="A1565" i="2"/>
  <c r="A1564" i="2"/>
  <c r="A1563" i="2"/>
  <c r="A1562" i="2"/>
  <c r="A1561" i="2"/>
  <c r="A1560" i="2"/>
  <c r="A1559" i="2"/>
  <c r="A1558" i="2"/>
  <c r="A1557" i="2"/>
  <c r="A1556" i="2"/>
  <c r="A1555" i="2"/>
  <c r="A1554" i="2"/>
  <c r="A1553" i="2"/>
  <c r="A1552" i="2"/>
  <c r="A1551" i="2"/>
  <c r="A1550" i="2"/>
  <c r="A1549" i="2"/>
  <c r="A1548" i="2"/>
  <c r="A1547" i="2"/>
  <c r="A1546" i="2"/>
  <c r="A1545" i="2"/>
  <c r="A1544" i="2"/>
  <c r="A1543" i="2"/>
  <c r="A1542" i="2"/>
  <c r="A1541" i="2"/>
  <c r="A1540" i="2"/>
  <c r="A1539" i="2"/>
  <c r="A1538" i="2"/>
  <c r="A1537" i="2"/>
  <c r="A1536" i="2"/>
  <c r="A1535" i="2"/>
  <c r="A1534" i="2"/>
  <c r="A1533" i="2"/>
  <c r="A1532" i="2"/>
  <c r="A1531" i="2"/>
  <c r="A1530" i="2"/>
  <c r="A1529" i="2"/>
  <c r="A1528" i="2"/>
  <c r="A1527" i="2"/>
  <c r="A1526" i="2"/>
  <c r="A1525" i="2"/>
  <c r="A1524" i="2"/>
  <c r="A1523" i="2"/>
  <c r="A1522" i="2"/>
  <c r="A1521" i="2"/>
  <c r="A1520" i="2"/>
  <c r="A1519" i="2"/>
  <c r="A1518" i="2"/>
  <c r="A1517" i="2"/>
  <c r="A1516" i="2"/>
  <c r="A1515" i="2"/>
  <c r="A1514" i="2"/>
  <c r="A1513" i="2"/>
  <c r="A1512" i="2"/>
  <c r="A1511" i="2"/>
  <c r="A1510" i="2"/>
  <c r="A1509" i="2"/>
  <c r="A1508" i="2"/>
  <c r="A1507" i="2"/>
  <c r="A1506" i="2"/>
  <c r="A1505" i="2"/>
  <c r="A1504" i="2"/>
  <c r="A1503" i="2"/>
  <c r="A1502" i="2"/>
  <c r="A1501" i="2"/>
  <c r="A1500" i="2"/>
  <c r="A1499" i="2"/>
  <c r="A1498" i="2"/>
  <c r="A1497" i="2"/>
  <c r="A1496" i="2"/>
  <c r="A1495" i="2"/>
  <c r="A1494" i="2"/>
  <c r="A1493" i="2"/>
  <c r="A1492" i="2"/>
  <c r="A1491" i="2"/>
  <c r="A1490" i="2"/>
  <c r="A1489" i="2"/>
  <c r="A1488" i="2"/>
  <c r="A1487" i="2"/>
  <c r="A1486" i="2"/>
  <c r="A1485" i="2"/>
  <c r="A1484" i="2"/>
  <c r="A1483" i="2"/>
  <c r="A1482" i="2"/>
  <c r="A1481" i="2"/>
  <c r="A1480" i="2"/>
  <c r="A1479" i="2"/>
  <c r="A1478" i="2"/>
  <c r="A1477" i="2"/>
  <c r="A1476" i="2"/>
  <c r="A1475" i="2"/>
  <c r="A1474" i="2"/>
  <c r="A1473" i="2"/>
  <c r="A1472" i="2"/>
  <c r="A1471" i="2"/>
  <c r="A1470" i="2"/>
  <c r="A1469" i="2"/>
  <c r="A1468" i="2"/>
  <c r="A1467" i="2"/>
  <c r="A1466" i="2"/>
  <c r="A1465" i="2"/>
  <c r="A1464" i="2"/>
  <c r="A1463" i="2"/>
  <c r="A1462" i="2"/>
  <c r="A1461" i="2"/>
  <c r="A1460" i="2"/>
  <c r="A1459" i="2"/>
  <c r="A1458" i="2"/>
  <c r="A1457" i="2"/>
  <c r="A1456" i="2"/>
  <c r="A1455" i="2"/>
  <c r="A1454" i="2"/>
  <c r="A1453" i="2"/>
  <c r="A1452" i="2"/>
  <c r="A1451" i="2"/>
  <c r="A1450" i="2"/>
  <c r="A1449" i="2"/>
  <c r="A1448" i="2"/>
  <c r="A1447" i="2"/>
  <c r="A1446" i="2"/>
  <c r="A1445" i="2"/>
  <c r="A1444" i="2"/>
  <c r="A1443" i="2"/>
  <c r="A1442" i="2"/>
  <c r="A1441" i="2"/>
  <c r="A1440" i="2"/>
  <c r="A1439" i="2"/>
  <c r="A1438" i="2"/>
  <c r="A1437" i="2"/>
  <c r="A1436" i="2"/>
  <c r="A1435" i="2"/>
  <c r="A1434" i="2"/>
  <c r="A1433" i="2"/>
  <c r="A1432" i="2"/>
  <c r="A1431" i="2"/>
  <c r="A1430" i="2"/>
  <c r="A1429" i="2"/>
  <c r="A1428" i="2"/>
  <c r="A1427" i="2"/>
  <c r="A1426" i="2"/>
  <c r="A1425" i="2"/>
  <c r="A1424" i="2"/>
  <c r="A1423" i="2"/>
  <c r="A1422" i="2"/>
  <c r="A1421" i="2"/>
  <c r="A1420" i="2"/>
  <c r="A1419" i="2"/>
  <c r="A1418" i="2"/>
  <c r="A1417" i="2"/>
  <c r="A1416" i="2"/>
  <c r="A1415" i="2"/>
  <c r="A1414" i="2"/>
  <c r="A1413" i="2"/>
  <c r="A1412" i="2"/>
  <c r="A1411" i="2"/>
  <c r="A1410" i="2"/>
  <c r="A1409" i="2"/>
  <c r="A1408" i="2"/>
  <c r="A1407" i="2"/>
  <c r="A1406" i="2"/>
  <c r="A1405" i="2"/>
  <c r="A1404" i="2"/>
  <c r="A1403" i="2"/>
  <c r="A1402" i="2"/>
  <c r="A1401" i="2"/>
  <c r="A1400" i="2"/>
  <c r="A1399" i="2"/>
  <c r="A1398" i="2"/>
  <c r="A1397" i="2"/>
  <c r="A1396" i="2"/>
  <c r="A1395" i="2"/>
  <c r="A1394" i="2"/>
  <c r="A1393" i="2"/>
  <c r="A1392" i="2"/>
  <c r="A1391" i="2"/>
  <c r="A1390" i="2"/>
  <c r="A1389" i="2"/>
  <c r="A1388" i="2"/>
  <c r="A1387" i="2"/>
  <c r="A1386" i="2"/>
  <c r="A1385" i="2"/>
  <c r="A1384" i="2"/>
  <c r="A1383" i="2"/>
  <c r="A1382" i="2"/>
  <c r="A1381" i="2"/>
  <c r="A1380" i="2"/>
  <c r="A1379" i="2"/>
  <c r="A1378" i="2"/>
  <c r="A1377" i="2"/>
  <c r="A1376" i="2"/>
  <c r="A1375" i="2"/>
  <c r="A1374" i="2"/>
  <c r="A1373" i="2"/>
  <c r="A1372" i="2"/>
  <c r="A1371" i="2"/>
  <c r="A1370" i="2"/>
  <c r="A1369" i="2"/>
  <c r="A1368" i="2"/>
  <c r="A1367" i="2"/>
  <c r="A1366" i="2"/>
  <c r="A1365" i="2"/>
  <c r="A1364" i="2"/>
  <c r="A1363" i="2"/>
  <c r="A1362" i="2"/>
  <c r="A1361" i="2"/>
  <c r="A1360" i="2"/>
  <c r="A1359" i="2"/>
  <c r="A1358" i="2"/>
  <c r="A1357" i="2"/>
  <c r="A1356" i="2"/>
  <c r="A1355" i="2"/>
  <c r="A1354" i="2"/>
  <c r="A1353" i="2"/>
  <c r="A1352" i="2"/>
  <c r="A1351" i="2"/>
  <c r="A1350" i="2"/>
  <c r="A1349" i="2"/>
  <c r="A1348" i="2"/>
  <c r="A1347" i="2"/>
  <c r="A1346" i="2"/>
  <c r="A1345" i="2"/>
  <c r="A1344" i="2"/>
  <c r="A1343" i="2"/>
  <c r="A1342" i="2"/>
  <c r="A1341" i="2"/>
  <c r="A1340" i="2"/>
  <c r="A1339" i="2"/>
  <c r="A1338" i="2"/>
  <c r="A1337" i="2"/>
  <c r="A1336" i="2"/>
  <c r="A1335" i="2"/>
  <c r="A1334" i="2"/>
  <c r="A1333" i="2"/>
  <c r="A1332" i="2"/>
  <c r="A1331" i="2"/>
  <c r="A1330" i="2"/>
  <c r="A1329" i="2"/>
  <c r="A1328" i="2"/>
  <c r="A1327" i="2"/>
  <c r="A1326" i="2"/>
  <c r="A1325" i="2"/>
  <c r="A1324" i="2"/>
  <c r="A1323" i="2"/>
  <c r="A1322" i="2"/>
  <c r="A1321" i="2"/>
  <c r="A1320" i="2"/>
  <c r="A1319" i="2"/>
  <c r="A1318" i="2"/>
  <c r="A1317" i="2"/>
  <c r="A1316" i="2"/>
  <c r="A1315" i="2"/>
  <c r="A1314" i="2"/>
  <c r="A1313" i="2"/>
  <c r="A1312" i="2"/>
  <c r="A1311" i="2"/>
  <c r="A1310" i="2"/>
  <c r="A1309" i="2"/>
  <c r="A1308" i="2"/>
  <c r="A1307" i="2"/>
  <c r="A1306" i="2"/>
  <c r="A1305" i="2"/>
  <c r="I1304" i="2"/>
  <c r="A1303" i="2"/>
  <c r="A1302" i="2"/>
  <c r="A1301" i="2"/>
  <c r="A1300" i="2"/>
  <c r="A1299" i="2"/>
  <c r="I1298" i="2"/>
  <c r="A1297" i="2"/>
  <c r="A1296" i="2"/>
  <c r="A1295" i="2"/>
  <c r="A1294" i="2"/>
  <c r="A1293" i="2"/>
  <c r="A1292" i="2"/>
  <c r="A1291" i="2"/>
  <c r="A1290" i="2"/>
  <c r="A1289" i="2"/>
  <c r="A1288" i="2"/>
  <c r="A1287" i="2"/>
  <c r="A1286" i="2"/>
  <c r="A1285" i="2"/>
  <c r="A1284" i="2"/>
  <c r="A1283" i="2"/>
  <c r="A1282" i="2"/>
  <c r="A1281" i="2"/>
  <c r="A1280" i="2"/>
  <c r="A1279" i="2"/>
  <c r="I1278" i="2"/>
  <c r="A1277" i="2"/>
  <c r="A1276" i="2"/>
  <c r="A1275" i="2"/>
  <c r="A1274" i="2"/>
  <c r="A1273" i="2"/>
  <c r="A1272" i="2"/>
  <c r="A1271" i="2"/>
  <c r="A1270" i="2"/>
  <c r="A1269" i="2"/>
  <c r="A1268" i="2"/>
  <c r="A1267" i="2"/>
  <c r="A1266" i="2"/>
  <c r="A1265" i="2"/>
  <c r="A1264" i="2"/>
  <c r="A1263" i="2"/>
  <c r="A1262" i="2"/>
  <c r="A1261" i="2"/>
  <c r="A1260" i="2"/>
  <c r="A1259" i="2"/>
  <c r="A1258" i="2"/>
  <c r="A1257" i="2"/>
  <c r="A1256" i="2"/>
  <c r="I1255" i="2"/>
  <c r="A1254" i="2"/>
  <c r="A1253" i="2"/>
  <c r="I1252" i="2"/>
  <c r="A1251" i="2"/>
  <c r="A1250" i="2"/>
  <c r="I1249" i="2"/>
  <c r="A1248" i="2"/>
  <c r="A1247" i="2"/>
  <c r="A1246" i="2"/>
  <c r="A1245" i="2"/>
  <c r="A1244" i="2"/>
  <c r="A1243" i="2"/>
  <c r="A1242" i="2"/>
  <c r="A1241" i="2"/>
  <c r="A1240" i="2"/>
  <c r="A1239" i="2"/>
  <c r="A1238" i="2"/>
  <c r="A1237" i="2"/>
  <c r="A1236" i="2"/>
  <c r="A1235" i="2"/>
  <c r="A1234" i="2"/>
  <c r="A1233" i="2"/>
  <c r="A1232" i="2"/>
  <c r="A1231" i="2"/>
  <c r="A1230" i="2"/>
  <c r="A1229" i="2"/>
  <c r="A1228" i="2"/>
  <c r="A1227" i="2"/>
  <c r="A1226" i="2"/>
  <c r="A1225" i="2"/>
  <c r="A1224" i="2"/>
  <c r="A1223" i="2"/>
  <c r="A1222" i="2"/>
  <c r="A1221" i="2"/>
  <c r="A1220" i="2"/>
  <c r="A1219" i="2"/>
  <c r="A1218" i="2"/>
  <c r="A1217" i="2"/>
  <c r="A1216" i="2"/>
  <c r="A1215" i="2"/>
  <c r="A1214" i="2"/>
  <c r="A1213" i="2"/>
  <c r="A1212" i="2"/>
  <c r="A1211" i="2"/>
  <c r="A1210" i="2"/>
  <c r="A1209" i="2"/>
  <c r="A1208" i="2"/>
  <c r="A1207" i="2"/>
  <c r="A1206" i="2"/>
  <c r="A1205" i="2"/>
  <c r="A1204" i="2"/>
  <c r="A1203" i="2"/>
  <c r="A1202" i="2"/>
  <c r="A1201" i="2"/>
  <c r="A1200" i="2"/>
  <c r="A1199" i="2"/>
  <c r="A1198" i="2"/>
  <c r="A1197" i="2"/>
  <c r="A1196" i="2"/>
  <c r="A1195" i="2"/>
  <c r="A1194" i="2"/>
  <c r="A1193" i="2"/>
  <c r="A1192" i="2"/>
  <c r="A1191" i="2"/>
  <c r="A1190" i="2"/>
  <c r="A1189" i="2"/>
  <c r="A1188" i="2"/>
  <c r="A1187" i="2"/>
  <c r="A1186" i="2"/>
  <c r="A1185" i="2"/>
  <c r="A1184" i="2"/>
  <c r="A1183" i="2"/>
  <c r="A1182" i="2"/>
  <c r="A1181" i="2"/>
  <c r="A1180" i="2"/>
  <c r="A1179" i="2"/>
  <c r="A1178" i="2"/>
  <c r="A1177" i="2"/>
  <c r="A1176" i="2"/>
  <c r="A1175" i="2"/>
  <c r="A1174" i="2"/>
  <c r="A1173" i="2"/>
  <c r="A1172" i="2"/>
  <c r="A1171" i="2"/>
  <c r="A1170" i="2"/>
  <c r="A1169" i="2"/>
  <c r="A1168" i="2"/>
  <c r="A1167" i="2"/>
  <c r="A1166" i="2"/>
  <c r="A1165" i="2"/>
  <c r="A1164" i="2"/>
  <c r="A1163" i="2"/>
  <c r="A1162" i="2"/>
  <c r="A1161" i="2"/>
  <c r="A1160" i="2"/>
  <c r="A1159" i="2"/>
  <c r="A1158" i="2"/>
  <c r="A1157" i="2"/>
  <c r="A1156" i="2"/>
  <c r="A1155" i="2"/>
  <c r="A1154" i="2"/>
  <c r="A1153" i="2"/>
  <c r="A1152" i="2"/>
  <c r="A1151" i="2"/>
  <c r="A1150" i="2"/>
  <c r="A1149" i="2"/>
  <c r="A1148" i="2"/>
  <c r="A1147" i="2"/>
  <c r="A1146" i="2"/>
  <c r="A1145" i="2"/>
  <c r="A1144" i="2"/>
  <c r="A1143" i="2"/>
  <c r="A1142" i="2"/>
  <c r="A1141" i="2"/>
  <c r="A1140" i="2"/>
  <c r="A1139" i="2"/>
  <c r="A1138" i="2"/>
  <c r="A1137" i="2"/>
  <c r="A1136" i="2"/>
  <c r="A1135" i="2"/>
  <c r="A1134" i="2"/>
  <c r="A1133" i="2"/>
  <c r="A1132" i="2"/>
  <c r="A1131" i="2"/>
  <c r="A1130" i="2"/>
  <c r="A1129" i="2"/>
  <c r="A1128" i="2"/>
  <c r="A1127" i="2"/>
  <c r="A1126" i="2"/>
  <c r="A1125" i="2"/>
  <c r="A1124" i="2"/>
  <c r="A1123" i="2"/>
  <c r="A1122" i="2"/>
  <c r="A1121" i="2"/>
  <c r="A1120" i="2"/>
  <c r="A1119" i="2"/>
  <c r="A1118" i="2"/>
  <c r="A1117" i="2"/>
  <c r="A1116" i="2"/>
  <c r="A1115" i="2"/>
  <c r="I1114" i="2"/>
  <c r="A1113" i="2"/>
  <c r="A1112" i="2"/>
  <c r="A1111" i="2"/>
  <c r="A1110" i="2"/>
  <c r="A1109" i="2"/>
  <c r="I1108" i="2"/>
  <c r="A1107" i="2"/>
  <c r="A1106" i="2"/>
  <c r="A1105" i="2"/>
  <c r="A1104" i="2"/>
  <c r="A1103" i="2"/>
  <c r="A1102" i="2"/>
  <c r="A1101" i="2"/>
  <c r="A1100" i="2"/>
  <c r="A1099" i="2"/>
  <c r="A1098" i="2"/>
  <c r="A1097" i="2"/>
  <c r="A1096" i="2"/>
  <c r="A1095" i="2"/>
  <c r="A1094" i="2"/>
  <c r="A1093" i="2"/>
  <c r="A1092" i="2"/>
  <c r="A1091" i="2"/>
  <c r="A1090" i="2"/>
  <c r="A1089" i="2"/>
  <c r="A1088" i="2"/>
  <c r="A1087" i="2"/>
  <c r="A1086" i="2"/>
  <c r="A1085" i="2"/>
  <c r="A1084" i="2"/>
  <c r="A1083" i="2"/>
  <c r="A1082" i="2"/>
  <c r="A1081" i="2"/>
  <c r="A1080" i="2"/>
  <c r="A1079" i="2"/>
  <c r="A1078" i="2"/>
  <c r="A1077" i="2"/>
  <c r="A1076" i="2"/>
  <c r="A1075" i="2"/>
  <c r="A1074" i="2"/>
  <c r="A1073" i="2"/>
  <c r="A1072" i="2"/>
  <c r="A1071" i="2"/>
  <c r="A1070" i="2"/>
  <c r="A1069" i="2"/>
  <c r="A1068" i="2"/>
  <c r="A1067" i="2"/>
  <c r="A1066" i="2"/>
  <c r="A1065" i="2"/>
  <c r="A1064" i="2"/>
  <c r="I1063" i="2"/>
  <c r="A1062" i="2"/>
  <c r="A1061" i="2"/>
  <c r="A1060" i="2"/>
  <c r="A1059" i="2"/>
  <c r="A1058" i="2"/>
  <c r="A1057" i="2"/>
  <c r="A1056" i="2"/>
  <c r="A1055" i="2"/>
  <c r="A1054" i="2"/>
  <c r="A1053" i="2"/>
  <c r="A1052" i="2"/>
  <c r="I1051" i="2"/>
  <c r="A1050" i="2"/>
  <c r="A1049" i="2"/>
  <c r="I1048" i="2"/>
  <c r="A1047" i="2"/>
  <c r="A1046" i="2"/>
  <c r="A1045" i="2"/>
  <c r="A1044" i="2"/>
  <c r="A1043" i="2"/>
  <c r="I1042" i="2"/>
  <c r="A1041" i="2"/>
  <c r="A1040" i="2"/>
  <c r="A1039" i="2"/>
  <c r="A1038" i="2"/>
  <c r="A1037" i="2"/>
  <c r="A1036" i="2"/>
  <c r="A1035" i="2"/>
  <c r="I1034" i="2"/>
  <c r="A1033" i="2"/>
  <c r="A1032" i="2"/>
  <c r="A1031" i="2"/>
  <c r="A1030" i="2"/>
  <c r="A1029" i="2"/>
  <c r="A1028" i="2"/>
  <c r="A1027" i="2"/>
  <c r="A1026" i="2"/>
  <c r="A1025" i="2"/>
  <c r="A1024" i="2"/>
  <c r="A1023" i="2"/>
  <c r="A1022" i="2"/>
  <c r="A1021" i="2"/>
  <c r="A1020" i="2"/>
  <c r="A1019" i="2"/>
  <c r="A1018" i="2"/>
  <c r="A1017" i="2"/>
  <c r="A1016" i="2"/>
  <c r="A1015" i="2"/>
  <c r="A1014" i="2"/>
  <c r="A1013" i="2"/>
  <c r="A1012" i="2"/>
  <c r="A1011" i="2"/>
  <c r="A1010" i="2"/>
  <c r="A1009" i="2"/>
  <c r="A1008" i="2"/>
  <c r="A1007" i="2"/>
  <c r="A1006" i="2"/>
  <c r="A1005" i="2"/>
  <c r="A1004" i="2"/>
  <c r="A1003" i="2"/>
  <c r="A1002" i="2"/>
  <c r="A1001" i="2"/>
  <c r="A1000" i="2"/>
  <c r="A999" i="2"/>
  <c r="A998" i="2"/>
  <c r="A997" i="2"/>
  <c r="A996" i="2"/>
  <c r="A995" i="2"/>
  <c r="A994" i="2"/>
  <c r="A993" i="2"/>
  <c r="A992" i="2"/>
  <c r="A991" i="2"/>
  <c r="A990" i="2"/>
  <c r="A989" i="2"/>
  <c r="A988" i="2"/>
  <c r="A987" i="2"/>
  <c r="A986" i="2"/>
  <c r="A985" i="2"/>
  <c r="A984" i="2"/>
  <c r="A983" i="2"/>
  <c r="A982" i="2"/>
  <c r="A981" i="2"/>
  <c r="A980" i="2"/>
  <c r="A979" i="2"/>
  <c r="A978" i="2"/>
  <c r="A977" i="2"/>
  <c r="A976" i="2"/>
  <c r="A975" i="2"/>
  <c r="A974" i="2"/>
  <c r="A973" i="2"/>
  <c r="A972" i="2"/>
  <c r="A971" i="2"/>
  <c r="A970" i="2"/>
  <c r="A969" i="2"/>
  <c r="A968" i="2"/>
  <c r="A967" i="2"/>
  <c r="A966" i="2"/>
  <c r="A965" i="2"/>
  <c r="A964" i="2"/>
  <c r="A963" i="2"/>
  <c r="A962" i="2"/>
  <c r="A961" i="2"/>
  <c r="A960" i="2"/>
  <c r="A959" i="2"/>
  <c r="A958" i="2"/>
  <c r="A957" i="2"/>
  <c r="A956" i="2"/>
  <c r="A955" i="2"/>
  <c r="A954" i="2"/>
  <c r="A953" i="2"/>
  <c r="A952" i="2"/>
  <c r="A951" i="2"/>
  <c r="A950" i="2"/>
  <c r="A949" i="2"/>
  <c r="A948" i="2"/>
  <c r="A947" i="2"/>
  <c r="A946" i="2"/>
  <c r="A945" i="2"/>
  <c r="A944" i="2"/>
  <c r="A943" i="2"/>
  <c r="A942" i="2"/>
  <c r="A941" i="2"/>
  <c r="A940" i="2"/>
  <c r="A939" i="2"/>
  <c r="A938" i="2"/>
  <c r="A937" i="2"/>
  <c r="A936" i="2"/>
  <c r="A935" i="2"/>
  <c r="A934" i="2"/>
  <c r="A933" i="2"/>
  <c r="A932" i="2"/>
  <c r="A931" i="2"/>
  <c r="A930" i="2"/>
  <c r="A929" i="2"/>
  <c r="A928" i="2"/>
  <c r="A927" i="2"/>
  <c r="A926" i="2"/>
  <c r="A925" i="2"/>
  <c r="A924" i="2"/>
  <c r="I923" i="2"/>
  <c r="A922" i="2"/>
  <c r="A921" i="2"/>
  <c r="A920" i="2"/>
  <c r="A919" i="2"/>
  <c r="A918" i="2"/>
  <c r="A917" i="2"/>
  <c r="A916" i="2"/>
  <c r="A915" i="2"/>
  <c r="A914" i="2"/>
  <c r="I913" i="2"/>
  <c r="A912" i="2"/>
  <c r="A911" i="2"/>
  <c r="A910" i="2"/>
  <c r="A909" i="2"/>
  <c r="A908" i="2"/>
  <c r="A907" i="2"/>
  <c r="A906" i="2"/>
  <c r="A905" i="2"/>
  <c r="A904" i="2"/>
  <c r="A903" i="2"/>
  <c r="A902" i="2"/>
  <c r="A901" i="2"/>
  <c r="A900" i="2"/>
  <c r="A899" i="2"/>
  <c r="A898" i="2"/>
  <c r="A897" i="2"/>
  <c r="A896" i="2"/>
  <c r="A895" i="2"/>
  <c r="A894" i="2"/>
  <c r="A893" i="2"/>
  <c r="A892" i="2"/>
  <c r="A891" i="2"/>
  <c r="A890" i="2"/>
  <c r="A889" i="2"/>
  <c r="A888" i="2"/>
  <c r="A887" i="2"/>
  <c r="A886" i="2"/>
  <c r="A885" i="2"/>
  <c r="A884" i="2"/>
  <c r="A883" i="2"/>
  <c r="A882" i="2"/>
  <c r="A881" i="2"/>
  <c r="A880" i="2"/>
  <c r="A879" i="2"/>
  <c r="A878" i="2"/>
  <c r="A877" i="2"/>
  <c r="A876" i="2"/>
  <c r="A875" i="2"/>
  <c r="A874" i="2"/>
  <c r="A873" i="2"/>
  <c r="A872" i="2"/>
  <c r="A871" i="2"/>
  <c r="A870" i="2"/>
  <c r="A869" i="2"/>
  <c r="A868" i="2"/>
  <c r="A867" i="2"/>
  <c r="A866" i="2"/>
  <c r="A865" i="2"/>
  <c r="A864" i="2"/>
  <c r="A863" i="2"/>
  <c r="A862" i="2"/>
  <c r="A861" i="2"/>
  <c r="A860" i="2"/>
  <c r="A859" i="2"/>
  <c r="I858" i="2"/>
  <c r="A857" i="2"/>
  <c r="A856" i="2"/>
  <c r="A855" i="2"/>
  <c r="A854" i="2"/>
  <c r="A853" i="2"/>
  <c r="A852" i="2"/>
  <c r="A851" i="2"/>
  <c r="A850" i="2"/>
  <c r="A849" i="2"/>
  <c r="A848" i="2"/>
  <c r="A847" i="2"/>
  <c r="A846" i="2"/>
  <c r="A845" i="2"/>
  <c r="A844" i="2"/>
  <c r="A843" i="2"/>
  <c r="A842" i="2"/>
  <c r="A841" i="2"/>
  <c r="A840" i="2"/>
  <c r="A839" i="2"/>
  <c r="A838" i="2"/>
  <c r="A837" i="2"/>
  <c r="A836" i="2"/>
  <c r="A835" i="2"/>
  <c r="A834" i="2"/>
  <c r="A833" i="2"/>
  <c r="A832" i="2"/>
  <c r="A831" i="2"/>
  <c r="A830" i="2"/>
  <c r="A829" i="2"/>
  <c r="A828" i="2"/>
  <c r="A827" i="2"/>
  <c r="A826" i="2"/>
  <c r="A825" i="2"/>
  <c r="A824" i="2"/>
  <c r="A823" i="2"/>
  <c r="A822" i="2"/>
  <c r="A821" i="2"/>
  <c r="A820" i="2"/>
  <c r="A819" i="2"/>
  <c r="A818" i="2"/>
  <c r="A817" i="2"/>
  <c r="A816" i="2"/>
  <c r="A815" i="2"/>
  <c r="A814" i="2"/>
  <c r="A813" i="2"/>
  <c r="A812" i="2"/>
  <c r="A811" i="2"/>
  <c r="A810" i="2"/>
  <c r="A809" i="2"/>
  <c r="A808" i="2"/>
  <c r="A807" i="2"/>
  <c r="A806" i="2"/>
  <c r="A805" i="2"/>
  <c r="A804" i="2"/>
  <c r="A803" i="2"/>
  <c r="A802" i="2"/>
  <c r="A801" i="2"/>
  <c r="A800" i="2"/>
  <c r="A799" i="2"/>
  <c r="A798" i="2"/>
  <c r="A797" i="2"/>
  <c r="I796" i="2"/>
  <c r="A795" i="2"/>
  <c r="A794" i="2"/>
  <c r="A793" i="2"/>
  <c r="A792" i="2"/>
  <c r="A791" i="2"/>
  <c r="A790" i="2"/>
  <c r="A789" i="2"/>
  <c r="A788" i="2"/>
  <c r="A787" i="2"/>
  <c r="A786" i="2"/>
  <c r="A785" i="2"/>
  <c r="A784" i="2"/>
  <c r="A783" i="2"/>
  <c r="A782" i="2"/>
  <c r="A781" i="2"/>
  <c r="A780" i="2"/>
  <c r="A779" i="2"/>
  <c r="A778" i="2"/>
  <c r="A777" i="2"/>
  <c r="A776" i="2"/>
  <c r="A775" i="2"/>
  <c r="A774" i="2"/>
  <c r="A773" i="2"/>
  <c r="A772" i="2"/>
  <c r="A771" i="2"/>
  <c r="A770" i="2"/>
  <c r="A769" i="2"/>
  <c r="A768" i="2"/>
  <c r="A767" i="2"/>
  <c r="A766" i="2"/>
  <c r="A765" i="2"/>
  <c r="A764" i="2"/>
  <c r="I763" i="2"/>
  <c r="A762" i="2"/>
  <c r="A761" i="2"/>
  <c r="A760" i="2"/>
  <c r="A759" i="2"/>
  <c r="A758" i="2"/>
  <c r="A757" i="2"/>
  <c r="A756" i="2"/>
  <c r="A755" i="2"/>
  <c r="A754" i="2"/>
  <c r="A753" i="2"/>
  <c r="A752" i="2"/>
  <c r="A751" i="2"/>
  <c r="A750" i="2"/>
  <c r="A749" i="2"/>
  <c r="A748" i="2"/>
  <c r="A747" i="2"/>
  <c r="A746" i="2"/>
  <c r="A745" i="2"/>
  <c r="A744" i="2"/>
  <c r="A743" i="2"/>
  <c r="A742" i="2"/>
  <c r="A741" i="2"/>
  <c r="A740" i="2"/>
  <c r="A739" i="2"/>
  <c r="A738" i="2"/>
  <c r="A737" i="2"/>
  <c r="A736" i="2"/>
  <c r="A735" i="2"/>
  <c r="A734" i="2"/>
  <c r="A733" i="2"/>
  <c r="A732" i="2"/>
  <c r="A731" i="2"/>
  <c r="A730" i="2"/>
  <c r="A729" i="2"/>
  <c r="A728" i="2"/>
  <c r="A727" i="2"/>
  <c r="A726" i="2"/>
  <c r="A725" i="2"/>
  <c r="A724" i="2"/>
  <c r="A723" i="2"/>
  <c r="A722" i="2"/>
  <c r="A721" i="2"/>
  <c r="A720" i="2"/>
  <c r="A719" i="2"/>
  <c r="A718" i="2"/>
  <c r="A717" i="2"/>
  <c r="A716" i="2"/>
  <c r="A715" i="2"/>
  <c r="A714" i="2"/>
  <c r="A713" i="2"/>
  <c r="A712" i="2"/>
  <c r="A711" i="2"/>
  <c r="A710" i="2"/>
  <c r="A709" i="2"/>
  <c r="I708" i="2"/>
  <c r="A707" i="2"/>
  <c r="A706" i="2"/>
  <c r="A705" i="2"/>
  <c r="A704" i="2"/>
  <c r="A703" i="2"/>
  <c r="A702" i="2"/>
  <c r="A701" i="2"/>
  <c r="A700" i="2"/>
  <c r="A699" i="2"/>
  <c r="A698" i="2"/>
  <c r="A697" i="2"/>
  <c r="A696" i="2"/>
  <c r="A695" i="2"/>
  <c r="A694" i="2"/>
  <c r="A693" i="2"/>
  <c r="A692" i="2"/>
  <c r="A691" i="2"/>
  <c r="A690" i="2"/>
  <c r="A689" i="2"/>
  <c r="A688" i="2"/>
  <c r="A687" i="2"/>
  <c r="A686" i="2"/>
  <c r="A685" i="2"/>
  <c r="A684" i="2"/>
  <c r="A683" i="2"/>
  <c r="A682" i="2"/>
  <c r="A681" i="2"/>
  <c r="A680" i="2"/>
  <c r="A679" i="2"/>
  <c r="A678" i="2"/>
  <c r="A677" i="2"/>
  <c r="A676" i="2"/>
  <c r="A675" i="2"/>
  <c r="A674" i="2"/>
  <c r="A673" i="2"/>
  <c r="A672" i="2"/>
  <c r="A671" i="2"/>
  <c r="A670" i="2"/>
  <c r="A669" i="2"/>
  <c r="A668" i="2"/>
  <c r="A667" i="2"/>
  <c r="A666" i="2"/>
  <c r="A665" i="2"/>
  <c r="A664" i="2"/>
  <c r="A663" i="2"/>
  <c r="A662" i="2"/>
  <c r="A661" i="2"/>
  <c r="A660" i="2"/>
  <c r="A659" i="2"/>
  <c r="A658" i="2"/>
  <c r="A657" i="2"/>
  <c r="A656" i="2"/>
  <c r="A655" i="2"/>
  <c r="A654" i="2"/>
  <c r="A653" i="2"/>
  <c r="A652" i="2"/>
  <c r="A651" i="2"/>
  <c r="A650" i="2"/>
  <c r="A649" i="2"/>
  <c r="A648" i="2"/>
  <c r="A647" i="2"/>
  <c r="A646" i="2"/>
  <c r="A645" i="2"/>
  <c r="A644" i="2"/>
  <c r="A643" i="2"/>
  <c r="A642" i="2"/>
  <c r="A641" i="2"/>
  <c r="A640" i="2"/>
  <c r="A639" i="2"/>
  <c r="A638" i="2"/>
  <c r="A637" i="2"/>
  <c r="A636" i="2"/>
  <c r="A635" i="2"/>
  <c r="A634" i="2"/>
  <c r="A633" i="2"/>
  <c r="A632" i="2"/>
  <c r="A631" i="2"/>
  <c r="A630" i="2"/>
  <c r="A629" i="2"/>
  <c r="A628" i="2"/>
  <c r="A627" i="2"/>
  <c r="A626" i="2"/>
  <c r="A625" i="2"/>
  <c r="A624" i="2"/>
  <c r="A623" i="2"/>
  <c r="A622" i="2"/>
  <c r="A621" i="2"/>
  <c r="A620" i="2"/>
  <c r="A619" i="2"/>
  <c r="A618" i="2"/>
  <c r="A617" i="2"/>
  <c r="A616" i="2"/>
  <c r="A615" i="2"/>
  <c r="A614" i="2"/>
  <c r="A613" i="2"/>
  <c r="A612" i="2"/>
  <c r="A611" i="2"/>
  <c r="A610" i="2"/>
  <c r="A609" i="2"/>
  <c r="A608" i="2"/>
  <c r="A607" i="2"/>
  <c r="A606" i="2"/>
  <c r="A605" i="2"/>
  <c r="A604" i="2"/>
  <c r="A603" i="2"/>
  <c r="A602" i="2"/>
  <c r="A601" i="2"/>
  <c r="A600" i="2"/>
  <c r="A599" i="2"/>
  <c r="A598" i="2"/>
  <c r="A597" i="2"/>
  <c r="A596" i="2"/>
  <c r="A595" i="2"/>
  <c r="A594" i="2"/>
  <c r="A593" i="2"/>
  <c r="A592" i="2"/>
  <c r="A591" i="2"/>
  <c r="A590" i="2"/>
  <c r="A589" i="2"/>
  <c r="A588" i="2"/>
  <c r="A587" i="2"/>
  <c r="A586" i="2"/>
  <c r="A585" i="2"/>
  <c r="A584" i="2"/>
  <c r="A583" i="2"/>
  <c r="A582" i="2"/>
  <c r="A581" i="2"/>
  <c r="A580" i="2"/>
  <c r="A579" i="2"/>
  <c r="A578" i="2"/>
  <c r="A577" i="2"/>
  <c r="A576" i="2"/>
  <c r="A575" i="2"/>
  <c r="A574" i="2"/>
  <c r="A573" i="2"/>
  <c r="A572" i="2"/>
  <c r="A571" i="2"/>
  <c r="A570" i="2"/>
  <c r="A569" i="2"/>
  <c r="A568" i="2"/>
  <c r="A567" i="2"/>
  <c r="A566" i="2"/>
  <c r="A565" i="2"/>
  <c r="A564" i="2"/>
  <c r="A563" i="2"/>
  <c r="A562" i="2"/>
  <c r="A561" i="2"/>
  <c r="A560" i="2"/>
  <c r="A559" i="2"/>
  <c r="A558" i="2"/>
  <c r="A557" i="2"/>
  <c r="A556" i="2"/>
  <c r="A555" i="2"/>
  <c r="A554" i="2"/>
  <c r="A553" i="2"/>
  <c r="A552" i="2"/>
  <c r="A551" i="2"/>
  <c r="A550" i="2"/>
  <c r="A549" i="2"/>
  <c r="A548" i="2"/>
  <c r="A547" i="2"/>
  <c r="A546" i="2"/>
  <c r="A545" i="2"/>
  <c r="A544" i="2"/>
  <c r="A543" i="2"/>
  <c r="A542" i="2"/>
  <c r="A541" i="2"/>
  <c r="A540" i="2"/>
  <c r="A539" i="2"/>
  <c r="A538" i="2"/>
  <c r="A537" i="2"/>
  <c r="A536" i="2"/>
  <c r="A535" i="2"/>
  <c r="A534" i="2"/>
  <c r="A533" i="2"/>
  <c r="A532" i="2"/>
  <c r="A531" i="2"/>
  <c r="A530" i="2"/>
  <c r="A529" i="2"/>
  <c r="A528" i="2"/>
  <c r="A527" i="2"/>
  <c r="A526" i="2"/>
  <c r="A525" i="2"/>
  <c r="A524" i="2"/>
  <c r="A523" i="2"/>
  <c r="A522" i="2"/>
  <c r="A521" i="2"/>
  <c r="A520" i="2"/>
  <c r="A519" i="2"/>
  <c r="A518" i="2"/>
  <c r="A517" i="2"/>
  <c r="A516" i="2"/>
  <c r="A515" i="2"/>
  <c r="A514" i="2"/>
  <c r="A513" i="2"/>
  <c r="A512" i="2"/>
  <c r="A511" i="2"/>
  <c r="A510" i="2"/>
  <c r="A509" i="2"/>
  <c r="A508" i="2"/>
  <c r="A507" i="2"/>
  <c r="A506" i="2"/>
  <c r="A505" i="2"/>
  <c r="A504" i="2"/>
  <c r="A503" i="2"/>
  <c r="A502" i="2"/>
  <c r="A501" i="2"/>
  <c r="A500" i="2"/>
  <c r="A499" i="2"/>
  <c r="A498" i="2"/>
  <c r="A497" i="2"/>
  <c r="A496" i="2"/>
  <c r="A495" i="2"/>
  <c r="A494" i="2"/>
  <c r="A493" i="2"/>
  <c r="A492" i="2"/>
  <c r="A491" i="2"/>
  <c r="A490" i="2"/>
  <c r="A489" i="2"/>
  <c r="A488" i="2"/>
  <c r="A487" i="2"/>
  <c r="A486" i="2"/>
  <c r="A485" i="2"/>
  <c r="A484" i="2"/>
  <c r="A483" i="2"/>
  <c r="A482" i="2"/>
  <c r="A481" i="2"/>
  <c r="I480" i="2"/>
  <c r="I473" i="2" s="1"/>
  <c r="A479" i="2"/>
  <c r="A478" i="2"/>
  <c r="A477" i="2"/>
  <c r="A476" i="2"/>
  <c r="A475" i="2"/>
  <c r="A474" i="2"/>
  <c r="A472" i="2"/>
  <c r="A471" i="2"/>
  <c r="I470" i="2"/>
  <c r="A469" i="2"/>
  <c r="A468" i="2"/>
  <c r="A467" i="2"/>
  <c r="A466" i="2"/>
  <c r="A465" i="2"/>
  <c r="A464" i="2"/>
  <c r="A463" i="2"/>
  <c r="I462" i="2"/>
  <c r="A461" i="2"/>
  <c r="A460" i="2"/>
  <c r="A459" i="2"/>
  <c r="A458" i="2"/>
  <c r="A457" i="2"/>
  <c r="A456" i="2"/>
  <c r="A455" i="2"/>
  <c r="A454" i="2"/>
  <c r="A453" i="2"/>
  <c r="A452" i="2"/>
  <c r="A451" i="2"/>
  <c r="A450" i="2"/>
  <c r="A449" i="2"/>
  <c r="A448" i="2"/>
  <c r="A447" i="2"/>
  <c r="A446" i="2"/>
  <c r="A445" i="2"/>
  <c r="A444" i="2"/>
  <c r="A443" i="2"/>
  <c r="A442" i="2"/>
  <c r="A441" i="2"/>
  <c r="A440" i="2"/>
  <c r="A439" i="2"/>
  <c r="A438" i="2"/>
  <c r="A437" i="2"/>
  <c r="A436" i="2"/>
  <c r="A435" i="2"/>
  <c r="A434" i="2"/>
  <c r="A433" i="2"/>
  <c r="A432" i="2"/>
  <c r="A431" i="2"/>
  <c r="A430" i="2"/>
  <c r="A429" i="2"/>
  <c r="A428" i="2"/>
  <c r="A427" i="2"/>
  <c r="A426" i="2"/>
  <c r="A425" i="2"/>
  <c r="A424" i="2"/>
  <c r="A423" i="2"/>
  <c r="A422" i="2"/>
  <c r="A421" i="2"/>
  <c r="A420" i="2"/>
  <c r="A419" i="2"/>
  <c r="A418" i="2"/>
  <c r="A417" i="2"/>
  <c r="A416" i="2"/>
  <c r="A415" i="2"/>
  <c r="A414" i="2"/>
  <c r="A413" i="2"/>
  <c r="A412" i="2"/>
  <c r="A411" i="2"/>
  <c r="A410" i="2"/>
  <c r="A409" i="2"/>
  <c r="A408" i="2"/>
  <c r="A407" i="2"/>
  <c r="A406" i="2"/>
  <c r="A405" i="2"/>
  <c r="A404" i="2"/>
  <c r="A403" i="2"/>
  <c r="A402" i="2"/>
  <c r="A401" i="2"/>
  <c r="A400" i="2"/>
  <c r="A399" i="2"/>
  <c r="A398" i="2"/>
  <c r="A397" i="2"/>
  <c r="A396" i="2"/>
  <c r="A395" i="2"/>
  <c r="A394" i="2"/>
  <c r="A393" i="2"/>
  <c r="A392" i="2"/>
  <c r="A391" i="2"/>
  <c r="I390" i="2"/>
  <c r="A389" i="2"/>
  <c r="A388" i="2"/>
  <c r="A387" i="2"/>
  <c r="A386" i="2"/>
  <c r="A385" i="2"/>
  <c r="A384" i="2"/>
  <c r="A383" i="2"/>
  <c r="A382" i="2"/>
  <c r="A381" i="2"/>
  <c r="A380" i="2"/>
  <c r="A379" i="2"/>
  <c r="A378" i="2"/>
  <c r="A377" i="2"/>
  <c r="I376" i="2"/>
  <c r="A375" i="2"/>
  <c r="A374" i="2"/>
  <c r="A373" i="2"/>
  <c r="A372" i="2"/>
  <c r="A371" i="2"/>
  <c r="A370" i="2"/>
  <c r="A369" i="2"/>
  <c r="A368" i="2"/>
  <c r="A367" i="2"/>
  <c r="A366" i="2"/>
  <c r="A365" i="2"/>
  <c r="A364" i="2"/>
  <c r="A363" i="2"/>
  <c r="A362" i="2"/>
  <c r="A361" i="2"/>
  <c r="A360" i="2"/>
  <c r="A359" i="2"/>
  <c r="A358" i="2"/>
  <c r="A357" i="2"/>
  <c r="A356" i="2"/>
  <c r="A355" i="2"/>
  <c r="A354" i="2"/>
  <c r="A353" i="2"/>
  <c r="A352" i="2"/>
  <c r="A351" i="2"/>
  <c r="A350" i="2"/>
  <c r="A349" i="2"/>
  <c r="A348" i="2"/>
  <c r="A347" i="2"/>
  <c r="A346" i="2"/>
  <c r="A345" i="2"/>
  <c r="A344" i="2"/>
  <c r="A343" i="2"/>
  <c r="A342" i="2"/>
  <c r="A341" i="2"/>
  <c r="A340" i="2"/>
  <c r="A339" i="2"/>
  <c r="A338" i="2"/>
  <c r="A337" i="2"/>
  <c r="A336" i="2"/>
  <c r="A335" i="2"/>
  <c r="A334" i="2"/>
  <c r="A333" i="2"/>
  <c r="A332" i="2"/>
  <c r="A331" i="2"/>
  <c r="A330" i="2"/>
  <c r="A329" i="2"/>
  <c r="A328" i="2"/>
  <c r="A327" i="2"/>
  <c r="A326" i="2"/>
  <c r="A325" i="2"/>
  <c r="A324" i="2"/>
  <c r="A323" i="2"/>
  <c r="A322" i="2"/>
  <c r="A321" i="2"/>
  <c r="A320" i="2"/>
  <c r="A319" i="2"/>
  <c r="A318" i="2"/>
  <c r="A317" i="2"/>
  <c r="A316" i="2"/>
  <c r="A315" i="2"/>
  <c r="A314" i="2"/>
  <c r="A313" i="2"/>
  <c r="A312" i="2"/>
  <c r="A311" i="2"/>
  <c r="A310" i="2"/>
  <c r="A309" i="2"/>
  <c r="A308" i="2"/>
  <c r="A307" i="2"/>
  <c r="A306" i="2"/>
  <c r="A305" i="2"/>
  <c r="A304" i="2"/>
  <c r="A303" i="2"/>
  <c r="A302" i="2"/>
  <c r="A301" i="2"/>
  <c r="A300" i="2"/>
  <c r="A299" i="2"/>
  <c r="A298" i="2"/>
  <c r="A297" i="2"/>
  <c r="A296" i="2"/>
  <c r="A295" i="2"/>
  <c r="A294" i="2"/>
  <c r="A293" i="2"/>
  <c r="A292" i="2"/>
  <c r="A291" i="2"/>
  <c r="A290" i="2"/>
  <c r="A289" i="2"/>
  <c r="A288" i="2"/>
  <c r="A287" i="2"/>
  <c r="A286" i="2"/>
  <c r="A285" i="2"/>
  <c r="A284" i="2"/>
  <c r="A283" i="2"/>
  <c r="A282" i="2"/>
  <c r="A281" i="2"/>
  <c r="A280" i="2"/>
  <c r="A279" i="2"/>
  <c r="A278" i="2"/>
  <c r="A277" i="2"/>
  <c r="A276" i="2"/>
  <c r="A275" i="2"/>
  <c r="A274" i="2"/>
  <c r="A273" i="2"/>
  <c r="A272" i="2"/>
  <c r="A271" i="2"/>
  <c r="A270" i="2"/>
  <c r="A269" i="2"/>
  <c r="A268" i="2"/>
  <c r="A267" i="2"/>
  <c r="A266" i="2"/>
  <c r="A265" i="2"/>
  <c r="A264" i="2"/>
  <c r="A263" i="2"/>
  <c r="A262" i="2"/>
  <c r="A261" i="2"/>
  <c r="A260" i="2"/>
  <c r="A259" i="2"/>
  <c r="A258" i="2"/>
  <c r="A257" i="2"/>
  <c r="A256" i="2"/>
  <c r="A255" i="2"/>
  <c r="A254" i="2"/>
  <c r="A253" i="2"/>
  <c r="A252" i="2"/>
  <c r="A251" i="2"/>
  <c r="A250" i="2"/>
  <c r="A249" i="2"/>
  <c r="A248" i="2"/>
  <c r="A247" i="2"/>
  <c r="A246" i="2"/>
  <c r="A245" i="2"/>
  <c r="A244" i="2"/>
  <c r="A243" i="2"/>
  <c r="A242" i="2"/>
  <c r="A241" i="2"/>
  <c r="A240" i="2"/>
  <c r="A239" i="2"/>
  <c r="A238" i="2"/>
  <c r="A237" i="2"/>
  <c r="A236" i="2"/>
  <c r="A235" i="2"/>
  <c r="A234" i="2"/>
  <c r="A233" i="2"/>
  <c r="A232" i="2"/>
  <c r="A231" i="2"/>
  <c r="A230" i="2"/>
  <c r="A229" i="2"/>
  <c r="A228" i="2"/>
  <c r="A227" i="2"/>
  <c r="A226" i="2"/>
  <c r="A225" i="2"/>
  <c r="A224" i="2"/>
  <c r="A223" i="2"/>
  <c r="A222" i="2"/>
  <c r="A221" i="2"/>
  <c r="A220" i="2"/>
  <c r="A219" i="2"/>
  <c r="A218" i="2"/>
  <c r="A217" i="2"/>
  <c r="A216" i="2"/>
  <c r="A215" i="2"/>
  <c r="A214" i="2"/>
  <c r="A213" i="2"/>
  <c r="A212" i="2"/>
  <c r="A211" i="2"/>
  <c r="A210" i="2"/>
  <c r="A209" i="2"/>
  <c r="A208" i="2"/>
  <c r="A207" i="2"/>
  <c r="A206" i="2"/>
  <c r="A205" i="2"/>
  <c r="A204" i="2"/>
  <c r="A203" i="2"/>
  <c r="A202" i="2"/>
  <c r="A201" i="2"/>
  <c r="A200" i="2"/>
  <c r="A199" i="2"/>
  <c r="A198" i="2"/>
  <c r="A197" i="2"/>
  <c r="A196" i="2"/>
  <c r="A195" i="2"/>
  <c r="A194" i="2"/>
  <c r="A193" i="2"/>
  <c r="A192" i="2"/>
  <c r="A191" i="2"/>
  <c r="A190" i="2"/>
  <c r="A189" i="2"/>
  <c r="A188" i="2"/>
  <c r="A187" i="2"/>
  <c r="A186" i="2"/>
  <c r="I185" i="2"/>
  <c r="A184" i="2"/>
  <c r="A183" i="2"/>
  <c r="A182" i="2"/>
  <c r="A181" i="2"/>
  <c r="A180" i="2"/>
  <c r="A179" i="2"/>
  <c r="A178" i="2"/>
  <c r="A177" i="2"/>
  <c r="A176" i="2"/>
  <c r="A175" i="2"/>
  <c r="A174" i="2"/>
  <c r="A173" i="2"/>
  <c r="A172" i="2"/>
  <c r="A171" i="2"/>
  <c r="A170" i="2"/>
  <c r="A169" i="2"/>
  <c r="A168" i="2"/>
  <c r="A167" i="2"/>
  <c r="A166" i="2"/>
  <c r="A165" i="2"/>
  <c r="A164" i="2"/>
  <c r="A163" i="2"/>
  <c r="A162" i="2"/>
  <c r="A161" i="2"/>
  <c r="A160" i="2"/>
  <c r="A159" i="2"/>
  <c r="A158" i="2"/>
  <c r="A157" i="2"/>
  <c r="A156" i="2"/>
  <c r="A155" i="2"/>
  <c r="A154" i="2"/>
  <c r="A153" i="2"/>
  <c r="A152" i="2"/>
  <c r="A151" i="2"/>
  <c r="A150" i="2"/>
  <c r="A149" i="2"/>
  <c r="A148" i="2"/>
  <c r="A147" i="2"/>
  <c r="A146" i="2"/>
  <c r="A145" i="2"/>
  <c r="A144" i="2"/>
  <c r="A143" i="2"/>
  <c r="A142" i="2"/>
  <c r="A141" i="2"/>
  <c r="A140" i="2"/>
  <c r="A139" i="2"/>
  <c r="A138" i="2"/>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I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I45" i="2"/>
  <c r="I4932" i="2" s="1"/>
  <c r="I4953" i="2" s="1"/>
  <c r="A44" i="2"/>
  <c r="A43" i="2"/>
  <c r="A42" i="2"/>
  <c r="A41" i="2"/>
  <c r="I40" i="2"/>
  <c r="A40" i="2"/>
  <c r="A39" i="2"/>
  <c r="A38" i="2"/>
  <c r="A37" i="2"/>
  <c r="I36" i="2"/>
  <c r="A35" i="2"/>
  <c r="A34" i="2"/>
  <c r="A33" i="2"/>
  <c r="A32" i="2"/>
  <c r="A31" i="2"/>
  <c r="A30" i="2"/>
  <c r="A29" i="2"/>
  <c r="I28" i="2"/>
  <c r="I41" i="2" s="1"/>
  <c r="A27" i="2"/>
  <c r="A26" i="2"/>
  <c r="I25" i="2"/>
  <c r="A25" i="2"/>
  <c r="A24" i="2"/>
  <c r="A23" i="2"/>
  <c r="A21" i="2"/>
  <c r="A20" i="2"/>
  <c r="A19" i="2"/>
  <c r="K308" i="7"/>
  <c r="K301" i="7"/>
  <c r="K5128" i="4"/>
  <c r="K5129" i="4" s="1"/>
  <c r="K5130" i="4" s="1"/>
  <c r="K5122" i="4"/>
  <c r="K5116" i="4"/>
  <c r="K5117" i="4" s="1"/>
  <c r="K5123" i="4" s="1"/>
  <c r="L5115" i="4"/>
  <c r="K5113" i="4"/>
  <c r="K5095" i="4"/>
  <c r="K5096" i="4" s="1"/>
  <c r="K5079" i="4"/>
  <c r="K5084" i="4" s="1"/>
  <c r="K5076" i="4"/>
  <c r="K5085" i="4" s="1"/>
  <c r="K5069" i="4"/>
  <c r="K5057" i="4"/>
  <c r="K5053" i="4"/>
  <c r="K5045" i="4"/>
  <c r="K5064" i="4" s="1"/>
  <c r="K5065" i="4" s="1"/>
  <c r="K5040" i="4"/>
  <c r="K5041" i="4" s="1"/>
  <c r="K5037" i="4"/>
  <c r="K5027" i="4"/>
  <c r="K5017" i="4"/>
  <c r="K5021" i="4" s="1"/>
  <c r="K5006" i="4"/>
  <c r="K5022" i="4" s="1"/>
  <c r="K5023" i="4" s="1"/>
  <c r="K5086" i="4" s="1"/>
  <c r="K4999" i="4"/>
  <c r="K4996" i="4"/>
  <c r="K5000" i="4" s="1"/>
  <c r="K4994" i="4"/>
  <c r="K4992" i="4"/>
  <c r="K4985" i="4"/>
  <c r="K4968" i="4"/>
  <c r="K4986" i="4" s="1"/>
  <c r="M4958" i="4"/>
  <c r="M4960" i="4" s="1"/>
  <c r="K4938" i="4"/>
  <c r="K4933" i="4"/>
  <c r="K4941" i="4" s="1"/>
  <c r="K4923" i="4"/>
  <c r="K4930" i="4" s="1"/>
  <c r="K4919" i="4"/>
  <c r="K4913" i="4"/>
  <c r="K4915" i="4" s="1"/>
  <c r="K4906" i="4"/>
  <c r="K4900" i="4"/>
  <c r="K4911" i="4" s="1"/>
  <c r="K4647" i="4"/>
  <c r="K4644" i="4"/>
  <c r="K4641" i="4"/>
  <c r="K4501" i="4"/>
  <c r="K4405" i="4"/>
  <c r="K4060" i="4"/>
  <c r="K3192" i="4"/>
  <c r="K3083" i="4"/>
  <c r="K2870" i="4"/>
  <c r="K2529" i="4"/>
  <c r="K2263" i="4"/>
  <c r="K1269" i="4"/>
  <c r="K1263" i="4"/>
  <c r="K1248" i="4"/>
  <c r="K1227" i="4"/>
  <c r="K1224" i="4"/>
  <c r="K1221" i="4"/>
  <c r="K1086" i="4"/>
  <c r="K1081" i="4"/>
  <c r="K1036" i="4"/>
  <c r="K1024" i="4"/>
  <c r="K1021" i="4"/>
  <c r="K1015" i="4"/>
  <c r="K1007" i="4"/>
  <c r="K896" i="4"/>
  <c r="K886" i="4"/>
  <c r="K832" i="4"/>
  <c r="K770" i="4"/>
  <c r="K740" i="4"/>
  <c r="K685" i="4"/>
  <c r="K457" i="4"/>
  <c r="K450" i="4" s="1"/>
  <c r="K447" i="4"/>
  <c r="K439" i="4"/>
  <c r="K367" i="4"/>
  <c r="K353" i="4"/>
  <c r="K175" i="4"/>
  <c r="K84" i="4"/>
  <c r="K35" i="4"/>
  <c r="K30" i="4"/>
  <c r="K25" i="4"/>
  <c r="K17" i="4"/>
  <c r="K31" i="4" s="1"/>
  <c r="K14" i="4"/>
  <c r="O1437" i="9"/>
  <c r="M1437" i="9"/>
  <c r="L1437" i="9"/>
  <c r="K1437" i="9"/>
  <c r="I1437" i="9"/>
  <c r="P1433" i="9"/>
  <c r="N1433" i="9"/>
  <c r="N1377" i="9"/>
  <c r="P1309" i="9"/>
  <c r="I1308" i="9"/>
  <c r="I1309" i="9" s="1"/>
  <c r="N1300" i="9"/>
  <c r="N1175" i="9"/>
  <c r="N1156" i="9"/>
  <c r="N1127" i="9"/>
  <c r="N1097" i="9"/>
  <c r="N1079" i="9"/>
  <c r="N1049" i="9"/>
  <c r="N983" i="9"/>
  <c r="N964" i="9"/>
  <c r="N945" i="9"/>
  <c r="N862" i="9"/>
  <c r="N808" i="9"/>
  <c r="N786" i="9"/>
  <c r="N768" i="9"/>
  <c r="N638" i="9"/>
  <c r="N614" i="9"/>
  <c r="P522" i="9"/>
  <c r="N521" i="9"/>
  <c r="P499" i="9"/>
  <c r="N491" i="9"/>
  <c r="N486" i="9"/>
  <c r="P469" i="9"/>
  <c r="N461" i="9"/>
  <c r="N445" i="9"/>
  <c r="P394" i="9"/>
  <c r="P385" i="9"/>
  <c r="N379" i="9"/>
  <c r="N374" i="9"/>
  <c r="N314" i="9"/>
  <c r="N304" i="9"/>
  <c r="P298" i="9"/>
  <c r="N298" i="9"/>
  <c r="N292" i="9"/>
  <c r="N260" i="9"/>
  <c r="N244" i="9"/>
  <c r="N228" i="9"/>
  <c r="N209" i="9"/>
  <c r="N193" i="9"/>
  <c r="N175" i="9"/>
  <c r="N156" i="9"/>
  <c r="N109" i="9"/>
  <c r="N100" i="9"/>
  <c r="P85" i="9"/>
  <c r="N77" i="9"/>
  <c r="P69" i="9"/>
  <c r="N55" i="9"/>
  <c r="P40" i="9"/>
  <c r="P1437" i="9" s="1"/>
  <c r="N21" i="9"/>
  <c r="N1437" i="9" s="1"/>
  <c r="O348" i="3" l="1"/>
  <c r="O97" i="3"/>
  <c r="O215" i="3"/>
  <c r="O235" i="3" s="1"/>
  <c r="O484" i="3"/>
  <c r="K636" i="3"/>
  <c r="O638" i="3" s="1"/>
  <c r="O294" i="3"/>
  <c r="O351" i="3" s="1"/>
  <c r="O385" i="3" s="1"/>
  <c r="O384" i="3"/>
  <c r="I5120" i="2"/>
  <c r="I5121" i="2" s="1"/>
  <c r="I5165" i="2" s="1"/>
  <c r="I5164" i="2"/>
  <c r="I4985" i="2"/>
  <c r="I5037" i="2" s="1"/>
  <c r="K4897" i="4"/>
  <c r="K4916" i="4" s="1"/>
  <c r="K4942" i="4"/>
  <c r="K5131" i="4"/>
  <c r="K5132" i="4" s="1"/>
  <c r="K4950" i="4" l="1"/>
  <c r="K5001" i="4" s="1"/>
  <c r="K5134" i="4" s="1"/>
  <c r="O649" i="3"/>
  <c r="O648" i="3"/>
  <c r="O653" i="3"/>
  <c r="O655" i="3" s="1"/>
  <c r="O679" i="3" s="1"/>
  <c r="O692" i="3" s="1"/>
  <c r="O697" i="3" s="1"/>
  <c r="P385" i="3"/>
  <c r="I5167" i="2"/>
  <c r="O710" i="3" l="1"/>
  <c r="O714" i="3" s="1"/>
  <c r="O709" i="3"/>
  <c r="O713" i="3" s="1"/>
  <c r="O680" i="3"/>
</calcChain>
</file>

<file path=xl/sharedStrings.xml><?xml version="1.0" encoding="utf-8"?>
<sst xmlns="http://schemas.openxmlformats.org/spreadsheetml/2006/main" count="47950" uniqueCount="12873">
  <si>
    <t>TOTAL PAGADO</t>
  </si>
  <si>
    <t>TOTAL IMPUESTO A PAGAR</t>
  </si>
  <si>
    <t>ACTIVOS INTANGIBLES</t>
  </si>
  <si>
    <t>PROPIEDADES, PLANTA Y EQUIPO</t>
  </si>
  <si>
    <t>ANTICIPO A PAGAR</t>
  </si>
  <si>
    <t>ANTICIPO DE IMPUESTO A LA RENTA PRÓXIMO AÑO</t>
  </si>
  <si>
    <t>TOTAL PASIVO Y PATRIMONIO</t>
  </si>
  <si>
    <t>(-) CRÉDITO TRIBUTARIO GENERADO POR IMPUESTO A LA SALIDA DE DIVISAS</t>
  </si>
  <si>
    <t>SUPERÁVIT DE REVALUACIÓN ACUMULADO</t>
  </si>
  <si>
    <t>OTROS RESULTADOS INTEGRALES ACUMULADOS</t>
  </si>
  <si>
    <t>UTILIDAD DEL EJERCICIO</t>
  </si>
  <si>
    <t>RESULTADOS ACUMULADOS</t>
  </si>
  <si>
    <t>RESERVAS</t>
  </si>
  <si>
    <t>PATRIMONIO</t>
  </si>
  <si>
    <t>TOTAL DEL PASIVO</t>
  </si>
  <si>
    <t>TOTAL PASIVOS NO CORRIENTES</t>
  </si>
  <si>
    <t>PASIVOS POR INGRESOS DIFERIDOS</t>
  </si>
  <si>
    <t>PROVISIONES NO CORRIENTES</t>
  </si>
  <si>
    <t>PASIVOS NO CORRIENTES POR BENEFICIOS A LOS EMPLEADOS</t>
  </si>
  <si>
    <t>DIFERENCIAS PERMANENTES</t>
  </si>
  <si>
    <t>OTROS PASIVOS FINANCIEROS NO CORRIENTES</t>
  </si>
  <si>
    <t>096</t>
  </si>
  <si>
    <t>CÁLCULO DE BASE PARTICIPACIÓN A TRABAJADORES</t>
  </si>
  <si>
    <t>NO RELACIONADAS</t>
  </si>
  <si>
    <t>RELACIONADAS</t>
  </si>
  <si>
    <t>CONCILIACIÓN TRIBUTARIA</t>
  </si>
  <si>
    <t>OTRAS RELACIONADAS</t>
  </si>
  <si>
    <t>OTRAS CUENTAS Y DOCUMENTOS POR PAGAR NO CORRIENTES</t>
  </si>
  <si>
    <t>CUENTAS Y DOCUMENTOS POR PAGAR COMERCIALES NO CORRIENTES</t>
  </si>
  <si>
    <t>CUENTAS Y DOCUMENTOS POR PAGAR NO CORRIENTES</t>
  </si>
  <si>
    <t>PASIVOS NO CORRIENTES</t>
  </si>
  <si>
    <t>TOTAL PASIVOS CORRIENTES</t>
  </si>
  <si>
    <t>OTROS PASIVOS CORRIENTES</t>
  </si>
  <si>
    <t>INTERESES PAGADOS A TERCEROS</t>
  </si>
  <si>
    <t xml:space="preserve">PROVISIONES CORRIENTES </t>
  </si>
  <si>
    <t>INTERESES CON INSTITUCIONES FINANCIERAS</t>
  </si>
  <si>
    <t>PASIVOS CORRIENTES POR BENEFICIOS A LOS EMPLEADOS</t>
  </si>
  <si>
    <t>OTROS PASIVOS FINANCIEROS</t>
  </si>
  <si>
    <t>GASTOS FINANCIEROS</t>
  </si>
  <si>
    <t>DIVIDENDOS POR PAGAR</t>
  </si>
  <si>
    <t>OTRAS CUENTAS Y DOCUMENTOS POR PAGAR CORRIENTES</t>
  </si>
  <si>
    <t>CUENTAS Y DOCUMENTOS POR PAGAR COMERCIALES CORRIENTES</t>
  </si>
  <si>
    <t>CUENTAS Y DOCUMENTOS POR PAGAR CORRIENTES</t>
  </si>
  <si>
    <t>PASIVOS CORRIENTES</t>
  </si>
  <si>
    <t>PASIVO</t>
  </si>
  <si>
    <t>TERRENOS QUE SE EXCLUYEN DEL CÁLCULO DEL ANTICIPO</t>
  </si>
  <si>
    <t>OTROS GASTOS</t>
  </si>
  <si>
    <t>REVALUACIONES Y REEXPRESIONES DE ACTIVOS (INFORMATIVO)</t>
  </si>
  <si>
    <t>GASTOS DE PROVISIONES</t>
  </si>
  <si>
    <t>TOTAL ACTIVOS NO CORRIENTES</t>
  </si>
  <si>
    <t>POR CRÉDITOS FISCALES NO UTILIZADOS</t>
  </si>
  <si>
    <t>ACTIVOS POR IMPUESTOS DIFERIDOS</t>
  </si>
  <si>
    <t>PORCIÓN NO CORRIENTE DE ARRENDAMIENTOS FINANCIEROS POR COBRAR</t>
  </si>
  <si>
    <t>PÉRDIDAS NETAS POR DETERIORO EN EL VALOR</t>
  </si>
  <si>
    <t>OTRAS AMORTIZACIONES</t>
  </si>
  <si>
    <t>DEL AJUSTE ACUMULADO POR REEXPRESIONES O REVALUACIONES</t>
  </si>
  <si>
    <t>GASTOS POR AMORTIZACIONES</t>
  </si>
  <si>
    <t>OTRAS CUENTAS Y DOCUMENTOS POR COBRAR NO CORRIENTES</t>
  </si>
  <si>
    <t>PROPIEDADES DE INVERSIÓN</t>
  </si>
  <si>
    <t>CUENTAS Y DOCUMENTOS POR COBRAR COMERCIALES NO CORRIENTES</t>
  </si>
  <si>
    <t>CUENTAS Y DOCUMENTOS POR COBRAR NO CORRIENTES</t>
  </si>
  <si>
    <t>DEL COSTO HISTÓRICO DE PROPIEDADES, PLANTA Y EQUIPO</t>
  </si>
  <si>
    <t>GASTOS POR DEPRECIACIONES</t>
  </si>
  <si>
    <t>EN NEGOCIOS CONJUNTOS</t>
  </si>
  <si>
    <t>EN ASOCIADAS</t>
  </si>
  <si>
    <t>EN SUBSIDIARIAS</t>
  </si>
  <si>
    <t>ANIMALES VIVOS</t>
  </si>
  <si>
    <t>PLANTAS VIVAS Y FRUTOS EN CRECIMIENTO</t>
  </si>
  <si>
    <t>ACTIVOS BIOLÓGICOS</t>
  </si>
  <si>
    <t>COSTO DE VENTAS</t>
  </si>
  <si>
    <t>EDIFICIOS</t>
  </si>
  <si>
    <t>TERRENOS</t>
  </si>
  <si>
    <t>COSTOS Y GASTOS</t>
  </si>
  <si>
    <t>MAQUINARIA, EQUIPO, INSTALACIONES Y ADECUACIONES</t>
  </si>
  <si>
    <t>NAVES, AERONAVES, BARCAZAS Y SIMILARES</t>
  </si>
  <si>
    <t>EDIFICIOS Y OTROS INMUEBLES (EXCEPTO TERRENOS)</t>
  </si>
  <si>
    <t>INTERESES DEVENGADOS CON TERCEROS</t>
  </si>
  <si>
    <t>PLANTAS PRODUCTORAS (AGRICULTURA)</t>
  </si>
  <si>
    <t>INGRESOS FINANCIEROS</t>
  </si>
  <si>
    <t>TOTAL ACTIVOS CORRIENTES</t>
  </si>
  <si>
    <t>POR REEMBOLSOS DE SEGUROS</t>
  </si>
  <si>
    <t>GASTOS PAGADOS POR ANTICIPADO (PREPAGADOS)</t>
  </si>
  <si>
    <t>GANANCIAS NETAS POR REVERSIONES DE PASIVOS POR BENEFICIOS A LOS EMPLEADOS</t>
  </si>
  <si>
    <t>ACTIVOS NO CORRIENTES MANTENIDOS PARA LA VENTA</t>
  </si>
  <si>
    <t>GANANCIAS NETAS POR REVERSIONES DE PROVISIONES</t>
  </si>
  <si>
    <t>INVENTARIOS</t>
  </si>
  <si>
    <t>GANANCIAS NETAS POR REVERSIONES DE DETERIORO EN EL VALOR</t>
  </si>
  <si>
    <t>ACTIVOS POR IMPUESTOS CORRIENTES</t>
  </si>
  <si>
    <t>PORCIÓN CORRIENTE DE ARRENDAMIENTOS FINANCIEROS POR COBRAR</t>
  </si>
  <si>
    <t>POR DIVIDENDOS</t>
  </si>
  <si>
    <t>POR REGALÍAS Y OTRAS CESIONES DE DERECHOS</t>
  </si>
  <si>
    <t>OTROS INGRESOS</t>
  </si>
  <si>
    <t>DIVIDENDOS POR COBRAR</t>
  </si>
  <si>
    <t>OTRAS CUENTAS Y DOCUMENTOS POR COBRAR CORRIENTES</t>
  </si>
  <si>
    <t>PRESTACIONES LOCALES DE SERVICIOS</t>
  </si>
  <si>
    <t>CUENTAS Y DOCUMENTOS POR COBRAR COMERCIALES CORRIENTES</t>
  </si>
  <si>
    <t>CUENTAS Y DOCUMENTOS POR COBRAR CORRIENTES</t>
  </si>
  <si>
    <t>INGRESOS DE ACTIVIDADES ORDINARIAS</t>
  </si>
  <si>
    <t>TOTAL INGRESOS</t>
  </si>
  <si>
    <t>ACTIVOS CORRIENTES</t>
  </si>
  <si>
    <t>INGRESOS</t>
  </si>
  <si>
    <t>ACTIVO</t>
  </si>
  <si>
    <t>ESTADO DEL RESULTADO INTEGRAL</t>
  </si>
  <si>
    <t>ESTADO DE SITUACIÓN FINANCIERA</t>
  </si>
  <si>
    <t>030</t>
  </si>
  <si>
    <t>029</t>
  </si>
  <si>
    <t>TOTAL OPERACIONES CON PARTES RELACIONADAS</t>
  </si>
  <si>
    <t>017</t>
  </si>
  <si>
    <t>012</t>
  </si>
  <si>
    <t>007</t>
  </si>
  <si>
    <t>016</t>
  </si>
  <si>
    <t>011</t>
  </si>
  <si>
    <t>006</t>
  </si>
  <si>
    <t>015</t>
  </si>
  <si>
    <t>010</t>
  </si>
  <si>
    <t>005</t>
  </si>
  <si>
    <t>014</t>
  </si>
  <si>
    <t>009</t>
  </si>
  <si>
    <t>004</t>
  </si>
  <si>
    <t>013</t>
  </si>
  <si>
    <t>008</t>
  </si>
  <si>
    <t>003</t>
  </si>
  <si>
    <t>CON PARTES RELACIONADAS LOCALES</t>
  </si>
  <si>
    <t>OPERACIONES CON PARTES RELACIONADAS LOCALES Y/O DEL EXTERIOR</t>
  </si>
  <si>
    <t>GASTOS FINANCIEROS Y OTROS  NO OPERACIONALES</t>
  </si>
  <si>
    <t>094</t>
  </si>
  <si>
    <t>ACTIVOS PARA EXPLORACIÓN, EVALUACIÓN Y EXPLOTACIÓN DE RECURSOS MINERALES</t>
  </si>
  <si>
    <t>GASTOS POR BENEFICIOS A LOS EMPLEADOS Y HONORARIOS</t>
  </si>
  <si>
    <t>INFORMACIÓN RELACIONADA POR RESULTADOS OBTENIDOS DENTRO Y FUERA DE ZEDES</t>
  </si>
  <si>
    <t>802</t>
  </si>
  <si>
    <t>VACIO</t>
  </si>
  <si>
    <t>N</t>
  </si>
  <si>
    <t xml:space="preserve">EMPRESA </t>
  </si>
  <si>
    <t>AC-EFECTIVO Y EQUIVALENTES AL EFECTIVO</t>
  </si>
  <si>
    <t xml:space="preserve">FECHA: </t>
  </si>
  <si>
    <t xml:space="preserve">AC-CUENTAS Y DOCUMENTOS POR COBRAR COMERCIALES CORRIENTES LOCALES RELACIONADOS </t>
  </si>
  <si>
    <t xml:space="preserve">AC-CUENTAS Y DOCUMENTOS POR COBRAR COMERCIALES CORRIENTESDEL EXTERIOR RELACIONADOS </t>
  </si>
  <si>
    <t>Casillero</t>
  </si>
  <si>
    <t>Código Interno</t>
  </si>
  <si>
    <t>Descripción</t>
  </si>
  <si>
    <t>VALOR</t>
  </si>
  <si>
    <t xml:space="preserve">CUENTA </t>
  </si>
  <si>
    <t xml:space="preserve">AC-CUENTAS Y DOCUMENTOS POR COBRAR COMERCIALES CORRIENTES LOCALES NO RELACIONADOS </t>
  </si>
  <si>
    <t>AC-CUENTAS Y DOCUMENTOS POR COBRAR COMERCIALES CORRIENTES   A ACCIONISTAS, SOCIOS, PARTÍCIPES, BENEFICIARIOS U OTROS TITULARES DE DERECHOS REPRESENTATIVOS DE CAPITAL LOCALES</t>
  </si>
  <si>
    <t>AC-CUENTAS Y DOCUMENTOS POR COBRAR COMERCIALES CORRIENTES   A ACCIONISTAS, SOCIOS, PARTÍCIPES, BENEFICIARIOS U OTROS TITULARES DE DERECHOS REPRESENTATIVOS DE CAPITAL DEL EXTERIOR</t>
  </si>
  <si>
    <t>AC-DIVIDENDOS POR COBRAR EN EFECTIVO</t>
  </si>
  <si>
    <t>AC-DIVIDENDOS POR COBRAR EN ACTIVOS DIFERENTES DEL EFECTIVO</t>
  </si>
  <si>
    <t>AC-OTRAS RELACIONADAS LOCALES</t>
  </si>
  <si>
    <t>AC-OTRAS RELACIONADAS DEL EXTERIOR</t>
  </si>
  <si>
    <t>AC-OTRAS NO RELACIONADAS LOCALES</t>
  </si>
  <si>
    <t>AC-OTRAS NO RELACIONADAS DEL EXTERIOR</t>
  </si>
  <si>
    <t>AC-OTROS ACTIVOS FINANCIEROS CORRIENTES  A COSTO AMORTIZADO</t>
  </si>
  <si>
    <t>AC-(-) DETERIORO ACUMULADO DEL VALOR  DE OTROS ACTIVOS FINANCIEROS CORRIENTES MEDIDOS A COSTO AMORTIZADO  (PROVISIONES PARA CRÉDITOS INCOBRABLES)</t>
  </si>
  <si>
    <t>AC-OTROS ACTIVOS FINANCIEROS CORRIENTES  A VALOR RAZONABLE</t>
  </si>
  <si>
    <t xml:space="preserve">AC-PORCIÓN CORRIENTE DE ARRENDAMIENTOS FINANCIEROS POR COBRAR RELACIONADAS </t>
  </si>
  <si>
    <t xml:space="preserve">AC-IMPORTE BRUTO ADEUDADO POR LOS CLIENTES POR EL TRABAJO EJECUTADO EN CONTRATOS DE CONSTRUCCIÓN RELACIONADOS </t>
  </si>
  <si>
    <t>AC-ACTIVOS POR IMPUESTOS CORRIENTES CRÉDITO TRIBUTARIO A FAVOR DEL SUJETO PASIVO (ISD)</t>
  </si>
  <si>
    <t>AC-ACTIVOS POR IMPUESTOS CORRIENTES CRÉDITO TRIBUTARIO A FAVOR DEL SUJETO PASIVO (IVA)</t>
  </si>
  <si>
    <t xml:space="preserve">AC-ACTIVOS POR IMPUESTOS CORRIENTES CRÉDITO TRIBUTARIO A FAVOR DEL SUJETO PASIVO (IMPUESTO A LA RENTA) </t>
  </si>
  <si>
    <t>AC-ACTIVOS POR IMPUESTOS CORRIENTES OTROS</t>
  </si>
  <si>
    <t>AC-MERCADERÍAS EN TRÁNSITO</t>
  </si>
  <si>
    <t>AC-INVENTARIO DE MATERIA PRIMA (NO PARA LA CONSTRUCCIÓN)</t>
  </si>
  <si>
    <t>AC-INVENTARIO DE PRODUCTOS EN PROCESO (EXCLUYENDO OBRAS/INMUEBLES EN CONSTRUCCIÓN PARA LA VENTA)</t>
  </si>
  <si>
    <t>AC-INVENTARIO DE PROD. TERM. Y MERCAD. EN ALMACÉN (EXCLUYENDO OBRAS/INMUEBLES  TERMINADOS PARA LA VENTA)</t>
  </si>
  <si>
    <t>AC-INVENTARIO DE SUMINISTROS, HERRAMIENTAS, REPUESTOS Y MATERIALES (NO PARA LA CONSTRUCCIÓN)</t>
  </si>
  <si>
    <t>AC-INVENTARIO DE MATERIA PRIMA, SUMINISTROS Y MATERIALES PARA LA CONSTRUCCIÓN</t>
  </si>
  <si>
    <t>AC-INVENTARIO DE OBRAS/INMUEBLES EN CONSTRUCCIÓN PARA LA VENTA</t>
  </si>
  <si>
    <t>AC-INVENTARIO DE OBRAS/INMUEBLES TERMINADOS PARA LA VENTA</t>
  </si>
  <si>
    <t>AC-(-) DETERIORO ACUMULADO DEL VALOR DE INVENTARIOS POR AJUSTE AL VALOR NETO REALIZABLE</t>
  </si>
  <si>
    <t>AC-ACTIVOS NO CORRIENTES MANTENIDOS PARA LA VENTA COSTO</t>
  </si>
  <si>
    <t>AC-(-) DETERIORO ACUMULADO DEL VALOR DE ACTIVOS NO CORRIENTES MANTENIDOS PARA LA VENTA</t>
  </si>
  <si>
    <t>AC-PLANTAS VIVAS Y FRUTOS EN CRECIMIENTO A COSTO -  CORRIENTE</t>
  </si>
  <si>
    <t>AC-(-) DETERIORO ACUMULADO DEL VALOR DE ACTIVOS BIOLÓGICOS MEDIDOS A COSTO -  CORRIENTE</t>
  </si>
  <si>
    <t>AC- A VALOR RAZONABLE MENOS LOS COSTOS DE VENTA -  CORRIENTE</t>
  </si>
  <si>
    <t>AC-ANIMALES VIVOS A COSTO -  CORRIENTE</t>
  </si>
  <si>
    <t>AC-(-) DETERIORO ACUMULADO DEL VALOR DE ACTIVOS BIOLÓGICOS MEDIDOS A COSTO  ANIMALES-  CORRIENTE</t>
  </si>
  <si>
    <t>AC-ANIMALES VIVOS A VALOR RAZONABLE MENOS LOS COSTOS DE VENTA -  CORRIENTE</t>
  </si>
  <si>
    <t>AC-PROPAGANDA Y PUBLICIDAD PREPAGADA</t>
  </si>
  <si>
    <t>AC-ARRENDAMIENTOS OPERATIVOS PAGADOS POR ANTICIPADO</t>
  </si>
  <si>
    <t>AC-PRIMAS DE SEGURO PAGADAS POR ANTICIPADO</t>
  </si>
  <si>
    <t>AC-GASTOS PAGADOS POR ANTICIPADO (PREPAGADOS) OTROS</t>
  </si>
  <si>
    <t>AC-OTROS ACTIVOS CORRIENTES</t>
  </si>
  <si>
    <t>ANC-TERRENOS COSTO HISTÓRICO ANTES DE REEXPRESIONES O REVALUACIONES</t>
  </si>
  <si>
    <t>ANC-TERRENOS AJUSTE ACUMULADO POR REEXPRESIONES O REVALUACIONES</t>
  </si>
  <si>
    <t xml:space="preserve">ANC-EDIFICIOS Y OTROS INMUEBLES COSTO HISTÓRICO ANTES DE REEXPRESIONES O REVALUACIONES </t>
  </si>
  <si>
    <t>ANC-EDIFICIOS Y OTROS INMUEBLES AJUSTE ACUMULADO POR REEXPRESIONES O REVALUACIONES</t>
  </si>
  <si>
    <t>ANC-NAVES, AERONAVES, BARCAZAS Y SIMILARES COSTO HISTÓRICO ANTES DE REEXPRESIONES O REVALUACIONES</t>
  </si>
  <si>
    <t>ANC-NAVES, AERONAVES, BARCAZAS Y SIMILARES AJUSTE ACUMULADO POR REEXPRESIONES O REVALUACIONES</t>
  </si>
  <si>
    <t xml:space="preserve">ANC-MAQUINARIA, EQUIPO,  INSTALACIONES y ADECUACIONES COSTO HISTÓRICO ANTES DE REEXPRESIONES O REVALUACIONES </t>
  </si>
  <si>
    <t>ANC-MAQUINARIA, EQUIPO,  INSTALACIONES y ADECUACIONES AJUSTE ACUMULADO POR REEXPRESIONES O REVALUACIONES</t>
  </si>
  <si>
    <t>ANC-PLANTAS PRODUCTORAS (AGRICULTURA) COSTO HISTÓRICO ANTES DE REEXPRESIONES O REVALUACIONES</t>
  </si>
  <si>
    <t>ANC-PLANTAS PRODUCTORAS (AGRICULTURA) AJUSTE ACUMULADO POR REEXPRESIONES O REVALUACIONES</t>
  </si>
  <si>
    <t>ANC-CONSTRUCCIONES EN CURSO Y OTROS ACTIVOS EN TRÁNSITO</t>
  </si>
  <si>
    <t>ANC-MUEBLES Y ENSERES</t>
  </si>
  <si>
    <t>ANC-EQUIPO DE COMPUTACIÓN</t>
  </si>
  <si>
    <t>ANC-VEHÍCULOS, EQUIPO DE TRANSPORTE Y CAMINERO MÓVIL</t>
  </si>
  <si>
    <t>ANC- ARRENDAMIENTO FINANCIERO TERRENOS ( POR CONTRATOS DE ARRENDAMIENTO FINANCIERO )</t>
  </si>
  <si>
    <t>ANC-ARRENDMIENTO FINANCIERO EDIFICIOS Y OTROS INMUEBLES ( POR CONTRATOS DE ARRENDAMIENTO FINANCIERO)</t>
  </si>
  <si>
    <t xml:space="preserve">ANC-ARRENDAMIENTO FINANCIERO NAVES, AERONAVES, BARCAZAS Y SIMILARES  (POR CONTRATOS DE ARRENDAMIENTO FINANCIERO) </t>
  </si>
  <si>
    <t xml:space="preserve">ANC-ARRENDAMIENTO FINANCIERO MAQUINARIA, EQUIPO, INSTALACIONES Y ADECUACIONES (POR CONTRATOS DE ARRENDAMIENTO FINANCIERO) </t>
  </si>
  <si>
    <t>ANC-ARRENDAMIENTO FINANCIERO EQUIPO DE COMPUTACIÓN</t>
  </si>
  <si>
    <t xml:space="preserve">ANC-ARRENDAMIENTO FINANCIERO VEHÍCULOS, EQUIPO DE TRANSPORTE Y CAMINERO MÓVIL </t>
  </si>
  <si>
    <t xml:space="preserve">ANC-ARRENDAMIENTO FINANCIERO OTROS </t>
  </si>
  <si>
    <t xml:space="preserve">ANC-OTRAS PROPIEDADES, PLANTA Y EQUIPO </t>
  </si>
  <si>
    <t xml:space="preserve">ANC-(-) DEPRECIACIÓN ACUMULADA DE PROPIEDADES, PLANTA Y EQUIPO COSTO HISTORICO </t>
  </si>
  <si>
    <t>ANC-DEPRECIACION ACUMUALADA DEL AJUSTE ACUMULADO POR REEXPRESIONES O REVALUACIONES</t>
  </si>
  <si>
    <t>ANC-(-) DETERIORO ACUMULADO DEL VALOR DE PROPIEDADES, PLANTA Y EQUIPO</t>
  </si>
  <si>
    <t>ANC-PLUSVALÍA O GOODWILL (DERECHO DE LLAVE)</t>
  </si>
  <si>
    <t>ANC-MARCAS, PATENTES, LICENCIAS Y OTROS SIMILARES</t>
  </si>
  <si>
    <t>ANC-ADECUACIONES Y MEJORAS EN BIENES ARRENDADOS MEDIANTE ARRENDAMIENTO OPERATIVO</t>
  </si>
  <si>
    <t>ANC-DERECHOS EN ACUERDOS DE CONCESIÓN</t>
  </si>
  <si>
    <t>ANC-OTROS</t>
  </si>
  <si>
    <t>ANC-(-) AMORTIZACIÓN ACUMULADA DE ACTIVOS INTANGIBLES</t>
  </si>
  <si>
    <t>ANC-(-) DETERIORO ACUMULADO DE ACTIVOS INTANGIBLES</t>
  </si>
  <si>
    <t>ANC- PROPIEDADES DE INVERSIÓN  TERRENOS A COSTO</t>
  </si>
  <si>
    <t>ANC- PROPIEDADES DE INVERSIÓN  TERRENOS A VALOR RAZONABLE</t>
  </si>
  <si>
    <t>ANC-PROPIEDADES DE INVERSIÓN  EDIFICIOS A COSTO</t>
  </si>
  <si>
    <t>ANC-PROPIEDADES DE INVERSIÓN EDIFICIOS A VALOR RAZONABLE</t>
  </si>
  <si>
    <t>ANC-(-) DEPRECIACIÓN ACUMULADA DE PROPIEDADES DE INVERSIÓN</t>
  </si>
  <si>
    <t>ANC-(-) DETERIORO ACUMULADO DEL VALOR DE PROPIEDADES DE INVERSIÓN</t>
  </si>
  <si>
    <t>ANC-PLANTAS VIVAS Y FRUTOS EN CRECIMIENTO A COSTO - NO CORRIENTE</t>
  </si>
  <si>
    <t>ANC-(-) DEPRECIACIÓN ACUMULADA DE ACTIVOS BIOLÓGICOS MEDIDOS A COSTO</t>
  </si>
  <si>
    <t>ANC-(-) DETERIORO ACUMULADO DEL VALOR DE ACTIVOS BIOLÓGICOS MEDIDOS A COSTO</t>
  </si>
  <si>
    <t>ANC-PLANTAS VIVAS Y FRUTOS EN CRECIMIENTO A VALOR RAZONABLE MENOS LOS COSTOS DE VENTA  - NO CORRIENTE</t>
  </si>
  <si>
    <t>ANC-ANIMALES VIVOS A COSTO  - NO CORRIENTE</t>
  </si>
  <si>
    <t>ANC-ANIMALES VIVOS A VALOR RAZONABLE MENOS LOS COSTOS DE VENTA  - NO CORRIENTE</t>
  </si>
  <si>
    <t>ANC-ACTIVOS PARA EXPLORACIÓN Y EVALUACIÓN DE RECURSOS MINERALES TANGIBLES</t>
  </si>
  <si>
    <t>ANC-ACTIVOS PARA EXPLORACIÓN Y EVALUACIÓN DE RECURSOS MINERALES INTANGIBLES</t>
  </si>
  <si>
    <t>ANC-(-) DEPRECIACIÓN / AMORTIZACIÓN ACUMULADA DE ACTIVOS PARA EXPLORACIÓN Y EVALUACIÓN</t>
  </si>
  <si>
    <t>ANC-(-) DETERIORO ACUMULADO DEL VALOR DE ACTIVOS PARA EXPLORACIÓN Y EVALUACIÓN</t>
  </si>
  <si>
    <t>ANC-INVERSIONES  NO CORRIENTES EN SUBSIDIARIAS COSTO</t>
  </si>
  <si>
    <t>ANC-AJUSTE ACUMULADO POR APLICACIÓN DEL MÉTODO DE LA PARTICIPACIÓN (VALOR PATRIMONIAL PROPORCIONAL)</t>
  </si>
  <si>
    <t>ANC-INVERSIONES  NO CORRIENTES EN ASOCIADAS COSTO</t>
  </si>
  <si>
    <t>ANC-INVERSIONES  NO CORRIENTES EN NEGOCIOS CONJUNTOS COSTO</t>
  </si>
  <si>
    <t>ANC-OTROS DERECHOS REPRESENTATIVOS DE CAPITAL  EN  SOCIEDADES QUE NO SON SUBSIDIARIAS, NI ASOCIADAS, NI NEGOCIOS CONJUNTOS</t>
  </si>
  <si>
    <t>ANC-(-) DETERIORO ACUMULADO DEL VALOR DE INVERSIONES NO CORRIENTES</t>
  </si>
  <si>
    <t>ANC-CUENTAS Y DOCUMENTOS POR COBRAR COMERCIALES NO CORRIENTES RELACIONADAS LOCALES</t>
  </si>
  <si>
    <t>ANC-CUENTAS Y DOCUMENTOS POR COBRAR COMERCIALES NO CORRIENTES RELACIONADAS DEL EXTERIOR</t>
  </si>
  <si>
    <t>ANC-CUENTAS Y DOCUMENTOS POR COBRAR COMERCIALES NO CORRIENTES NO RELACIONADAS LOCALES</t>
  </si>
  <si>
    <t>ANC-CUENTAS Y DOCUMENTOS POR COBRAR COMERCIALES NO CORRIENTES NO RELACIONADAS DEL EXTERIOR</t>
  </si>
  <si>
    <t>ANC-OTRAS CUENTAS Y DOCUMENTOS POR COBRAR NO CORRIENTES A ACCIONISTAS, SOCIOS, PARTÍCIPES, BENEFICIARIOS U OTROS TITULARES DE DERECHOS REPRESENTATIVOS DE CAPITAL  LOCALES</t>
  </si>
  <si>
    <t>ANC-OTRAS CUENTAS Y DOCUMENTOS POR COBRAR NO CORRIENTES A ACCIONISTAS, SOCIOS, PARTÍCIPES, BENEFICIARIOS U OTROS TITULARES DE DERECHOS REPRESENTATIVOS DE CAPITAL DEL EXTERIOR</t>
  </si>
  <si>
    <t>ANC-OTRAS RELACIONADAS LOCALES</t>
  </si>
  <si>
    <t>ANC-OTRAS RELACIONADAS  DEL EXTERIOR</t>
  </si>
  <si>
    <t>ANC-OTRAS NO RELACIONADAS LOCALES</t>
  </si>
  <si>
    <t>ANC-OTRAS NO RELACIONADAS DEL EXTERIOR</t>
  </si>
  <si>
    <t>ANC-(-) DETERIORO ACUMULADO DEL VALOR DE OTRAS CUENTAS Y DOCUMENTOS POR COBRAR POR INCOBRABILIDAD (PROVISIONES PARA CRÉDITOS INCOBRABLES)</t>
  </si>
  <si>
    <t>ANC-OTROS ACTIVOS FINANCIEROS NO CORRIENTES  A COSTO AMORTIZADO</t>
  </si>
  <si>
    <t>ANC-(-) DETERIORO ACUMULADO DEL VALOR  DE OTROS ACTIVOS FINANCIEROS NO CORRIENTES MEDIDOS A COSTO AMORTIZADO (PROVISIONES PARA CRÉDITOS INCOBRABLES)</t>
  </si>
  <si>
    <t>ANC-OTROS ACTIVOS FINANCIEROS NO CORRIENTES  A VALOR RAZONABLE</t>
  </si>
  <si>
    <t>ANC-PORCIÓN NO CORRIENTE DE ARRENDAMIENTOS FINANCIEROS POR COBRAR RELACIONADOS</t>
  </si>
  <si>
    <t>ANC-PORCIÓN NO CORRIENTE DE ARRENDAMIENTOS FINANCIEROS POR COBRAR NO RELACIONADOS</t>
  </si>
  <si>
    <t>ANC-ACTIVOS POR IMPUESTOS DIFERIDOS POR DIFERENCIAS TEMPORARIAS</t>
  </si>
  <si>
    <t>ANC-ACTIVOS POR IMPUESTOS DIFERIDOS POR PÉRDIDAS TRIBUTARIAS SUJETAS A AMORTIZACIÓN EN PERIODOS SIGUIENTES</t>
  </si>
  <si>
    <t>ANC-POR CRÉDITOS FISCALES NO UTILIZADOS CRÉDITO TRIBUTARIO A FAVOR DEL SUJETO PASIVO (ISD)</t>
  </si>
  <si>
    <t xml:space="preserve">ANC-POR CRÉDITOS FISCALES NO UTILIZADOS CRÉDITO TRIBUTARIO A FAVOR DEL SUJETO PASIVO (IMPUESTO A LA RENTA) </t>
  </si>
  <si>
    <t>ANC-OTROS ACTIVOS NO CORRIENTES</t>
  </si>
  <si>
    <t>PC-CUENTAS Y DOCUMENTOS POR PAGAR COMERCIALES CORRIENTES RELACIONADAS LOCALES</t>
  </si>
  <si>
    <t>PC-CUENTAS Y DOCUMENTOS POR PAGAR COMERCIALES CORRIENTES RELACIONADAS  DEL EXTERIOR</t>
  </si>
  <si>
    <t>PC-CUENTAS Y DOCUMENTOS POR PAGAR COMERCIALES CORRIENTES  NO RELACIONADAS LOCALES</t>
  </si>
  <si>
    <t>PC-CUENTAS Y DOCUMENTOS POR PAGAR COMERCIALES CORRIENTES  NO RELACIONADAS DEL EXTERIOR</t>
  </si>
  <si>
    <t>PC-OTRAS CUENTAS Y DOCUMENTOS POR PAGAR CORRIENTES A ACCIONISTAS, SOCIOS, PARTÍCIPES, BENEFICIARIOS U OTROS  LOCALES</t>
  </si>
  <si>
    <t>PC-OTRAS CUENTAS Y DOCUMENTOS POR PAGAR CORRIENTES A ACCIONISTAS, SOCIOS, PARTÍCIPES, BENEFICIARIOS U OTROS DEL EXTERIOR</t>
  </si>
  <si>
    <t>PC-DIVIDENDOS POR PAGAR EN EFECTIVO</t>
  </si>
  <si>
    <t>PC-DIVIDENDOS POR PAGAR EN ACTIVOS DIFERENTES DEL EFECTIVO</t>
  </si>
  <si>
    <t>PC-OTRAS CUENTAS Y DOCUMENTOS POR PAGAR CORRIENTES  OTRAS RELACIONADAS LOCALES</t>
  </si>
  <si>
    <t>PC-OTRAS CUENTAS Y DOCUMENTOS POR PAGAR CORRIENTES OTRAS RELACIONADAS DEL EXTERIOR</t>
  </si>
  <si>
    <t>PC-OTRAS CUENTAS Y DOCUMENTOS POR PAGAR CORRIENTES OTRAS NO RELACIONADAS LOCALES</t>
  </si>
  <si>
    <t>PC-OTRAS CUENTAS Y DOCUMENTOS POR PAGAR CORRIENTES OTRAS NO RELACIONADAS DEL EXTERIOR</t>
  </si>
  <si>
    <t>PC-OBLIGACIONES CON INSTITUCIONES FINANCIERAS RELACIONADAS - CORRIENTES LOCALES</t>
  </si>
  <si>
    <t>PC-OBLIGACIONES CON INSTITUCIONES FINANCIERAS RELACIONADAS - CORRIENTES EXTERIOR</t>
  </si>
  <si>
    <t>PC-OBLIGACIONES CON INSTITUCIONES FINANCIERAS NO RELACIONADAS LOCALES</t>
  </si>
  <si>
    <t>PC-OBLIGACIONES CON INSTITUCIONES FINANCIERAS NO RELACIONADAS  EXTERIOR</t>
  </si>
  <si>
    <t>PC-OBLIGACIONES CON INSTITUCIONES FINANCIERAS RELACIONADAS  CREDITO MUTUO</t>
  </si>
  <si>
    <t>PC-PORCION CORRIENTE DE OBLIGACIONES EMITIDAS</t>
  </si>
  <si>
    <t>PC-OTROS PASIVOS FINANCIEROS A COSTO AMORTIZADO</t>
  </si>
  <si>
    <t>PC-OTROS PASIVOS FINANCIEROS A PRECIO RAZONABLE</t>
  </si>
  <si>
    <t>PC-IMPUESTO A LA RENTA POR PAGAR DEL EJERCICIO</t>
  </si>
  <si>
    <t>PC-PARTICIPACIÓN TRABAJADORES POR PAGAR DEL EJERCICIO</t>
  </si>
  <si>
    <t>PC-OBLIGACIONES CON EL IESS</t>
  </si>
  <si>
    <t>PC-JUBILACIÓN PATRONAL</t>
  </si>
  <si>
    <t>PC-OTROS PASIVOS CORRIENTES POR BENEFICIOS A EMPLEADOS</t>
  </si>
  <si>
    <t>PC-PROVISIONES CORRIENTES  POR GARANTÍAS</t>
  </si>
  <si>
    <t>PC-PROVISIONES CORRIENTES  POR DESMANTELAMIENTO</t>
  </si>
  <si>
    <t>PC-PROVISIONES CORRIENTES  POR CONTRATOS ONEROSOS</t>
  </si>
  <si>
    <t>PC-PROVISIONES CORRIENTES  POR REESTRUCTURACIONES DE NEGOCIOS</t>
  </si>
  <si>
    <t>PC-PROVISIONES CORRIENTES  POR REEMBOLSOS A CLIENTES</t>
  </si>
  <si>
    <t>PC-PROVISIONES CORRIENTES  POR LITIGIOS</t>
  </si>
  <si>
    <t>PC-PROVISIONES CORRIENTES  POR PASIVOS CONTINGENTES ASUMIDOS EN UNA COMBINACIÓN DE NEGOCIOS</t>
  </si>
  <si>
    <t>PC-PROVISIONES CORRIENTES  OTRAS</t>
  </si>
  <si>
    <t>PC-PASIVOS POR INGRESOS DIFERIDOS ANTICIPOS DE CLIENTES</t>
  </si>
  <si>
    <t>PC-PASIVOS POR INGRESOS DIFERIDOS SUBVENCIONES DEL GOBIERNO</t>
  </si>
  <si>
    <t>PC-PASIVOS POR INGRESOS DIFERIDOS OTROS</t>
  </si>
  <si>
    <t xml:space="preserve">PC-OTROS PASIVOS CORRIENTES TRANSFERENCIAS CASA MATRIZ Y SUCURSALES (del exterior) </t>
  </si>
  <si>
    <t>PC-OTROS PASIVOS CORRIENTES OTROS</t>
  </si>
  <si>
    <t>PNC-CUENTAS Y DOCUMENTOS POR PAGAR NO CORRIENTES RELACIONADAS LOCALES</t>
  </si>
  <si>
    <t>PNC-CUENTAS Y DOCUMENTOS POR PAGAR NO CORRIENTES RELACIONADAS DEL EXTERIOR</t>
  </si>
  <si>
    <t>PNC-CUENTAS Y DOCUMENTOS POR PAGAR NO CORRIENTES NO RELACIONADAS LOCALES</t>
  </si>
  <si>
    <t>PNC-CUENTAS Y DOCUMENTOS POR PAGAR NO CORRIENTES NO RELACIONADAS  DEL EXTERIOR</t>
  </si>
  <si>
    <t>PNC-OTRAS CUENTAS Y DOCUMENTOS POR PAGAR A ACCIONISTAS, SOCIOS, PARTÍCIPES, BENEFICIARIOS U OTROS TITULARES DE DERECHOS REPRESENTATIVOS DE CAPITAL NO CORRIENTES LOCALES</t>
  </si>
  <si>
    <t>PNC-OTRAS CUENTAS Y DOCUMENTOS POR PAGARA ACCIONISTAS, SOCIOS, PARTÍCIPES, BENEFICIARIOS U OTROS TITULARES DE DERECHOS REPRESENTATIVOS DE CAPITAL NO CORRIENTES DEL EXTERIOR</t>
  </si>
  <si>
    <t>PNC-OTRAS CUENTAS Y DOCUMENTOS POR PAGAR  OTRAS RELACIONADAS LOCALES NO CORRIENTE</t>
  </si>
  <si>
    <t>PNC-OTRAS CUENTAS Y DOCUMENTOS POR PAGAR  OTRAS RELACIONADAS DEL EXTERIOR NO CORRIENTE</t>
  </si>
  <si>
    <t>PNC-OTRAS CUENTAS Y DOCUMENTOS POR PAGAR  OTRAS NO RELACIONADAS LOCALES NO CORRIENTE</t>
  </si>
  <si>
    <t>PNC-OTRAS CUENTAS Y DOCUMENTOS POR PAGAR  OTRAS NO RELACIONADAS DEL EXTERIOR NO CORRIENTE</t>
  </si>
  <si>
    <t>PNC-OBLIGACIONES CON INSTITUCIONES RELACIONADAS LOCALES NO CORRIENTE</t>
  </si>
  <si>
    <t>PNC-OBLIGACIONES CON INSTITUCIONES RELACIONADAS DEL EXTERIOR NO CORRIENTE</t>
  </si>
  <si>
    <t>PNC-OBLIGACIONES CON INSTITUCIONES NO RELACIONADAS LOCALES NO CORRIENTE</t>
  </si>
  <si>
    <t>PNC-OBLIGACIONES CON INSTITUCIONES NO RELACIONADAS DEL EXTERIOR NO CORRIENTE</t>
  </si>
  <si>
    <t>PNC-CRÉDITO A MUTUO NO CORRIENTE</t>
  </si>
  <si>
    <t>PNC-PORCIÓN NO CORRIENTE DE OBLIGACIONES EMITIDAS NO CORRIENTE</t>
  </si>
  <si>
    <t>PNC-OTROS PASIVOS FINANCIEROS NO CORRIENTES A COSTO AMORTIZADO</t>
  </si>
  <si>
    <t>PNC-OTROS PASIVOS FINANCIEROS NO CORRIENTES A VALOR RAZONABLE</t>
  </si>
  <si>
    <t>PNC-PORCIÓN NO CORRIENTE DE ARRENDAMIENTOS FINANCIEROS POR PAGAR</t>
  </si>
  <si>
    <t>PNC-PASIVO POR IMPUESTO A LA RENTA DIFERIDO</t>
  </si>
  <si>
    <t>PNC-JUBILACIÓN PATRONAL NO CORRIENTE</t>
  </si>
  <si>
    <t>PNC-DESAHUCIO NO CORRIENTE</t>
  </si>
  <si>
    <t>PNC-OTROS PASIVOS NO CORRIENTES POR BENEFICIOS A EMPLEADOS</t>
  </si>
  <si>
    <t>PNC-PROVISIONES NO CORRIENTES  POR GARANTÍAS</t>
  </si>
  <si>
    <t>PNC-PROVISIONES NO CORRIENTES  POR DESMANTELAMIENTO</t>
  </si>
  <si>
    <t>PNC-PROVISIONES NO CORRIENTES  POR CONTRATOS ONEROSOS</t>
  </si>
  <si>
    <t>PNC-PROVISIONES NO CORRIENTES  POR REESTRUCTURACIONES DE NEGOCIOS</t>
  </si>
  <si>
    <t>PNC-PROVISIONES NO CORRIENTES  POR REEMBOLSOS A CLIENTES</t>
  </si>
  <si>
    <t>PNC-PROVISIONES NO CORRIENTES  POR LITIGIOS</t>
  </si>
  <si>
    <t>PNC-PROVISIONES NO CORRIENTES  POR PASIVOS CONTINGENTES ASUMIDOS EN UNA COMBINACIÓN DE NEGOCIOS</t>
  </si>
  <si>
    <t>PNC-PROVISIONES NO CORRIENTES  OTRAS</t>
  </si>
  <si>
    <t>PNC-ANTICIPOS DE CLIENTES NO CORRIENTE</t>
  </si>
  <si>
    <t>PNC-SUBVENCIONES DEL GOBIERNO NO CORRIENTE</t>
  </si>
  <si>
    <t>PNC-OTROS NO CORRIENTE</t>
  </si>
  <si>
    <t xml:space="preserve">PNC-TRANSFERENCIAS CASA MATRIZ Y SUCURSALES (del exterior) </t>
  </si>
  <si>
    <t>PT-CAPITAL SUSCRITO Y/O ASIGNADO</t>
  </si>
  <si>
    <t>PT-(-) CAP.SUSC. NO PAGADO, ACCIONES  EN TESORERÍA</t>
  </si>
  <si>
    <t>PT-APORTES DE SOCIOS, ACCIONISTAS, PARTÍCIPES, FUNDADORES, CONSTITUYENTES, BENEFICIARIOS U OTROS TITULARES DE DERECHOS REPRESENTATIVOS DE CAPITAL PARA FUTURA CAPITALIZACIÓN</t>
  </si>
  <si>
    <t>PT-RESERVA LEGAL</t>
  </si>
  <si>
    <t>PT-RESERVA FACULTATIVA</t>
  </si>
  <si>
    <t>PT-OTRAS RESERVAS</t>
  </si>
  <si>
    <t>PT-RESERVA DE CAPITAL</t>
  </si>
  <si>
    <t>PT-RESERVA POR DONACIONES</t>
  </si>
  <si>
    <t>PT-RESERVA POR VALUACIÓN (PROCEDENTE DE LA APLICACIÓN DE NORMAS ECUATORIANAS DE CONTABILIDAD - NEC)</t>
  </si>
  <si>
    <t>PT-SUPERÁVIT POR REVALUACIÓN DE INVERSIONES (PROCEDENTE DE LA APLICACIÓN DE NORMAS ECUATORIANAS DE CONTABILIDAD - NEC)</t>
  </si>
  <si>
    <t>PT-UTILIDADES ACUMULADAS DE EJERCICIOS ANTERIORES</t>
  </si>
  <si>
    <t>PT-(-) PÉRDIDAS ACUMULADAS DE EJERCICIOS ANTERIORES</t>
  </si>
  <si>
    <t>PT-RESULTADOS ACUMULADOS POR ADOPCIÓN POR PRIMERA VEZ DE LAS NIIF</t>
  </si>
  <si>
    <t>PT-UTILIDAD DEL EJERCICIO</t>
  </si>
  <si>
    <t>PT-(-)PÉRDIDA DEL EJERCICIO</t>
  </si>
  <si>
    <t>PT-SUPERÁVIT DE REVALUACIÓN ACUMULADO PROPIEDADES, PLANTA Y EQUIPO</t>
  </si>
  <si>
    <t>PT-SUPERÁVIT DE REVALUACIÓN ACUMULADOACTIVOS INTANGIBLES</t>
  </si>
  <si>
    <t>PT-SUPERÁVIT DE REVALUACIÓN ACUMULADOOTROS</t>
  </si>
  <si>
    <t>PT-OTROS RESULTADOS INTEGRALES ACUMULADOS GANANCIAS Y PÉRDIDAS ACUMULADAS POR INVERSIONES EN INSTRUMENTOS DE PATRIMONIO MEDIDOS A VALOR RAZONABLE CON CAMBIOS EN OTRO RESULTADO INTEGRAL</t>
  </si>
  <si>
    <t>PT-OTROS RESULTADOS INTEGRALES ACUMULADOS GANANCIAS Y PÉRDIDAS ACUMULADAS POR LA CONVERSIÓN DE ESTADOS FINANCIEROS DE UN NEGOCIO EN EL EXTRANJERO</t>
  </si>
  <si>
    <t>PT-OTROS RESULTADOS INTEGRALES ACUMULADOS GANANCIAS Y PÉRDIDAS ACTUARIALES ACUMULADAS</t>
  </si>
  <si>
    <t>PT-OTROS RESULTADOS INTEGRALES ACUMULADOS LA PARTE EFECTIVA DE LAS GANANCIAS Y PÉRDIDAS DE LOS INSTRUMENTOS DE COBERTURA EN UNA COBERTURA DE FLUJOS DE EFECTIVO</t>
  </si>
  <si>
    <t>PT-OTROS RESULTADOS INTEGRALES ACUMULADOS OTROS</t>
  </si>
  <si>
    <t>I - VENTAS NETAS LOCALES DE BIENES GRAVADAS CON TARIFA DIFERENTE DE O%DE IVA</t>
  </si>
  <si>
    <t>I - VENTAS NETAS LOCALES DE BIENES GRAVADAS CON TARIFA 0% DE IVA O EXENTAS DE IVA</t>
  </si>
  <si>
    <t>I -  PRESTACIONES LOCALES DE SERVICIOS  GRAVADAS CON TARIFA DIFERENDE DE 0% DE IVA</t>
  </si>
  <si>
    <t>I - PRESTACIONES LOCALES DE SERVICIOS GRAVADAS CON TARIFA 0% DE IVA O EXENTAS DE IVA</t>
  </si>
  <si>
    <t>I -  EXPORTACIONES NETAS DE BIENES</t>
  </si>
  <si>
    <t>I - EXPORTACIONES NETAS DE SERVICIOS</t>
  </si>
  <si>
    <t>I - POR PRESTACIÓN DE SERVICIOS DE CONSTRUCCIÓN</t>
  </si>
  <si>
    <t>I - OBTENIDOS BAJO LA MODALIDAD DE COMISIONES O SIMILARES (RELACIONES DE AGENCIA)</t>
  </si>
  <si>
    <t>I - OBTENIDOS POR ARRENDAMIENTOS OPERATIVOS</t>
  </si>
  <si>
    <t xml:space="preserve">I -  POR REGALÍAS Y OTRAS CESIONES DE DERECHOS A RESIDENTES O ESTABLECIDAS EN ECUADOR </t>
  </si>
  <si>
    <t xml:space="preserve">I -  POR REGALÍAS Y OTRAS CESIONES DE DERECHOS A NO RESIDENTES NI ESTABLECIDAS EN ECUADOR </t>
  </si>
  <si>
    <t xml:space="preserve">I - POR DIVIDENDOS PROCEDENTES DE SOCIEDADES RESIDENTES O ESTABLECIDAS EN ECUADOR </t>
  </si>
  <si>
    <t xml:space="preserve">I - POR DIVIDENDOS PROCEDENTES DE SOCIEDADES NO RESIDENTES NI ESTABLECIDAS EN ECUADOR </t>
  </si>
  <si>
    <t>I - GANANCIAS NETAS POR MEDICIONES DE ACTIVOS BIOLÓGICOS A VALOR RAZONABLE MENOS COSTOS DE VENTA</t>
  </si>
  <si>
    <t>I - GANANCIAS NETAS POR MEDICIÓN DE PROPIEDADES DE INVERSIÓN A VALOR RAZONABLE</t>
  </si>
  <si>
    <t>I - GANANCIAS NETAS POR MEDICIÓN DE INSTRUMENTOS FINANCIEROS A VALOR RAZONABLE</t>
  </si>
  <si>
    <t>I - GANANCIAS NETAS POR DIFERENCIAS DE CAMBIOS</t>
  </si>
  <si>
    <t>I - UTILIDAD EN VENTA DE PROPIEDADES, PLANTA Y EQUIPO</t>
  </si>
  <si>
    <t>I - UTILIDAD EN LA ENAJENACIÓN DE DERECHOS REPRESENTATIVOS DE CAPITAL</t>
  </si>
  <si>
    <t>I - INGRESOS DEVENGADOS POR SUBVENCIONES DEL GOBIERNO Y OTRAS AYUDAS GUBERNAMENTALES</t>
  </si>
  <si>
    <t>I - GANANCIAS NETAS POR REVERSIONES DE DETERIORO EN EL VALOR DE ACTIVOS FINANCIEROS (REVERSIÓN DE PROVISIONES PARA CRÉDITOS INCOBRABLES)</t>
  </si>
  <si>
    <t>I - GANANCIAS NETAS POR REVERSIONES DE DETERIORO EN EL VALOR DE INVENTARIOS</t>
  </si>
  <si>
    <t>I - GANANCIAS NETAS POR REVERSIONES DE DETERIORO EN EL VALOR DE ACTIVOS NO CORRIENTES MANTENIDOS PARA LA VENTA</t>
  </si>
  <si>
    <t>I - GANANCIAS NETAS POR REVERSIONES DE DETERIORO EN EL VALOR DE ACTIVOS BIOLÓGICOS</t>
  </si>
  <si>
    <t>I - GANANCIAS NETAS POR REVERSIONES DE DETERIORO EN EL VALOR DE PROPIEDADES, PLANTA Y EQUIPO</t>
  </si>
  <si>
    <t>I - GANANCIAS NETAS POR REVERSIONES DE DETERIORO EN EL VALOR DE ACTIVOS INTANGIBLES</t>
  </si>
  <si>
    <t>I - GANANCIAS NETAS POR REVERSIONES DE DETERIORO EN EL VALOR DE PROPIEDADES DE INVERSIÓN</t>
  </si>
  <si>
    <t>I - GANANCIAS NETAS POR REVERSIONES DE DETERIORO EN EL VALOR DE ACTIVOS DE EXPLORACIÓN Y EVALUACIÓN DE RECURSOS MINERALES</t>
  </si>
  <si>
    <t>I - GANANCIAS NETAS POR REVERSIONES DE DETERIORO EN EL VALOR DE INVERSIONES NO CORRIENTES</t>
  </si>
  <si>
    <t>I - GANANCIAS NETAS POR REVERSIONES DE DETERIORO EN EL VALOR OTRAS</t>
  </si>
  <si>
    <t>I -  GANANCIAS NETAS POR REVERSIONES DE PROVISIONES POR GARANTÍAS</t>
  </si>
  <si>
    <t>I - GANANCIAS NETAS POR REVERSIONES DE PROVISIONES POR DESMANTELAMIENTOS</t>
  </si>
  <si>
    <t>I - GANANCIAS NETAS POR REVERSIONES DE PROVISIONES POR CONTRATOS ONEROSOS</t>
  </si>
  <si>
    <t>I - GANANCIAS NETAS POR REVERSIONES DE PROVISIONES POR REESTRUCTURACIONES DE NEGOCIOS</t>
  </si>
  <si>
    <t>I - GANANCIAS NETAS POR REVERSIONES DE PROVISIONES POR REEMBOLSOS A CLIENTES</t>
  </si>
  <si>
    <t>I - GANANCIAS NETAS POR REVERSIONES DE PROVISIONES POR LITIGIOS</t>
  </si>
  <si>
    <t>I - GANANCIAS NETAS POR REVERSIONES DE PROVISIONES POR PASIVOS CONTINGENTES ASUMIDOS EN UNA COMBINACIÓN DE NEGOCIOS</t>
  </si>
  <si>
    <t>I - GANANCIAS NETAS POR REVERSIONES DE PROVISIONES OTRAS</t>
  </si>
  <si>
    <t xml:space="preserve"> I - GANANCIAS NETAS POR REVERSIONES DE PASIVOS POR BENEFICIOS A LOS EMPLEADOS JUBILACIÓN PATRONAL Y DESAHUCIO</t>
  </si>
  <si>
    <t>I - GANANCIAS NETAS POR REVERSIONES DE PASIVOS POR BENEFICIOS A LOS EMPLEADOS OTROS</t>
  </si>
  <si>
    <t>I -  RENTAS EXENTAS PROVENIENTES DE DONACIONES Y APORTACIONES (PARA USO DE INSTITUCIONES DE CARÁCTER PRIVADO SIN FINES DE LUCRO) DE RECURSOS PÚBLICOS</t>
  </si>
  <si>
    <t>I - RENTAS EXENTAS PROVENIENTES DE DONACIONES Y APORTACIONES (PARA USO DE INSTITUCIONES DE CARÁCTER PRIVADO SIN FINES DE LUCRO) DE OTRAS LOCALES</t>
  </si>
  <si>
    <t>I - RENTAS EXENTAS PROVENIENTES DE DONACIONES Y APORTACIONES (PARA USO DE INSTITUCIONES DE CARÁCTER PRIVADO SIN FINES DE LUCRO) DEL EXTERIOR</t>
  </si>
  <si>
    <t>I - RENTAS EXENTAS PROVENIENTES DE DONACIONES Y APORTACIONES (PARA USO DE INSTITUCIONES DE CARÁCTER PRIVADO SIN FINES DE LUCRO) POR LUCRO CESANTE</t>
  </si>
  <si>
    <t>I - RENTAS EXENTAS PROVENIENTES DE DONACIONES Y APORTACIONES (PARA USO DE INSTITUCIONES DE CARÁCTER PRIVADO SIN FINES DE LUCRO) OTROS</t>
  </si>
  <si>
    <t>I - PROVENIENTES DEL EXTERIOR</t>
  </si>
  <si>
    <t>I - OTROS INGRESOS OTROS</t>
  </si>
  <si>
    <t>I - ARRENDAMIENTO MERCANTIL  RELACIONADAS LOCAL</t>
  </si>
  <si>
    <t>I - ARRENDAMIENTO MERCANTIL  RELACIONADAS DEL EXTERIOR</t>
  </si>
  <si>
    <t>I - ARRENDAMIENTO MERCANTIL  NO RELACIONADAS LOCAL</t>
  </si>
  <si>
    <t>I - ARRENDAMIENTO MERCANTIL  NO RELACIONADAS DEL EXTERIOR</t>
  </si>
  <si>
    <t xml:space="preserve"> I - COSTOS DE TRANSACCIÓN (COMISIONES BANCARIAS, HONORARIOS, TASAS, ENTRE OTROS) RELACIONADAS LOCAL</t>
  </si>
  <si>
    <t>I -  COSTOS DE TRANSACCIÓN (COMISIONES BANCARIAS, HONORARIOS, TASAS, ENTRE OTROS) RELACIONADAS DEL EXTERIOR</t>
  </si>
  <si>
    <t>I -  COSTOS DE TRANSACCIÓN (COMISIONES BANCARIAS, HONORARIOS, TASAS, ENTRE OTROS) NO RELACIONADAS LOCAL</t>
  </si>
  <si>
    <t>I -  COSTOS DE TRANSACCIÓN (COMISIONES BANCARIAS, HONORARIOS, TASAS, ENTRE OTROS) NO RELACIONADAS DEL EXTERIOR</t>
  </si>
  <si>
    <t>I - INTERESES CON INSTITUCIONES FINANCIERAS RELACIONADAS  LOCAL</t>
  </si>
  <si>
    <t>I - INTERESES CON INSTITUCIONES FINANCIERASRELACIONADAS DEL EXTERIOR</t>
  </si>
  <si>
    <t>I - INTERESES CON INSTITUCIONES FINANCIERAS NO RELACIONADAS LOCAL</t>
  </si>
  <si>
    <t>I - INTERESES CON INSTITUCIONES FINANCIERAS NO RELACIONADAS DEL EXTERIOR</t>
  </si>
  <si>
    <t>I - INTERESES DEVENGADOS CON TERCEROSRELACIONADAS LOCAL</t>
  </si>
  <si>
    <t>I - INTERESES DEVENGADOS CON TERCEROSRELACIONADAS DEL EXTERIOR</t>
  </si>
  <si>
    <t>I - INTERESES DEVENGADOS CON TERCEROS NO RELACIONADAS LOCAL</t>
  </si>
  <si>
    <t>I - INTERESES DEVENGADOS CON TERCEROSNO RELACIONADAS DEL EXTERIOR</t>
  </si>
  <si>
    <t>I - INGRESOS FINANCIEROS INTERESES IMPLÍCITOS DEVENGADOS POR ACUERDOS QUE CONSTITUYEN EFECTIVAMENTE UNA TRANSACCIÓN FINANCIERA O COBRO DIFERIDO</t>
  </si>
  <si>
    <t>I - INGRESOS FINANCIEROS OTROS</t>
  </si>
  <si>
    <t xml:space="preserve">I - GANANCIAS POR MEDICIÓN DE INVERSIONES EN ASOCIADAS Y NEGOCIOS CONJUNTOS AL MÉTODO DE LA PARTICIPACIÓN (VALOR PATRIMONIAL PROPORCIONAL)I - </t>
  </si>
  <si>
    <t>I - INGRESOS NO OPERACIONALES OTROS</t>
  </si>
  <si>
    <t>I - GANANCIAS NETAS PROCEDENTES DE ACTIVIDADES DISCONTINUADAS</t>
  </si>
  <si>
    <t>C - INVENTARIO INICIAL DE BIENES NO PRODUCIDOS POR EL SUJETO PASIVO</t>
  </si>
  <si>
    <t>C - COMPRAS NETAS LOCALES DE BIENES NO PRODUCIDOS POR EL SUJETO PASIVO</t>
  </si>
  <si>
    <t>C - IMPORTACIONES DE BIENES NO PRODUCIDOS POR EL SUJETO PASIVO</t>
  </si>
  <si>
    <t>C - (-) INVENTARIO FINAL DE BIENES NO PRODUCIDOS POR EL SUJETO PASIVO</t>
  </si>
  <si>
    <t>C - INVENTARIO INICIAL DE MATERIA PRIMA</t>
  </si>
  <si>
    <t>C - COMPRAS NETAS LOCALES DE MATERIA PRIMA</t>
  </si>
  <si>
    <t>C - IMPORTACIONES DE MATERIA PRIMA</t>
  </si>
  <si>
    <t>C - (-) INVENTARIO FINAL DE MATERIA PRIMA</t>
  </si>
  <si>
    <t>C - INVENTARIO INICIAL DE PRODUCTOS EN PROCESO</t>
  </si>
  <si>
    <t>C - (-) INVENTARIO FINAL DE PRODUCTOS EN PROCESO</t>
  </si>
  <si>
    <t>C - INVENTARIO INICIAL PRODUCTOS TERMINADOS</t>
  </si>
  <si>
    <t>C - (-) INVENTARIO FINAL DE PRODUCTOS TERMINADOS</t>
  </si>
  <si>
    <t>C - (+ / -) AJUSTES</t>
  </si>
  <si>
    <t>COSTO - SUELDOS, SALARIOS Y DEMÁS REMUNERACIONES QUE CONSTITUYEN MATERIA GRAVADA DEL IESS</t>
  </si>
  <si>
    <t>COSTO -  BENEFICIOS SOCIALES, INDEMNIZACIONES Y OTRAS REMUNERACIONES QUE NO CONSTITUYEN MATERIA GRAVADA DEL IESS</t>
  </si>
  <si>
    <t>COSTO -  APORTE A LA SEGURIDAD SOCIAL (INCLUYE FONDO DE RESERVA)</t>
  </si>
  <si>
    <t>COSTO -  HONORARIOS PROFESIONALES Y DIETAS</t>
  </si>
  <si>
    <t>COSTO -  HONORARIOS Y OTROS PAGOS A NO RESIDENTES POR SERVICIOS OCASIONALES</t>
  </si>
  <si>
    <t>COSTO -  JUBILACIÓN PATRONAL</t>
  </si>
  <si>
    <t>COSTO -  DESAHUCIO</t>
  </si>
  <si>
    <t>COSTO -  OTROS GASTOS POR BENEFICIOS A LOS EMPLEADOS</t>
  </si>
  <si>
    <t>COSTO -  DEL COSTO HISTÓRICO DE PROPIEDADES, PLANTA Y EQUIPO ACELERADA</t>
  </si>
  <si>
    <t>COSTO . DEL COSTO HISTÓRICO DE PROPIEDADES, PLANTA Y EQUIPO NO ACELERADA</t>
  </si>
  <si>
    <t>COSTO - DEL COSTO HISTÓRICO DE PROPIEDADES DE INVERSIÓN</t>
  </si>
  <si>
    <t>COSTO - DEL COSTO HISTÓRICO DE ACTIVOS PARA EXPLORACIÓN Y EVALUACIÓN DE RECURSOS MINERALES</t>
  </si>
  <si>
    <t>COSTO  - DEL AJUSTE ACUMULADO POR REEXPRESIONES O REVALUACIONES PROPIEDADES, PLANTA Y EQUIPO</t>
  </si>
  <si>
    <t>COSTO  - DEL AJUSTE ACUMULADO POR REEXPRESIONES O REVALUACIONES  PROPIEDADES DE INVERSIÓN</t>
  </si>
  <si>
    <t>COSTO  - DEL AJUSTE ACUMULADO POR REEXPRESIONES O REVALUACIONES  ACTIVOS PARA EXPLORACIÓN Y EVALUACIÓN DE RECURSOS MINERALES</t>
  </si>
  <si>
    <t>COSTO  - DEL AJUSTE ACUMULADO POR REEXPRESIONES O REVALUACIONES  OTROS</t>
  </si>
  <si>
    <t>COSTO - DE ACTIVOS BIOLÓGICOS</t>
  </si>
  <si>
    <t>COSTO - OTRAS DEPRECIACIONES</t>
  </si>
  <si>
    <t>COSTO - GASTOS POR AMORTIZACIONES DEL COSTO HISTÓRICO DE ACTIVOS INTANGIBLES</t>
  </si>
  <si>
    <t>COSTO - GASTOS POR AMORTIZACIONES DEL COSTO HISTÓRICO DE ACTIVOS PARA EXPLORACIÓN Y EVALUACIÓN DE RECURSOS MINERALES</t>
  </si>
  <si>
    <t>COSTO - DEL AJUSTE ACUMULADO POR REEXPRESIONES O REVALUACIONES ACTIVOS INTANGIBLES</t>
  </si>
  <si>
    <t>COSTO - DEL AJUSTE ACUMULADO POR REEXPRESIONES O REVALUACIONES ACTIVOS PARA EXPLORACIÓN Y EVALUACIÓN DE RECURSOS MINERALES</t>
  </si>
  <si>
    <t>COSTO - DEL AJUSTE ACUMULADO POR REEXPRESIONES O REVALUACIONES OTROS</t>
  </si>
  <si>
    <t>COSTO - PÉRDIDAS NETAS POR DETERIORO EN EL VALOR DE ACTIVOS INTANGIBLES  DE INVENTARIOS</t>
  </si>
  <si>
    <t>COSTO - PÉRDIDAS NETAS POR DETERIORO EN EL VALOR  DE ACTIVOS INTANGIBLES  DE PROPIEDADES, PLANTA Y EQUIPO</t>
  </si>
  <si>
    <t>COSTO - PÉRDIDAS NETAS POR DETERIORO EN EL VALOR DE ACTIVOS INTANGIBLES DE ACTIVOS INTANGIBLES</t>
  </si>
  <si>
    <t>COSTO - PÉRDIDAS NETAS POR DETERIORO EN EL VALOR -  OTRAS</t>
  </si>
  <si>
    <t>COSTO  - GASTOS DE PROVISIONES POR GARANTÍAS</t>
  </si>
  <si>
    <t>COSTO  -  GASTOS DE PROVISIONES POR DESMANTELAMIENTOS</t>
  </si>
  <si>
    <t>COSTO  -  GASTOS DE PROVISIONES POR PASIVOS CONTINGENTES ASUMIDOS EN UNA COMBINACIÓN DE NEGOCIOS</t>
  </si>
  <si>
    <t>COSTO  -  GASTOS DE PROVISIONES OTROS</t>
  </si>
  <si>
    <t>COSTO - PÉRDIDA EN VENTA DE ACTIVOS RELACIONADAS</t>
  </si>
  <si>
    <t>COSTO - PÉRDIDA EN VENTA DE ACTIVOS NO RELACIONADAS</t>
  </si>
  <si>
    <t>COSTO - SUMINISTROS, HERRAMIENTAS, MATERIALES Y REPUESTOS</t>
  </si>
  <si>
    <t>COSTO -  MANTENIMIENTO Y REPARACIONES</t>
  </si>
  <si>
    <t>COSTO - MERMAS</t>
  </si>
  <si>
    <t xml:space="preserve">COSTO - SEGUROS Y REASEGUROS (PRIMAS Y CESIONES) </t>
  </si>
  <si>
    <t>COSTO - GASTOS INDIRECTOS ASIGNADOS DESDE EL EXTERIOR POR PARTES RELACIONADAS</t>
  </si>
  <si>
    <t>COSTO - IMPUESTOS, CONTRIBUCIONES Y OTROS</t>
  </si>
  <si>
    <t>COSTO -  COMISIONES Y SIMILARES  (DIFERENTES DE LAS COMISIONES POR OPERACIONES FINANCIERAS) RELACIONADAS LOCAL</t>
  </si>
  <si>
    <t>COSTO -  COMISIONES Y SIMILARES  (DIFERENTES DE LAS COMISIONES POR OPERACIONES FINANCIERAS) RELACIONADAS DEL EXTERIOR</t>
  </si>
  <si>
    <t>COSTO -  COMISIONES Y SIMILARES  (DIFERENTES DE LAS COMISIONES POR OPERACIONES FINANCIERAS) NO RELACIONADAS LOCAL</t>
  </si>
  <si>
    <t>COSTO -  COMISIONES Y SIMILARES  (DIFERENTES DE LAS COMISIONES POR OPERACIONES FINANCIERAS) NO RELACIONADAS DEL EXTERIOR</t>
  </si>
  <si>
    <t>COSTO -  OPERACIONES DE REGALÍAS, SERVICIOS TÉCNICOS, ADMINISTRATIVOS, DE CONSULTORÍA Y SIMILARES RELACIONADAS LOCAL</t>
  </si>
  <si>
    <t>COSTO -  OPERACIONES DE REGALÍAS, SERVICIOS TÉCNICOS, ADMINISTRATIVOS, DE CONSULTORÍA Y SIMILARES RELACIONADAS DEL EXTERIOR</t>
  </si>
  <si>
    <t>COSTO -  OPERACIONES DE REGALÍAS, SERVICIOS TÉCNICOS, ADMINISTRATIVOS, DE CONSULTORÍA Y SIMILARES NO RELACIONADAS LOCAL</t>
  </si>
  <si>
    <t>COSTO -  OPERACIONES DE REGALÍAS, SERVICIOS TÉCNICOS, ADMINISTRATIVOS, DE CONSULTORÍA Y SIMILARES NO RELACIONADAS DEL EXTERIOR</t>
  </si>
  <si>
    <t>COSTO -  INSTALACIÓN, ORGANIZACIÓN Y SIMILARES</t>
  </si>
  <si>
    <t>COSTO -  IVA QUE SE CARGA AL COSTO O GASTO</t>
  </si>
  <si>
    <t>COSTO -  SERVICIOS PÚBLICOS</t>
  </si>
  <si>
    <t>COSTO -  OTROS</t>
  </si>
  <si>
    <t>GASTO - IMPORTACIONES DE BIENES NO PRODUCIDOS POR EL SUJETO PASIVO</t>
  </si>
  <si>
    <t>GASTO  (+ / -) AJUSTES INVENTARIOS</t>
  </si>
  <si>
    <t>GASTO - SUELDOS, SALARIOS Y DEMÁS REMUNERACIONES QUE CONSTITUYEN MATERIA GRAVADA DEL IESS</t>
  </si>
  <si>
    <t>GASTO - BENEFICIOS SOCIALES, INDEMNIZACIONES Y OTRAS REMUNERACIONES QUE NO CONSTITUYEN MATERIA GRAVADA DEL IESS</t>
  </si>
  <si>
    <t>GASTO - APORTE A LA SEGURIDAD SOCIAL (INCLUYE FONDO DE RESERVA)</t>
  </si>
  <si>
    <t>GASTO - HONORARIOS PROFESIONALES Y DIETAS</t>
  </si>
  <si>
    <t>GASTO - HONORARIOS Y OTROS PAGOS A NO RESIDENTES POR SERVICIOS OCASIONALES</t>
  </si>
  <si>
    <t>GASTO - JUBILACIÓN PATRONAL</t>
  </si>
  <si>
    <t>GASTO - DESAHUCIO</t>
  </si>
  <si>
    <t>GASTOS POR BENEFICIOS A LOS EMPLEADOS OTROS</t>
  </si>
  <si>
    <t>GASTOS POR DEPRECIACIONES DEL COSTO HISTÓRICO DE PROPIEDADES, PLANTA Y EQUIPO ACELERADA</t>
  </si>
  <si>
    <t>GASTOS POR DEPRECIACIONES DEL COSTO HISTÓRICO DE PROPIEDADES, PLANTA Y EQUIPO NO ACELERADA</t>
  </si>
  <si>
    <t>GASTOS POR DEPRECIACIONES DEL COSTO HISTÓRICO DE PROPIEDADES DE INVERSIÓN</t>
  </si>
  <si>
    <t>GASTOS POR DEPRECIACIONES DEL COSTO HISTÓRICO DE ACTIVOS PARA EXPLORACIÓN Y EVALUACIÓN DE RECURSOS MINERALES</t>
  </si>
  <si>
    <t>GASTOS POR DEPRECIACIONES DEL AJUSTE ACUMULADO POR REEXPRESIONES O REVALUACIONES PROPIEDADES, PLANTA Y EQUIPO</t>
  </si>
  <si>
    <t>GASTOS POR DEPRECIACIONES DEL AJUSTE ACUMULADO POR REEXPRESIONES O REVALUACIONES PROPIEDADES DE INVERSIÓN</t>
  </si>
  <si>
    <t>GASTOS POR DEPRECIACIONES DEL AJUSTE ACUMULADO POR REEXPRESIONES O REVALUACIONES ACTIVOS PARA EXPLORACIÓN Y EVALUACIÓN DE RECURSOS MINERALES</t>
  </si>
  <si>
    <t>GASTOS POR DEPRECIACIONES DEL AJUSTE ACUMULADO POR REEXPRESIONES O REVALUACIONES OTROS</t>
  </si>
  <si>
    <t>GASTOS POR DEPRECIACIONES DE ACTIVOS BIOLÓGICOS</t>
  </si>
  <si>
    <t>GASTOS POR DEPRECIACIONES OTRAS DEPRECIACIONES</t>
  </si>
  <si>
    <t>GASTOS POR AMORTIZACIONES DEL COSTO HISTÓRICO DE ACTIVOS INTANGIBLES</t>
  </si>
  <si>
    <t>GASTOS POR AMORTIZACIONES DEL COSTO HISTÓRICO DE ACTIVOS PARA EXPLORACIÓN Y EVALUACIÓN DE RECURSOS MINERALES</t>
  </si>
  <si>
    <t>GASTOS POR AMORTIZACIONES DEL AJUSTE ACUMULADO POR REEXPRESIONES O REVALUACIONES ACTIVOS INTANGIBLES</t>
  </si>
  <si>
    <t>GASTOS POR AMORTIZACIONES DEL AJUSTE ACUMULADO POR REEXPRESIONES O REVALUACIONES ACTIVOS PARA EXPLORACIÓN Y EVALUACIÓN DE RECURSOS MINERALES</t>
  </si>
  <si>
    <t>GASTOS POR AMORTIZACIONES DEL AJUSTE ACUMULADO POR REEXPRESIONES O REVALUACIONES OTROS</t>
  </si>
  <si>
    <t>GASTOS POR AMORTIZACIONES DEL AJUSTE ACUMULADO POR REEXPRESIONES O REVALUACIONES OTRAS AMORTIZACIONES</t>
  </si>
  <si>
    <t>GASTO - PÉRDIDAS NETAS POR DETERIORO EN EL VALOR DE ACTIVOS FINANCIEROS ( PROVISIONES PARA CRÉDITOS INCOBRABLES)</t>
  </si>
  <si>
    <t>GASTO - PÉRDIDAS NETAS POR DETERIORO EN EL VALOR DE INVENTARIOS</t>
  </si>
  <si>
    <t>GASTO - PÉRDIDAS NETAS POR DETERIORO EN EL VALOR DE ACTIVOS NO CORRIENTES MANTENIDOS PARA LA VENTA</t>
  </si>
  <si>
    <t>GASTO - PÉRDIDAS NETAS POR DETERIORO EN EL VALOR DE ACTIVOS BIOLÓGICOS</t>
  </si>
  <si>
    <t>GASTO - PÉRDIDAS NETAS POR DETERIORO EN EL VALOR DE PROPIEDADES, PLANTA Y EQUIPO</t>
  </si>
  <si>
    <t>GASTO - PÉRDIDAS NETAS POR DETERIORO EN EL VALOR DE ACTIVOS INTANGIBLES</t>
  </si>
  <si>
    <t>GASTO - PÉRDIDAS NETAS POR DETERIORO EN EL VALOR DE PROPIEDADES DE INVERSIÓN</t>
  </si>
  <si>
    <t>GASTO - PÉRDIDAS NETAS POR DETERIORO EN EL VALOR DE ACTIVOS DE EXPLORACIÓN Y EVALUACIÓN DE RECURSOS MINERALES</t>
  </si>
  <si>
    <t>GASTO - PÉRDIDAS NETAS POR DETERIORO EN EL VALOR DE INVERSIONES NO CORRIENTES</t>
  </si>
  <si>
    <t>GASTO - PÉRDIDAS NETAS POR DETERIORO EN EL VALOR OTRAS</t>
  </si>
  <si>
    <t>GASTOS DE PROVISIONES POR GARANTÍAS</t>
  </si>
  <si>
    <t>GASTOS DE PROVISIONES POR DESMANTELAMIENTOS</t>
  </si>
  <si>
    <t>GASTOS DE PROVISIONES  POR CONTRATOS ONEROSOS</t>
  </si>
  <si>
    <t>GASTOS DE PROVISIONES  POR REESTRUCTURACIONES DE NEGOCIOS</t>
  </si>
  <si>
    <t>GASTOS DE PROVISIONES  POR REEMBOLSOS A CLIENTES</t>
  </si>
  <si>
    <t>GASTOS DE PROVISIONES  POR LITIGIOS</t>
  </si>
  <si>
    <t>GASTOS DE PROVISIONES  POR PASIVOS CONTINGENTES ASUMIDOS EN UNA COMBINACIÓN DE NEGOCIOS</t>
  </si>
  <si>
    <t>GASTOS DE PROVISIONES  OTROS</t>
  </si>
  <si>
    <t>GASTO - PÉRDIDA EN VENTA DE ACTIVOS RELACIONADAS</t>
  </si>
  <si>
    <t>GASTO - PÉRDIDA EN VENTA DE ACTIVOS NO RELACIONADAS</t>
  </si>
  <si>
    <t>OTROS GASTOS PROMOCIÓN Y PUBLICIDAD</t>
  </si>
  <si>
    <t>OTROS GASTOS TRANSPORTE</t>
  </si>
  <si>
    <t>OTROS GASTOS CONSUMO DE COMBUSTIBLES Y LUBRICANTES</t>
  </si>
  <si>
    <t>OTROS GASTOS GASTOS DE VIAJE</t>
  </si>
  <si>
    <t>OTROS GASTOS GASTOS DE GESTIÓN</t>
  </si>
  <si>
    <t>OTROS GASTOS ARRENDAMIENTOS OPERATIVOS</t>
  </si>
  <si>
    <t>OTROS GASTOS SUMINISTROS, HERRAMIENTAS, MATERIALES Y REPUESTOS</t>
  </si>
  <si>
    <t>OTROS GASTOS PÉRDIDA EN LA ENAJENACIÓN DE DERECHOS REPRESENTATIVOS DE CAPITAL</t>
  </si>
  <si>
    <t>OTROS GASTOS MANTENIMIENTO Y REPARACIONES</t>
  </si>
  <si>
    <t>OTROS GASTOS MERMAS</t>
  </si>
  <si>
    <t xml:space="preserve">OTROS GASTOS SEGUROS Y REASEGUROS (PRIMAS Y CESIONES) </t>
  </si>
  <si>
    <t>OTROS GASTOS GASTOS INDIRECTOS ASIGNADOS DESDE EL EXTERIOR POR PARTES RELACIONADAS</t>
  </si>
  <si>
    <t>OTROS GASTOS IMPUESTOS, CONTRIBUCIONES Y OTROS</t>
  </si>
  <si>
    <t>GASTO - COMISIONES Y SIMILARES  (DIFERENTES DE LAS COMISIONES POR OPERACIONES FINANCIERAS) RELACIONADAS LOCAL</t>
  </si>
  <si>
    <t>GASTO - COMISIONES Y SIMILARES  (DIFERENTES DE LAS COMISIONES POR OPERACIONES FINANCIERAS) RELACIONADAS DEL EXTERIOR</t>
  </si>
  <si>
    <t>GASTO - COMISIONES Y SIMILARES  (DIFERENTES DE LAS COMISIONES POR OPERACIONES FINANCIERAS) NO RELACIONADAS LOCAL</t>
  </si>
  <si>
    <t>GASTO - COMISIONES Y SIMILARES  (DIFERENTES DE LAS COMISIONES POR OPERACIONES FINANCIERAS) NO RELACIONADAS DEL EXTERIOR</t>
  </si>
  <si>
    <t>GASTO - OPERACIONES DE REGALÍAS, SERVICIOS TÉCNICOS, ADMINISTRATIVOS, DE CONSULTORÍA Y SIMILARES RELACIONADAS LOCAL</t>
  </si>
  <si>
    <t>GASTO - OPERACIONES DE REGALÍAS, SERVICIOS TÉCNICOS, ADMINISTRATIVOS, DE CONSULTORÍA Y SIMILARES RELACIONADAS DEL EXTERIOR</t>
  </si>
  <si>
    <t>GASTO - OPERACIONES DE REGALÍAS, SERVICIOS TÉCNICOS, ADMINISTRATIVOS, DE CONSULTORÍA Y SIMILARES NO RELACIONADAS LOCAL</t>
  </si>
  <si>
    <t>GASTO - OPERACIONES DE REGALÍAS, SERVICIOS TÉCNICOS, ADMINISTRATIVOS, DE CONSULTORÍA Y SIMILARES NO RELACIONADAS DEL EXTERIOR</t>
  </si>
  <si>
    <t>GASTO - INSTALACIÓN, ORGANIZACIÓN Y SIMILARES</t>
  </si>
  <si>
    <t>GASTO - IVA QUE SE CARGA AL COSTO O GASTO</t>
  </si>
  <si>
    <t>GASTO - SERVICIOS PÚBLICOS</t>
  </si>
  <si>
    <t>GASTO - PÉRDIDAS POR SINIESTROS</t>
  </si>
  <si>
    <t>GASTO - OTROS GASTOS OTROS</t>
  </si>
  <si>
    <t>GASTO - ARRENDAMIENTO MERCANTIL RELACIONADAS LOCAL</t>
  </si>
  <si>
    <t>GASTO - ARRENDAMIENTO MERCANTIL RELACIONADAS DEL EXTERIOR</t>
  </si>
  <si>
    <t>GASTO - ARRENDAMIENTO MERCANTIL NO RELACIONADAS LOCAL</t>
  </si>
  <si>
    <t>GASTO - ARRENDAMIENTO MERCANTIL NO RELACIONADAS DEL EXTERIOR</t>
  </si>
  <si>
    <t>GF- COSTOS DE TRANSACCIÓN (COMISIONES BANCARIAS, HONORARIOS, TASAS, ENTRE OTROS) RELACIONADAS LOCAL</t>
  </si>
  <si>
    <t>GF-COSTOS DE TRANSACCIÓN (COMISIONES BANCARIAS, HONORARIOS, TASAS, ENTRE OTROS) RELACIONADAS DEL EXTERIOR</t>
  </si>
  <si>
    <t>GF- COSTOS DE TRANSACCIÓN (COMISIONES BANCARIAS, HONORARIOS, TASAS, ENTRE OTROS) NO RELACIONADAS LOCAL</t>
  </si>
  <si>
    <t>GF- COSTOS DE TRANSACCIÓN (COMISIONES BANCARIAS, HONORARIOS, TASAS, ENTRE OTROS) NO RELACIONADAS DEL EXTERIOR</t>
  </si>
  <si>
    <t>GF-INTERESES CON INSTITUCIONES FINANCIERAS RELACIONADAS LOCAL</t>
  </si>
  <si>
    <t>GF-INTERESES CON INSTITUCIONES FINANCIERAS RELACIONADAS DEL EXTERIOR</t>
  </si>
  <si>
    <t>GF-INTERESES CON INSTITUCIONES FINANCIERAS NO RELACIONADAS LOCAL</t>
  </si>
  <si>
    <t>GF-INTERESES CON INSTITUCIONES FINANCIERAS NO RELACIONADAS DEL EXTERIOR</t>
  </si>
  <si>
    <t>GF-INTERESES PAGADOS A TERCEROS RELACIONADAS LOCAL</t>
  </si>
  <si>
    <t>GF-INTERESES PAGADOS A TERCEROS RELACIONADAS DEL EXTERIOR</t>
  </si>
  <si>
    <t>GF-INTERESES PAGADOS A TERCEROS NO RELACIONADAS LOCAL</t>
  </si>
  <si>
    <t>GF-INTERESES PAGADOS A TERCEROS NO RELACIONADAS DEL EXTERIOR</t>
  </si>
  <si>
    <t>GF-REVERSIONES DEL DESCUENTO DE PROVISIONES QUE FUERON RECONOCIDAS A SU VALOR PRESENTE</t>
  </si>
  <si>
    <t>GF-INTERESES IMPLÍCITOS DEVENGADOS POR ACUERDOS QUE CONSTITUYEN EFECTIVAMENTE UNA TRANSACCIÓN FINANCIERA O PAGO DIFERIDO</t>
  </si>
  <si>
    <t xml:space="preserve">GF-GASTOS FINANCIEROS OTROS </t>
  </si>
  <si>
    <t>GASTO - PÉRDIDAS POR MEDICIÓN DE INVERSIONES EN ASOCIADAS Y NEGOCIOS CONJUNTOS AL MÉTODO DE LA PARTICIPACIÓN (VALOR PATRIMONIAL PROPORCIONAL)</t>
  </si>
  <si>
    <t xml:space="preserve">GASTO -GASTOS NO OPERACIONALES OTROS </t>
  </si>
  <si>
    <t>GASTO -PÉRDIDAS NETAS PROCEDENTES DE ACTIVIDADES DISCONTINUADAS</t>
  </si>
  <si>
    <r>
      <t>AC-</t>
    </r>
    <r>
      <rPr>
        <b/>
        <sz val="8"/>
        <color indexed="8"/>
        <rFont val="Arial Narrow"/>
        <family val="2"/>
      </rPr>
      <t>314</t>
    </r>
    <r>
      <rPr>
        <sz val="8"/>
        <color indexed="8"/>
        <rFont val="Arial Narrow"/>
        <family val="2"/>
      </rPr>
      <t>(-) DETERIORO ACUMULADO DEL VALOR DE CUENTAS Y DOCUMENTOS POR COBRAR POR INCOBRABILIDAD (PROVISIONES PARA CRÉDITOS INCOBRABLES)</t>
    </r>
  </si>
  <si>
    <r>
      <t xml:space="preserve">AC- </t>
    </r>
    <r>
      <rPr>
        <b/>
        <sz val="8"/>
        <color indexed="8"/>
        <rFont val="Arial Narrow"/>
        <family val="2"/>
      </rPr>
      <t>317</t>
    </r>
    <r>
      <rPr>
        <sz val="8"/>
        <color indexed="8"/>
        <rFont val="Arial Narrow"/>
        <family val="2"/>
      </rPr>
      <t xml:space="preserve"> (-) DETERIORO ACUMULADO DEL VALOR DE CUENTAS Y DOCUMENTOS POR COBRAR POR INCOBRABILIDAD (PROVISIONES PARA CRÉDITOS INCOBRABLES)</t>
    </r>
  </si>
  <si>
    <r>
      <t xml:space="preserve">AC- </t>
    </r>
    <r>
      <rPr>
        <b/>
        <sz val="8"/>
        <color indexed="8"/>
        <rFont val="Arial Narrow"/>
        <family val="2"/>
      </rPr>
      <t xml:space="preserve">324 </t>
    </r>
    <r>
      <rPr>
        <sz val="8"/>
        <color indexed="8"/>
        <rFont val="Arial Narrow"/>
        <family val="2"/>
      </rPr>
      <t>(-) DETERIORO ACUMULADO DEL VALOR DE OTRAS CUENTAS Y DOCUMENTOS POR COBRAR POR INCOBRABILIDAD (PROVISIONES PARA CRÉDITOS INCOBRABLES)</t>
    </r>
  </si>
  <si>
    <r>
      <t xml:space="preserve">AC- </t>
    </r>
    <r>
      <rPr>
        <b/>
        <sz val="8"/>
        <color indexed="8"/>
        <rFont val="Arial Narrow"/>
        <family val="2"/>
      </rPr>
      <t>327</t>
    </r>
    <r>
      <rPr>
        <sz val="8"/>
        <color indexed="8"/>
        <rFont val="Arial Narrow"/>
        <family val="2"/>
      </rPr>
      <t xml:space="preserve"> (-) DETERIORO ACUMULADO DEL VALOR DE OTRAS CUENTAS Y DOCUMENTOS POR COBRAR POR INCOBRABILIDAD (PROVISIONES PARA CRÉDITOS INCOBRABLES)</t>
    </r>
  </si>
  <si>
    <r>
      <t xml:space="preserve">AC- </t>
    </r>
    <r>
      <rPr>
        <b/>
        <sz val="8"/>
        <color indexed="8"/>
        <rFont val="Arial Narrow"/>
        <family val="2"/>
      </rPr>
      <t>332</t>
    </r>
    <r>
      <rPr>
        <sz val="8"/>
        <color indexed="8"/>
        <rFont val="Arial Narrow"/>
        <family val="2"/>
      </rPr>
      <t xml:space="preserve"> PORCIÓN CORRIENTE DE ARRENDAMIENTOS FINANCIEROS POR COBRAR NO  RELACIONADAS </t>
    </r>
  </si>
  <si>
    <r>
      <t xml:space="preserve">AC- </t>
    </r>
    <r>
      <rPr>
        <b/>
        <sz val="8"/>
        <color indexed="8"/>
        <rFont val="Arial Narrow"/>
        <family val="2"/>
      </rPr>
      <t>334</t>
    </r>
    <r>
      <rPr>
        <sz val="8"/>
        <color indexed="8"/>
        <rFont val="Arial Narrow"/>
        <family val="2"/>
      </rPr>
      <t xml:space="preserve"> IMPORTE BRUTO ADEUDADO POR LOS CLIENTES POR EL TRABAJO EJECUTADO EN CONTRATOS DE CONSTRUCCIÓN NO RELACIONADOS </t>
    </r>
  </si>
  <si>
    <r>
      <t>ANC-</t>
    </r>
    <r>
      <rPr>
        <b/>
        <sz val="8"/>
        <color indexed="8"/>
        <rFont val="Arial Narrow"/>
        <family val="2"/>
      </rPr>
      <t>422</t>
    </r>
    <r>
      <rPr>
        <sz val="8"/>
        <color indexed="8"/>
        <rFont val="Arial Narrow"/>
        <family val="2"/>
      </rPr>
      <t xml:space="preserve"> (-) DETERIORO ACUMULADO DEL VALOR DE CUENTAS Y DOCUMENTOS POR COBRAR POR INCOBRABILIDAD (PROVISIONES PARA CRÉDITOS INCOBRABLES)</t>
    </r>
  </si>
  <si>
    <r>
      <t xml:space="preserve">ANC- </t>
    </r>
    <r>
      <rPr>
        <b/>
        <sz val="8"/>
        <color indexed="8"/>
        <rFont val="Arial Narrow"/>
        <family val="2"/>
      </rPr>
      <t>425</t>
    </r>
    <r>
      <rPr>
        <sz val="8"/>
        <color indexed="8"/>
        <rFont val="Arial Narrow"/>
        <family val="2"/>
      </rPr>
      <t>(-) DETERIORO ACUMULADO DEL VALOR DE CUENTAS Y DOCUMENTOS POR COBRAR COMERCIALES POR INCOBRABILIDAD (PROVISIONES PARA CRÉDITOS INCOBRABLES)</t>
    </r>
  </si>
  <si>
    <r>
      <t xml:space="preserve">ANC- </t>
    </r>
    <r>
      <rPr>
        <b/>
        <sz val="8"/>
        <color indexed="8"/>
        <rFont val="Arial Narrow"/>
        <family val="2"/>
      </rPr>
      <t>428</t>
    </r>
    <r>
      <rPr>
        <sz val="8"/>
        <color indexed="8"/>
        <rFont val="Arial Narrow"/>
        <family val="2"/>
      </rPr>
      <t xml:space="preserve"> (-) DETERIORO ACUMULADO DEL VALOR DE CUENTAS Y DOCUMENTOS POR COBRAR COMERCIALES POR INCOBRABILIDAD (PROVISIONES PARA CRÉDITOS INCOBRABLES)</t>
    </r>
  </si>
  <si>
    <r>
      <t>ANC-</t>
    </r>
    <r>
      <rPr>
        <b/>
        <sz val="8"/>
        <color indexed="8"/>
        <rFont val="Arial Narrow"/>
        <family val="2"/>
      </rPr>
      <t>431</t>
    </r>
    <r>
      <rPr>
        <sz val="8"/>
        <color indexed="8"/>
        <rFont val="Arial Narrow"/>
        <family val="2"/>
      </rPr>
      <t xml:space="preserve"> (-) DETERIORO ACUMULADO DEL VALOR DE CUENTAS Y DOCUMENTOS POR COBRAR COMERCIALES POR INCOBRABILIDAD (PROVISIONES PARA CRÉDITOS INCOBRABLES)</t>
    </r>
  </si>
  <si>
    <r>
      <t xml:space="preserve">PC- </t>
    </r>
    <r>
      <rPr>
        <b/>
        <sz val="8"/>
        <color indexed="8"/>
        <rFont val="Arial Narrow"/>
        <family val="2"/>
      </rPr>
      <t>531</t>
    </r>
    <r>
      <rPr>
        <sz val="8"/>
        <color indexed="8"/>
        <rFont val="Arial Narrow"/>
        <family val="2"/>
      </rPr>
      <t xml:space="preserve"> PORCIÓN CORRIENTE DE ARRENDAMIENTOS FINANCIEROS POR PAGAR</t>
    </r>
  </si>
  <si>
    <t>INSTRUCCIONES:</t>
  </si>
  <si>
    <t xml:space="preserve"> - Código Interno: el código de acuerdo a su empresa.</t>
  </si>
  <si>
    <t xml:space="preserve"> - Descripción: colocar el balance de la empresa </t>
  </si>
  <si>
    <t>FORMULARIO RENTA SOCIEDADES</t>
  </si>
  <si>
    <t>Operaciones de activo</t>
  </si>
  <si>
    <t>Operaciones de pasivo</t>
  </si>
  <si>
    <t>Operaciones de ingreso</t>
  </si>
  <si>
    <t>Operaciones de egreso</t>
  </si>
  <si>
    <t>Operaciones de regalías, servicios técnicos, administrativos, de consultoría y similares</t>
  </si>
  <si>
    <t>CON PARTES RELACIONADAS EN PARAÍSOS FISCALES, JURISDICCIONES DE MENOR IMPOSICIÓN Y RÉGIMENES FISCALES PREFERENTES</t>
  </si>
  <si>
    <t>CON PARTES RELACIONADAS EN OTRAS JURISDICCIONES O RÉGIMENES DEL EXTERIOR</t>
  </si>
  <si>
    <t>¿Sujeto pasivo exento de aplicación del régimen de precios de transferencia?</t>
  </si>
  <si>
    <t>Efectivo y equivalentes al efectivo</t>
  </si>
  <si>
    <t>311</t>
  </si>
  <si>
    <t>______</t>
  </si>
  <si>
    <t>Locales</t>
  </si>
  <si>
    <t>312</t>
  </si>
  <si>
    <t>Del exterior</t>
  </si>
  <si>
    <t>313</t>
  </si>
  <si>
    <t>(-) Deterioro acumulado del valor de cuentas y documentos por cobrar comerciales por incobrabilidad (provisiones para créditos incobrables)</t>
  </si>
  <si>
    <t>314</t>
  </si>
  <si>
    <t>315</t>
  </si>
  <si>
    <t>316</t>
  </si>
  <si>
    <t>317</t>
  </si>
  <si>
    <t>A ACCIONISTAS, SOCIOS, PARTICIPES, BENEFICIARIOS U OTROS TITULARES DE DERECHOS REPRESENTATIVOS DE CAPITAL</t>
  </si>
  <si>
    <t>318</t>
  </si>
  <si>
    <t>319</t>
  </si>
  <si>
    <t>En efectivo</t>
  </si>
  <si>
    <t>320</t>
  </si>
  <si>
    <t>En activos diferentes del efectivo</t>
  </si>
  <si>
    <t>321</t>
  </si>
  <si>
    <t>322</t>
  </si>
  <si>
    <t>323</t>
  </si>
  <si>
    <t>(-) Deterioro acumulado del valor de otras cuentas y documentos por cobrar por incobrabilidad (provisiones para créditos incobrables)</t>
  </si>
  <si>
    <t>324</t>
  </si>
  <si>
    <t>OTRAS NO RELACIONADAS</t>
  </si>
  <si>
    <t>325</t>
  </si>
  <si>
    <t>326</t>
  </si>
  <si>
    <t>327</t>
  </si>
  <si>
    <t>OTROS ACTIVOS FINANCIEROS CORRIENTES</t>
  </si>
  <si>
    <t>A costo amortizado</t>
  </si>
  <si>
    <t>328</t>
  </si>
  <si>
    <t>(-) Deterioro acumulado del valor  de otros activos financieros corrientes medidos a costo amortizado  (provisiones para créditos incobrables)</t>
  </si>
  <si>
    <t>329</t>
  </si>
  <si>
    <t>A valor razonable</t>
  </si>
  <si>
    <t>330</t>
  </si>
  <si>
    <t>Relacionadas</t>
  </si>
  <si>
    <t>331</t>
  </si>
  <si>
    <t>No relacionadas</t>
  </si>
  <si>
    <t>332</t>
  </si>
  <si>
    <t>IMPORTE BRUTO ADEUDADO POR LOS CLIENTES POR EL TRABAJO EJECUTADO EN CONTRATOS DE CONSTRUCCIÓN</t>
  </si>
  <si>
    <t>333</t>
  </si>
  <si>
    <t>334</t>
  </si>
  <si>
    <t>Crédito tributario a favor del sujeto pasivo (ISD)</t>
  </si>
  <si>
    <t>335</t>
  </si>
  <si>
    <t>Crédito tributario a favor del sujeto pasivo (IVA)</t>
  </si>
  <si>
    <t>336</t>
  </si>
  <si>
    <t xml:space="preserve">Crédito tributario a favor del sujeto pasivo (Impuesto a la Renta) </t>
  </si>
  <si>
    <t>337</t>
  </si>
  <si>
    <t>Otros</t>
  </si>
  <si>
    <t>338</t>
  </si>
  <si>
    <t>Mercaderías en tránsito</t>
  </si>
  <si>
    <t>339</t>
  </si>
  <si>
    <t>Inventario de materia prima (no para la construcción)</t>
  </si>
  <si>
    <t>340</t>
  </si>
  <si>
    <t>Inventario de productos en proceso (excluyendo obras/inmuebles en construcción para la venta)</t>
  </si>
  <si>
    <t>341</t>
  </si>
  <si>
    <t>Inventario de prod. term. y mercad. en almacén (excluyendo obras/inmuebles  terminados para la venta)</t>
  </si>
  <si>
    <t>342</t>
  </si>
  <si>
    <t>Inventario de suministros, herramientas, repuestos y materiales (no para la construcción)</t>
  </si>
  <si>
    <t>343</t>
  </si>
  <si>
    <t>Inventario de materia prima, suministros y materiales para la construcción</t>
  </si>
  <si>
    <t>344</t>
  </si>
  <si>
    <t>Inventario de obras/inmuebles en construcción para la venta</t>
  </si>
  <si>
    <t>345</t>
  </si>
  <si>
    <t>Inventario de obras/inmuebles terminados para la venta</t>
  </si>
  <si>
    <t>346</t>
  </si>
  <si>
    <t>(-) Deterioro acumulado del valor de inventarios por ajuste al valor neto realizable</t>
  </si>
  <si>
    <t>347</t>
  </si>
  <si>
    <t>Costo</t>
  </si>
  <si>
    <t>348</t>
  </si>
  <si>
    <t>(-) Deterioro acumulado del valor de activos no corrientes mantenidos para la venta</t>
  </si>
  <si>
    <t>349</t>
  </si>
  <si>
    <t>A costo</t>
  </si>
  <si>
    <t>350</t>
  </si>
  <si>
    <t>(-) Deterioro acumulado del valor de activos biológicos medidos a costo</t>
  </si>
  <si>
    <t>351</t>
  </si>
  <si>
    <t>A valor razonable menos los costos de venta</t>
  </si>
  <si>
    <t>352</t>
  </si>
  <si>
    <t>353</t>
  </si>
  <si>
    <t>354</t>
  </si>
  <si>
    <t>355</t>
  </si>
  <si>
    <t>Propaganda y publicidad prepagada</t>
  </si>
  <si>
    <t>356</t>
  </si>
  <si>
    <t>Arrendamientos operativos pagados por anticipado</t>
  </si>
  <si>
    <t>357</t>
  </si>
  <si>
    <t>Primas de seguro pagadas por anticipado</t>
  </si>
  <si>
    <t>358</t>
  </si>
  <si>
    <t>359</t>
  </si>
  <si>
    <t>Otros Activos Corrientes</t>
  </si>
  <si>
    <t>360</t>
  </si>
  <si>
    <t>361</t>
  </si>
  <si>
    <t>ACTIVOS  NO CORRIENTES</t>
  </si>
  <si>
    <t>Costo histórico antes de reexpresiones o revaluaciones</t>
  </si>
  <si>
    <t>362</t>
  </si>
  <si>
    <t>Ajuste acumulado por reexpresiones o revaluaciones</t>
  </si>
  <si>
    <t>ajuste acumulado por reexpresiones o revaluaciones</t>
  </si>
  <si>
    <t>363</t>
  </si>
  <si>
    <t xml:space="preserve">Costo histórico antes de reexpresiones o revaluaciones </t>
  </si>
  <si>
    <t>364</t>
  </si>
  <si>
    <t>365</t>
  </si>
  <si>
    <t>366</t>
  </si>
  <si>
    <t>367</t>
  </si>
  <si>
    <t>368</t>
  </si>
  <si>
    <t>369</t>
  </si>
  <si>
    <t>370</t>
  </si>
  <si>
    <t>371</t>
  </si>
  <si>
    <t>Construcciones en Curso y Otros Activos en Tránsito</t>
  </si>
  <si>
    <t>372</t>
  </si>
  <si>
    <t>Muebles y enseres</t>
  </si>
  <si>
    <t>373</t>
  </si>
  <si>
    <t>Equipo de Computación</t>
  </si>
  <si>
    <t>equipo de computación</t>
  </si>
  <si>
    <t>374</t>
  </si>
  <si>
    <t>Vehículos, Equipo de Transporte y Caminero Móvil</t>
  </si>
  <si>
    <t>375</t>
  </si>
  <si>
    <t>PROPIEDADES, PLANTA Y EQUIPO POR CONTRATOS DE ARRENDAMIENTO FINANCIERO</t>
  </si>
  <si>
    <t>Terrenos</t>
  </si>
  <si>
    <t>376</t>
  </si>
  <si>
    <t>Edificios y otros inmuebles (excepto terrenos)</t>
  </si>
  <si>
    <t>edificios y otros inmuebles (excepto terrenos)</t>
  </si>
  <si>
    <t>377</t>
  </si>
  <si>
    <t>Naves, aeronaves, barcazas y similares</t>
  </si>
  <si>
    <t>naves, aeronaves, barcazas y similares</t>
  </si>
  <si>
    <t>378</t>
  </si>
  <si>
    <t>Maquinaria, equipo, instalaciones y adecuaciones</t>
  </si>
  <si>
    <t>maquinaria, equipo, instalaciones y adecuaciones</t>
  </si>
  <si>
    <t>379</t>
  </si>
  <si>
    <t>Equipo de computación</t>
  </si>
  <si>
    <t>380</t>
  </si>
  <si>
    <t>Vehículos, equipo de transporte y caminero móvil</t>
  </si>
  <si>
    <t>vehículos, equipo de transporte y caminero móvil</t>
  </si>
  <si>
    <t>381</t>
  </si>
  <si>
    <t>otros</t>
  </si>
  <si>
    <t>382</t>
  </si>
  <si>
    <t>Otras Propiedades, Planta y Equipo</t>
  </si>
  <si>
    <t>383</t>
  </si>
  <si>
    <t>(-) DEPRECIACIÒN ACUMULADA DE PROPIEDADES, PLANTA Y EQUIPO</t>
  </si>
  <si>
    <t>Del costo histórico antes de reexpresiones o revaluaciones</t>
  </si>
  <si>
    <t>384</t>
  </si>
  <si>
    <t>Del ajuste acumulado por reexpresiones o revaluaciones</t>
  </si>
  <si>
    <t>385</t>
  </si>
  <si>
    <t>(-) Deterioro acumulado del valor de propiedades, planta y equipo</t>
  </si>
  <si>
    <t>386</t>
  </si>
  <si>
    <t>Plusvalía o goodwill (derecho de llave)</t>
  </si>
  <si>
    <t>387</t>
  </si>
  <si>
    <t>Marcas, patentes, licencias y otros similares</t>
  </si>
  <si>
    <t>388</t>
  </si>
  <si>
    <t>Adecuaciones y mejoras en bienes arrendados mediante arrendamiento operativo</t>
  </si>
  <si>
    <t>389</t>
  </si>
  <si>
    <t>Derechos en acuerdos de concesión</t>
  </si>
  <si>
    <t>390</t>
  </si>
  <si>
    <t>391</t>
  </si>
  <si>
    <t>(-) Amortización acumulada de activos intangibles</t>
  </si>
  <si>
    <t>392</t>
  </si>
  <si>
    <t>(-) Deterioro acumulado de activos intangibles</t>
  </si>
  <si>
    <t>393</t>
  </si>
  <si>
    <t>394</t>
  </si>
  <si>
    <t>395</t>
  </si>
  <si>
    <t>396</t>
  </si>
  <si>
    <t>397</t>
  </si>
  <si>
    <t>(-) Depreciación Acumulada de Propiedades de Inversión</t>
  </si>
  <si>
    <t>398</t>
  </si>
  <si>
    <t>(-) Deterioro Acumulado del Valor de Propiedades de Inversión</t>
  </si>
  <si>
    <t>399</t>
  </si>
  <si>
    <t>400</t>
  </si>
  <si>
    <t>(-) Depreciación acumulada de activos biológicos medidos a costo</t>
  </si>
  <si>
    <t>401</t>
  </si>
  <si>
    <t>402</t>
  </si>
  <si>
    <t>403</t>
  </si>
  <si>
    <t>404</t>
  </si>
  <si>
    <t>405</t>
  </si>
  <si>
    <t>406</t>
  </si>
  <si>
    <t>407</t>
  </si>
  <si>
    <t>Tangibles</t>
  </si>
  <si>
    <t>408</t>
  </si>
  <si>
    <t>Intangibles</t>
  </si>
  <si>
    <t>409</t>
  </si>
  <si>
    <t xml:space="preserve">(-) Depreciación / amortización acumulada de activos para exploración, evaluación y explotación </t>
  </si>
  <si>
    <t>410</t>
  </si>
  <si>
    <t xml:space="preserve">(-) Deterioro acumulado del valor de activos para exploración, evaluación y explotación </t>
  </si>
  <si>
    <t>411</t>
  </si>
  <si>
    <t>INVERSIONES NO CORRIENTES</t>
  </si>
  <si>
    <t>412</t>
  </si>
  <si>
    <t>Ajuste acumulado por aplicación del método de la participación (valor patrimonial proporcional)</t>
  </si>
  <si>
    <t>413</t>
  </si>
  <si>
    <t>414</t>
  </si>
  <si>
    <t>415</t>
  </si>
  <si>
    <t>416</t>
  </si>
  <si>
    <t>417</t>
  </si>
  <si>
    <t>Otros Derechos Representativos de Capital en Sociedades que no son Subsidiarias, ni Asociadas, ni Negocios Conjuntos</t>
  </si>
  <si>
    <t>418</t>
  </si>
  <si>
    <t>(-) Deterioro Acumulado del Valor de Inversiones no Corrientes</t>
  </si>
  <si>
    <t>419</t>
  </si>
  <si>
    <t>420</t>
  </si>
  <si>
    <t>421</t>
  </si>
  <si>
    <t>422</t>
  </si>
  <si>
    <t>423</t>
  </si>
  <si>
    <t>424</t>
  </si>
  <si>
    <t>425</t>
  </si>
  <si>
    <t>A ACCIONISTAS. SOCIOS, PARTICIPES. BENEFICIARIOS U OTROS TITULARES DE DERECHOS REPRESENTATIVOS DE CAPITAL</t>
  </si>
  <si>
    <t>426</t>
  </si>
  <si>
    <t>427</t>
  </si>
  <si>
    <t>(-) Deterioro acumulado del valor de cuentas y documentos por cobrar por incobrabilidad (provisiones para créditos incobrables)</t>
  </si>
  <si>
    <t>428</t>
  </si>
  <si>
    <t>429</t>
  </si>
  <si>
    <t>430</t>
  </si>
  <si>
    <t>431</t>
  </si>
  <si>
    <t>432</t>
  </si>
  <si>
    <t>433</t>
  </si>
  <si>
    <t>434</t>
  </si>
  <si>
    <t>OTROS ACTIVOS FINANCIEROS NO CORRIENTES</t>
  </si>
  <si>
    <t>435</t>
  </si>
  <si>
    <t>(-) Deterioro acumulado del valor  de otros activos financieros no corrientes medidos a costo amortizado (provisiones para créditos incobrables)</t>
  </si>
  <si>
    <t>436</t>
  </si>
  <si>
    <t>437</t>
  </si>
  <si>
    <t>438</t>
  </si>
  <si>
    <t>No Relacionadas</t>
  </si>
  <si>
    <t>439</t>
  </si>
  <si>
    <t>Por diferencias temporarias</t>
  </si>
  <si>
    <t>440</t>
  </si>
  <si>
    <t>Por pérdidas tributarias sujetas a amortización en periodos siguientes</t>
  </si>
  <si>
    <t>441</t>
  </si>
  <si>
    <t>442</t>
  </si>
  <si>
    <t>443</t>
  </si>
  <si>
    <t>444</t>
  </si>
  <si>
    <t>Otros Activos No Corrientes</t>
  </si>
  <si>
    <t>445</t>
  </si>
  <si>
    <t>449</t>
  </si>
  <si>
    <t>Ajustes acumulados por reexpresiones o revaluaciones de otras partidas de propiedades, planta y equipo (Informativo)</t>
  </si>
  <si>
    <t>460</t>
  </si>
  <si>
    <t>(-) Depreciación acumulada de los ajustes acumulados por reexpresiones o revaluaciones de otras partidas de propiedades, planta y equipo (Informativo)</t>
  </si>
  <si>
    <t>461</t>
  </si>
  <si>
    <t>Ajustes acumulados por reexpresiones o revaluaciones de activos intangibles (Informativo)</t>
  </si>
  <si>
    <t>462</t>
  </si>
  <si>
    <t>(-) Amortización acumulada de los ajustes acumulados por reexpresiones o revaluaciones de activos intangibles (Informativo)</t>
  </si>
  <si>
    <t>463</t>
  </si>
  <si>
    <t>Ajustes acumulados por reexpresiones o revaluaciones de propiedades de inversión (Informativo)</t>
  </si>
  <si>
    <t>464</t>
  </si>
  <si>
    <t>(-) Depreciación acumulada de los ajustes acumulados por reexpresiones o revaluaciones de propiedades de inversión (Informativo)</t>
  </si>
  <si>
    <t>465</t>
  </si>
  <si>
    <t>Ajustes acumulados por reexpresiones o revaluaciones de activos para exploración, evaluación y explotación de recursos minerales (Informativo)</t>
  </si>
  <si>
    <t>466</t>
  </si>
  <si>
    <t>(-) Depreciación/amortización acumulada del ajustes acumulado por reexpresiones o revaluaciones de activos para exploración, evaluación y explotación de recursos minerales (Informativo)</t>
  </si>
  <si>
    <t>467</t>
  </si>
  <si>
    <t>Total de las  revaluaciones y otros ajustes positivos producto de valoraciones financieras excluidos del cálculo del anticipo,  para todos los activos (Informativo)</t>
  </si>
  <si>
    <t>468</t>
  </si>
  <si>
    <t>(-) Total depreciación acumulada del ajuste acumulado por  revaluaciones y otros ajustes negativos producto de valoraciones financieras excluidos del cálculo del anticipo, para todos los activos (Informativo)</t>
  </si>
  <si>
    <t>469</t>
  </si>
  <si>
    <t>Total costo de terrenos en los que se desarrollan actividades agropecuarias (excluyendo sus revaluaciones o reexpresiones) (Informativo)</t>
  </si>
  <si>
    <t>470</t>
  </si>
  <si>
    <t>Total deterioro acumulado del costo de terrenos en los que se desarrollan actividades agropecuarias (Informativo)</t>
  </si>
  <si>
    <t>471</t>
  </si>
  <si>
    <t>Total costo de terrenos en los que se desarrollan proyectos inmobiliarios para la vivienda de interés social (excluyendo sus revaluaciones o reexpresiones) (Informativo)</t>
  </si>
  <si>
    <t>472</t>
  </si>
  <si>
    <t>Total deterioro acumulado del costo de terrenos en los que se desarrollan proyectos inmobiliarios para la vivienda de interés  social (Informativo)</t>
  </si>
  <si>
    <t>473</t>
  </si>
  <si>
    <t>Total de intereses implícitos no devengados (futuros ingresos financieros en el estado de resultados) por acuerdos que constituyen efectivamente una transacción financiera o cobro diferido (Informativo)</t>
  </si>
  <si>
    <t>474</t>
  </si>
  <si>
    <t>Activos (fideicomitidos y generados) en fideicomisos mercantiles o encargos fiduciarios donde el contribuyente es constituyente  o aportante (Informativo)</t>
  </si>
  <si>
    <t>475</t>
  </si>
  <si>
    <t>Activos adquiridos por el valor de las utilidades reinvertidas generadas en el período anterior al declarado (Informativo)</t>
  </si>
  <si>
    <t>476</t>
  </si>
  <si>
    <t>TOTAL DEL ACTIVO</t>
  </si>
  <si>
    <t>499</t>
  </si>
  <si>
    <t>511</t>
  </si>
  <si>
    <t>513</t>
  </si>
  <si>
    <t>514</t>
  </si>
  <si>
    <t>A ACCIONISTAS. SOCIOS, PARTÍCIPES. BENEFICIARIOS U OTROS TITULARES DE DERECHOS REPRESENTATIVOS DE CAPITAL</t>
  </si>
  <si>
    <t>515</t>
  </si>
  <si>
    <t>516</t>
  </si>
  <si>
    <t>517</t>
  </si>
  <si>
    <t>518</t>
  </si>
  <si>
    <t>519</t>
  </si>
  <si>
    <t>520</t>
  </si>
  <si>
    <t>521</t>
  </si>
  <si>
    <t>522</t>
  </si>
  <si>
    <t>OBLIGACIONES CON INSTITUCIONES FINANCIERAS - CORRIENTES</t>
  </si>
  <si>
    <t>523</t>
  </si>
  <si>
    <t>524</t>
  </si>
  <si>
    <t>525</t>
  </si>
  <si>
    <t>526</t>
  </si>
  <si>
    <t>Crédito A Mutuo</t>
  </si>
  <si>
    <t>527</t>
  </si>
  <si>
    <t>Porción Corriente de Obligaciones Emitidas</t>
  </si>
  <si>
    <t>528</t>
  </si>
  <si>
    <t>529</t>
  </si>
  <si>
    <t>530</t>
  </si>
  <si>
    <t>Porción Corriente de Arrendamientos Financieros Por Pagar</t>
  </si>
  <si>
    <t>531</t>
  </si>
  <si>
    <t>Impuesto A La Renta Por Pagar Del Ejercicio</t>
  </si>
  <si>
    <t>532</t>
  </si>
  <si>
    <t>Participación trabajadores por pagar del ejercicio</t>
  </si>
  <si>
    <t>533</t>
  </si>
  <si>
    <t>Obligaciones con el IESS</t>
  </si>
  <si>
    <t>534</t>
  </si>
  <si>
    <t>Jubilación Patronal</t>
  </si>
  <si>
    <t>535</t>
  </si>
  <si>
    <t>Otros Pasivos Corrientes Por Beneficios a Empleados</t>
  </si>
  <si>
    <t>536</t>
  </si>
  <si>
    <t>Por garantías</t>
  </si>
  <si>
    <t>537</t>
  </si>
  <si>
    <t>Por desmantelamiento</t>
  </si>
  <si>
    <t>538</t>
  </si>
  <si>
    <t>Por contratos onerosos</t>
  </si>
  <si>
    <t>539</t>
  </si>
  <si>
    <t>Por reestructuraciones de negocios</t>
  </si>
  <si>
    <t>540</t>
  </si>
  <si>
    <t>Por reembolsos a clientes</t>
  </si>
  <si>
    <t>541</t>
  </si>
  <si>
    <t>Por litigios</t>
  </si>
  <si>
    <t>542</t>
  </si>
  <si>
    <t>Por pasivos contingentes asumidos en una combinación de negocios</t>
  </si>
  <si>
    <t>543</t>
  </si>
  <si>
    <t>Otras</t>
  </si>
  <si>
    <t>544</t>
  </si>
  <si>
    <t>Anticipos de clientes</t>
  </si>
  <si>
    <t>545</t>
  </si>
  <si>
    <t>Subvenciones del Gobierno</t>
  </si>
  <si>
    <t>546</t>
  </si>
  <si>
    <t>547</t>
  </si>
  <si>
    <t xml:space="preserve">Transferencias casa matriz y sucursales (del exterior) </t>
  </si>
  <si>
    <t>548</t>
  </si>
  <si>
    <t>549</t>
  </si>
  <si>
    <t>550</t>
  </si>
  <si>
    <t>553</t>
  </si>
  <si>
    <t>554</t>
  </si>
  <si>
    <t/>
  </si>
  <si>
    <t>555</t>
  </si>
  <si>
    <t>556</t>
  </si>
  <si>
    <t>A ACCIONISTAS, SOCIOS, PARTÍCIPES. BENEFICIARIOS U OTROS TITULARES DE DERECHOS REPRESENTATIVOS DE CAPITAL</t>
  </si>
  <si>
    <t>557</t>
  </si>
  <si>
    <t>558</t>
  </si>
  <si>
    <t>559</t>
  </si>
  <si>
    <t>560</t>
  </si>
  <si>
    <t>561</t>
  </si>
  <si>
    <t>562</t>
  </si>
  <si>
    <t>OBLIGACIONES CON INSTITUCIONES FINANCIERAS - NO CORRIENTES</t>
  </si>
  <si>
    <t>563</t>
  </si>
  <si>
    <t>564</t>
  </si>
  <si>
    <t>565</t>
  </si>
  <si>
    <t>566</t>
  </si>
  <si>
    <t xml:space="preserve">Crédito a mutuo </t>
  </si>
  <si>
    <t>567</t>
  </si>
  <si>
    <t>Porción no corriente de obligaciones emitidas</t>
  </si>
  <si>
    <t>568</t>
  </si>
  <si>
    <t>569</t>
  </si>
  <si>
    <t>570</t>
  </si>
  <si>
    <t>Porción no corriente de arrendamientos financieros por pagar</t>
  </si>
  <si>
    <t>571</t>
  </si>
  <si>
    <t>Pasivo por Impuesto a la Renta diferido</t>
  </si>
  <si>
    <t>572</t>
  </si>
  <si>
    <t>573</t>
  </si>
  <si>
    <t>Desahucio</t>
  </si>
  <si>
    <t>574</t>
  </si>
  <si>
    <t>Otros Pasivos No Corrientes Por Beneficios A Empleados</t>
  </si>
  <si>
    <t>575</t>
  </si>
  <si>
    <t>576</t>
  </si>
  <si>
    <t>577</t>
  </si>
  <si>
    <t>578</t>
  </si>
  <si>
    <t>579</t>
  </si>
  <si>
    <t>580</t>
  </si>
  <si>
    <t>581</t>
  </si>
  <si>
    <t>582</t>
  </si>
  <si>
    <t>583</t>
  </si>
  <si>
    <t>584</t>
  </si>
  <si>
    <t>Subvenciones del gobierno</t>
  </si>
  <si>
    <t>585</t>
  </si>
  <si>
    <t>586</t>
  </si>
  <si>
    <t>OTROS PASIVOS NO CORRIENTES</t>
  </si>
  <si>
    <t>587</t>
  </si>
  <si>
    <t>588</t>
  </si>
  <si>
    <t>589</t>
  </si>
  <si>
    <t>Total de Intereses Implícitos No Debvengados (Futuros Gastos Financieros En El Estado De Resultados) Por Acuerdos Que Constituyen Efectivamente Una Transacción Financiera O Pago Diferido (Informativo)</t>
  </si>
  <si>
    <t>591</t>
  </si>
  <si>
    <t>Pasivos incurridos en fideicomisos mercantiles o encargos fiduciarios donde el contribuyente es constituyente  o aportante (Informativo)</t>
  </si>
  <si>
    <t>592</t>
  </si>
  <si>
    <t>599</t>
  </si>
  <si>
    <t>Capital Suscrito y/o Asignado</t>
  </si>
  <si>
    <t>601</t>
  </si>
  <si>
    <t>(-) Capital Suscrito No Pagado, Acciones en Tesorería</t>
  </si>
  <si>
    <t>602</t>
  </si>
  <si>
    <t>Aportes de Socios, Accionistas, Partícipes, Fundadores, Constituyentes, Beneficiarios U Otros Titulares De Derechos Representativos De Capital Para Futura Capitalización</t>
  </si>
  <si>
    <t>603</t>
  </si>
  <si>
    <t>Reserva legal</t>
  </si>
  <si>
    <t>604</t>
  </si>
  <si>
    <t>Reserva facultativa</t>
  </si>
  <si>
    <t>605</t>
  </si>
  <si>
    <t>606</t>
  </si>
  <si>
    <t>Reserva de capital</t>
  </si>
  <si>
    <t>607</t>
  </si>
  <si>
    <t>Reserva por donaciones</t>
  </si>
  <si>
    <t>608</t>
  </si>
  <si>
    <t>Reserva por valuación (procedente de la aplicación de normas ecuatorianas de contabilidad - NEC)</t>
  </si>
  <si>
    <t>609</t>
  </si>
  <si>
    <t>Superávit por revaluación de inversiones (procedente de la aplicación de normas ecuatorianas de contabilidad - NEC)</t>
  </si>
  <si>
    <t>610</t>
  </si>
  <si>
    <t>Utilidades acumuladas de ejercicios anteriores</t>
  </si>
  <si>
    <t>611</t>
  </si>
  <si>
    <t>(-) Pérdidas acumuladas de ejercicios anteriores</t>
  </si>
  <si>
    <t>612</t>
  </si>
  <si>
    <t>Excedente / pérdida del ejercicio anterior (con socios)</t>
  </si>
  <si>
    <t>613</t>
  </si>
  <si>
    <t>Resultados acumulados por adopción por primera vez de las NIIF</t>
  </si>
  <si>
    <t>614</t>
  </si>
  <si>
    <t>Utilidad del ejercicio</t>
  </si>
  <si>
    <t>615</t>
  </si>
  <si>
    <t>Pérdida del ejercicio</t>
  </si>
  <si>
    <t>616</t>
  </si>
  <si>
    <t>Excedente / pérdida del ejercicio económico (con socios)</t>
  </si>
  <si>
    <t>617</t>
  </si>
  <si>
    <t>Propiedades, Planta y Equipo</t>
  </si>
  <si>
    <t>618</t>
  </si>
  <si>
    <t>Activos intangibles</t>
  </si>
  <si>
    <t>619</t>
  </si>
  <si>
    <t>620</t>
  </si>
  <si>
    <t>Ganancias y pérdidas acumuladas por inversiones en instrumentos de patrimonio medidos a valor razonable con cambios en otro resultado integral</t>
  </si>
  <si>
    <t>621</t>
  </si>
  <si>
    <t>Ganancias y pérdidas acumuladas por la conversión de estados financieros de un negocio en el extranjero</t>
  </si>
  <si>
    <t>622</t>
  </si>
  <si>
    <t>Ganancias y pérdidas actuariales acumuladas</t>
  </si>
  <si>
    <t>623</t>
  </si>
  <si>
    <t>La parte efectiva de las ganancias y pérdidas de los instrumentos de cobertura en una cobertura de flujos de efectivo</t>
  </si>
  <si>
    <t>624</t>
  </si>
  <si>
    <t>625</t>
  </si>
  <si>
    <t xml:space="preserve">Dividendos declarados (distribuidos) a favor de titulares de derechos representativos de capital en el ejercicio fiscal  (Informativo) </t>
  </si>
  <si>
    <t>626</t>
  </si>
  <si>
    <t xml:space="preserve">Dividendos pagados (liquidados)  a titulares de derechos representativos de capital en el ejercicio fiscal  (Informativo) </t>
  </si>
  <si>
    <t>627</t>
  </si>
  <si>
    <t>TOTAL DEL PATRIMONIO</t>
  </si>
  <si>
    <t>698</t>
  </si>
  <si>
    <t>699</t>
  </si>
  <si>
    <t>VENTAS LOCALES DE BIENES</t>
  </si>
  <si>
    <t>Total ingresos</t>
  </si>
  <si>
    <t>Valor exento / no objeto</t>
  </si>
  <si>
    <t>Gravadas con tarifa diferente de 0% de IVA</t>
  </si>
  <si>
    <t>Gravadas con tarifa 0% de iva o exentas de IVA</t>
  </si>
  <si>
    <t>EXPORTACIONES NETAS (6009 - 6012)</t>
  </si>
  <si>
    <t>De bienes</t>
  </si>
  <si>
    <t>De servicios</t>
  </si>
  <si>
    <t>Por prestación de servicios de construcción</t>
  </si>
  <si>
    <t>Obtenidos bajo la modalidad de comisiones o similares (relaciones de agencia)</t>
  </si>
  <si>
    <t>Obtenidos por arrendamientos operativos</t>
  </si>
  <si>
    <t xml:space="preserve">A residentes o establecidas en Ecuador </t>
  </si>
  <si>
    <t xml:space="preserve">A no residentes ni establecidas en Ecuador </t>
  </si>
  <si>
    <t xml:space="preserve">Procedentes de sociedades residentes o establecidas en Ecuador </t>
  </si>
  <si>
    <t xml:space="preserve">Procedentes de sociedades no residentes ni establecidas en Ecuador </t>
  </si>
  <si>
    <t>Ganancias netas por mediciones de activos biológicos a valor razonable menos costos de venta</t>
  </si>
  <si>
    <t>Ganancias netas por medición de propiedades de inversión a valor razonable</t>
  </si>
  <si>
    <t>Ganancias netas por medición de instrumentos financieros a valor razonable</t>
  </si>
  <si>
    <t>Ganancias netas por diferencias de cambios</t>
  </si>
  <si>
    <t>Utilidad en venta de propiedades, planta y equipo</t>
  </si>
  <si>
    <t>Utilidad en la enajenación de derechos representativos de capital</t>
  </si>
  <si>
    <t>Ingresos devengados por subvenciones del gobierno y otras ayudas gubernamentales</t>
  </si>
  <si>
    <t>De activos financieros (reversión de provisiones para créditos incobrables)</t>
  </si>
  <si>
    <t>De inventarios</t>
  </si>
  <si>
    <t>De activos no corrientes mantenidos para la venta</t>
  </si>
  <si>
    <t>De activos biológicos</t>
  </si>
  <si>
    <t>De propiedades, planta y equipo</t>
  </si>
  <si>
    <t>De activos intangibles</t>
  </si>
  <si>
    <t>De propiedades de inversión</t>
  </si>
  <si>
    <t>De activos de exploración, evaluación y explotación de recursos minerales</t>
  </si>
  <si>
    <t>De inversiones no corrientes</t>
  </si>
  <si>
    <t>Por desmantelamientos</t>
  </si>
  <si>
    <t>Jubilación patronal y desahucio</t>
  </si>
  <si>
    <t>RENTAS NETAS PROVENIENTES DE DONACIONES Y APORTACIONES (PARA USO DE INSTITUCIONES DE CARÁCTER PRIVADOS SIN FINES DE LUCRO)</t>
  </si>
  <si>
    <t>De recursos públicos</t>
  </si>
  <si>
    <t>De otras locales</t>
  </si>
  <si>
    <t>Por lucro cesante</t>
  </si>
  <si>
    <t>Provenientes del exterior</t>
  </si>
  <si>
    <t>INGRESOS FINANCIEROS Y OTROS NO OPERACIONALES</t>
  </si>
  <si>
    <t>ARRENDAMIENTO MERCANTIL</t>
  </si>
  <si>
    <t>Local</t>
  </si>
  <si>
    <t>COSTOS DE TRANSACCIÓN (COMISIONES BANCRIAS, HONORARIOS, TASAS, ENTRE OTROS)</t>
  </si>
  <si>
    <t>.</t>
  </si>
  <si>
    <t>Intereses implícitos devengados por acuerdos que constituyen efectivamente una transacción financiera o cobro diferido</t>
  </si>
  <si>
    <t>Ganancias por medición de inversiones en asociadas y negocios conjuntos al método de la participación (valor patrimonial proporcional)</t>
  </si>
  <si>
    <t>,</t>
  </si>
  <si>
    <t xml:space="preserve">Valor exento / no objeto </t>
  </si>
  <si>
    <t>Ganancias netas procedentes de actividades discontinuadas</t>
  </si>
  <si>
    <t>6999</t>
  </si>
  <si>
    <t xml:space="preserve">Ventas netas de propiedades, planta y equipo (Informativo) </t>
  </si>
  <si>
    <t>Ingresos por reembolso como intermediario / monto total facturado por operadoras de transporte con puntos de emisión asignados a socios (Informativo)</t>
  </si>
  <si>
    <t>Dividendos declarados (distribuidos) a favor del contribuyente en el ejercicio fiscal (Informativo)</t>
  </si>
  <si>
    <t>Dividendos cobrados (recaudados) por el  contribuyente en el ejercicio fiscal (Informativo)</t>
  </si>
  <si>
    <t>Ingresos obtenidos por  las organizaciones previstas en la ley de economía popular y solidaria (Informativo)</t>
  </si>
  <si>
    <t>Utilidades (Informativo)</t>
  </si>
  <si>
    <t>Excedentes (Informativo)</t>
  </si>
  <si>
    <t xml:space="preserve">Monto total facturado por comisionistas y similares (relaciones de agencia)  (Informativo) </t>
  </si>
  <si>
    <t>Correspondiente a los valores brutos de los bienes o servicios vendidos bajo la modalidad de comisiones o similares (Informativo)</t>
  </si>
  <si>
    <t>Valor total correspondiente a las comisiones, descuentos, primas y similares sobre los valores brutos de los bienes o servicios vendidos bajo la modalidad de comisiones o similares (Informativo)</t>
  </si>
  <si>
    <t>Ingresos generados por compañías de transporte internacional por sus operaciones habituales de transporte (Informativo)</t>
  </si>
  <si>
    <t>Ingresos generados en fideicomisos mercantiles o encargos fiduciarios donde el contribuyente es constituyente o aportante (Informativo)</t>
  </si>
  <si>
    <t>Ingresos no objeto de impuesto a la renta</t>
  </si>
  <si>
    <t>Ingresos obtenidos en dinero electrónico (Informativo)</t>
  </si>
  <si>
    <t>Gasto</t>
  </si>
  <si>
    <t>Valor no deducible</t>
  </si>
  <si>
    <t>Inventario inicial de bienes no producidos por el sujeto pasivo</t>
  </si>
  <si>
    <t>Compras netas locales de bienes no producidos por el sujeto pasivo</t>
  </si>
  <si>
    <t>Importaciones de bienes no producidos por el sujeto pasivo</t>
  </si>
  <si>
    <t>(-) Inventario final de bienes no producidos por el sujeto pasivo</t>
  </si>
  <si>
    <t>Inventario inicial de materia prima</t>
  </si>
  <si>
    <t>Compras netas locales de materia prima</t>
  </si>
  <si>
    <t>Importaciones de materia prima</t>
  </si>
  <si>
    <t>(-) Inventario final de materia prima</t>
  </si>
  <si>
    <t>Inventario inicial de productos en proceso</t>
  </si>
  <si>
    <t>(-) Inventario final de productos en proceso</t>
  </si>
  <si>
    <t>Inventario inicial productos terminados</t>
  </si>
  <si>
    <t>(-) Inventario final de productos terminados</t>
  </si>
  <si>
    <t>(+ / -) Ajustes</t>
  </si>
  <si>
    <t>Sueldos, salarios y demás remuneraciones que constituyen materia gravada del iess</t>
  </si>
  <si>
    <t>Beneficios sociales, indemnizaciones y otras remuneraciones que no constituyen materia gravada del IESS</t>
  </si>
  <si>
    <t>Aporte a la seguridad social (incluye fondo de reserva)</t>
  </si>
  <si>
    <t>Honorarios profesionales y dietas</t>
  </si>
  <si>
    <t>Honorarios y otros pagos a no residentes por servicios ocasionales</t>
  </si>
  <si>
    <t>Jubilación patronal</t>
  </si>
  <si>
    <t>Acelerada</t>
  </si>
  <si>
    <t>No acelerada</t>
  </si>
  <si>
    <t>Del costo histórico de propiedades de inversión</t>
  </si>
  <si>
    <t>Del costo histórico de activos para exploración, evaluación y explotación de recursos minerales</t>
  </si>
  <si>
    <t>Propiedades, planta y equipo</t>
  </si>
  <si>
    <t>Propiedades de inversión</t>
  </si>
  <si>
    <t>Activos para exploración, evaluación y explotación de recursos minerales</t>
  </si>
  <si>
    <t>De Activos Biológicos</t>
  </si>
  <si>
    <t>Otras depreciaciones</t>
  </si>
  <si>
    <t>Del costo histórico de Activos Intangibles</t>
  </si>
  <si>
    <t>Del costo histórico de activos para la exploración evaluación y explotación de recursos minerales</t>
  </si>
  <si>
    <t>Activos para la exploración. Evaluación y explotación de recursos minerales</t>
  </si>
  <si>
    <t>Otras amortizaciones</t>
  </si>
  <si>
    <t>De activos financieros (de provisiones para créditos incobrables)</t>
  </si>
  <si>
    <t>PÉRDIDA EN VENTA DE ACTIVOS FIJOS</t>
  </si>
  <si>
    <t>Promoción y publicidad</t>
  </si>
  <si>
    <t>Transporte</t>
  </si>
  <si>
    <t>Consumo de combustibles y lubricantes</t>
  </si>
  <si>
    <t>Gastos de viaje</t>
  </si>
  <si>
    <t>Gastos de gestión</t>
  </si>
  <si>
    <t>Arrendamientos operativos</t>
  </si>
  <si>
    <t>Suministros, herramientas, materiales y repuestos</t>
  </si>
  <si>
    <t>Pérdida en la enajenación de derechos representativos de capital</t>
  </si>
  <si>
    <t>Mantenimiento y reparaciones</t>
  </si>
  <si>
    <t>Mermas</t>
  </si>
  <si>
    <t xml:space="preserve">Seguros y reaseguros (primas y cesiones) </t>
  </si>
  <si>
    <t>Gastos indirectos asignados desde el exterior por partes relacionadas</t>
  </si>
  <si>
    <t>Impuestos, contribuciones y otros</t>
  </si>
  <si>
    <t>COMISIONES Y SIMILARES (DIFERENTES DE LAS COMISIONES POR OPERACIONES FINANCIERAS)</t>
  </si>
  <si>
    <t>OPERACIONES DE REGALÍAS, SERVICIOS TÉCNICOS. ADMINISTRATIVOS, DE CONSULTARÍA Y SIMILARES</t>
  </si>
  <si>
    <t>Instalación, organización y similares</t>
  </si>
  <si>
    <t>IVA que se carga al costo o gasto</t>
  </si>
  <si>
    <t>Servicios públicos</t>
  </si>
  <si>
    <t>Pérdidas por siniestros</t>
  </si>
  <si>
    <t>COSTOS DE TRANSACCIÓN (COMISIONES BANCARIAS, HONORARIOS, TASAS, ENTRE OTROS)</t>
  </si>
  <si>
    <t>Reversiones del descuento de provisiones que fueron reconocidas a su valor presente</t>
  </si>
  <si>
    <t>Intereses implícitos devengados por acuerdos que constituyen efectivamente una transacción financiera o pago diferido</t>
  </si>
  <si>
    <t>Pérdidas por medición de inversiones en asociadas y negocios conjuntos al método de la participación (valor patrimonial proporcional)</t>
  </si>
  <si>
    <t>Perdidas netas procedentes de actividades disconitnuadas</t>
  </si>
  <si>
    <t>TOTAL COSTOS</t>
  </si>
  <si>
    <t>7991</t>
  </si>
  <si>
    <t>TOTAL GASTOS</t>
  </si>
  <si>
    <t>7992</t>
  </si>
  <si>
    <t>TOTAL COSTOS Y GASTOS</t>
  </si>
  <si>
    <t>7999</t>
  </si>
  <si>
    <t>Baja de inventario (Informativo)</t>
  </si>
  <si>
    <t>Pago por reembolso como reembolsante / monto total facturado por socios por puntos de emisión a operadoras de transporte (Informativo)</t>
  </si>
  <si>
    <t>Pago por reembolso como intermediario (Informativo)</t>
  </si>
  <si>
    <t>No. de ruc del profesional que  realizó el cálculo actuarial para el contribuyente (Informativo)</t>
  </si>
  <si>
    <t>Costos y gastos generados en fideicomisos mercantiles o encargos fiduciarios donde el contribuyente es constituyente  o aportante (Informativo)</t>
  </si>
  <si>
    <t>Gastos atribuidos a ingresos no objeto de impuesto a la renta</t>
  </si>
  <si>
    <t>Costos y gastos realizados con dinero electrónico (Informativo)</t>
  </si>
  <si>
    <t>Incentivos ley de solidaridad (deducción por inversiones nuevas, exoneración para ifis y compensación por el exceso de las contribuciones solidarias) trasladar la porción de los valores declarados en la casilla 810</t>
  </si>
  <si>
    <t>801</t>
  </si>
  <si>
    <t>PÉRDIDA DEL EJERCICIO</t>
  </si>
  <si>
    <t>Generación</t>
  </si>
  <si>
    <t>Reversión</t>
  </si>
  <si>
    <t>Ingresos por mediciones de activos biológicos al valor razonable menos costos de venta</t>
  </si>
  <si>
    <t>Pérdidas, costos y gastos por mediciones de activos biológicos al valor razonable menos costos de venta</t>
  </si>
  <si>
    <t>Base de cálculo de participación a trabajadores</t>
  </si>
  <si>
    <t>(-) Participación a trabajadores</t>
  </si>
  <si>
    <t>(-) Dividendos exentos  y efectos por método de participación ( valor patrimonial proporcional)                campos 6024+6026+6132)</t>
  </si>
  <si>
    <t>(-) Otras rentas exentas e ingresos no objeto de iImpuesto a la Renta</t>
  </si>
  <si>
    <t>(+) Gastos no deducibles locales</t>
  </si>
  <si>
    <t>(+) Gastos no deducibles del exterior</t>
  </si>
  <si>
    <t>(+) Gastos incurridos para generar ingresos exentos y gastos atribuidos a ingresos no objeto de Impuesto a la Renta</t>
  </si>
  <si>
    <t>(+) Participación trabajadores atribuible a ingresos exentos y no objeto de impuesto a la renta -Fórmula {(804*15%) +  [ (805-808)*15% ]}</t>
  </si>
  <si>
    <t>(-) Deducciones adicionales (incluye incentivos de la ley de solidaridad)</t>
  </si>
  <si>
    <t xml:space="preserve">(+) Ajuste por precios de transferencia </t>
  </si>
  <si>
    <t>(-) Ingresos sujetos a Impuesto a la Renta Unico</t>
  </si>
  <si>
    <t>(+) Costos y gastos deducibles incurridos para generar ingresos sujetos a impuesto a la renta único</t>
  </si>
  <si>
    <t>GENERACIÓN / REVERSIÓN DE DIFERENCIAS TEMPORARIAS (IMPUESTOS DIFERIDOS)</t>
  </si>
  <si>
    <t>Por valor neto realizable de inventarios</t>
  </si>
  <si>
    <t xml:space="preserve">Por provisiones para desahucio pensiones jubilares patronales </t>
  </si>
  <si>
    <t>Por costos estimados de desmantelamiento</t>
  </si>
  <si>
    <t>Por deterioros del valor de propiedades, planta y equipo</t>
  </si>
  <si>
    <t>Por provisiones (diferentes de cuentas incobrables, desmantelamiento, desahucio y jubilación patronal)</t>
  </si>
  <si>
    <t>Por contratos de construcción</t>
  </si>
  <si>
    <t>Por mediciones de activos no corrientes mantenidos para la venta</t>
  </si>
  <si>
    <t>POR MEDICIONES DE ACTIVOS BIOLÓGICOS AL VALOR RAZONABLE MENOS COSTO DE VENTA</t>
  </si>
  <si>
    <t xml:space="preserve">Ingresos </t>
  </si>
  <si>
    <t>828</t>
  </si>
  <si>
    <t>829</t>
  </si>
  <si>
    <t xml:space="preserve">Pérdidas, costos y gastos </t>
  </si>
  <si>
    <t>830</t>
  </si>
  <si>
    <t>831</t>
  </si>
  <si>
    <t xml:space="preserve">Amortización pérdidas tributarias de años anteriores </t>
  </si>
  <si>
    <t>833</t>
  </si>
  <si>
    <t>Por otras diferencias temporarias</t>
  </si>
  <si>
    <t>834</t>
  </si>
  <si>
    <t>835</t>
  </si>
  <si>
    <t>Utilidad gravable</t>
  </si>
  <si>
    <t>836</t>
  </si>
  <si>
    <t>Pérdida sujeta a amortización en períodos siguientes</t>
  </si>
  <si>
    <t>837</t>
  </si>
  <si>
    <t>INFORMACIÓN RELACIONADA CON EL DEBER DE INFORMAR LA COMPOSICIÒN SOCIETARIA A LA ADMINISTRACIÓN TRIBUTARIA (ANEXO DE ACCIONISTAS - APS)</t>
  </si>
  <si>
    <t>¿Cumple el deber de informar sobre la composición societaria dentro de los plazos establecidos?</t>
  </si>
  <si>
    <t>838</t>
  </si>
  <si>
    <t>Porcentaje de la composición societaria no informada (dentro de los plazos establecidos)</t>
  </si>
  <si>
    <t>839</t>
  </si>
  <si>
    <t>Porcentaje de la composición societaria correspondiente a paraísos fiscales al 31 de diciembre del ejercicio declarado que sí ha sido informada</t>
  </si>
  <si>
    <t>840</t>
  </si>
  <si>
    <t>INFORMACIÓN RELACIONADA POR RESULTADOS OBTENIDOS DENTRO Y FUERA DE ZEDESs</t>
  </si>
  <si>
    <t xml:space="preserve"> ¿Contribuyente declarante es administrador u operador de ZEDE?</t>
  </si>
  <si>
    <t>841</t>
  </si>
  <si>
    <t>Aplicable a territorio ZEDE</t>
  </si>
  <si>
    <t>Aplicable a territorio fuera de ZEDE</t>
  </si>
  <si>
    <t>842</t>
  </si>
  <si>
    <t>843</t>
  </si>
  <si>
    <t>844</t>
  </si>
  <si>
    <t>845</t>
  </si>
  <si>
    <t>Utilidad a reinvertir y capitalizar (sujeta legalmente a reducción de la tarifa)</t>
  </si>
  <si>
    <t>846</t>
  </si>
  <si>
    <t>847</t>
  </si>
  <si>
    <t xml:space="preserve">Saldo utilidad gravable </t>
  </si>
  <si>
    <t>848</t>
  </si>
  <si>
    <t>849</t>
  </si>
  <si>
    <t xml:space="preserve">Total impuesto causado </t>
  </si>
  <si>
    <t>850</t>
  </si>
  <si>
    <t xml:space="preserve">Saldo del anticipo pendiente de pago (traslade campo 876 declaración período anterior) </t>
  </si>
  <si>
    <t>800</t>
  </si>
  <si>
    <t xml:space="preserve"> anticipo determinado correspondiente al ejercicio fiscal declarado (traslade campo 879 declaración período  anterior) </t>
  </si>
  <si>
    <t>851</t>
  </si>
  <si>
    <t>(=) Rebaja del saldo del anticipo - decreto ejecutivo no. 210 (aplica para únicamente para el ejercicio 2017)</t>
  </si>
  <si>
    <t>852</t>
  </si>
  <si>
    <t>(=) Anticipo reducido correspondiente al ejercicio fiscal declarado (aplica para únicamente para el ejercicio 2017)                                                   (851-852)</t>
  </si>
  <si>
    <t>853</t>
  </si>
  <si>
    <t xml:space="preserve">(=) Impuesto a la renta causado mayor al anticipo reducido                                                                                                                                                                   (850-853) </t>
  </si>
  <si>
    <t>854</t>
  </si>
  <si>
    <t>(=) Crédito tributario generado por anticipo (en régimen general aplica para ejercicios anteriores al 2010)</t>
  </si>
  <si>
    <t>855</t>
  </si>
  <si>
    <t>(+) Saldo del anticipo pendiente de pago</t>
  </si>
  <si>
    <t>856</t>
  </si>
  <si>
    <t>(-) Retenciones en la fuente que le realizaron en el ejercicio fiscal</t>
  </si>
  <si>
    <t>857</t>
  </si>
  <si>
    <t>(-) Retenciones por dividendos anticipados</t>
  </si>
  <si>
    <t>858</t>
  </si>
  <si>
    <t>(-) Retenciones por ingresos provenientes del exterior con derecho a crédito tributario</t>
  </si>
  <si>
    <t>859</t>
  </si>
  <si>
    <t>(-) Anticipo de impuesto a la renta pagado por espectáculos públicos</t>
  </si>
  <si>
    <t>860</t>
  </si>
  <si>
    <t>(-) Crédito tributario de años anteriores</t>
  </si>
  <si>
    <t>861</t>
  </si>
  <si>
    <t>Generado en el ejercicio fiscal declarado</t>
  </si>
  <si>
    <t>862</t>
  </si>
  <si>
    <t>Generado en ejercicios fiscales anteriores</t>
  </si>
  <si>
    <t>863</t>
  </si>
  <si>
    <t>(-) Exoneración y crédito tributario por leyes especiales</t>
  </si>
  <si>
    <t>864</t>
  </si>
  <si>
    <t>Subtotal impuesto a pagar</t>
  </si>
  <si>
    <t>865</t>
  </si>
  <si>
    <t>Subtotal saldo a favor</t>
  </si>
  <si>
    <t>866</t>
  </si>
  <si>
    <t>(+) Impuesto a la renta único (a partir del ejercicio 2015 registre la sumatoria de los valores pagados mensualmente por concepto de impuesto único)</t>
  </si>
  <si>
    <t>867</t>
  </si>
  <si>
    <t xml:space="preserve">(-) Crédito tributario para la liquidación del impuesto a la renta único (a partir del ejercicio 2015) </t>
  </si>
  <si>
    <t>868</t>
  </si>
  <si>
    <t>Impuesto a la renta a pagar</t>
  </si>
  <si>
    <t>869</t>
  </si>
  <si>
    <t>Saldo a favor contribuyente</t>
  </si>
  <si>
    <t>870</t>
  </si>
  <si>
    <t>ANTICIPO (PRÓXIMO AÑO)</t>
  </si>
  <si>
    <t>Anticipo calculado próximo año sin exoneraciones ni rebajas</t>
  </si>
  <si>
    <t>871</t>
  </si>
  <si>
    <t>(-) Exoneraciones y rebajas al anticipo</t>
  </si>
  <si>
    <t>872</t>
  </si>
  <si>
    <t>(+) Otros conceptos</t>
  </si>
  <si>
    <t>873</t>
  </si>
  <si>
    <t>Anticipo determinado próximo año                                                                                          874+875+876</t>
  </si>
  <si>
    <t>879</t>
  </si>
  <si>
    <t>Primera cuota</t>
  </si>
  <si>
    <t>874</t>
  </si>
  <si>
    <t>segunda cuota</t>
  </si>
  <si>
    <t>875</t>
  </si>
  <si>
    <t>Saldo a liquidarse en declaración próximo año</t>
  </si>
  <si>
    <t>876</t>
  </si>
  <si>
    <t>OTRO RESULTADO INTEGRAL DEL PERIODO (INFORMATIVO)</t>
  </si>
  <si>
    <t>GNANCIAS Y PERDIDAS POR REVALUACIONES</t>
  </si>
  <si>
    <t>880</t>
  </si>
  <si>
    <t>881</t>
  </si>
  <si>
    <t>882</t>
  </si>
  <si>
    <t>Ganancias y pérdidas por inversiones en instrumentos de patrimonio medidos a valor razonable con cambios en otro resultado integral</t>
  </si>
  <si>
    <t>883</t>
  </si>
  <si>
    <t>Ganancias y pérdidas por la conversión de estados financieros de un negocio en el extranjero</t>
  </si>
  <si>
    <t>884</t>
  </si>
  <si>
    <t>Ganancias y pérdidas actuariales</t>
  </si>
  <si>
    <t>885</t>
  </si>
  <si>
    <t>886</t>
  </si>
  <si>
    <t>887</t>
  </si>
  <si>
    <t xml:space="preserve">GASTO (INGRESO) POR IMPUESTO A LA RENTA DEL PERIODO (INFORMATIVO) </t>
  </si>
  <si>
    <t>Gasto (ingreso) por impuesto a la renta corriente</t>
  </si>
  <si>
    <t>888</t>
  </si>
  <si>
    <t>Gasto (ingreso) por impuesto a la renta diferido</t>
  </si>
  <si>
    <t>889</t>
  </si>
  <si>
    <t>TOTALES</t>
  </si>
  <si>
    <t>Pago previo (Informativo)</t>
  </si>
  <si>
    <t>890</t>
  </si>
  <si>
    <t>DETALLE DE IMPUTACIÓN AL PAGO (PARA DECLARACIONES SUSTITUTIVAS)</t>
  </si>
  <si>
    <t>Interés</t>
  </si>
  <si>
    <t>897</t>
  </si>
  <si>
    <t>Impuesto</t>
  </si>
  <si>
    <t>898</t>
  </si>
  <si>
    <t>Multa</t>
  </si>
  <si>
    <t>899</t>
  </si>
  <si>
    <t>VALORES A PAGAR Y FORMAS DE PAGO (LUEGO DE IMPUTACIÓN AL PAGO EN DECLARACIONES SUSTITUTIVAS)</t>
  </si>
  <si>
    <t>902</t>
  </si>
  <si>
    <t xml:space="preserve">Interés por mora </t>
  </si>
  <si>
    <t>903</t>
  </si>
  <si>
    <t xml:space="preserve">Multa </t>
  </si>
  <si>
    <t>904</t>
  </si>
  <si>
    <t>999</t>
  </si>
  <si>
    <t>PT-EXCEDENTE/ PÉRDIDA DEL EJERCICIO ANTERIOR (CON SOCIOS)</t>
  </si>
  <si>
    <t>PT-EXCEDENTE/ PÉRDIDA DEL EJERCICIO ECONOMICO (CON SOCIOS)</t>
  </si>
  <si>
    <t>SI</t>
  </si>
  <si>
    <t>NO</t>
  </si>
  <si>
    <t>1. Llenar las celdas de color "crema" con la información correspondiente a:</t>
  </si>
  <si>
    <t xml:space="preserve"> - Valor: El valor correspondiente a la cuenta al 31 de diciembre del 2019.</t>
  </si>
  <si>
    <t>2. Para evitar errores en la transcripción de información, baje su balance general y estado de resultado a excel y copielo en las celdas "crema"</t>
  </si>
  <si>
    <t>3.- Si le hace falta, más filas, copie filas anteriores percantándose que las fórmulas no se hayan modicado</t>
  </si>
  <si>
    <t>4. En la fila "D" seleccionar con la lista desplegable a que cuenta corresponden, únicamente las cuentas que son de movimiento y las cuentas de grupo debe seleccionar "VACIO".</t>
  </si>
  <si>
    <t>5. La Fila "A", sirve para indicar si la cuenta elegida es la correcta, por tanto no se debe modificar.</t>
  </si>
  <si>
    <t>Cuenta</t>
  </si>
  <si>
    <t>Acumulado</t>
  </si>
  <si>
    <t>1</t>
  </si>
  <si>
    <t>ACTIVOS</t>
  </si>
  <si>
    <t>1.1</t>
  </si>
  <si>
    <t>ACTIVO CORRIENTE</t>
  </si>
  <si>
    <t>1.1.01</t>
  </si>
  <si>
    <t>CAJA</t>
  </si>
  <si>
    <t>1.1.01.01</t>
  </si>
  <si>
    <t>CAJA CHICA</t>
  </si>
  <si>
    <t>CJ</t>
  </si>
  <si>
    <t>CJ001</t>
  </si>
  <si>
    <t>CAJA CHICA GENERAL</t>
  </si>
  <si>
    <t>TOTAL</t>
  </si>
  <si>
    <t>BALANCE GENERAL</t>
  </si>
  <si>
    <t>03 - LINKOTEL</t>
  </si>
  <si>
    <t>01 - GUAYAQUIL</t>
  </si>
  <si>
    <t>1.1.02</t>
  </si>
  <si>
    <t>BANCOS</t>
  </si>
  <si>
    <t>1.1.02.01</t>
  </si>
  <si>
    <t>BANCOS LOCALES</t>
  </si>
  <si>
    <t>BL</t>
  </si>
  <si>
    <t>B1003</t>
  </si>
  <si>
    <t>BCO DEL PICHINCHA CTA.CTE. 3131409604</t>
  </si>
  <si>
    <t>B1701</t>
  </si>
  <si>
    <t>BANCO GUAYAQUIL CTA CTE.# 000267834-9</t>
  </si>
  <si>
    <t>B3003</t>
  </si>
  <si>
    <t>BANCO DEL PACÍFICO CTA. CTE. # 0554910-8</t>
  </si>
  <si>
    <t>B3202</t>
  </si>
  <si>
    <t>BANCO INTERNACIONAL CTA. CTE. # 140-060210-9</t>
  </si>
  <si>
    <t>B3601</t>
  </si>
  <si>
    <t>PRODUBANCO CTA.CTE. # 02006106151</t>
  </si>
  <si>
    <t>1.1.02.02</t>
  </si>
  <si>
    <t>VOUCHERS</t>
  </si>
  <si>
    <t>1.1.02.02.01</t>
  </si>
  <si>
    <t>TARJETAS DE DEBITOS / CREDITOS</t>
  </si>
  <si>
    <t>VC</t>
  </si>
  <si>
    <t>VCL01</t>
  </si>
  <si>
    <t>VISA - MASTERCARD - PACIFICARD</t>
  </si>
  <si>
    <t>VCL02</t>
  </si>
  <si>
    <t>AMERICAN EXPRESS</t>
  </si>
  <si>
    <t>VCL03</t>
  </si>
  <si>
    <t>DINERS CLUB</t>
  </si>
  <si>
    <t>1.1.03</t>
  </si>
  <si>
    <t>CUENTA POR COBRAR</t>
  </si>
  <si>
    <t>1.1.03.01</t>
  </si>
  <si>
    <t>CUENTAS POR COBRAR CLIENTES</t>
  </si>
  <si>
    <t>1.1.03.01.01</t>
  </si>
  <si>
    <t>URBANIZACION VIA AL SOL</t>
  </si>
  <si>
    <t>CL</t>
  </si>
  <si>
    <t>ALV005</t>
  </si>
  <si>
    <t>AGUSTO ALVARADO VICTOR ANTONIO</t>
  </si>
  <si>
    <t>BRI002</t>
  </si>
  <si>
    <t>BRITO BRITO LINO MARTIN</t>
  </si>
  <si>
    <t>CAM002</t>
  </si>
  <si>
    <t>CAMPOVERDE CASTRO CHIARA</t>
  </si>
  <si>
    <t>CED003</t>
  </si>
  <si>
    <t>CEDILLO CALDERON CARMEN ALEXANDRA</t>
  </si>
  <si>
    <t>CHA005</t>
  </si>
  <si>
    <t>CHAVEZ SUAREZ PAUL HENRY</t>
  </si>
  <si>
    <t>CON003</t>
  </si>
  <si>
    <t>CONSTRUCTORA THALIA VICTORIA S.A.</t>
  </si>
  <si>
    <t>EST008</t>
  </si>
  <si>
    <t>ESTEVES MORAN XAVIER FERNANDO</t>
  </si>
  <si>
    <t>MAT004</t>
  </si>
  <si>
    <t>MATAMOROS LETAMENDI JOSE LUIS</t>
  </si>
  <si>
    <t>MER004</t>
  </si>
  <si>
    <t>MERCHAN SUAREZ GAVINO MANUEL</t>
  </si>
  <si>
    <t>NOB001</t>
  </si>
  <si>
    <t>NOBOA CORONEL JANET ISABEL</t>
  </si>
  <si>
    <t>RIV005</t>
  </si>
  <si>
    <t>RIVERA ADUM FREDERIC HUMBERTO</t>
  </si>
  <si>
    <t>RON003</t>
  </si>
  <si>
    <t>RONQUILLO IGLESIAS DAVID</t>
  </si>
  <si>
    <t>TER001</t>
  </si>
  <si>
    <t>TERAN OLEAS ESTELA PATRICIA</t>
  </si>
  <si>
    <t>UVS209</t>
  </si>
  <si>
    <t>JUAN CARLOS MARTINEZ FASSIO</t>
  </si>
  <si>
    <t>VAN001</t>
  </si>
  <si>
    <t>VANONI ARMIJOS LORENA</t>
  </si>
  <si>
    <t>VIL009</t>
  </si>
  <si>
    <t>VILLACIS QUEVEDO LAURA SOFIA</t>
  </si>
  <si>
    <t>VS0015</t>
  </si>
  <si>
    <t>MENENDEZ CALVO ANTONIO ORLANDO</t>
  </si>
  <si>
    <t>VS0021</t>
  </si>
  <si>
    <t>VINUEZA OCAÑA EVA MARIA</t>
  </si>
  <si>
    <t>VS0035</t>
  </si>
  <si>
    <t>VILLACIS ARREAGA ELSY CONSUELO</t>
  </si>
  <si>
    <t>VS0070</t>
  </si>
  <si>
    <t>VERNAZA MONZON ALEX BRUNO</t>
  </si>
  <si>
    <t>VS0098</t>
  </si>
  <si>
    <t>GONZALEZ ALARCON HUGO MANUEL</t>
  </si>
  <si>
    <t>VS0144</t>
  </si>
  <si>
    <t>DELGADO MEREGILDO WILSON ANTONIO</t>
  </si>
  <si>
    <t>VS0201</t>
  </si>
  <si>
    <t>LARCO DIAZ PEDRO</t>
  </si>
  <si>
    <t>VS0205</t>
  </si>
  <si>
    <t>ZAMBRANO BRAVO CARIDAD</t>
  </si>
  <si>
    <t>VS0230</t>
  </si>
  <si>
    <t>CASAME SANCHEZ TITO</t>
  </si>
  <si>
    <t>VS0233</t>
  </si>
  <si>
    <t>RIOFRIO LOPEZ XAVIER HUMBERTO</t>
  </si>
  <si>
    <t>VS0236</t>
  </si>
  <si>
    <t>CADENA BOLAÑOS MIGUEL BLAS</t>
  </si>
  <si>
    <t>VS0282</t>
  </si>
  <si>
    <t>LARREA VALENCIA JUAN</t>
  </si>
  <si>
    <t>VS0290</t>
  </si>
  <si>
    <t>BARCHI GUTIERREZ ELIANA JOANELY</t>
  </si>
  <si>
    <t>VS0296</t>
  </si>
  <si>
    <t>BRITO GALLEGOS LUIS RAUL</t>
  </si>
  <si>
    <t>VS0308</t>
  </si>
  <si>
    <t>DELGADO MAHAMONDE THELMO MANUEL</t>
  </si>
  <si>
    <t>VS0318</t>
  </si>
  <si>
    <t>AROSEMENA CORDOVEZ ROGELIO</t>
  </si>
  <si>
    <t>VS0339</t>
  </si>
  <si>
    <t>AYALA HENRIQUES SISSI JOHANA</t>
  </si>
  <si>
    <t>VS0370</t>
  </si>
  <si>
    <t>CIRES QUINTERO EVELYNN SCARLETH</t>
  </si>
  <si>
    <t>VS0374</t>
  </si>
  <si>
    <t>BERNAL AVEIGA JORGE LUIS</t>
  </si>
  <si>
    <t>VS0375</t>
  </si>
  <si>
    <t>BEJAR PALLARES FRANCISCO JOSE</t>
  </si>
  <si>
    <t>VS0388</t>
  </si>
  <si>
    <t>LEDESMA PRADO JORGE HERNAN</t>
  </si>
  <si>
    <t>VS0392</t>
  </si>
  <si>
    <t>ACCION PARA EL FUTURO S.A. AFUTUSA</t>
  </si>
  <si>
    <t>VS0395</t>
  </si>
  <si>
    <t>JORGE LUIS HERNANDEZ CHUCAN</t>
  </si>
  <si>
    <t>VS0396</t>
  </si>
  <si>
    <t>GONZALEZ SANCHEZ CESAR IVAN</t>
  </si>
  <si>
    <t>1.1.03.01.02</t>
  </si>
  <si>
    <t>URBANIZACION MATICES DE SAMBORONDON</t>
  </si>
  <si>
    <t>UMS002</t>
  </si>
  <si>
    <t>AGUIRRE CARRANZA GUILLERMO ISAIAS</t>
  </si>
  <si>
    <t>UMS004</t>
  </si>
  <si>
    <t>ARREAGA ZUÑIGA FANNY MERCEDES</t>
  </si>
  <si>
    <t>UMS005</t>
  </si>
  <si>
    <t>AVILA ESPINOZA SONNIA VANESSA</t>
  </si>
  <si>
    <t>UMS008</t>
  </si>
  <si>
    <t>DUNN YCAZA MARIA ROSA</t>
  </si>
  <si>
    <t>UMS042</t>
  </si>
  <si>
    <t>GUERRERO SUAREZ YVES MANGEL</t>
  </si>
  <si>
    <t>UMS052</t>
  </si>
  <si>
    <t>MURGA MEJIA MANUEL HUMBERTO</t>
  </si>
  <si>
    <t>UMS053</t>
  </si>
  <si>
    <t>MURILLO MEJIA ALEX ENRIQUE</t>
  </si>
  <si>
    <t>UMS079</t>
  </si>
  <si>
    <t>PRADO SEMINARIO CARLOS JULIO</t>
  </si>
  <si>
    <t>UMS099</t>
  </si>
  <si>
    <t>COLLAHUAZO MACIAS JULIA</t>
  </si>
  <si>
    <t>UMS134</t>
  </si>
  <si>
    <t>MANOSALVAS SANCHEZ MARIA PAULINA</t>
  </si>
  <si>
    <t>UMS135</t>
  </si>
  <si>
    <t>INTRIAGO ORELLANA NARCISA MARICELA</t>
  </si>
  <si>
    <t>UMS140</t>
  </si>
  <si>
    <t>BRIONES CRESPO PABLO ELIAS</t>
  </si>
  <si>
    <t>UMS159</t>
  </si>
  <si>
    <t>NEIRA ESPINOZA VICTOR HUGO</t>
  </si>
  <si>
    <t>UMS161</t>
  </si>
  <si>
    <t>CEVALLOS MIELES OTTO</t>
  </si>
  <si>
    <t>UMS180</t>
  </si>
  <si>
    <t>RENDON BRIONES MAGDALENA ARGENTINA</t>
  </si>
  <si>
    <t>UMS182</t>
  </si>
  <si>
    <t>AGUILAR MURILLO FATIMA LEONOR</t>
  </si>
  <si>
    <t>UMS183</t>
  </si>
  <si>
    <t>SIMBALL RUIZ LUIS MANUEL</t>
  </si>
  <si>
    <t>UMS190</t>
  </si>
  <si>
    <t>MACIAS OLIVEROS WALTER DE JESUS</t>
  </si>
  <si>
    <t>UMS202</t>
  </si>
  <si>
    <t>MOSQUERA DIAZ JUAN RAMON</t>
  </si>
  <si>
    <t>UMS203</t>
  </si>
  <si>
    <t>BAYONA TRIVIÑO HAYDEE ISABEL</t>
  </si>
  <si>
    <t>UMS217</t>
  </si>
  <si>
    <t>TRIVIÑO GUERRERO LEIDA ONDINA</t>
  </si>
  <si>
    <t>UMS222</t>
  </si>
  <si>
    <t>BRIONES TRIVIÑO ERICKA KATHERINE</t>
  </si>
  <si>
    <t>UMS239</t>
  </si>
  <si>
    <t>GUAYLUPO SUAREZ PETITA MARIA</t>
  </si>
  <si>
    <t>UMS265</t>
  </si>
  <si>
    <t>FUENTES RAMOS WILLIAMS</t>
  </si>
  <si>
    <t>UMS268</t>
  </si>
  <si>
    <t>MESIAS GALLARDO YAMIL FABRICIO</t>
  </si>
  <si>
    <t>UMS274</t>
  </si>
  <si>
    <t>ROCHE LEON JORGE FERNANDO</t>
  </si>
  <si>
    <t>UMS281</t>
  </si>
  <si>
    <t>MOLINA MORENO MARIA ESTHER</t>
  </si>
  <si>
    <t>UMS282</t>
  </si>
  <si>
    <t>RODRIGUEZ MONTES HENRY</t>
  </si>
  <si>
    <t>UMS289</t>
  </si>
  <si>
    <t>ALVAREZ VALDEZ ANDRES MAURICIO</t>
  </si>
  <si>
    <t>UMS308</t>
  </si>
  <si>
    <t>NIEMES SANCHEZ CATHERINE ROSSINE</t>
  </si>
  <si>
    <t>UMS311</t>
  </si>
  <si>
    <t>PEÑA FIGARI PASTOR JOSE MARIA</t>
  </si>
  <si>
    <t>UMS312</t>
  </si>
  <si>
    <t>SUAREZ CASTRO OLGA YOLANDA</t>
  </si>
  <si>
    <t>UMS334</t>
  </si>
  <si>
    <t>CABELLO PEÑAFIEL OTTO NICOLAS</t>
  </si>
  <si>
    <t>UMS336</t>
  </si>
  <si>
    <t>CARRION ARMIJOS EDGAR LEONARDO</t>
  </si>
  <si>
    <t>UMS348</t>
  </si>
  <si>
    <t>MAINGON MARTINEZ LENIN JAVIER</t>
  </si>
  <si>
    <t>UMS380</t>
  </si>
  <si>
    <t>GARCIA ANDRADE RENE JOAQUIN</t>
  </si>
  <si>
    <t>UMS407</t>
  </si>
  <si>
    <t>AGUIRRE GOMEZ LUIS ALBERTO</t>
  </si>
  <si>
    <t>UMS409</t>
  </si>
  <si>
    <t>SOLEDISPA CAMBA GEORGE FRANKLIN</t>
  </si>
  <si>
    <t>UMS410</t>
  </si>
  <si>
    <t>LAPREA RESABALA RAFAEL GERARDO</t>
  </si>
  <si>
    <t>UMS414</t>
  </si>
  <si>
    <t>ZAMBRANO MACIAS ROSA MARGARITA</t>
  </si>
  <si>
    <t>UMS416</t>
  </si>
  <si>
    <t>CONSTANTE  GONZALEZ KATALINA DEL ROCIO</t>
  </si>
  <si>
    <t>UMS421</t>
  </si>
  <si>
    <t>SORIANO GOMEZ CRUZ MARIA</t>
  </si>
  <si>
    <t>UMS427</t>
  </si>
  <si>
    <t>LEON ANDRADE CARLOS EUGENIO</t>
  </si>
  <si>
    <t>UMS435</t>
  </si>
  <si>
    <t>CHILUIZA RODRIGUEZ ERWIN DARWIN</t>
  </si>
  <si>
    <t>UMS454</t>
  </si>
  <si>
    <t>VERGARA Y VITERI CIA. LTDA. AGENCIA ASESORA PRODUCTORA DE SEGUROS</t>
  </si>
  <si>
    <t>UMS482</t>
  </si>
  <si>
    <t>RUMBEA RIGAIL MARIA JULIA</t>
  </si>
  <si>
    <t>UMS507</t>
  </si>
  <si>
    <t>SUAREZ RUIZ ELOISA VANESSA</t>
  </si>
  <si>
    <t>UMS511</t>
  </si>
  <si>
    <t>SUAREZ RUIZ DANIEL ENRIQUE</t>
  </si>
  <si>
    <t>UMS515</t>
  </si>
  <si>
    <t>RAMOS OLMEDO CARLOS LUIS</t>
  </si>
  <si>
    <t>UMS565</t>
  </si>
  <si>
    <t>MARIA EUGENIA TERÁN JORDAN</t>
  </si>
  <si>
    <t>UMS566</t>
  </si>
  <si>
    <t>IOZZELLI VALAREZO PAOLA ELVIRA</t>
  </si>
  <si>
    <t>UMS569</t>
  </si>
  <si>
    <t>RODOLFO EDUARDO GARCIA MOREIRA</t>
  </si>
  <si>
    <t>UMS570</t>
  </si>
  <si>
    <t>RICARDO JAVIER PUENTE BERRY</t>
  </si>
  <si>
    <t>UMS572</t>
  </si>
  <si>
    <t>RENDON CELI CARLOTA ARACELI</t>
  </si>
  <si>
    <t>UMS573</t>
  </si>
  <si>
    <t>MARCELA VILLAREAL QUINTANA</t>
  </si>
  <si>
    <t>UMS576</t>
  </si>
  <si>
    <t>FLORES LEON HUGO ALEJANDRO</t>
  </si>
  <si>
    <t>UMS578</t>
  </si>
  <si>
    <t>FIGUEROA DUTASACA LUISA ESTEFANIA</t>
  </si>
  <si>
    <t>UMS581</t>
  </si>
  <si>
    <t>SANGSETER BARREZUETA JUAN CARLOS</t>
  </si>
  <si>
    <t>UMS584</t>
  </si>
  <si>
    <t>MOLINA BARONA SILVIA FILOMENA</t>
  </si>
  <si>
    <t>UMS586</t>
  </si>
  <si>
    <t>COBOS CAJAMARCA GERMANA ALBERTO</t>
  </si>
  <si>
    <t>UMS587</t>
  </si>
  <si>
    <t>BELTRAN GARCES CARMEN ELIZABETH</t>
  </si>
  <si>
    <t>UMS588</t>
  </si>
  <si>
    <t>MARINO RIVERA ALICIA ELVIRA</t>
  </si>
  <si>
    <t>UMS591</t>
  </si>
  <si>
    <t>MUTRE PEÑAFIEL JENNIFER IVETH</t>
  </si>
  <si>
    <t>UMS593</t>
  </si>
  <si>
    <t>RAMIREZ QUINTEROS JUAN ENRIQUE</t>
  </si>
  <si>
    <t>UMS597</t>
  </si>
  <si>
    <t>SAMANIEGO LAVAYEN YESENIA ELIZABETH</t>
  </si>
  <si>
    <t>UMS598</t>
  </si>
  <si>
    <t>INGA SANMARTIN DANIELA CAROLINA</t>
  </si>
  <si>
    <t>UMS599</t>
  </si>
  <si>
    <t>SILVIA ESPINOZA RAMIREZ</t>
  </si>
  <si>
    <t>UMS601</t>
  </si>
  <si>
    <t>BRITO HIDALGO LEONARDO WILMAR</t>
  </si>
  <si>
    <t>UMS602</t>
  </si>
  <si>
    <t>ASTUDILLO JARA ISRAEL WILLIAM</t>
  </si>
  <si>
    <t>UMS603</t>
  </si>
  <si>
    <t>CAICHE ROMERO GRACE SOFIA</t>
  </si>
  <si>
    <t>UMS604</t>
  </si>
  <si>
    <t>MOREIRA BARCIA KAREM PAMELA</t>
  </si>
  <si>
    <t>UMS605</t>
  </si>
  <si>
    <t>AGUIRRE CIRIO RIGOBERTO FRANCISCO</t>
  </si>
  <si>
    <t>UMS607</t>
  </si>
  <si>
    <t>ACUNA MOLINA PAOLA VERONICA</t>
  </si>
  <si>
    <t>UMS608</t>
  </si>
  <si>
    <t>DIAZ CHAVEZ WILLIAN ANTONIO</t>
  </si>
  <si>
    <t>UMS610</t>
  </si>
  <si>
    <t>FERNANDEZ SANCHEZ GIOVANNA IVONNE</t>
  </si>
  <si>
    <t>UMS611</t>
  </si>
  <si>
    <t>SALCEDO JARAMILLO MARIA JOSE</t>
  </si>
  <si>
    <t>1.1.03.01.03</t>
  </si>
  <si>
    <t>URBANIZACION VALLE ALTO</t>
  </si>
  <si>
    <t>SAM371</t>
  </si>
  <si>
    <t>MEDINA SOTOMAYOR XAVIER ENRIQUE</t>
  </si>
  <si>
    <t>UVA003</t>
  </si>
  <si>
    <t>BOLAÑOS RENTERIA JAVIER ANTONIO</t>
  </si>
  <si>
    <t>UVA004</t>
  </si>
  <si>
    <t>GALVEZ SOTO KATTY DEL CARMEN</t>
  </si>
  <si>
    <t>UVA009</t>
  </si>
  <si>
    <t>RAMIREZ RUIZ EDGAR ESTUARDO</t>
  </si>
  <si>
    <t>UVA011</t>
  </si>
  <si>
    <t>VALENZUELA IBIDA YADIRA DE PELAEZ</t>
  </si>
  <si>
    <t>UVA014</t>
  </si>
  <si>
    <t>BURGOS GUERRERO EDGAR TOMAS</t>
  </si>
  <si>
    <t>UVA020</t>
  </si>
  <si>
    <t>ZAMORA TRIGUERO ROMMEL ANTONIO</t>
  </si>
  <si>
    <t>UVA021</t>
  </si>
  <si>
    <t>MUZZIO NARANJO ROBERTO</t>
  </si>
  <si>
    <t>UVA028</t>
  </si>
  <si>
    <t>VERDUGA ANDRADE PATRICIA</t>
  </si>
  <si>
    <t>UVA030</t>
  </si>
  <si>
    <t>SORIA FLORENCIA CARMEN CECILIA</t>
  </si>
  <si>
    <t>UVA033</t>
  </si>
  <si>
    <t>FRANCO MORAN JORGE ALFREDO</t>
  </si>
  <si>
    <t>UVA048</t>
  </si>
  <si>
    <t>BRIONES LOOR SIMON EMILIO</t>
  </si>
  <si>
    <t>UVA050</t>
  </si>
  <si>
    <t>PUICON ORTEGA ELIZABETH</t>
  </si>
  <si>
    <t>UVA052</t>
  </si>
  <si>
    <t>IZQUIERDO ZAVALA JOHN FRANCISCO</t>
  </si>
  <si>
    <t>UVA055</t>
  </si>
  <si>
    <t>GAVILANES AGUIRRE CESAR AUGUSTO</t>
  </si>
  <si>
    <t>UVA061</t>
  </si>
  <si>
    <t>RAMOS CRUZ ORLANDO BOLIVAR</t>
  </si>
  <si>
    <t>UVA064</t>
  </si>
  <si>
    <t>ZAMBRANO ZAMBRANO VICENTE MODESTO</t>
  </si>
  <si>
    <t>UVA068</t>
  </si>
  <si>
    <t>CLEMENTE VERA GISELLE MARIELA</t>
  </si>
  <si>
    <t>UVA070</t>
  </si>
  <si>
    <t>CONTRERAS PUCO CRISTOBAL KENY</t>
  </si>
  <si>
    <t>UVA073</t>
  </si>
  <si>
    <t>GALARZA BARZOLA VIOLETA MARGARITA</t>
  </si>
  <si>
    <t>UVA078</t>
  </si>
  <si>
    <t>GOMEZ MUÑOZ DOLORES MERCEDES</t>
  </si>
  <si>
    <t>UVA081</t>
  </si>
  <si>
    <t>CEDEÑO FAJARDO TERESA ALEJANDRINA</t>
  </si>
  <si>
    <t>UVA089</t>
  </si>
  <si>
    <t>ACUÑA AUCATOMA ANA MIRIAM</t>
  </si>
  <si>
    <t>UVA095</t>
  </si>
  <si>
    <t>GUEVARA SEGARRA PETITA CECIBEL</t>
  </si>
  <si>
    <t>UVA097</t>
  </si>
  <si>
    <t>SIERRA PIEDRA ROCIO DEL PILAR</t>
  </si>
  <si>
    <t>UVA105</t>
  </si>
  <si>
    <t>VACA VACA RAMIRO JORGE</t>
  </si>
  <si>
    <t>UVA106</t>
  </si>
  <si>
    <t>QUINDE SORIANO ISABEL ROSARIO</t>
  </si>
  <si>
    <t>UVA111</t>
  </si>
  <si>
    <t>ARIAS GRIJALVA JHONNY YANKO</t>
  </si>
  <si>
    <t>UVA112</t>
  </si>
  <si>
    <t>CORDOVA GONZALEZ JHONNY JORGE</t>
  </si>
  <si>
    <t>UVA115</t>
  </si>
  <si>
    <t>SALMERON ACOSTA DELIA AMPARO</t>
  </si>
  <si>
    <t>UVA130</t>
  </si>
  <si>
    <t>ROMERO DAVILA SANDRA</t>
  </si>
  <si>
    <t>UVA136</t>
  </si>
  <si>
    <t>BURNEO FARINANGO CARLOS JULIO</t>
  </si>
  <si>
    <t>UVA148</t>
  </si>
  <si>
    <t>UQUILLAS ALBAN MARCELO VINICIO</t>
  </si>
  <si>
    <t>UVA149</t>
  </si>
  <si>
    <t>TUZ ESCOBAR SYLVANA DEL CARMEN</t>
  </si>
  <si>
    <t>UVA162</t>
  </si>
  <si>
    <t>BEJAR GUERRERO DANIEL ALBERTO</t>
  </si>
  <si>
    <t>UVA171</t>
  </si>
  <si>
    <t>FARFAN PESANTES ROBERTO EMILIO</t>
  </si>
  <si>
    <t>UVA180</t>
  </si>
  <si>
    <t>CHAVEZ CABRERA SILVIA XIMENA</t>
  </si>
  <si>
    <t>UVA185</t>
  </si>
  <si>
    <t>HURTADO CASIERRA ELENA MARLENE</t>
  </si>
  <si>
    <t>UVA195</t>
  </si>
  <si>
    <t>JARAMILLO LEMA MARTHA XIMENA</t>
  </si>
  <si>
    <t>UVA198</t>
  </si>
  <si>
    <t>MAYA NAVARRETE MARIA MELINA</t>
  </si>
  <si>
    <t>UVA200</t>
  </si>
  <si>
    <t>LOOR VELEZ MAURO ALBERTO</t>
  </si>
  <si>
    <t>UVA204</t>
  </si>
  <si>
    <t>CHONILLO GUERRERO MARIA VERONICA</t>
  </si>
  <si>
    <t>UVA217</t>
  </si>
  <si>
    <t>RIVERO CUEVA BENITO ROBERTO</t>
  </si>
  <si>
    <t>UVA218</t>
  </si>
  <si>
    <t>AGUIÑO NARANJO MONICA TATIANA</t>
  </si>
  <si>
    <t>UVA219</t>
  </si>
  <si>
    <t>MALDONADO SALTOS ANGELA KARINA</t>
  </si>
  <si>
    <t>UVA220</t>
  </si>
  <si>
    <t>MOLINA POMA HILDA</t>
  </si>
  <si>
    <t>UVA221</t>
  </si>
  <si>
    <t>RUIZ ZAMORA LIGIA SORAYA</t>
  </si>
  <si>
    <t>UVA224</t>
  </si>
  <si>
    <t>ESPINOZA ORTIZ LAURA GABRIELA</t>
  </si>
  <si>
    <t>UVA225</t>
  </si>
  <si>
    <t>VALERO SANCHEZ ROSA ANABEL</t>
  </si>
  <si>
    <t>UVA226</t>
  </si>
  <si>
    <t>PAPADIMITRIOU FANNY ENRIQUETA</t>
  </si>
  <si>
    <t>UVA232</t>
  </si>
  <si>
    <t>RAMIREZ BUSTAMANTE CARLOS</t>
  </si>
  <si>
    <t>UVA233</t>
  </si>
  <si>
    <t>ZALAMAR GALDOS MARIO FABRICIO</t>
  </si>
  <si>
    <t>UVA238</t>
  </si>
  <si>
    <t>YANCE MACIAS JACQUELINE ALEXANDRA</t>
  </si>
  <si>
    <t>UVA248</t>
  </si>
  <si>
    <t>SANCHEZ BRIONES MARIA EUGENIA</t>
  </si>
  <si>
    <t>UVA251</t>
  </si>
  <si>
    <t>QUIMIS QUIMIS ROSA MARICELA</t>
  </si>
  <si>
    <t>UVA253</t>
  </si>
  <si>
    <t>GOMEZ QUIÑONEZ INOCENTA ROCIO</t>
  </si>
  <si>
    <t>UVA257</t>
  </si>
  <si>
    <t>RADA AGUIRRE CESAR AUGUSTO</t>
  </si>
  <si>
    <t>UVA258</t>
  </si>
  <si>
    <t>DUARTE FRANCO CARLOS LUIS</t>
  </si>
  <si>
    <t>UVA261</t>
  </si>
  <si>
    <t>SUQUILLO SANCHEZ ROBERTO ALEJANDRO</t>
  </si>
  <si>
    <t>UVA262</t>
  </si>
  <si>
    <t>CEDEÑO CAAMAÑO JENNY</t>
  </si>
  <si>
    <t>UVA263</t>
  </si>
  <si>
    <t>LOPEZ ORRALA FRANCISCO</t>
  </si>
  <si>
    <t>UVA269</t>
  </si>
  <si>
    <t>GALARZA TORRES RITA CECILIA</t>
  </si>
  <si>
    <t>UVA272</t>
  </si>
  <si>
    <t>VALENCIA MONAR MESIAS JOHN</t>
  </si>
  <si>
    <t>UVA274</t>
  </si>
  <si>
    <t>JURADO YANEZ CARLOS ADOLFO</t>
  </si>
  <si>
    <t>UVA280</t>
  </si>
  <si>
    <t>RODRIGO ALBAN JAVIER MAURICIO</t>
  </si>
  <si>
    <t>UVA281</t>
  </si>
  <si>
    <t>INTRIAGO ZAMBRANO MARIA DOLORES</t>
  </si>
  <si>
    <t>UVA284</t>
  </si>
  <si>
    <t>HERRERA LOPEZ ELIZABETH DEL ROCIO</t>
  </si>
  <si>
    <t>UVA285</t>
  </si>
  <si>
    <t>MUÑOZ BRIONES MARITZA VERONICA</t>
  </si>
  <si>
    <t>UVA288</t>
  </si>
  <si>
    <t>TRIVIÑO GRIJALVA MARTHA ROCIO</t>
  </si>
  <si>
    <t>UVA297</t>
  </si>
  <si>
    <t>MURILLO LARA ROSA MARISOL</t>
  </si>
  <si>
    <t>UVA307</t>
  </si>
  <si>
    <t>ROMO MONTOYA ALEXANDRA KATHERINE</t>
  </si>
  <si>
    <t>UVA311</t>
  </si>
  <si>
    <t>GAONA PEÑA ROCIO DEL CISNE</t>
  </si>
  <si>
    <t>UVA313</t>
  </si>
  <si>
    <t>ASOC DE PROPIETARIOS III ETAPA LONDRES</t>
  </si>
  <si>
    <t>UVA315</t>
  </si>
  <si>
    <t>HEREDIA PLUAS GREGORIA MARIYESEL</t>
  </si>
  <si>
    <t>UVA324</t>
  </si>
  <si>
    <t>ZERDA BARRENO ELSIE RUTH</t>
  </si>
  <si>
    <t>UVA327</t>
  </si>
  <si>
    <t>ESPARZA MORAN JULIO LUIS   3920764</t>
  </si>
  <si>
    <t>UVA328</t>
  </si>
  <si>
    <t>MORAN JIMENEZ JULIA JUSTINA</t>
  </si>
  <si>
    <t>UVA332</t>
  </si>
  <si>
    <t>SANTOS BERMUDEZ MARTA CECILIA</t>
  </si>
  <si>
    <t>UVA333</t>
  </si>
  <si>
    <t>CALLE CAMPOVERDE JOSE FLORES</t>
  </si>
  <si>
    <t>UVA335</t>
  </si>
  <si>
    <t>GAMARRA GONZALES LUIS CESAR</t>
  </si>
  <si>
    <t>UVA339</t>
  </si>
  <si>
    <t>JEREZ ROBALINO JOSE OSWALDO</t>
  </si>
  <si>
    <t>UVA345</t>
  </si>
  <si>
    <t>AGUIAR PEREZ BRUMELL OMAR</t>
  </si>
  <si>
    <t>UVA347</t>
  </si>
  <si>
    <t>TERAN SEVILLA MARIA GABRIELA</t>
  </si>
  <si>
    <t>UVA355</t>
  </si>
  <si>
    <t>LOPEZ CORNEJO ROSA PILAR</t>
  </si>
  <si>
    <t>UVA357</t>
  </si>
  <si>
    <t>CHALEN LAINEZ CESAR AURELIO</t>
  </si>
  <si>
    <t>UVA358</t>
  </si>
  <si>
    <t>OSTAIZA LUCAS LUZ LILIANA</t>
  </si>
  <si>
    <t>uva362</t>
  </si>
  <si>
    <t>CEDEÑO PARRALES CARLOS SAUL</t>
  </si>
  <si>
    <t>UVA366</t>
  </si>
  <si>
    <t>ZAMORA RUIZ MARIA GERMANIA</t>
  </si>
  <si>
    <t>UVA373</t>
  </si>
  <si>
    <t>NIEVE ARROYO OLIBA SELEDINA</t>
  </si>
  <si>
    <t>UVA376</t>
  </si>
  <si>
    <t>PALOMEQUE FARIAS ZOILA RAQUEL</t>
  </si>
  <si>
    <t>UVA380</t>
  </si>
  <si>
    <t>MARTINEZ ESPINOZA YOLANDA VERONICA</t>
  </si>
  <si>
    <t>UVA383</t>
  </si>
  <si>
    <t>SALAZAR MUÑOZ MIGUEL MANUEL</t>
  </si>
  <si>
    <t>UVA387</t>
  </si>
  <si>
    <t>COBOS MARMOLEJO MARIA DOLORES</t>
  </si>
  <si>
    <t>UVA388</t>
  </si>
  <si>
    <t>GOMERO ESPINEL LOURDES REGINA</t>
  </si>
  <si>
    <t>UVA392</t>
  </si>
  <si>
    <t>ASOC PROPIETARIOS PARIS</t>
  </si>
  <si>
    <t>UVA394</t>
  </si>
  <si>
    <t>NARANJO JACOME WASHINGTON BOLIVAR</t>
  </si>
  <si>
    <t>UVA396</t>
  </si>
  <si>
    <t>MORAN VILLON FREDDY VICENTE</t>
  </si>
  <si>
    <t>UVA398</t>
  </si>
  <si>
    <t>GOMEZ CHOEZ JICENIA DEL ROCIO</t>
  </si>
  <si>
    <t>UVA400</t>
  </si>
  <si>
    <t>PALACIOS IZURIETA JONATAN FREDDY</t>
  </si>
  <si>
    <t>UVA402</t>
  </si>
  <si>
    <t>VALENCIA ROMERO SUSANA MILDRED</t>
  </si>
  <si>
    <t>UVA404</t>
  </si>
  <si>
    <t>CHINGA PINEDA JULISSA ERIKA</t>
  </si>
  <si>
    <t>UVA408</t>
  </si>
  <si>
    <t>LALAMA CARRION HECTOR RENE</t>
  </si>
  <si>
    <t>UVA418</t>
  </si>
  <si>
    <t>CARRILLO ZAMBRANO RICARDO JULIO</t>
  </si>
  <si>
    <t>UVA419</t>
  </si>
  <si>
    <t>CARBO RIVERA FAUSTO EDUARDO</t>
  </si>
  <si>
    <t>UVA421</t>
  </si>
  <si>
    <t>ACOSTA CAJAPE BETTY EUVENIA</t>
  </si>
  <si>
    <t>UVA422</t>
  </si>
  <si>
    <t>PROAÑO LANDIN WASHINGTON HENRY</t>
  </si>
  <si>
    <t>UVA423</t>
  </si>
  <si>
    <t>AVILES LOZANO GEOVANNY ALEXANDER</t>
  </si>
  <si>
    <t>UVA424</t>
  </si>
  <si>
    <t>PEÑA ALVAREZ JORGE LUS</t>
  </si>
  <si>
    <t>UVA427</t>
  </si>
  <si>
    <t>ULLAURI VELA CARLOS ENRIQUE</t>
  </si>
  <si>
    <t>UVA429</t>
  </si>
  <si>
    <t>GLORIA ISABEL MITE LEON</t>
  </si>
  <si>
    <t>UVA430</t>
  </si>
  <si>
    <t>VELASCO PAZMIÑO NELSON SAVITRI</t>
  </si>
  <si>
    <t>UVA431</t>
  </si>
  <si>
    <t>RUATA TOLEDO LILIANA PAOLA</t>
  </si>
  <si>
    <t>UVA435</t>
  </si>
  <si>
    <t>FLOR ALTAFUYA ROSA MARGARITA</t>
  </si>
  <si>
    <t>UVA474</t>
  </si>
  <si>
    <t>MOLINA PADILLA JOSE OLMEDO</t>
  </si>
  <si>
    <t>UVA480</t>
  </si>
  <si>
    <t>ACUYUL S.A.</t>
  </si>
  <si>
    <t>UVA483</t>
  </si>
  <si>
    <t>ALMEIDA LEON CARLOS EDUARDO</t>
  </si>
  <si>
    <t>UVA487</t>
  </si>
  <si>
    <t>JARA ESPINOZA EVA FLORIANA</t>
  </si>
  <si>
    <t>UVA490</t>
  </si>
  <si>
    <t>SANTANA CALDERON GLEXI LIVARDO</t>
  </si>
  <si>
    <t>UVA495</t>
  </si>
  <si>
    <t>ALVAREZ MENDIETA TARGELIA DEL PILAR</t>
  </si>
  <si>
    <t>UVA496</t>
  </si>
  <si>
    <t>ESCALANTE TORRES BARBARA</t>
  </si>
  <si>
    <t>UVA498</t>
  </si>
  <si>
    <t>GRANDA ZARI MAIRA ALEJANDRA</t>
  </si>
  <si>
    <t>UVA504</t>
  </si>
  <si>
    <t>ACOSTA ZAMBRANO BENILDA JESUS</t>
  </si>
  <si>
    <t>UVA509</t>
  </si>
  <si>
    <t>ORTIZ MOCHA DANNY JOSE</t>
  </si>
  <si>
    <t>UVA510</t>
  </si>
  <si>
    <t>CALDERON VALDIVIEZO LEONARDO EDUARDO</t>
  </si>
  <si>
    <t>UVA512</t>
  </si>
  <si>
    <t>SUAREZ RODRIGUEZ MARIA LISBETH</t>
  </si>
  <si>
    <t>UVA517</t>
  </si>
  <si>
    <t>ARTEAGA BURGOS EDISON HERIBERTO</t>
  </si>
  <si>
    <t>UVA841</t>
  </si>
  <si>
    <t>ANCHUNDIA ORMEÑO DEYSE AMALINDA</t>
  </si>
  <si>
    <t>UVA845</t>
  </si>
  <si>
    <t>LEON TORRES JORGE ARMANDO</t>
  </si>
  <si>
    <t>UVA849</t>
  </si>
  <si>
    <t>VELEZ ROMERO GALO FERNANDO</t>
  </si>
  <si>
    <t>UVA852</t>
  </si>
  <si>
    <t>GUEVARA LINDO LOURDES PATRICIA</t>
  </si>
  <si>
    <t>UVA856</t>
  </si>
  <si>
    <t>ESPINOZA AMPUERO ANGEL ALBERTO</t>
  </si>
  <si>
    <t>UVA860</t>
  </si>
  <si>
    <t>VERDESOTO MARTINEZ CARMEN KATALINA</t>
  </si>
  <si>
    <t>UVA871</t>
  </si>
  <si>
    <t>ESPINOZA DELGADO WENDDY ELENA</t>
  </si>
  <si>
    <t>UVA876</t>
  </si>
  <si>
    <t>LINDAO GALLO JAZMIN ALEXANDRA</t>
  </si>
  <si>
    <t>UVA880</t>
  </si>
  <si>
    <t>SANDOLLA CASTRO FILADELFIA MADRID</t>
  </si>
  <si>
    <t>UVA891</t>
  </si>
  <si>
    <t>CAJIAS DELGADO JESSICA CECILIA</t>
  </si>
  <si>
    <t>UVA892</t>
  </si>
  <si>
    <t>REGALADO MORALES ALVARO LIOVO</t>
  </si>
  <si>
    <t>UVA895</t>
  </si>
  <si>
    <t>SEAFOODSERVICE S.A.</t>
  </si>
  <si>
    <t>UVA900</t>
  </si>
  <si>
    <t>PERALTA PILCO ELENA DEL CARMEN</t>
  </si>
  <si>
    <t>UVA904</t>
  </si>
  <si>
    <t>PAOLA LEONOR ROMERO CRESPO</t>
  </si>
  <si>
    <t>UVA905</t>
  </si>
  <si>
    <t>CAMPUZANO GUERRERO EMMA IVON</t>
  </si>
  <si>
    <t>UVA908</t>
  </si>
  <si>
    <t>DORYS MARIUXI QUIROZ ZAMBRANO</t>
  </si>
  <si>
    <t>UVA918</t>
  </si>
  <si>
    <t>MENDOZA RODRIGUEZ LUIS ANGEL</t>
  </si>
  <si>
    <t>UVA927</t>
  </si>
  <si>
    <t>NARANJO LOZANO GERMAN MANUEL</t>
  </si>
  <si>
    <t>UVA935</t>
  </si>
  <si>
    <t>JUAN SANTOS GONZALEZ RAMIREZ</t>
  </si>
  <si>
    <t>UVA938</t>
  </si>
  <si>
    <t>LAINEZ FERNANDEZ LUDYS LADIMIRA</t>
  </si>
  <si>
    <t>UVA940</t>
  </si>
  <si>
    <t>RONQUILLO QUINTEROS JORGE WASHINGTON</t>
  </si>
  <si>
    <t>UVA941</t>
  </si>
  <si>
    <t>MALENA PAOLA AVELLAN MOLINA</t>
  </si>
  <si>
    <t>UVA944</t>
  </si>
  <si>
    <t>RODRIGUEZ RIZZO ALBA YESENIA</t>
  </si>
  <si>
    <t>UVA945</t>
  </si>
  <si>
    <t>LARA JIMENEZ AIDA PATRICIA</t>
  </si>
  <si>
    <t>UVA946</t>
  </si>
  <si>
    <t>GEO GUSTAVO COBOS DUEÑAS</t>
  </si>
  <si>
    <t>UVA952</t>
  </si>
  <si>
    <t>CARLOS LUIS QUEZADA NAVAS</t>
  </si>
  <si>
    <t>UVA953</t>
  </si>
  <si>
    <t>SECAIRA JACOME SONIA GRACIELA</t>
  </si>
  <si>
    <t>UVA954</t>
  </si>
  <si>
    <t>MARTINEZ ESPINOZA NELSON JAVIER</t>
  </si>
  <si>
    <t>UVA956</t>
  </si>
  <si>
    <t>MIRANDA DE LA ESE CARLOS GEOVANNY</t>
  </si>
  <si>
    <t>UVA960</t>
  </si>
  <si>
    <t>SILVA ORTIZ JORGE PATRICIO</t>
  </si>
  <si>
    <t>UVA962</t>
  </si>
  <si>
    <t>BRITO MOREIRA KARINA DE JESUS</t>
  </si>
  <si>
    <t>VAL025</t>
  </si>
  <si>
    <t>TERAN VASQUEZ HECTOR HUGO</t>
  </si>
  <si>
    <t>VAL031</t>
  </si>
  <si>
    <t>ROMERO NACIPUCHA WILSON EFREN</t>
  </si>
  <si>
    <t>VAL032</t>
  </si>
  <si>
    <t>VALENZA ENRICO</t>
  </si>
  <si>
    <t>VAL033</t>
  </si>
  <si>
    <t>JOSE SEGUNDO AVILA DELGADO</t>
  </si>
  <si>
    <t>VAL037</t>
  </si>
  <si>
    <t>CEDEÑO MERA ITATI AEROPACITA</t>
  </si>
  <si>
    <t>1.1.03.01.04</t>
  </si>
  <si>
    <t>EDIFICIO PRONOBIS</t>
  </si>
  <si>
    <t>UEP004</t>
  </si>
  <si>
    <t>EFFICACITAS CONSULTORA CIA. LTDA.</t>
  </si>
  <si>
    <t>UEP013</t>
  </si>
  <si>
    <t>EL DIARIO EDIASA S.A.</t>
  </si>
  <si>
    <t>UEP035</t>
  </si>
  <si>
    <t>LLERENA MARTINETTI AB. GIAN PABLO</t>
  </si>
  <si>
    <t>UEP043</t>
  </si>
  <si>
    <t>INSECTACORP S. A.</t>
  </si>
  <si>
    <t>UEP070</t>
  </si>
  <si>
    <t>SERVICIOS EMPRESARIALES ASOC. SEMASOC S.A.</t>
  </si>
  <si>
    <t>UEP076</t>
  </si>
  <si>
    <t>EDIF.  PROFESSIONAL CENTER</t>
  </si>
  <si>
    <t>UEP093</t>
  </si>
  <si>
    <t>GILAUCO S.A.</t>
  </si>
  <si>
    <t>UEP095</t>
  </si>
  <si>
    <t>LARREATEGUI MEYTHALER &amp; ZAMBRANO</t>
  </si>
  <si>
    <t>UEP099</t>
  </si>
  <si>
    <t>PUBLICTRAFFIC S-A-</t>
  </si>
  <si>
    <t>UEP102</t>
  </si>
  <si>
    <t>BONOPRICE CIA. LTDA.</t>
  </si>
  <si>
    <t>UEP105</t>
  </si>
  <si>
    <t>CORP.GRUPO DE INVEST.&amp; DOCENCIA ECONOMICA</t>
  </si>
  <si>
    <t>UEP107</t>
  </si>
  <si>
    <t>URBANI S.A</t>
  </si>
  <si>
    <t>1.1.03.01.05</t>
  </si>
  <si>
    <t>PASCUALES</t>
  </si>
  <si>
    <t>ECU011</t>
  </si>
  <si>
    <t>SOLVESA ECUADOR S.A.</t>
  </si>
  <si>
    <t>MAD003</t>
  </si>
  <si>
    <t>MADETEC MEDERERA TECNICA S.A.</t>
  </si>
  <si>
    <t>PAS003</t>
  </si>
  <si>
    <t>PLASTICOS &amp; PERFILES S. A.</t>
  </si>
  <si>
    <t>PAS010</t>
  </si>
  <si>
    <t>METAL MECANICA MECHMETALSA C.A.</t>
  </si>
  <si>
    <t>PAS013</t>
  </si>
  <si>
    <t>EDGAR MAURICIO ARELLANO CANTOS</t>
  </si>
  <si>
    <t>PAS014</t>
  </si>
  <si>
    <t>JARDINERIA RANCHO ALEGRE S.A. JARDINASA</t>
  </si>
  <si>
    <t>PAS015</t>
  </si>
  <si>
    <t>LABORATORIO BIOTANICALS DEL ECUADOR S.A.</t>
  </si>
  <si>
    <t>PAS016</t>
  </si>
  <si>
    <t>YANCE VEGA KAREN FATIMA</t>
  </si>
  <si>
    <t>PAS017</t>
  </si>
  <si>
    <t>MARJORIE ANGELA NARANJO FERNANDEZ</t>
  </si>
  <si>
    <t>PAS018</t>
  </si>
  <si>
    <t>URETA AVILA CRUZ MARIA</t>
  </si>
  <si>
    <t>PAS020</t>
  </si>
  <si>
    <t>JORGE ISRAEL SIERRA ARTEAGA</t>
  </si>
  <si>
    <t>PAS022</t>
  </si>
  <si>
    <t>JESSENIA PATRICIA PEREZ CANTOS</t>
  </si>
  <si>
    <t>PAS024</t>
  </si>
  <si>
    <t>DULCENAC S.A. DULCERIA NACIONAL</t>
  </si>
  <si>
    <t>PAS025</t>
  </si>
  <si>
    <t>SERVICIOS MEDICOS SUMEDCA S.A.</t>
  </si>
  <si>
    <t>PAS026</t>
  </si>
  <si>
    <t>PAEZ DELGADO FREDDY SANTIAGO</t>
  </si>
  <si>
    <t>PAS027</t>
  </si>
  <si>
    <t>POVEDA PITA OLGA LUCIA</t>
  </si>
  <si>
    <t>PAS028</t>
  </si>
  <si>
    <t>AGUEDA EMPERATRIZ RUIZ HERNANDEZ</t>
  </si>
  <si>
    <t>PAS029</t>
  </si>
  <si>
    <t>NARANJO MARTINEZ LUIS ALBERTO</t>
  </si>
  <si>
    <t>PAS030</t>
  </si>
  <si>
    <t>PINCAY MERCHAN KETTY MARIBEL</t>
  </si>
  <si>
    <t>PAS031</t>
  </si>
  <si>
    <t>HIDALGO VILLAVICENCIO JORGE EDGAR</t>
  </si>
  <si>
    <t>PAS033</t>
  </si>
  <si>
    <t>CANESSA MONROY EUGENIO SANTIAGO</t>
  </si>
  <si>
    <t>PAS035</t>
  </si>
  <si>
    <t>ALVARADO MORAN LEONOR ALEXANDRA</t>
  </si>
  <si>
    <t>PAS036</t>
  </si>
  <si>
    <t>ANCHUNDIA MESTANZA PATRICIA IVETTE</t>
  </si>
  <si>
    <t>PAS037</t>
  </si>
  <si>
    <t>GUERRERO HERRERA TANIA YADIRA</t>
  </si>
  <si>
    <t>PAS038</t>
  </si>
  <si>
    <t>ROMERO SANISACA DARWIN BOLIVAR</t>
  </si>
  <si>
    <t>PAS039</t>
  </si>
  <si>
    <t>ESPINOZA BAJAÑA EDGAR JUNIOR</t>
  </si>
  <si>
    <t>PAS041</t>
  </si>
  <si>
    <t>MORA ARRIAGA JOSELYNE VIVIANA</t>
  </si>
  <si>
    <t>PAS042</t>
  </si>
  <si>
    <t>MUÑIZ MERCHAN JOSE LUIS</t>
  </si>
  <si>
    <t>PAS043</t>
  </si>
  <si>
    <t>BAQUE SANCHEZ JESSICA JENNY</t>
  </si>
  <si>
    <t>PAS044</t>
  </si>
  <si>
    <t>VITE CHOEZ JOFFRE JULIAN</t>
  </si>
  <si>
    <t>PAS045</t>
  </si>
  <si>
    <t>REYES DOMINGUEZ LADY GABRIELA</t>
  </si>
  <si>
    <t>PAS046</t>
  </si>
  <si>
    <t>MUÑIZ CHANCAY ALEXIS DAVID</t>
  </si>
  <si>
    <t>PAS047</t>
  </si>
  <si>
    <t>ARRIAGA ARISTEGA WENDY KATHERINE</t>
  </si>
  <si>
    <t>PAS049</t>
  </si>
  <si>
    <t>CRUZ SEGURA SONIA YANINA</t>
  </si>
  <si>
    <t>PAS050</t>
  </si>
  <si>
    <t>SILVA VERA MAIRA YESENIA</t>
  </si>
  <si>
    <t>PAS053</t>
  </si>
  <si>
    <t>PARRAGA CEDEÑO JOSE VIRGILIO</t>
  </si>
  <si>
    <t>PAS054</t>
  </si>
  <si>
    <t>XIAOBAO WENG</t>
  </si>
  <si>
    <t>PAS055</t>
  </si>
  <si>
    <t>MONROY MELO CARMEN</t>
  </si>
  <si>
    <t>PAS056</t>
  </si>
  <si>
    <t>QUIMIS MORENO FRANKLIN WINSTONG</t>
  </si>
  <si>
    <t>PAS057</t>
  </si>
  <si>
    <t>DELGADO GONZALEZ LORENZO MARTIN</t>
  </si>
  <si>
    <t>PAS058</t>
  </si>
  <si>
    <t>QUINTANA MORA REINA ENEDINA</t>
  </si>
  <si>
    <t>PAS059</t>
  </si>
  <si>
    <t>DEMERA JAMA ELIAS PAUL</t>
  </si>
  <si>
    <t>PAS060</t>
  </si>
  <si>
    <t>ZAMORA AVILA ANGELA MARIA</t>
  </si>
  <si>
    <t>PAS061</t>
  </si>
  <si>
    <t>LOOR VEGA DIEGO FIDEL</t>
  </si>
  <si>
    <t>PAS063</t>
  </si>
  <si>
    <t>VALDERRAMA OSORIO ROSA MARILYN</t>
  </si>
  <si>
    <t>PAS064</t>
  </si>
  <si>
    <t>AGUIRRE HURTADO KATHERINE ELIZABETH</t>
  </si>
  <si>
    <t>PAS065</t>
  </si>
  <si>
    <t>CANDEL LOPEZ DOUGLAS KEVIN</t>
  </si>
  <si>
    <t>PAS067</t>
  </si>
  <si>
    <t>REBOLLEDO PINELA ALEJANDRO ROBERTO</t>
  </si>
  <si>
    <t>PAS068</t>
  </si>
  <si>
    <t>BOLAÑO HURTADO SUGEY MERY</t>
  </si>
  <si>
    <t>PAS069</t>
  </si>
  <si>
    <t>VERA BERMUDEZ CHRISTIAN ALBERTO</t>
  </si>
  <si>
    <t>PAS070</t>
  </si>
  <si>
    <t>CHELE TORO OSCAR EULICES</t>
  </si>
  <si>
    <t>PAS071</t>
  </si>
  <si>
    <t>MORALES FRANCO WILMAN</t>
  </si>
  <si>
    <t>PAS073</t>
  </si>
  <si>
    <t>BORBOR MORENO LUIS ANTONIO</t>
  </si>
  <si>
    <t>PAS074</t>
  </si>
  <si>
    <t>CAMPOVERDE RAMIREZ ERIKA ELUDIA</t>
  </si>
  <si>
    <t>PAS076</t>
  </si>
  <si>
    <t>SIMBANA BANCHON MANUEL EDUARDO</t>
  </si>
  <si>
    <t>PAS077</t>
  </si>
  <si>
    <t>VERA DOMINGUEZ JOSE MARCELO</t>
  </si>
  <si>
    <t>PAS078</t>
  </si>
  <si>
    <t>RIVADENEIRA ZAMBRANO ANGEL FAUSTO</t>
  </si>
  <si>
    <t>PAS079</t>
  </si>
  <si>
    <t>ANDRADE ROJAS WALTER RODOLFO</t>
  </si>
  <si>
    <t>PAS080</t>
  </si>
  <si>
    <t>ROJAS ARREAGA SABINA MARIA</t>
  </si>
  <si>
    <t>REF001</t>
  </si>
  <si>
    <t>REFRESCOS SIN GAS S.A</t>
  </si>
  <si>
    <t>1.1.03.01.06</t>
  </si>
  <si>
    <t>URBANIZACION BEATA MERCEDES MOLINA</t>
  </si>
  <si>
    <t>MER019</t>
  </si>
  <si>
    <t>MORA LARA FRANCISCO JUAN</t>
  </si>
  <si>
    <t>MER021</t>
  </si>
  <si>
    <t>SALAZAR ALBAN CARLOS JOSE</t>
  </si>
  <si>
    <t>MER023</t>
  </si>
  <si>
    <t>REYES VILLACRES JOSE ANDRES</t>
  </si>
  <si>
    <t>UMM003</t>
  </si>
  <si>
    <t>SEGARRA CALDERON BLANCA LUZ</t>
  </si>
  <si>
    <t>UMM161</t>
  </si>
  <si>
    <t>ORDOÑEZ GRANDA NORMA LELIA</t>
  </si>
  <si>
    <t>1.1.03.01.07</t>
  </si>
  <si>
    <t>EDIFICIO CENTRUM</t>
  </si>
  <si>
    <t>EDC002</t>
  </si>
  <si>
    <t>GADERE S. A.</t>
  </si>
  <si>
    <t>1.1.03.01.08</t>
  </si>
  <si>
    <t>CENTRAL KENNEDY</t>
  </si>
  <si>
    <t>AIG001</t>
  </si>
  <si>
    <t>AIG METROPOLITANA CIA DE SEGUROS</t>
  </si>
  <si>
    <t>ALF001</t>
  </si>
  <si>
    <t>ALFADOMUS CIA. LTDA</t>
  </si>
  <si>
    <t>BAQ020</t>
  </si>
  <si>
    <t>BAQUERIZO VIVAR JULIETA</t>
  </si>
  <si>
    <t>DOL001</t>
  </si>
  <si>
    <t>DOLMEN S.A.</t>
  </si>
  <si>
    <t>MEG006</t>
  </si>
  <si>
    <t>MEGADATOS S. A.</t>
  </si>
  <si>
    <t>ORQ002</t>
  </si>
  <si>
    <t>CALDERON ECHEVERRIA NEY XAVIER</t>
  </si>
  <si>
    <t>TEL001</t>
  </si>
  <si>
    <t>TELCONET S.A.</t>
  </si>
  <si>
    <t>TIE001</t>
  </si>
  <si>
    <t>TIENDAS INDUSTRIALES ASOCIADAS</t>
  </si>
  <si>
    <t>UCK005</t>
  </si>
  <si>
    <t>BANCO TERRITORIAL</t>
  </si>
  <si>
    <t>UCK044</t>
  </si>
  <si>
    <t>CODEMET S. A.</t>
  </si>
  <si>
    <t>UCK057</t>
  </si>
  <si>
    <t>CONTECON GUAYAQUIL S.A.</t>
  </si>
  <si>
    <t>UCK058</t>
  </si>
  <si>
    <t>DURAGAS S.A.</t>
  </si>
  <si>
    <t>UCK095</t>
  </si>
  <si>
    <t>AUTOMEKANO CIA LTDA</t>
  </si>
  <si>
    <t>UCK097</t>
  </si>
  <si>
    <t>LOGIRAN S.A.</t>
  </si>
  <si>
    <t>UCK118</t>
  </si>
  <si>
    <t>DOLCA S.A.</t>
  </si>
  <si>
    <t>UCK119</t>
  </si>
  <si>
    <t>CORNALIA S.A.</t>
  </si>
  <si>
    <t>UCK120</t>
  </si>
  <si>
    <t>TEDEX S.A.</t>
  </si>
  <si>
    <t>UCK140</t>
  </si>
  <si>
    <t>ACCOUNTSERVS S.A.</t>
  </si>
  <si>
    <t>UCK142</t>
  </si>
  <si>
    <t>ALVAREZ ALVEAR ALEXANDER / COCOI S.A./</t>
  </si>
  <si>
    <t>UCK149</t>
  </si>
  <si>
    <t>ESPOLTEL S.A.</t>
  </si>
  <si>
    <t>UCK150</t>
  </si>
  <si>
    <t>PIOVESAN AMPUERO EMILIO</t>
  </si>
  <si>
    <t>UCK151</t>
  </si>
  <si>
    <t>POZO LEDESMA NIEVES REBECA</t>
  </si>
  <si>
    <t>UCK157</t>
  </si>
  <si>
    <t>DORCIEN S.A.</t>
  </si>
  <si>
    <t>UCK170</t>
  </si>
  <si>
    <t>TRANSLOINSA S.A. (TRANSP. Y LOGISTICA NACIONAL E INTERNACIONAL)</t>
  </si>
  <si>
    <t>UCK171</t>
  </si>
  <si>
    <t>ORGANIZACION COMERCIAL Y ADUANERA MARIO COKA B. "MACOBSA S.A."</t>
  </si>
  <si>
    <t>UCK175</t>
  </si>
  <si>
    <t>AGUA DEL LITORAL S.A. - AGUALITSA</t>
  </si>
  <si>
    <t>UCK179</t>
  </si>
  <si>
    <t>BLUEBOX S.A.</t>
  </si>
  <si>
    <t>UCK181</t>
  </si>
  <si>
    <t>BLIFE TRAINING S.A.</t>
  </si>
  <si>
    <t>UCK185</t>
  </si>
  <si>
    <t>LG. ELECTRONIC PANAMÁ S.A.</t>
  </si>
  <si>
    <t>UCK190</t>
  </si>
  <si>
    <t>ITURRALDE TORRES EDUARDO ANIBAL</t>
  </si>
  <si>
    <t>UCK204</t>
  </si>
  <si>
    <t>ASEACI</t>
  </si>
  <si>
    <t>UCK206</t>
  </si>
  <si>
    <t>JORLIGROUP S.A.</t>
  </si>
  <si>
    <t>UCK208</t>
  </si>
  <si>
    <t>CONSTRUCTORA VERAPRAD S.A.</t>
  </si>
  <si>
    <t>UCK213</t>
  </si>
  <si>
    <t>ALLTECH ECUADOR CIA. LTDA.</t>
  </si>
  <si>
    <t>UCK214</t>
  </si>
  <si>
    <t>INSTALACIONES DE TUBOS DE HORMIGON S.A.</t>
  </si>
  <si>
    <t>UCK217</t>
  </si>
  <si>
    <t>LEON PIEDRA FIDEL ANTONIO</t>
  </si>
  <si>
    <t>UCK225</t>
  </si>
  <si>
    <t>GUAYAQUIL PILOTS GUAPILOT S.A.</t>
  </si>
  <si>
    <t>UCK226</t>
  </si>
  <si>
    <t>ANKESA S. A.</t>
  </si>
  <si>
    <t>UCK228</t>
  </si>
  <si>
    <t>PROLIM S.A.</t>
  </si>
  <si>
    <t>UCK235</t>
  </si>
  <si>
    <t>TELECOM LATINA S.A.</t>
  </si>
  <si>
    <t>UCK236</t>
  </si>
  <si>
    <t>VALAREZO &amp; ASOCIADOS VALASCO CIA. LTDA.</t>
  </si>
  <si>
    <t>UCK238</t>
  </si>
  <si>
    <t>LAUDE S.A. LAUDESA ADMINISTRADORA DE FONDOS</t>
  </si>
  <si>
    <t>UCK239</t>
  </si>
  <si>
    <t>ALPATRANS S. A.</t>
  </si>
  <si>
    <t>UCK246</t>
  </si>
  <si>
    <t>FEDAL MAR S.A</t>
  </si>
  <si>
    <t>UCK252</t>
  </si>
  <si>
    <t>LARA DELGADO LUIS ANTONIO</t>
  </si>
  <si>
    <t>UCK260</t>
  </si>
  <si>
    <t>CONBABIENES S.A. PROMOTORA DE BIENES RAICES</t>
  </si>
  <si>
    <t>UCK266</t>
  </si>
  <si>
    <t>AGENCAL S. A.</t>
  </si>
  <si>
    <t>UCK277</t>
  </si>
  <si>
    <t>TROPICAL PACKING ECUADOR S.A. TROPACK</t>
  </si>
  <si>
    <t>UCK285</t>
  </si>
  <si>
    <t>CITAMED S. A.</t>
  </si>
  <si>
    <t>UCK288</t>
  </si>
  <si>
    <t>GIPSOFLEX S. A.</t>
  </si>
  <si>
    <t>UCK289</t>
  </si>
  <si>
    <t>VILLAMAR MACKENZIE CINDY ALEXANDRA</t>
  </si>
  <si>
    <t>UCK292</t>
  </si>
  <si>
    <t>MANAVISION S.A.</t>
  </si>
  <si>
    <t>UCK293</t>
  </si>
  <si>
    <t>SADINSA S.A.</t>
  </si>
  <si>
    <t>UCK299</t>
  </si>
  <si>
    <t>MOSQUERA AULESTIA MANUEL ALEJANDRO</t>
  </si>
  <si>
    <t>UCK310</t>
  </si>
  <si>
    <t>SER. TRANSPORTE Y LOGISTICA INTEGRADO TRANSLOINTEG.</t>
  </si>
  <si>
    <t>UCK322</t>
  </si>
  <si>
    <t>DVT DEL ECUADOR S.A.</t>
  </si>
  <si>
    <t>UCK323</t>
  </si>
  <si>
    <t>REDENLACE S.A.</t>
  </si>
  <si>
    <t>UCK330</t>
  </si>
  <si>
    <t>CONSULTORES YTURRALDE CIA LTDA</t>
  </si>
  <si>
    <t>UCK333</t>
  </si>
  <si>
    <t>MERGONCORP S.A.</t>
  </si>
  <si>
    <t>UCK338</t>
  </si>
  <si>
    <t>MUENTES VELEZ MARIANA DE JESUS</t>
  </si>
  <si>
    <t>UCK344</t>
  </si>
  <si>
    <t>DIDELPA S.A.</t>
  </si>
  <si>
    <t>UCK345</t>
  </si>
  <si>
    <t>DECOTTAGE S.A.</t>
  </si>
  <si>
    <t>UCK349</t>
  </si>
  <si>
    <t>COLEGIO INTERNACIONAL SEK ECUADOR</t>
  </si>
  <si>
    <t>UCK360</t>
  </si>
  <si>
    <t>BORDIRA S.A.</t>
  </si>
  <si>
    <t>UCK382</t>
  </si>
  <si>
    <t>MARTINEZ MARIDUEÑA MARTHA MARIA</t>
  </si>
  <si>
    <t>UCK397</t>
  </si>
  <si>
    <t>NAVARRETE LOZANO TATIANA AZUCENA</t>
  </si>
  <si>
    <t>UCK400</t>
  </si>
  <si>
    <t>MOTORULICH S.A.</t>
  </si>
  <si>
    <t>UCK405</t>
  </si>
  <si>
    <t>PERE GUMMA JUAN CARLOS</t>
  </si>
  <si>
    <t>UCK423</t>
  </si>
  <si>
    <t>ASESORIA INTEGRAL EMASESOR S.A.</t>
  </si>
  <si>
    <t>UCK427</t>
  </si>
  <si>
    <t>CARVAGU S.A.</t>
  </si>
  <si>
    <t>UCK431</t>
  </si>
  <si>
    <t>CRUSBET S.A</t>
  </si>
  <si>
    <t>UCK433</t>
  </si>
  <si>
    <t>SOLUGLOBAL S.A.</t>
  </si>
  <si>
    <t>UCK438</t>
  </si>
  <si>
    <t>SEMINARIOS Y ASESORIA EMPRESARIAL SEMPRESA S.A.</t>
  </si>
  <si>
    <t>UCK439</t>
  </si>
  <si>
    <t>LIFE FOOD PRODUCT ECUADOR LIFPRODEC S.A.</t>
  </si>
  <si>
    <t>UCK441</t>
  </si>
  <si>
    <t>FERTILIZANTES DEL PACIFICO FERPACIFIC S.A</t>
  </si>
  <si>
    <t>UCK442</t>
  </si>
  <si>
    <t>ASOCIACION FE Y ALEGRIA ECUADOR</t>
  </si>
  <si>
    <t>UCK447</t>
  </si>
  <si>
    <t>TRUJILLO ESPINEL IRENE</t>
  </si>
  <si>
    <t>UCK449</t>
  </si>
  <si>
    <t>IGLESIA DE JESUCRISTO SUD</t>
  </si>
  <si>
    <t>UCK450</t>
  </si>
  <si>
    <t>ACRUXZA C.A.</t>
  </si>
  <si>
    <t>UCK452</t>
  </si>
  <si>
    <t>SOLUCIONES SEGURA S.A.</t>
  </si>
  <si>
    <t>UCK454</t>
  </si>
  <si>
    <t>RODRIGUEZ Y DUQUE JORGE</t>
  </si>
  <si>
    <t>UCK458</t>
  </si>
  <si>
    <t>COMPAÑIA SALUD PLENA S.A/PLENISALUD</t>
  </si>
  <si>
    <t>UCK460</t>
  </si>
  <si>
    <t>GRANITECSA S.A</t>
  </si>
  <si>
    <t>UCK462</t>
  </si>
  <si>
    <t>MEGACONSTRUCCIONES S.A. SAIBABA</t>
  </si>
  <si>
    <t>UCK464</t>
  </si>
  <si>
    <t>ANCHUNDIA NAVAS CHRISTIAN ALEXANDER</t>
  </si>
  <si>
    <t>UCK465</t>
  </si>
  <si>
    <t>INTEQUIN S.A.</t>
  </si>
  <si>
    <t>UCK466</t>
  </si>
  <si>
    <t>PROMILCA S.A</t>
  </si>
  <si>
    <t>UCK467</t>
  </si>
  <si>
    <t>TUTOBIENES S.A</t>
  </si>
  <si>
    <t>UCK468</t>
  </si>
  <si>
    <t>DAYCENTER S.A</t>
  </si>
  <si>
    <t>UCK469</t>
  </si>
  <si>
    <t>PROAC S.A</t>
  </si>
  <si>
    <t>UCK470</t>
  </si>
  <si>
    <t>IMASEN DEL ECUADOR S.A.</t>
  </si>
  <si>
    <t>UCK473</t>
  </si>
  <si>
    <t>FARMACOS &amp; COSMETICOS VETERINARIOS S.A FARCOVETSA</t>
  </si>
  <si>
    <t>UCK474</t>
  </si>
  <si>
    <t>EDUCACION SIN FRONTERAS</t>
  </si>
  <si>
    <t>UCK476</t>
  </si>
  <si>
    <t>PRODUCTOS DEL AGRO SYLVIA MARIA S.A. AGROSYLMA</t>
  </si>
  <si>
    <t>UCK477</t>
  </si>
  <si>
    <t>CHURTA RODRIGUEZ MILTON OSWALDO</t>
  </si>
  <si>
    <t>UCK479</t>
  </si>
  <si>
    <t>FRANCO PORRAS JOSE JOAQUIN</t>
  </si>
  <si>
    <t>UCK480</t>
  </si>
  <si>
    <t>SERVICIOS JURIDICOS JURISA S.A.</t>
  </si>
  <si>
    <t>UCK481</t>
  </si>
  <si>
    <t>HUERTA ARCE PEDRO PABLO</t>
  </si>
  <si>
    <t>UCK482</t>
  </si>
  <si>
    <t>CARREÑO GARCIA MAXIMO JEHOVA</t>
  </si>
  <si>
    <t>UCK483</t>
  </si>
  <si>
    <t>COMPAÑIA TABACALERA IBERECUA S.A</t>
  </si>
  <si>
    <t>UCK485</t>
  </si>
  <si>
    <t>INDEXPMAR SOCIEDAD ANONIMA</t>
  </si>
  <si>
    <t>UCK486</t>
  </si>
  <si>
    <t>COMPAÑIA VERDU S.A.</t>
  </si>
  <si>
    <t>UCK492</t>
  </si>
  <si>
    <t>DALLYANA ALEJANDRA MANOSALVAS VELASCO</t>
  </si>
  <si>
    <t>UCK493</t>
  </si>
  <si>
    <t>BLIX S.A</t>
  </si>
  <si>
    <t>UCK497</t>
  </si>
  <si>
    <t>CORPDELMAR S.A</t>
  </si>
  <si>
    <t>UCK499</t>
  </si>
  <si>
    <t>RIBALTAF S.A.</t>
  </si>
  <si>
    <t>UCK501</t>
  </si>
  <si>
    <t>BORGARO S.A.</t>
  </si>
  <si>
    <t>UCK502</t>
  </si>
  <si>
    <t>MERCALOGIC S.A</t>
  </si>
  <si>
    <t>UCK504</t>
  </si>
  <si>
    <t>SALENTY S.A</t>
  </si>
  <si>
    <t>UCK505</t>
  </si>
  <si>
    <t>JIMENEZ &amp; JIMENEZ, ABOGADOS Y COMPAÑIA</t>
  </si>
  <si>
    <t>UCK506</t>
  </si>
  <si>
    <t>NEGOCIOS DE COMUNIACIONES NEDECOM S.A.</t>
  </si>
  <si>
    <t>UCK507</t>
  </si>
  <si>
    <t>DISMEDSA S.A.</t>
  </si>
  <si>
    <t>UCK508</t>
  </si>
  <si>
    <t>ENTER SOLUTIONS S.A</t>
  </si>
  <si>
    <t>UCK509</t>
  </si>
  <si>
    <t>NATALIA RODRIGUEZ CAMACHO</t>
  </si>
  <si>
    <t>UCK510</t>
  </si>
  <si>
    <t>BOURNE ZAMBRANO ROSA ELENA</t>
  </si>
  <si>
    <t>UCK511</t>
  </si>
  <si>
    <t>NAMIRA S.A.</t>
  </si>
  <si>
    <t>UCK512</t>
  </si>
  <si>
    <t>TRADEXMEGA S.A</t>
  </si>
  <si>
    <t>UCK513</t>
  </si>
  <si>
    <t>GLAS ESPINEL HERIBERTO ANTONIO</t>
  </si>
  <si>
    <t>UCK519</t>
  </si>
  <si>
    <t>RODRIGUEZ GOMEZ FERNANDO ALBERTO</t>
  </si>
  <si>
    <t>UCK520</t>
  </si>
  <si>
    <t>MADERO PALACIOS PAULINA VERONICA</t>
  </si>
  <si>
    <t>UCK521</t>
  </si>
  <si>
    <t>ANIBAL HUMBERTO ENRIQUEZ MONCAYO</t>
  </si>
  <si>
    <t>UCK522</t>
  </si>
  <si>
    <t>ANEFI S.A ADMINISTRADORA DE FONDOS Y FIDEICOMISOS</t>
  </si>
  <si>
    <t>UCK526</t>
  </si>
  <si>
    <t>ARMAS CABRERA CESAR FERNANDO</t>
  </si>
  <si>
    <t>UCK530</t>
  </si>
  <si>
    <t>ASEINFULL S.A.</t>
  </si>
  <si>
    <t>UCK531</t>
  </si>
  <si>
    <t>ACERIA DEL ECUADOR ADELCA CA</t>
  </si>
  <si>
    <t>UCK532</t>
  </si>
  <si>
    <t>STARMEDIX S.A.</t>
  </si>
  <si>
    <t>UCK533</t>
  </si>
  <si>
    <t>MONTERO ZAMBRANO IVONNE MARCELA</t>
  </si>
  <si>
    <t>UCK535</t>
  </si>
  <si>
    <t>ECUANUMEROS</t>
  </si>
  <si>
    <t>UCK537</t>
  </si>
  <si>
    <t>ESTRELLA RENDON CARLOS ANIBAL</t>
  </si>
  <si>
    <t>UCK539</t>
  </si>
  <si>
    <t>PACHECO GARCIA 0ROSA MARIA</t>
  </si>
  <si>
    <t>UCK540</t>
  </si>
  <si>
    <t>ROMAN SALAVARRIA IRVIN GADIER</t>
  </si>
  <si>
    <t>UCK543</t>
  </si>
  <si>
    <t>ECHANIQUE PARRAGA WALDO FABIAN</t>
  </si>
  <si>
    <t>UCK544</t>
  </si>
  <si>
    <t>ZAMBRANO RUGEL ALEX RICARDO</t>
  </si>
  <si>
    <t>UCK545</t>
  </si>
  <si>
    <t>ORTEGA AROSEMENA FABIAN JOSE</t>
  </si>
  <si>
    <t>UCK549</t>
  </si>
  <si>
    <t>BRAVO TOMALA CAROLINA GLORIA</t>
  </si>
  <si>
    <t>UCK551</t>
  </si>
  <si>
    <t>ZHINDOM GARCIA MANUEL AUGUSTO</t>
  </si>
  <si>
    <t>UCK552</t>
  </si>
  <si>
    <t>MARTINEZ GOMEZ FERNANDO JAVIER</t>
  </si>
  <si>
    <t>UCK553</t>
  </si>
  <si>
    <t>ASOC. DE PROPIETARIOS DE LA URBANIZACION PUERTO MOCOLI</t>
  </si>
  <si>
    <t>UCK555</t>
  </si>
  <si>
    <t>BARROS QUINTO MANUEL ALFREDO</t>
  </si>
  <si>
    <t>UCK559</t>
  </si>
  <si>
    <t>JUAN DE DIOS PEREZ RIASCOS</t>
  </si>
  <si>
    <t>UCK560</t>
  </si>
  <si>
    <t>PARRA OLMEDO XAVIER FERNANDO</t>
  </si>
  <si>
    <t>UCK562</t>
  </si>
  <si>
    <t>CALASANZ VALLE ALEJANDRA ANDREA</t>
  </si>
  <si>
    <t>UCK563</t>
  </si>
  <si>
    <t>LAURIDO ROMERO GALICIO VALERIO</t>
  </si>
  <si>
    <t>UCK564</t>
  </si>
  <si>
    <t>CORREA REYES CRISTOBAL ELIEZER</t>
  </si>
  <si>
    <t>UCK567</t>
  </si>
  <si>
    <t>RODRIGUEZ LOPEZ JOSE ALBERTO</t>
  </si>
  <si>
    <t>UCK568</t>
  </si>
  <si>
    <t>POMAGUAYO YUQUILEMA JESSENIA YUQUILEMA</t>
  </si>
  <si>
    <t>UCK569</t>
  </si>
  <si>
    <t>CABELLO ANDRADE DARLYN OMAR</t>
  </si>
  <si>
    <t>UCK570</t>
  </si>
  <si>
    <t>JAUREGUIZAR RAMOS DIEGO IGNACIO</t>
  </si>
  <si>
    <t>UCK572</t>
  </si>
  <si>
    <t>MENDOZA GUTIERREZ YULEXI LILIBETH</t>
  </si>
  <si>
    <t>UCK575</t>
  </si>
  <si>
    <t>VINCENT CAJAS MARIA AUXILIADORA</t>
  </si>
  <si>
    <t>UCK576</t>
  </si>
  <si>
    <t>GRANDMAR-CORP S.A.</t>
  </si>
  <si>
    <t>UCK581</t>
  </si>
  <si>
    <t>BAQUE FRANCO YURITZA ELIZABETH</t>
  </si>
  <si>
    <t>UCK583</t>
  </si>
  <si>
    <t>TEXTILNET S.A.</t>
  </si>
  <si>
    <t>UCK585</t>
  </si>
  <si>
    <t>ARGUDO GUZMAN ALEX GIOVANNI</t>
  </si>
  <si>
    <t>UCK586</t>
  </si>
  <si>
    <t>ROSADO AVILES LORENA ELIZABETH</t>
  </si>
  <si>
    <t>UCK588</t>
  </si>
  <si>
    <t>FANTONI VELASCO FABRIZZIO RENATTO</t>
  </si>
  <si>
    <t>UCK589</t>
  </si>
  <si>
    <t>FIGUEIRA BRAVO NELSON VICENTE</t>
  </si>
  <si>
    <t>UCK590</t>
  </si>
  <si>
    <t>INSTITUTO TECNICO SUPERIOR PARTICULAR REY DAVID</t>
  </si>
  <si>
    <t>UCK591</t>
  </si>
  <si>
    <t>ZUÑIGA RODRIGUEZ JAIME RICARDO</t>
  </si>
  <si>
    <t>UCK592</t>
  </si>
  <si>
    <t>ECUAPOLIZAS CIA. LTDA.</t>
  </si>
  <si>
    <t>UCK593</t>
  </si>
  <si>
    <t>SANCHEZ TIMM LUIS EDUARDO</t>
  </si>
  <si>
    <t>UCK594</t>
  </si>
  <si>
    <t>ROBLES CARPIO MARIO RAFAEL</t>
  </si>
  <si>
    <t>UCK595</t>
  </si>
  <si>
    <t>BERMEO MARIN FREDDY ANDRES</t>
  </si>
  <si>
    <t>UCK596</t>
  </si>
  <si>
    <t>JUMBO GARCIA CARLOS XAVIER</t>
  </si>
  <si>
    <t>UCK597</t>
  </si>
  <si>
    <t>VALDANO GUERRERO NICOLAS WALTER</t>
  </si>
  <si>
    <t>UCK599</t>
  </si>
  <si>
    <t>COSTALES VERA JORGE HUMBERTO</t>
  </si>
  <si>
    <t>UCK600</t>
  </si>
  <si>
    <t>FAJARDO TOMALA JEFFERSON ALEXANDER</t>
  </si>
  <si>
    <t>UCK602</t>
  </si>
  <si>
    <t>RODRIGUEZ IDROVO JHOSEPH WASHINGTON</t>
  </si>
  <si>
    <t>UCK604</t>
  </si>
  <si>
    <t>CONSULTORA DE TECNOLOGIA INFORMATICA QVCEC S.A.</t>
  </si>
  <si>
    <t>UCK605</t>
  </si>
  <si>
    <t>MAWYIN PALACIOS ANDREA ESTEFANIA</t>
  </si>
  <si>
    <t>UCK606</t>
  </si>
  <si>
    <t>BRAVO MORENO ROCIO ELIZABETH</t>
  </si>
  <si>
    <t>UCK607</t>
  </si>
  <si>
    <t>GUNCAY FEIJO MARCO ANDRES</t>
  </si>
  <si>
    <t>UCK608</t>
  </si>
  <si>
    <t>CAMPOVERDE MALDONADO PATRICIA ARACELLY</t>
  </si>
  <si>
    <t>UCK610</t>
  </si>
  <si>
    <t>INDUSTRIA TEXTILES VEGA TEXVEGA S.A.</t>
  </si>
  <si>
    <t>UCK611</t>
  </si>
  <si>
    <t>PIOVESAN DESCALZI VICENTE</t>
  </si>
  <si>
    <t>UCK612</t>
  </si>
  <si>
    <t>AGUAYO CANTOS NURY ASUNCION</t>
  </si>
  <si>
    <t>UCK615</t>
  </si>
  <si>
    <t>VERA AYALA JOSE ALBERTO</t>
  </si>
  <si>
    <t>UCK616</t>
  </si>
  <si>
    <t>RAIKKONEN S.A.</t>
  </si>
  <si>
    <t>UCK617</t>
  </si>
  <si>
    <t>GILER ANCHUNDIA VICENTE RAUL</t>
  </si>
  <si>
    <t>UCK619</t>
  </si>
  <si>
    <t>ALVAREZ CHONG PATRICIA ELIZABETH</t>
  </si>
  <si>
    <t>UCK620</t>
  </si>
  <si>
    <t>ROMERO GALARZA ALFONSO MARCELO</t>
  </si>
  <si>
    <t>UCK624</t>
  </si>
  <si>
    <t>FONTE CAIZA SANTIAGO MAURICIO</t>
  </si>
  <si>
    <t>UCK625</t>
  </si>
  <si>
    <t>VIEJO BAQUERO KRISTEL EILEEN</t>
  </si>
  <si>
    <t>UCK627</t>
  </si>
  <si>
    <t>CHAVEZ VITERI TERESA MATILDE</t>
  </si>
  <si>
    <t>UCK628</t>
  </si>
  <si>
    <t>PEREZ CAPA MARIA GABRIELA</t>
  </si>
  <si>
    <t>UCK629</t>
  </si>
  <si>
    <t>JORGE BEJARANO JAZMIN ADELA</t>
  </si>
  <si>
    <t>UCK631</t>
  </si>
  <si>
    <t>SACOTO GANDOLFO JUAN CARLOS</t>
  </si>
  <si>
    <t>UCK632</t>
  </si>
  <si>
    <t>ALVARADO RAMIREZ KAREN IVETTE</t>
  </si>
  <si>
    <t>UCK633</t>
  </si>
  <si>
    <t>BASURTO VELEZ JOSE GUSTAVO</t>
  </si>
  <si>
    <t>UCK635</t>
  </si>
  <si>
    <t>DRONECU S.A.</t>
  </si>
  <si>
    <t>UCK636</t>
  </si>
  <si>
    <t>EXPORTADORA AGRICOLA BANANATRADE S.A.</t>
  </si>
  <si>
    <t>UCK637</t>
  </si>
  <si>
    <t>PALACIOS HOYOS JIMMY FABRICIO</t>
  </si>
  <si>
    <t>UCK638</t>
  </si>
  <si>
    <t>CALDERON COELLO GONZALO FRANCISCO</t>
  </si>
  <si>
    <t>UCK639</t>
  </si>
  <si>
    <t>CONSULTORA JURIDICA SAMANIEGO &amp; GARCIA DAJOS S. A</t>
  </si>
  <si>
    <t>UCK646</t>
  </si>
  <si>
    <t>PAZMIÑO FALCONES KAROLINA LEONOR</t>
  </si>
  <si>
    <t>UCK647</t>
  </si>
  <si>
    <t>CAMARONERA SUPRACAMARON ECUADOR ECUASUPRA S.A.</t>
  </si>
  <si>
    <t>UCK648</t>
  </si>
  <si>
    <t>CONSULTORIA INTEGRAL EN GESTION EMPRESARIAL CIGEMSA S.A</t>
  </si>
  <si>
    <t>UCK652</t>
  </si>
  <si>
    <t>ALCIVAR BURGOS ISABEL ESPAÑA</t>
  </si>
  <si>
    <t>UCK653</t>
  </si>
  <si>
    <t>CASTILLO CABRERA ANDRES ELOY</t>
  </si>
  <si>
    <t>UCK655</t>
  </si>
  <si>
    <t>COOPERATIVA DE TRANSPORTE DE PASAJEROS FLOTA SANTA MARTHA</t>
  </si>
  <si>
    <t>UCK658</t>
  </si>
  <si>
    <t>CORPALVAH S A</t>
  </si>
  <si>
    <t>UCK660</t>
  </si>
  <si>
    <t>CABRERA FREIRE ROXANA MAGALI DEL PILAR</t>
  </si>
  <si>
    <t>UCK661</t>
  </si>
  <si>
    <t>MORENO VIVAR LORENA BEATRIZ</t>
  </si>
  <si>
    <t>UCK662</t>
  </si>
  <si>
    <t>COSTARAMA S.A.</t>
  </si>
  <si>
    <t>UCK665</t>
  </si>
  <si>
    <t>VELEZ ORTEGA JOEL LUIS</t>
  </si>
  <si>
    <t>UCK666</t>
  </si>
  <si>
    <t>MORA FONT MIGUEL FERNANDO</t>
  </si>
  <si>
    <t>UCK667</t>
  </si>
  <si>
    <t>SIERRA VARGAS ALEXANDRA DEL PILAR</t>
  </si>
  <si>
    <t>UCK669</t>
  </si>
  <si>
    <t>GIRON VILLACIS ODALIA CECIBEL</t>
  </si>
  <si>
    <t>UCK670</t>
  </si>
  <si>
    <t>UQUILLAS PENA JOSE UBALDO</t>
  </si>
  <si>
    <t>UCK671</t>
  </si>
  <si>
    <t>SANCHEZ MEDINA FELIX</t>
  </si>
  <si>
    <t>UVK559</t>
  </si>
  <si>
    <t>MARIA AURELIA ZAMBRANO HIDALGO</t>
  </si>
  <si>
    <t>1.1.03.01.09</t>
  </si>
  <si>
    <t>URBANIZACION EL CARACOL</t>
  </si>
  <si>
    <t>UEC006</t>
  </si>
  <si>
    <t>VERA VERA SHIRLEY MARIBEL</t>
  </si>
  <si>
    <t>UEC010</t>
  </si>
  <si>
    <t>OJEDA RUIZ LIDIA JUDITH</t>
  </si>
  <si>
    <t>UEC011</t>
  </si>
  <si>
    <t>GOMEZ AREVALO FRANKLIN</t>
  </si>
  <si>
    <t>UEC019</t>
  </si>
  <si>
    <t>LAUZOO PAREDES MANUEL FRAILAN</t>
  </si>
  <si>
    <t>UEC022</t>
  </si>
  <si>
    <t>GOMEZ COELLO JAIRO ALBERTO</t>
  </si>
  <si>
    <t>UEC027</t>
  </si>
  <si>
    <t>VERA LUCAS MARITZA ELIZABETH</t>
  </si>
  <si>
    <t>UEC030</t>
  </si>
  <si>
    <t>CHACON PACHECO JUAN JOSE</t>
  </si>
  <si>
    <t>UEC036</t>
  </si>
  <si>
    <t>RENDON MARTRUS CARLOS ALBERTO</t>
  </si>
  <si>
    <t>UEC043</t>
  </si>
  <si>
    <t>MONTOYA ALVARADO LEONOR MARGARITA</t>
  </si>
  <si>
    <t>UEC049</t>
  </si>
  <si>
    <t>MORA HOLGUIN NORMA NARCISA</t>
  </si>
  <si>
    <t>UEC052</t>
  </si>
  <si>
    <t>GARAY CHIPRE GABRIELA MARISOL</t>
  </si>
  <si>
    <t>UEC057</t>
  </si>
  <si>
    <t>BUSTAMANTE ALVARADO NOEMI CHANENA</t>
  </si>
  <si>
    <t>UEC063</t>
  </si>
  <si>
    <t>ANZOATEGUI CASTRO MIRELA LEONOR</t>
  </si>
  <si>
    <t>UEC070</t>
  </si>
  <si>
    <t>SALAZAR MERINO NELSON FABIAN</t>
  </si>
  <si>
    <t>UEC085</t>
  </si>
  <si>
    <t>ANDRADE LOAYZA SEGUNDO PEDRO</t>
  </si>
  <si>
    <t>UEC095</t>
  </si>
  <si>
    <t>PIZA PEÑA DAVID MANUEL</t>
  </si>
  <si>
    <t>UEC096</t>
  </si>
  <si>
    <t>ZAMBRANO SEGURA FIDEL ANTONIO</t>
  </si>
  <si>
    <t>UEC098</t>
  </si>
  <si>
    <t>PALOMINO VARGAS MIGUEL ANGEL</t>
  </si>
  <si>
    <t>UEC118</t>
  </si>
  <si>
    <t>PARRALES GOMEZ EDDA GLADYS</t>
  </si>
  <si>
    <t>UEC142</t>
  </si>
  <si>
    <t>QUINTO VILLACIS ANGEL ENRIQUE</t>
  </si>
  <si>
    <t>UEC143</t>
  </si>
  <si>
    <t>CARPIO VILLEGAS ANITA ELIZABETH</t>
  </si>
  <si>
    <t>UEC147</t>
  </si>
  <si>
    <t>MEDINA BARRERA ALICIA LIDIA</t>
  </si>
  <si>
    <t>UEC162</t>
  </si>
  <si>
    <t>MUÑOZ SUAREZ NANCY ELENA</t>
  </si>
  <si>
    <t>UEC175</t>
  </si>
  <si>
    <t>CARVAJAL SOLORZANO MIGUEL DARIO</t>
  </si>
  <si>
    <t>UEC184</t>
  </si>
  <si>
    <t>ZAMBRANO GUERRERO NEYSI  ANDREA</t>
  </si>
  <si>
    <t>UEC205</t>
  </si>
  <si>
    <t>ORTEGA ARMIJOS BALTAZAR BALDEMA</t>
  </si>
  <si>
    <t>UEC208</t>
  </si>
  <si>
    <t>BAUS VILLAGRAN ELIZABETH DEL ROCIO</t>
  </si>
  <si>
    <t>UEC218</t>
  </si>
  <si>
    <t>PEZO AQUINO VICTOR HUGO</t>
  </si>
  <si>
    <t>UEC222</t>
  </si>
  <si>
    <t>SANCHO ORELLANA JOSE DAVID</t>
  </si>
  <si>
    <t>UEC225</t>
  </si>
  <si>
    <t>BORBOR MANTILLA PEGGY LEONOR</t>
  </si>
  <si>
    <t>UEC247</t>
  </si>
  <si>
    <t>CAMPAÑA DAVILA FERNANDO PATRICIO</t>
  </si>
  <si>
    <t>UEC264</t>
  </si>
  <si>
    <t>ORDOÑEZ SUAREZ ESTRELLA DEL ROCIO</t>
  </si>
  <si>
    <t>UEC271</t>
  </si>
  <si>
    <t>SOLIS RETO NORALMA NARCISA</t>
  </si>
  <si>
    <t>UEC276</t>
  </si>
  <si>
    <t>BURBANO DAQUILEMA VENANCIO CORNELIO</t>
  </si>
  <si>
    <t>UEC278</t>
  </si>
  <si>
    <t>VELEZ VELEZ ANTONIO WILFRIDO</t>
  </si>
  <si>
    <t>UEC292</t>
  </si>
  <si>
    <t>MENDIVEZ CUCALON WALTER ANTONIO</t>
  </si>
  <si>
    <t>UEC311</t>
  </si>
  <si>
    <t>TORBAY GONZALEZ JORGE JOSE</t>
  </si>
  <si>
    <t>UEC321</t>
  </si>
  <si>
    <t>AUCAPIÑA CAMPUZANO MARLON LUIS</t>
  </si>
  <si>
    <t>UEC323</t>
  </si>
  <si>
    <t>DOMINGUEZ VARGAS FRANKLIN JOAQUIN</t>
  </si>
  <si>
    <t>UEC326</t>
  </si>
  <si>
    <t>DELGADO FARIA GREI DOLORES</t>
  </si>
  <si>
    <t>UEC359</t>
  </si>
  <si>
    <t>RODRIGUEZ PUGA JAIME ALFREDO</t>
  </si>
  <si>
    <t>UEC361</t>
  </si>
  <si>
    <t>ASOCIACION DE MORADORES URB. EL CARACOL</t>
  </si>
  <si>
    <t>UEC364</t>
  </si>
  <si>
    <t>PINARGOTE YEPEZ NELIS MARIA</t>
  </si>
  <si>
    <t>UEC367</t>
  </si>
  <si>
    <t>EVELYN ARREAGA ESPINOZA</t>
  </si>
  <si>
    <t>UEC368</t>
  </si>
  <si>
    <t>BURGOS SANTANA JACINTA TRANCITO</t>
  </si>
  <si>
    <t>UEC370</t>
  </si>
  <si>
    <t>BUSTAMANTE RENGEL TANYA VERONICA</t>
  </si>
  <si>
    <t>UEC371</t>
  </si>
  <si>
    <t>CAMPUZANO SEGOVIA CARLOS PAUL</t>
  </si>
  <si>
    <t>UEC373</t>
  </si>
  <si>
    <t>VERA ALCIVAR JUAN ALFREDO</t>
  </si>
  <si>
    <t>UEC374</t>
  </si>
  <si>
    <t>SACHEZ VERA PATRICIA ELIZABETH</t>
  </si>
  <si>
    <t>1.1.03.01.10</t>
  </si>
  <si>
    <t>URBANIZACION SAN FELIPE</t>
  </si>
  <si>
    <t>USF005</t>
  </si>
  <si>
    <t>AGUILAR PESANTES CARLOS EDUARDO</t>
  </si>
  <si>
    <t>USF009</t>
  </si>
  <si>
    <t>LEON SARMIENTO ANIBAL RIGOBERTO</t>
  </si>
  <si>
    <t>USF027</t>
  </si>
  <si>
    <t>TORRES ALMEIDA MELVA PATRICIA</t>
  </si>
  <si>
    <t>USF037</t>
  </si>
  <si>
    <t>ZAMARA BARREZUETA MAURICIO THELMO</t>
  </si>
  <si>
    <t>USF038</t>
  </si>
  <si>
    <t>SILVA TOASA CARLOS PALMIRO</t>
  </si>
  <si>
    <t>USF044</t>
  </si>
  <si>
    <t>CHOEZ CARRERA MAGALI ELIZABETH</t>
  </si>
  <si>
    <t>USF047</t>
  </si>
  <si>
    <t>GAROFALO LEON KETTY ARACELY</t>
  </si>
  <si>
    <t>USF073</t>
  </si>
  <si>
    <t>VEINTIMILLA BALAS CARLOS ALBERTO</t>
  </si>
  <si>
    <t>USF075</t>
  </si>
  <si>
    <t>ESTRELLA ACENSIO LIDIA PATRICIA</t>
  </si>
  <si>
    <t>USF078</t>
  </si>
  <si>
    <t>ICAZA HIDALGO WILSON ANTONIO</t>
  </si>
  <si>
    <t>USF088</t>
  </si>
  <si>
    <t>GOROZABEL MARLENE DEL ROCIO</t>
  </si>
  <si>
    <t>USF092</t>
  </si>
  <si>
    <t>ALVARADO ANDRADE CARLOS LUIS</t>
  </si>
  <si>
    <t>usf107</t>
  </si>
  <si>
    <t>TISALEMA MERA MONICA ALEXANDRA</t>
  </si>
  <si>
    <t>USF127</t>
  </si>
  <si>
    <t>CALERO MOREIRA JOSE ROBERTO</t>
  </si>
  <si>
    <t>USF140</t>
  </si>
  <si>
    <t>BARREZUETA VALLE VIVIANA JACQUELINE</t>
  </si>
  <si>
    <t>USF142</t>
  </si>
  <si>
    <t>CASTAÑO SALAZAR RODRIGO DE JESUS</t>
  </si>
  <si>
    <t>USF143</t>
  </si>
  <si>
    <t>MACIAS CHAVEZ CARLOS ANTONIO</t>
  </si>
  <si>
    <t>USF144</t>
  </si>
  <si>
    <t>JIMENEZ ALVARADO JOFFRE DAVID</t>
  </si>
  <si>
    <t>USF145</t>
  </si>
  <si>
    <t>DATA TOOLS S.A.</t>
  </si>
  <si>
    <t>USF146</t>
  </si>
  <si>
    <t>RODRIGUEZ BASANTES VERONICA VIOLETA</t>
  </si>
  <si>
    <t>USF147</t>
  </si>
  <si>
    <t>ARELLANO VELEZ NORMA ERIKA</t>
  </si>
  <si>
    <t>USF149</t>
  </si>
  <si>
    <t>ZAMBRANO ENRIQUEZ VERONICA IVONN</t>
  </si>
  <si>
    <t>USF150</t>
  </si>
  <si>
    <t>SANCHEZ QUINCHUELA INES MONICA</t>
  </si>
  <si>
    <t>1.1.03.01.11</t>
  </si>
  <si>
    <t>URBANIZACION VISTA SOL</t>
  </si>
  <si>
    <t>ASO001</t>
  </si>
  <si>
    <t>ASOC. DE PROPIETARIOS URB VIA AL SOL</t>
  </si>
  <si>
    <t>UVA010</t>
  </si>
  <si>
    <t>TURRIAGO SANCHEZ VILMA INES</t>
  </si>
  <si>
    <t>UVA193</t>
  </si>
  <si>
    <t>GAVILANEZ CASTILLO OLGA ISABEL</t>
  </si>
  <si>
    <t>UVS009</t>
  </si>
  <si>
    <t>NOBOA BEJARANO ISABEL MARIA</t>
  </si>
  <si>
    <t>UVS010</t>
  </si>
  <si>
    <t>RODAS TIMBRE JOSE LUIS</t>
  </si>
  <si>
    <t>UVS025</t>
  </si>
  <si>
    <t>MENDOZA RODRIGUEZ MANUEL ALFREDO</t>
  </si>
  <si>
    <t>UVS034</t>
  </si>
  <si>
    <t>BACIGALUPO BARQUET FREDDY EDUARDO</t>
  </si>
  <si>
    <t>UVS042</t>
  </si>
  <si>
    <t>BAQUERIZO BRAND LUIS EDUARDO</t>
  </si>
  <si>
    <t>UVS043</t>
  </si>
  <si>
    <t>CORONEL INTRIAGO MARIA JOSEFINA</t>
  </si>
  <si>
    <t>UVS047</t>
  </si>
  <si>
    <t>DELGADO AUMALA SOFIA VALENTINA</t>
  </si>
  <si>
    <t>UVS056</t>
  </si>
  <si>
    <t>SANTISTEVAN TRIANA MARIA MAGDALENA</t>
  </si>
  <si>
    <t>UVS062</t>
  </si>
  <si>
    <t>ROVELLO ANDRADE NEELTJEE SUSANA</t>
  </si>
  <si>
    <t>UVS072</t>
  </si>
  <si>
    <t>BARRIGA HOLGUIN ALFREDO</t>
  </si>
  <si>
    <t>UVS077</t>
  </si>
  <si>
    <t>CRIOLLO SALAZAR MONICA</t>
  </si>
  <si>
    <t>UVS081</t>
  </si>
  <si>
    <t>ASOC. DE PROPIETARIOS URB. VISTA SOL</t>
  </si>
  <si>
    <t>UVS082</t>
  </si>
  <si>
    <t>OLMEDO CASTELLO JOSE JOAQUIN</t>
  </si>
  <si>
    <t>UVS087</t>
  </si>
  <si>
    <t>LOPEZ CORDOVA MICHELLE LAI YIM</t>
  </si>
  <si>
    <t>UVS088</t>
  </si>
  <si>
    <t>BACIGALUPO ALAVA FREDDY EDMUNDO</t>
  </si>
  <si>
    <t>UVS090</t>
  </si>
  <si>
    <t>BARRENO BRAVO MONSERRAT</t>
  </si>
  <si>
    <t>UVS092</t>
  </si>
  <si>
    <t>TORRES CARRILLO LAURO DAVID</t>
  </si>
  <si>
    <t>UVS094</t>
  </si>
  <si>
    <t>CORNEJO RODRIGUEZ ALVARO</t>
  </si>
  <si>
    <t>UVS108</t>
  </si>
  <si>
    <t>MUÑOZ SARMIENTO LUPER GABRIEL</t>
  </si>
  <si>
    <t>UVS109</t>
  </si>
  <si>
    <t>CHAVEZ CEDEÑO EDDY MANUEL</t>
  </si>
  <si>
    <t>UVS116</t>
  </si>
  <si>
    <t>ROMERO JARAMILLO MARCO TULIO</t>
  </si>
  <si>
    <t>UVS126</t>
  </si>
  <si>
    <t>ECHEVERRIA ZAVALA FERNANDO</t>
  </si>
  <si>
    <t>UVS139</t>
  </si>
  <si>
    <t>FEIJOO ROMERO ANGEL ENRIQUE</t>
  </si>
  <si>
    <t>UVS144</t>
  </si>
  <si>
    <t>GUERRERO YEPEZ BEATRIZ DEL PILAR</t>
  </si>
  <si>
    <t>UVS145</t>
  </si>
  <si>
    <t>LITARDO UNDA ELVIA ALICIA</t>
  </si>
  <si>
    <t>UVS147</t>
  </si>
  <si>
    <t>VINUEZA MERINO VICENTE GABRIEL</t>
  </si>
  <si>
    <t>UVS157</t>
  </si>
  <si>
    <t>CAMPOSANO MORLA JOSE ANTONIO</t>
  </si>
  <si>
    <t>UVS158</t>
  </si>
  <si>
    <t>IBARRA LOPEZ CECILIA VIRGINA</t>
  </si>
  <si>
    <t>UVS161</t>
  </si>
  <si>
    <t>PULLAS DE ROMERO NELLY</t>
  </si>
  <si>
    <t>UVS165</t>
  </si>
  <si>
    <t>MORENO CASTILLO WALTER OLIVER</t>
  </si>
  <si>
    <t>UVS176</t>
  </si>
  <si>
    <t>SUBIA ALAVA HERNANDO</t>
  </si>
  <si>
    <t>UVS177</t>
  </si>
  <si>
    <t>CABRERA GARCIA ANA LUCIA</t>
  </si>
  <si>
    <t>UVS182</t>
  </si>
  <si>
    <t>ZEVALLOZ NUQUES  MARIA CRISTINA</t>
  </si>
  <si>
    <t>UVS184</t>
  </si>
  <si>
    <t>RENDON PALMA CARLOS ALBERTO</t>
  </si>
  <si>
    <t>UVS188</t>
  </si>
  <si>
    <t>RIOS ORELLANA INGRID DE LA CRUZ</t>
  </si>
  <si>
    <t>UVS190</t>
  </si>
  <si>
    <t>UVIDIA SALTOS CARLOS BOLIVAR</t>
  </si>
  <si>
    <t>UVS193</t>
  </si>
  <si>
    <t>FANNY MAGDALENA MOLINA ANDRADE DE CHERREZ</t>
  </si>
  <si>
    <t>UVS196</t>
  </si>
  <si>
    <t>RODRIGUEZ SORIANO ALEXANDRA ELIZABETH</t>
  </si>
  <si>
    <t>UVS199</t>
  </si>
  <si>
    <t>MUÑOZ ESPIN GINA ALICIA</t>
  </si>
  <si>
    <t>UVS200</t>
  </si>
  <si>
    <t>BETANCOURT MALO ERIKA BEATRIZ</t>
  </si>
  <si>
    <t>UVS201</t>
  </si>
  <si>
    <t>JARA ZUÑIGA FAUSTO RODRIGO</t>
  </si>
  <si>
    <t>UVS205</t>
  </si>
  <si>
    <t>CHAVEZ TORRES ROBERTO EDUARDO</t>
  </si>
  <si>
    <t>UVS206</t>
  </si>
  <si>
    <t>MEJIA GONZALEZ CHRISTIAN RENATO</t>
  </si>
  <si>
    <t>UVS207</t>
  </si>
  <si>
    <t>RIVERA CORDOVA CARLOS LUIS</t>
  </si>
  <si>
    <t>UVS208</t>
  </si>
  <si>
    <t>BOLOÑA COLON LUIS DAVID</t>
  </si>
  <si>
    <t>UVS210</t>
  </si>
  <si>
    <t>ARELLANO SAMANIEGO NAY ALEXANDRA</t>
  </si>
  <si>
    <t>UVS213</t>
  </si>
  <si>
    <t>MOLINA ALCIVAR CESAR RAUL</t>
  </si>
  <si>
    <t>UVS214</t>
  </si>
  <si>
    <t>FALCONI YCAZA GUSTAVO XAVIER</t>
  </si>
  <si>
    <t>UVS215</t>
  </si>
  <si>
    <t>VELASTEGUI COELLAR MICHAEL PATRICIO</t>
  </si>
  <si>
    <t>1.1.03.01.12</t>
  </si>
  <si>
    <t>URBANIZACION TERRA SOL</t>
  </si>
  <si>
    <t>UTS002</t>
  </si>
  <si>
    <t>CABAL BRAVO PATRICIO GREGORIO</t>
  </si>
  <si>
    <t>UTS008</t>
  </si>
  <si>
    <t>ASOC. DE PROPIETARIOS URB. TERRASOL</t>
  </si>
  <si>
    <t>UTS012</t>
  </si>
  <si>
    <t>PALADINES CORDOVA OMAR</t>
  </si>
  <si>
    <t>UTS020</t>
  </si>
  <si>
    <t>AGUILAR MUÑOZ LUIS</t>
  </si>
  <si>
    <t>UTS021</t>
  </si>
  <si>
    <t>VALLEJO MEDRANDA FREDDY RENE</t>
  </si>
  <si>
    <t>UTS025</t>
  </si>
  <si>
    <t>ARELLANO SILVA JENNY ARACELLY</t>
  </si>
  <si>
    <t>UTS026</t>
  </si>
  <si>
    <t>TABARES CEDEÑO LUIS ERNESTO</t>
  </si>
  <si>
    <t>UTS028</t>
  </si>
  <si>
    <t>CALDERON VELASQUEZ MARCOS ROBERTO</t>
  </si>
  <si>
    <t>UTS029</t>
  </si>
  <si>
    <t>FRANCO ZUÑIGA MARIA NARCISA</t>
  </si>
  <si>
    <t>UTS032</t>
  </si>
  <si>
    <t>SALAZAR MACIAS PAULA JESUS</t>
  </si>
  <si>
    <t>UTS034</t>
  </si>
  <si>
    <t>VALDIVIESO SERRANO MAURICIO AGUSTIN</t>
  </si>
  <si>
    <t>UTS037</t>
  </si>
  <si>
    <t>QUIJANO GOMEZ BELINDA LEONOR</t>
  </si>
  <si>
    <t>UTS038</t>
  </si>
  <si>
    <t>AVILES USCOCOVICHI FERNANDO GABRIEL</t>
  </si>
  <si>
    <t>UTS044</t>
  </si>
  <si>
    <t>ORTIZ SAN MARTIN RICARDO ALFONSO</t>
  </si>
  <si>
    <t>UTS049</t>
  </si>
  <si>
    <t>CENTENO HENK CARLOS JULIO</t>
  </si>
  <si>
    <t>UTS055</t>
  </si>
  <si>
    <t>CAMACHO COELLO GRACIELA ELENA</t>
  </si>
  <si>
    <t>UTS056</t>
  </si>
  <si>
    <t>ESPINOZA MORA RUTH XIMENA</t>
  </si>
  <si>
    <t>UTS059</t>
  </si>
  <si>
    <t>BARROS MENESES LUIS ENRIQUE</t>
  </si>
  <si>
    <t>UTS063</t>
  </si>
  <si>
    <t>ORMAZABAL DELGADO JOSE ARTURO</t>
  </si>
  <si>
    <t>UTS066</t>
  </si>
  <si>
    <t>MOREJON LLANOS SANDRA PATRICIA</t>
  </si>
  <si>
    <t>UTS067</t>
  </si>
  <si>
    <t>MACIAS ROCA GUILLERMO ENRIQUE</t>
  </si>
  <si>
    <t>UTS068</t>
  </si>
  <si>
    <t>ALTAMIRANO VAZQUEZ JESSICA DEL PILAR</t>
  </si>
  <si>
    <t>UTS076</t>
  </si>
  <si>
    <t>CARPIO JIMENEZ SARA GRACIELA</t>
  </si>
  <si>
    <t>UTS091</t>
  </si>
  <si>
    <t>AVILA AVELINO ANDRES ADALBERTO</t>
  </si>
  <si>
    <t>UTS092</t>
  </si>
  <si>
    <t>CARBO ENDERICA EDUARDO CESAR</t>
  </si>
  <si>
    <t>UTS094</t>
  </si>
  <si>
    <t>BRITO GUILLEN OSCAR HUMBERTO</t>
  </si>
  <si>
    <t>UTS103</t>
  </si>
  <si>
    <t>SEVILLA CAMPOVERDE INGRID JACQUELINE</t>
  </si>
  <si>
    <t>UTS109</t>
  </si>
  <si>
    <t>SALCEDO BOWEN NELLY YOLANDA</t>
  </si>
  <si>
    <t>UTS110</t>
  </si>
  <si>
    <t>CARRERA CALDERON TANNIA ELIZABETH</t>
  </si>
  <si>
    <t>UTS111</t>
  </si>
  <si>
    <t>JAUME SAPORITI CAROLINA MILENA</t>
  </si>
  <si>
    <t>UTS115</t>
  </si>
  <si>
    <t>DEL ALCAZAR GRANDA  RODRIGO ANTONIO</t>
  </si>
  <si>
    <t>UTS116</t>
  </si>
  <si>
    <t>BARRIGA CANTOS ROSA MARGARITA</t>
  </si>
  <si>
    <t>UTS117</t>
  </si>
  <si>
    <t>COBOS JARA PATRICIA ALEXANDRA</t>
  </si>
  <si>
    <t>UTS119</t>
  </si>
  <si>
    <t>VERA VALVERDE MARIA DEL CARMEN</t>
  </si>
  <si>
    <t>UTS122</t>
  </si>
  <si>
    <t>HERNANDEZ VELASQUEZ ANA MARIA</t>
  </si>
  <si>
    <t>UTS125</t>
  </si>
  <si>
    <t>VELEZ GOMEZ PATRICIA ANTONIETA</t>
  </si>
  <si>
    <t>UTS128</t>
  </si>
  <si>
    <t>LOURDES JANETH BRITO GUILLEN</t>
  </si>
  <si>
    <t>UTS129</t>
  </si>
  <si>
    <t>GRANJA MACIAS IRINA DEL ROCIO</t>
  </si>
  <si>
    <t>UTS133</t>
  </si>
  <si>
    <t>SEGARRA BARRIGA KARINA KATIUSKA</t>
  </si>
  <si>
    <t>UTS139</t>
  </si>
  <si>
    <t>CALLE VACA LORENA GICELLA</t>
  </si>
  <si>
    <t>UTS144</t>
  </si>
  <si>
    <t>PALACIOS GALVEZ MARIA ELENA</t>
  </si>
  <si>
    <t>UTS145</t>
  </si>
  <si>
    <t>ORTIZ HERBENER MARIA VERONICA</t>
  </si>
  <si>
    <t>UTS148</t>
  </si>
  <si>
    <t>MANRIQUEZ SALAZAR MARIA PAZ</t>
  </si>
  <si>
    <t>UTS157</t>
  </si>
  <si>
    <t>HUGO RENE LUNA</t>
  </si>
  <si>
    <t>UTS159</t>
  </si>
  <si>
    <t>GIAN CARLOS ORTIZ GALLARDO</t>
  </si>
  <si>
    <t>UTS160</t>
  </si>
  <si>
    <t>FAYTONG MOREIRA SANDRA MARIA</t>
  </si>
  <si>
    <t>UTS162</t>
  </si>
  <si>
    <t>SANCHEZ CHEVEZ PATRICIA LORENA</t>
  </si>
  <si>
    <t>UTS163</t>
  </si>
  <si>
    <t>UBIDIA LOZANO GLENDA ALEXANDRA</t>
  </si>
  <si>
    <t>UTS164</t>
  </si>
  <si>
    <t>PEREZ VELASQUEZ ROBERTO LUIS</t>
  </si>
  <si>
    <t>1.1.03.01.13</t>
  </si>
  <si>
    <t>URBANIZACION CAPRI</t>
  </si>
  <si>
    <t>UC0071</t>
  </si>
  <si>
    <t>FLORES FARIAS RICARDO VLADIMIR</t>
  </si>
  <si>
    <t>UC011</t>
  </si>
  <si>
    <t>RECALDE URDIALES FAUSTO</t>
  </si>
  <si>
    <t>UC019</t>
  </si>
  <si>
    <t>DIAZ CARRASCO HERNAN ANDRES</t>
  </si>
  <si>
    <t>UC031</t>
  </si>
  <si>
    <t>QUIMI LARREA AURA EDITH</t>
  </si>
  <si>
    <t>UC051</t>
  </si>
  <si>
    <t>DEL CAMPO VALDEZ DANIELA</t>
  </si>
  <si>
    <t>UC054</t>
  </si>
  <si>
    <t>ZAMBRANO NAVIA MARIA VERONICA</t>
  </si>
  <si>
    <t>UC067</t>
  </si>
  <si>
    <t>CHANG HI FONG MARCOS ALFREDO</t>
  </si>
  <si>
    <t>UC080</t>
  </si>
  <si>
    <t>LUIS FELIPE SANTOS BOLOÑA</t>
  </si>
  <si>
    <t>1.1.03.01.14</t>
  </si>
  <si>
    <t>URBANIZACION PORTAL AL SOL</t>
  </si>
  <si>
    <t>ILT001</t>
  </si>
  <si>
    <t>ILTRASA S. A.</t>
  </si>
  <si>
    <t>PS0009</t>
  </si>
  <si>
    <t>SUAREZ CEDEÑO ALEJANDRO ANTONIO</t>
  </si>
  <si>
    <t>PS0011</t>
  </si>
  <si>
    <t>FERNANDEZ ESPINOZA FRANCISCO</t>
  </si>
  <si>
    <t>PS0060</t>
  </si>
  <si>
    <t>PEREZ JARAMILLO RONALD MARCOS</t>
  </si>
  <si>
    <t>PS0073</t>
  </si>
  <si>
    <t>BRAVO SARMIENTO PATRICIA</t>
  </si>
  <si>
    <t>PS0119</t>
  </si>
  <si>
    <t>GARCES VIMOS BERTHA</t>
  </si>
  <si>
    <t>PS0154</t>
  </si>
  <si>
    <t>CISNEROS TERAN JAIME GABRIEL</t>
  </si>
  <si>
    <t>PS0161</t>
  </si>
  <si>
    <t>LOYOLA LOYOLA LUIS JACINTO</t>
  </si>
  <si>
    <t>PS0202</t>
  </si>
  <si>
    <t>VERA SCHETTINI MARIA ELENA</t>
  </si>
  <si>
    <t>PS0209</t>
  </si>
  <si>
    <t>ARGUELLO FIGUEROA AMPARO DE MARIA</t>
  </si>
  <si>
    <t>PS0210</t>
  </si>
  <si>
    <t>ROMERO HUERTA KARLA DEL CARMEN</t>
  </si>
  <si>
    <t>PS0247</t>
  </si>
  <si>
    <t>AYORA GUILLEN ROY DANIELS</t>
  </si>
  <si>
    <t>PS0251</t>
  </si>
  <si>
    <t>BRITO GALARRAGA VIRGINIA ELIZABETH</t>
  </si>
  <si>
    <t>PS0280</t>
  </si>
  <si>
    <t>LEON LUCAS LAURA CECILIA</t>
  </si>
  <si>
    <t>PS0286</t>
  </si>
  <si>
    <t>FEIJOO ROSA EMILIA</t>
  </si>
  <si>
    <t>PS0288</t>
  </si>
  <si>
    <t>JURADO PAREDES CARMEN NARCISA</t>
  </si>
  <si>
    <t>PS0335</t>
  </si>
  <si>
    <t>SUAREZ CHANCAY RONALD DAVID</t>
  </si>
  <si>
    <t>PS0340</t>
  </si>
  <si>
    <t>LOPEZ LOPEZ WASHINGTON FERMIN</t>
  </si>
  <si>
    <t>PS0351</t>
  </si>
  <si>
    <t>APOLO PINEDA JOSE LIZARDO</t>
  </si>
  <si>
    <t>PS0378</t>
  </si>
  <si>
    <t>CONTRERAS CARVAJAL WALTER OMAR</t>
  </si>
  <si>
    <t>PS0382</t>
  </si>
  <si>
    <t>CEDEÑO VERA ALBI RAMON</t>
  </si>
  <si>
    <t>PS0425</t>
  </si>
  <si>
    <t>CIANCA MONCAYO HENRY JAVIER</t>
  </si>
  <si>
    <t>PS0443</t>
  </si>
  <si>
    <t>AYALA VILLACRES REMIGIO GERARDO</t>
  </si>
  <si>
    <t>PS0465</t>
  </si>
  <si>
    <t>CALDERON LOZANO CLEMENTE ANTONIO</t>
  </si>
  <si>
    <t>PS0481</t>
  </si>
  <si>
    <t>ANDRADE LABORDE NICOLAS EDUARDO</t>
  </si>
  <si>
    <t>PS0482</t>
  </si>
  <si>
    <t>ECHEVERRIA GOYES CARLOS</t>
  </si>
  <si>
    <t>PS0492</t>
  </si>
  <si>
    <t>VILLAO MORAN DANILO ANTONIO</t>
  </si>
  <si>
    <t>PS0508</t>
  </si>
  <si>
    <t>CORONEL MAZZA CARLOS</t>
  </si>
  <si>
    <t>PS0513</t>
  </si>
  <si>
    <t>GARCIA HERRERA ANGELA SUSANA</t>
  </si>
  <si>
    <t>PS0514</t>
  </si>
  <si>
    <t>RIVERA HERRERA NICOLAS BELLISARIO</t>
  </si>
  <si>
    <t>PS0516</t>
  </si>
  <si>
    <t>BAQUE ROMERO JIMMY ALFREDO</t>
  </si>
  <si>
    <t>PS0517</t>
  </si>
  <si>
    <t>MORENO GARCES ANA MARIA</t>
  </si>
  <si>
    <t>PS0519</t>
  </si>
  <si>
    <t>URDIALES LEON GLADYS AZUCENA</t>
  </si>
  <si>
    <t>PS0520</t>
  </si>
  <si>
    <t>VILLACIS PEÑAHERRERA XAVIER RODRIGO</t>
  </si>
  <si>
    <t>PS0522</t>
  </si>
  <si>
    <t>TERESA DE LA CRUZ TOSCANO BRITO</t>
  </si>
  <si>
    <t>PS0525</t>
  </si>
  <si>
    <t>BAQUERIZO FIGUEROA GUILLERMO ENRIQUE</t>
  </si>
  <si>
    <t>PS0529</t>
  </si>
  <si>
    <t>CAMPOS MANCERO ALBERTO JULIO</t>
  </si>
  <si>
    <t>PS0531</t>
  </si>
  <si>
    <t>MIRANDA ECHEVERRIA CLAUDIA TAMARA</t>
  </si>
  <si>
    <t>PS0540</t>
  </si>
  <si>
    <t>ROMERO VITERI PAULINA ALEXANDRA</t>
  </si>
  <si>
    <t>PS0541</t>
  </si>
  <si>
    <t>CAJAS MARISCAL JAVIER IGNACIO</t>
  </si>
  <si>
    <t>PS0555</t>
  </si>
  <si>
    <t>GOMEZ SARMIENTO ISABEL MARIA</t>
  </si>
  <si>
    <t>PS0558</t>
  </si>
  <si>
    <t>ASTUDILLO AYORA CECILIA FILOMENA</t>
  </si>
  <si>
    <t>PS0561</t>
  </si>
  <si>
    <t>VILLAO JURADO ANDREA BELEN</t>
  </si>
  <si>
    <t>PS0567</t>
  </si>
  <si>
    <t>ANCHUNDIA MERA CESAR AUGUSTO</t>
  </si>
  <si>
    <t>PS0570</t>
  </si>
  <si>
    <t>HINOSTROZA MOROCHO JACQUELINE DEL PILAR</t>
  </si>
  <si>
    <t>PS0572</t>
  </si>
  <si>
    <t>LUCIO GARCIA SAMUEL ENRIQUE</t>
  </si>
  <si>
    <t>PS0579</t>
  </si>
  <si>
    <t>VIVANCO BALLESTEROS CARMEN JANET</t>
  </si>
  <si>
    <t>PS0582</t>
  </si>
  <si>
    <t>DE LUCCA MEJIA ROSA ELVIRA</t>
  </si>
  <si>
    <t>PS0587</t>
  </si>
  <si>
    <t>CONFORME SANCHEZ DANIEL LIDER</t>
  </si>
  <si>
    <t>PS0589</t>
  </si>
  <si>
    <t>TORRES MARQUEZ LILIANA DEL ROCIO</t>
  </si>
  <si>
    <t>PS0592</t>
  </si>
  <si>
    <t>JOSE MANUEL VALDEZ VALDEZ</t>
  </si>
  <si>
    <t>PS0593</t>
  </si>
  <si>
    <t>ALMAFERMARKET C.L.</t>
  </si>
  <si>
    <t>PS0595</t>
  </si>
  <si>
    <t>PALADINES AGUIRRE MARCO ANDRES</t>
  </si>
  <si>
    <t>PS0596</t>
  </si>
  <si>
    <t>REINOSO DAVALOS DANNY BENJAMIN</t>
  </si>
  <si>
    <t>PS0599</t>
  </si>
  <si>
    <t>GRANJA ZEVALLOS CLAUDIA MARIA</t>
  </si>
  <si>
    <t>PS0601</t>
  </si>
  <si>
    <t>QUIÑONEZ GARCIA SEGUNDO WASHINGTON</t>
  </si>
  <si>
    <t>PS0602</t>
  </si>
  <si>
    <t>PICO AVENDAÑO VALERIA KATHERINE</t>
  </si>
  <si>
    <t>PS0605</t>
  </si>
  <si>
    <t>NORMAND ARMENDARIZ MARTINA ELIZABETH</t>
  </si>
  <si>
    <t>PS523</t>
  </si>
  <si>
    <t>SADAKA NOLE DANIEL HALIM</t>
  </si>
  <si>
    <t>PS524</t>
  </si>
  <si>
    <t>MARCILLO VALLEJO GALO GUSTAVO</t>
  </si>
  <si>
    <t>PS527</t>
  </si>
  <si>
    <t>VELASCO SUAREZ HUGO ROBERTO</t>
  </si>
  <si>
    <t>PS529</t>
  </si>
  <si>
    <t>ANCHUNDIA AYALA GINA ELIZABETH</t>
  </si>
  <si>
    <t>PS536</t>
  </si>
  <si>
    <t>GUERRERO NEGRETE SIMON BOLIVAR</t>
  </si>
  <si>
    <t>PS542</t>
  </si>
  <si>
    <t>RUGEL MONGE KATTY IVONNE</t>
  </si>
  <si>
    <t>PS544</t>
  </si>
  <si>
    <t>ZAVALA ICAZA VICTOR HUGO</t>
  </si>
  <si>
    <t>PS545</t>
  </si>
  <si>
    <t>GUTIERREZ FAJARDO EDISABEL</t>
  </si>
  <si>
    <t>PS547</t>
  </si>
  <si>
    <t>MATA ITURRALDE MARCOS ANTONIO</t>
  </si>
  <si>
    <t>PS552</t>
  </si>
  <si>
    <t>MARIA ISABEL CORONEL TORRES</t>
  </si>
  <si>
    <t>PS563</t>
  </si>
  <si>
    <t>JOSE RICARDO CAMPOS CEDEÑO</t>
  </si>
  <si>
    <t>PS565</t>
  </si>
  <si>
    <t>JORGE TYRONE AVILA OJEDA</t>
  </si>
  <si>
    <t>PS574</t>
  </si>
  <si>
    <t>ARREAGA LEON SANTY LORENA</t>
  </si>
  <si>
    <t>PS575</t>
  </si>
  <si>
    <t>LUNA VARAS MARCO ANTONIO</t>
  </si>
  <si>
    <t>PS588</t>
  </si>
  <si>
    <t>MARTINEZ ARROYO CARLOTA CECIBEL</t>
  </si>
  <si>
    <t>PSL001</t>
  </si>
  <si>
    <t>ABAD YCAZA LUIS CARLOS</t>
  </si>
  <si>
    <t>PSL004</t>
  </si>
  <si>
    <t>AGUIRRE  ROSSI INGRID MELINA</t>
  </si>
  <si>
    <t>PSL006</t>
  </si>
  <si>
    <t>QUINTEROS ALLAUCA CATHERINE ELIZABETH</t>
  </si>
  <si>
    <t>PSL008</t>
  </si>
  <si>
    <t>ESPINOZA ARGUELLO ANGEL XAVIER</t>
  </si>
  <si>
    <t>PSL017</t>
  </si>
  <si>
    <t>ROSADO ROSADO BETTY  MARGARITA</t>
  </si>
  <si>
    <t>PSL022</t>
  </si>
  <si>
    <t>OCHOA MUÑOZ SORALLA  GENOVEVA</t>
  </si>
  <si>
    <t>PSL040</t>
  </si>
  <si>
    <t>ANCHUNDIA BASTIDAS PAUL ANTONIO</t>
  </si>
  <si>
    <t>PSL044</t>
  </si>
  <si>
    <t>MATAMOROS DAGER MARIA ISIDORA</t>
  </si>
  <si>
    <t>PSL047</t>
  </si>
  <si>
    <t>CALDERON AVILA MAGALI ELIZABTEH</t>
  </si>
  <si>
    <t>PSL050</t>
  </si>
  <si>
    <t>RODRIGUEZ SANCHEZ MARIA PATRICIA</t>
  </si>
  <si>
    <t>PSL064</t>
  </si>
  <si>
    <t>ESPINOZA BURGOS  JOHN FREDDY / COCOI S.A.</t>
  </si>
  <si>
    <t>PSL065</t>
  </si>
  <si>
    <t>RODRIGUEZ VITERI VICTOR EMILIO / COCOI S.A.</t>
  </si>
  <si>
    <t>PSL066</t>
  </si>
  <si>
    <t>UGALDE PONCE CARLOS IVAN</t>
  </si>
  <si>
    <t>PSL067</t>
  </si>
  <si>
    <t>ARREAGA SUAREZ PIEDAD EDITA</t>
  </si>
  <si>
    <t>PSL069</t>
  </si>
  <si>
    <t>CORDOVA BERMEO MARIA EUGENIA</t>
  </si>
  <si>
    <t>PSL073</t>
  </si>
  <si>
    <t>PERALTA RODRIGUEZ OTTO EDUARDO</t>
  </si>
  <si>
    <t>PSL075</t>
  </si>
  <si>
    <t>LOOR IBARRA  FRANCISCA ISABEL</t>
  </si>
  <si>
    <t>PSL091</t>
  </si>
  <si>
    <t>DIAZ CEVALLOS GINA DEL CONSUELO</t>
  </si>
  <si>
    <t>PSL094</t>
  </si>
  <si>
    <t>MIRANDA ALVAREZ NATALIA ELIZABETH</t>
  </si>
  <si>
    <t>PSL097</t>
  </si>
  <si>
    <t>SALAZAR CARRILLO MARIA ANDREA</t>
  </si>
  <si>
    <t>PSL098</t>
  </si>
  <si>
    <t>ELVIA MONROY RINCON</t>
  </si>
  <si>
    <t>PSL102</t>
  </si>
  <si>
    <t>VERDELLI ANDRADE ALDO ANDRES</t>
  </si>
  <si>
    <t>PSL106</t>
  </si>
  <si>
    <t>AGUILERA RODRIGUEZ YONNY STALIN</t>
  </si>
  <si>
    <t>PSL107</t>
  </si>
  <si>
    <t>JARRIN ABRAMOWIEZ FAWEL EDUARDO</t>
  </si>
  <si>
    <t>PSL119</t>
  </si>
  <si>
    <t>QUINTERO CABRERA TERESA DEL CARMEN</t>
  </si>
  <si>
    <t>PSL123</t>
  </si>
  <si>
    <t>MURILLO CANTONI JOHANNA GRACIELA</t>
  </si>
  <si>
    <t>UPS006</t>
  </si>
  <si>
    <t>BORDES ESTRADA CAROLINA JEANNETTE</t>
  </si>
  <si>
    <t>1.1.03.01.15</t>
  </si>
  <si>
    <t>URBANIZACION LAGUNA DEL SOL</t>
  </si>
  <si>
    <t>LAG016</t>
  </si>
  <si>
    <t>RIBADENEIRA CARRERA ALEX ENRIQUE</t>
  </si>
  <si>
    <t>LAG017</t>
  </si>
  <si>
    <t>BRAVO ANDRADE HECTOR MELECIO</t>
  </si>
  <si>
    <t>ULS041</t>
  </si>
  <si>
    <t>VIVER CUCALON PABLO JOSE</t>
  </si>
  <si>
    <t>ULS049</t>
  </si>
  <si>
    <t>PALACIOS RECALDE  MARIA FLORENCIA</t>
  </si>
  <si>
    <t>ULS065</t>
  </si>
  <si>
    <t>MASTALIR DIVISEK ROBERTO</t>
  </si>
  <si>
    <t>1.1.03.01.16</t>
  </si>
  <si>
    <t>CYBER CAFÉ</t>
  </si>
  <si>
    <t>UCF016</t>
  </si>
  <si>
    <t>DIAZ MANTILLA RONALD OBED</t>
  </si>
  <si>
    <t>UCF017</t>
  </si>
  <si>
    <t>PINEDA COBA LOURDES MAGALI (FAST CYBER)</t>
  </si>
  <si>
    <t>UCF039</t>
  </si>
  <si>
    <t>CABRERA DUMEZ YESSICA / INSTALNET</t>
  </si>
  <si>
    <t>UCF071</t>
  </si>
  <si>
    <t>MEZA MANTILLA JENIFFER GABRIELA</t>
  </si>
  <si>
    <t>1.1.03.01.17</t>
  </si>
  <si>
    <t>URBANIZACION LAGO SOL</t>
  </si>
  <si>
    <t>ROS003</t>
  </si>
  <si>
    <t>ROSSI FLORES VIRNA ALICIA</t>
  </si>
  <si>
    <t>1.1.03.01.18</t>
  </si>
  <si>
    <t>URBANIZACION VILLA ESPAÑA</t>
  </si>
  <si>
    <t>ESP020</t>
  </si>
  <si>
    <t>SALINAS ROMERO CLAUDIA EDITH</t>
  </si>
  <si>
    <t>ESP021</t>
  </si>
  <si>
    <t>PEÑAFIEL FAJARDO ERIKA PRISCILA</t>
  </si>
  <si>
    <t>ESP022</t>
  </si>
  <si>
    <t>ANALUISA HARO SUSANA HERMELINDA</t>
  </si>
  <si>
    <t>ESP023</t>
  </si>
  <si>
    <t>FLORES ROSADO JORGE JUSTO</t>
  </si>
  <si>
    <t>ESP026</t>
  </si>
  <si>
    <t>BAQUE CHILAN JUAN CARLOS</t>
  </si>
  <si>
    <t>ESP029</t>
  </si>
  <si>
    <t>SALCEDO ISBELL JENNIFFER MICHELLE</t>
  </si>
  <si>
    <t>ESP030</t>
  </si>
  <si>
    <t>PILLA MARTILLO INGRID JOHANNA</t>
  </si>
  <si>
    <t>UVE037</t>
  </si>
  <si>
    <t>CANTOS QUIROZ MARIA DE LOURDES</t>
  </si>
  <si>
    <t>1.1.03.01.19</t>
  </si>
  <si>
    <t>URBANIZACION MUCHO LOTE</t>
  </si>
  <si>
    <t>LOT005</t>
  </si>
  <si>
    <t>RODRIGUEZ COELLO RONNIE RONALDO</t>
  </si>
  <si>
    <t>LOT007</t>
  </si>
  <si>
    <t>CARTAGENA SALAZAR GABRIELA ESPERANZA</t>
  </si>
  <si>
    <t>LOT008</t>
  </si>
  <si>
    <t>SALCEDO SALINAS BLANCA CECILIA</t>
  </si>
  <si>
    <t>LOT009</t>
  </si>
  <si>
    <t>MARIDUEÑA VALENZUELA MIRIAM ANTONIETA</t>
  </si>
  <si>
    <t>LOT010</t>
  </si>
  <si>
    <t>DOMINGUEZ MONTIEL HILDA IRINA</t>
  </si>
  <si>
    <t>LOT013</t>
  </si>
  <si>
    <t>ZAMBRANO GONZALEZ IRMA MARIANELA</t>
  </si>
  <si>
    <t>LOT014</t>
  </si>
  <si>
    <t>BAQUE GARCIA CAROLINA DENIS</t>
  </si>
  <si>
    <t>LOT015</t>
  </si>
  <si>
    <t>ARAY JATIVA KETTY ELIZABETH</t>
  </si>
  <si>
    <t>LOT016</t>
  </si>
  <si>
    <t>LOPEZ MORAN FERNANDO JOSELITO</t>
  </si>
  <si>
    <t>LOT018</t>
  </si>
  <si>
    <t>HERNANDEZ VAGUI TITO YVIN</t>
  </si>
  <si>
    <t>LOT019</t>
  </si>
  <si>
    <t>VERA PERALTA HUGO SILVANO</t>
  </si>
  <si>
    <t>LOT020</t>
  </si>
  <si>
    <t>ARMENDARIZ SEGOVIA VLADIMIR RICARDO</t>
  </si>
  <si>
    <t>LOT021</t>
  </si>
  <si>
    <t>RAMOS CUEVA ALEX OSWALDO</t>
  </si>
  <si>
    <t>LOT022</t>
  </si>
  <si>
    <t>SOLORZANO MENA RENE BALDOMERO</t>
  </si>
  <si>
    <t>LOT023</t>
  </si>
  <si>
    <t>MITE HANNA CRISTY DE LAS MERCEDES</t>
  </si>
  <si>
    <t>LOT024</t>
  </si>
  <si>
    <t>VILLAMAR SALAVARRIA ALICIA JOSEFINA</t>
  </si>
  <si>
    <t>LOT025</t>
  </si>
  <si>
    <t>COLOMA MOLINA RICARDO ARMANDO</t>
  </si>
  <si>
    <t>LOT026</t>
  </si>
  <si>
    <t>SANTOS MACIAS MARIA ELIZABETH</t>
  </si>
  <si>
    <t>LOT027</t>
  </si>
  <si>
    <t>RONQUILLO VINCES JOSE DONACIO</t>
  </si>
  <si>
    <t>LOT028</t>
  </si>
  <si>
    <t>SILVA RODRIGUEZ JUAN JOSE</t>
  </si>
  <si>
    <t>LOT030</t>
  </si>
  <si>
    <t>ZAMBRANO CARPIO LUIS ANGEL</t>
  </si>
  <si>
    <t>LOT031</t>
  </si>
  <si>
    <t>REYES VILLALTA PIO ISAIAS</t>
  </si>
  <si>
    <t>LOT033</t>
  </si>
  <si>
    <t>QUINTO BAZAN JHON HENRY</t>
  </si>
  <si>
    <t>LOT035</t>
  </si>
  <si>
    <t>HERNANDEZ ROMAN ALEXANDRA ANGELINA</t>
  </si>
  <si>
    <t>LOT037</t>
  </si>
  <si>
    <t>PEREZ ALAVA JESUS GIOVANNY</t>
  </si>
  <si>
    <t>LOT038</t>
  </si>
  <si>
    <t>CASTRO DORADO MARJORIE LUCIA</t>
  </si>
  <si>
    <t>LOT039</t>
  </si>
  <si>
    <t>ALVARADO PINEDA JENNY KATTIA</t>
  </si>
  <si>
    <t>LOT040</t>
  </si>
  <si>
    <t>TOALA HIDALGO GRACE AMELIA</t>
  </si>
  <si>
    <t>LOT044</t>
  </si>
  <si>
    <t>MACIAS CHOEZ TEOFILO JAIR</t>
  </si>
  <si>
    <t>LOT045</t>
  </si>
  <si>
    <t>MERA BAUTISTA RONALD DARIO</t>
  </si>
  <si>
    <t>LOT046</t>
  </si>
  <si>
    <t>RESABALA CHILA DARWIN ISRAEL</t>
  </si>
  <si>
    <t>LOT047</t>
  </si>
  <si>
    <t>TOVAR RODRIGUEZ FREDDY ALEJANDRO</t>
  </si>
  <si>
    <t>LOT049</t>
  </si>
  <si>
    <t>FRANCO GOMEZ DIVANIA ALEXANDRA</t>
  </si>
  <si>
    <t>LOT050</t>
  </si>
  <si>
    <t>MENENDEZ GARCIA RODRIGO ANTONIO</t>
  </si>
  <si>
    <t>LOT051</t>
  </si>
  <si>
    <t>SANCHEZ COELLO MERCEDES MARTINA</t>
  </si>
  <si>
    <t>LOT052</t>
  </si>
  <si>
    <t>PONCE VICTORES MARICELA YOLANDA</t>
  </si>
  <si>
    <t>LOT053</t>
  </si>
  <si>
    <t>BELLO MENDEZ JOSELINE ZORAIDA</t>
  </si>
  <si>
    <t>UML139</t>
  </si>
  <si>
    <t>ARMIJOS FUENTES MARIA SOLEDAD</t>
  </si>
  <si>
    <t>1.1.03.01.20</t>
  </si>
  <si>
    <t>URBANIZACION BRISAS DEL NORTE</t>
  </si>
  <si>
    <t>BRI007</t>
  </si>
  <si>
    <t>VELEZ MUÑOZ EDGAR EDUARDO</t>
  </si>
  <si>
    <t>UBN007</t>
  </si>
  <si>
    <t>RIVAS VILLEGAS FEDERICO ANTONIO</t>
  </si>
  <si>
    <t>UBN010</t>
  </si>
  <si>
    <t>CASSAGNE MONTALVO SAYDA SANADARE</t>
  </si>
  <si>
    <t>1.1.03.01.21</t>
  </si>
  <si>
    <t>FLOR DE BASTION</t>
  </si>
  <si>
    <t>BAS021</t>
  </si>
  <si>
    <t>VACA ARAUJO CARMEN ELIZABETH</t>
  </si>
  <si>
    <t>BAS023</t>
  </si>
  <si>
    <t>RIVERA LOPEZ MARCOS ANTONIO</t>
  </si>
  <si>
    <t>BAS024</t>
  </si>
  <si>
    <t>SEMISTERRA BOBOY WENDY DENNISSE</t>
  </si>
  <si>
    <t>BAS025</t>
  </si>
  <si>
    <t>GUEVARA ANGAMARCA BOLIVAR ROLANDO</t>
  </si>
  <si>
    <t>BAS026</t>
  </si>
  <si>
    <t>HOLGUIN MALAVE KAREN LISSETTE</t>
  </si>
  <si>
    <t>BAS027</t>
  </si>
  <si>
    <t>BAJAÑA MERCHAN JENNIFER MARITZA</t>
  </si>
  <si>
    <t>BAS028</t>
  </si>
  <si>
    <t>JORGE PAUL CAMACHO TITES</t>
  </si>
  <si>
    <t>BAS029</t>
  </si>
  <si>
    <t>GUILLEN LAPO WILSON ORLANDO</t>
  </si>
  <si>
    <t>BAS030</t>
  </si>
  <si>
    <t>LEON FLORES OMAR RAFAEL</t>
  </si>
  <si>
    <t>BAS032</t>
  </si>
  <si>
    <t>JAIME CATAGUA ANGEL RICARDO</t>
  </si>
  <si>
    <t>BAS033</t>
  </si>
  <si>
    <t>LUQUE LUQUE MARIA ALEXANDRA</t>
  </si>
  <si>
    <t>BAS034</t>
  </si>
  <si>
    <t>SEGURA HERRERA SORAIDA GRICELDA</t>
  </si>
  <si>
    <t>BAS035</t>
  </si>
  <si>
    <t>MORALES OLVERA LUIS FERNANDO</t>
  </si>
  <si>
    <t>BAS036</t>
  </si>
  <si>
    <t>CEDEÑO MENDIETA MARGARITA DEL ROCIO</t>
  </si>
  <si>
    <t>BAS037</t>
  </si>
  <si>
    <t>SANCHEZ AGUAS JUAN CARLOS</t>
  </si>
  <si>
    <t>BAS038</t>
  </si>
  <si>
    <t>MIRABA CALDERON ARACELY DEL ROCIO</t>
  </si>
  <si>
    <t>BAS039</t>
  </si>
  <si>
    <t>BORJA MEDRANDA JORGE ENRIQUE</t>
  </si>
  <si>
    <t>BAS040</t>
  </si>
  <si>
    <t>CARLOS COROZO YEPE</t>
  </si>
  <si>
    <t>BAS041</t>
  </si>
  <si>
    <t>MOTOCHE MEDINA UBALDO HELIODORO</t>
  </si>
  <si>
    <t>BAS042</t>
  </si>
  <si>
    <t>ZAMBRANO SAAVEDRA MADELINE GABRIELA</t>
  </si>
  <si>
    <t>BAS043</t>
  </si>
  <si>
    <t>YUPA PUCUNA MARIA LURDES</t>
  </si>
  <si>
    <t>BAS045</t>
  </si>
  <si>
    <t>RIQUERO RIQUERA NANCY GREGORIA</t>
  </si>
  <si>
    <t>BAS046</t>
  </si>
  <si>
    <t>SILVANA VERONICA ESTRADA MACIAS</t>
  </si>
  <si>
    <t>BAS047</t>
  </si>
  <si>
    <t>LANON ESPINOZA YINELA EUGENIA</t>
  </si>
  <si>
    <t>BAS048</t>
  </si>
  <si>
    <t>BERNARDI PINCAY MARIA MAGDALENA</t>
  </si>
  <si>
    <t>BAS049</t>
  </si>
  <si>
    <t>TORRES REYES BLANCA LETICIA</t>
  </si>
  <si>
    <t>BAS050</t>
  </si>
  <si>
    <t>JIMENEZ RAMOS SANTA CATALINA</t>
  </si>
  <si>
    <t>BAS051</t>
  </si>
  <si>
    <t>ORTIZ PAUCAR EDUARDO RAFAEL</t>
  </si>
  <si>
    <t>BAS052</t>
  </si>
  <si>
    <t>ALBURQUERQUE ZAMBRANO MILTON ABRAHAN</t>
  </si>
  <si>
    <t>BAS053</t>
  </si>
  <si>
    <t>YEPEZ CHILAN ALBERTO BOLIVAR</t>
  </si>
  <si>
    <t>BAS054</t>
  </si>
  <si>
    <t>SANTO JUSTO RIVERA VARGAS</t>
  </si>
  <si>
    <t>BAS055</t>
  </si>
  <si>
    <t>ROSAS SUAREZ LUIS FERNANDO</t>
  </si>
  <si>
    <t>BAS056</t>
  </si>
  <si>
    <t>MORA MORALES WALTER JAVIER</t>
  </si>
  <si>
    <t>BAS057</t>
  </si>
  <si>
    <t>CORREA PISCO HEDIBERTO GIOVANNI</t>
  </si>
  <si>
    <t>BAS058</t>
  </si>
  <si>
    <t>ZAMBRANO MELO ANA ISABEL</t>
  </si>
  <si>
    <t>BAS060</t>
  </si>
  <si>
    <t>PARRALES CASTRO CESAR JAVIER</t>
  </si>
  <si>
    <t>BAS061</t>
  </si>
  <si>
    <t>QUITO CHAFLA ANGEL GEOVANY</t>
  </si>
  <si>
    <t>BAS062</t>
  </si>
  <si>
    <t>GALARZA BAQUE CRISTHIAN JAVIER</t>
  </si>
  <si>
    <t>BAS063</t>
  </si>
  <si>
    <t>ANCHUNDIA TUTIVEN SIXTO JAVIER</t>
  </si>
  <si>
    <t>BAS064</t>
  </si>
  <si>
    <t>LIGTON ESTALIN PILOSO MUENTES</t>
  </si>
  <si>
    <t>BAS065</t>
  </si>
  <si>
    <t>SAQUIPULLA PINELA NIVALDO ANTONIO</t>
  </si>
  <si>
    <t>BAS066</t>
  </si>
  <si>
    <t>MIRANDA POZO WILSON ISMAEL</t>
  </si>
  <si>
    <t>BAS068</t>
  </si>
  <si>
    <t>PINARGOTE CEDEÑO OLGA JANETH</t>
  </si>
  <si>
    <t>BAS069</t>
  </si>
  <si>
    <t>HERRERA GRANADOS GINA PATRICIA</t>
  </si>
  <si>
    <t>BAS071</t>
  </si>
  <si>
    <t>GALARZA MACIAS JHON JOFFRE</t>
  </si>
  <si>
    <t>BAS072</t>
  </si>
  <si>
    <t>LUIS CLEVER HUZHO MOROCHO</t>
  </si>
  <si>
    <t>BAS074</t>
  </si>
  <si>
    <t>QUITO JIMENEZ CHRISTOPHER BRYAN</t>
  </si>
  <si>
    <t>BAS075</t>
  </si>
  <si>
    <t>ACERO ZUMBA MARIA DE LOURDES</t>
  </si>
  <si>
    <t>BAS076</t>
  </si>
  <si>
    <t>PAZMIÑO MACIAS MALLITA ALEXANDRA</t>
  </si>
  <si>
    <t>BAS077</t>
  </si>
  <si>
    <t>CHIRIGUAYA VARGAS DANIELA DEL ROCIO</t>
  </si>
  <si>
    <t>BAS078</t>
  </si>
  <si>
    <t>VERA YUBI ANGELITA BETZABET</t>
  </si>
  <si>
    <t>BAS079</t>
  </si>
  <si>
    <t>CELI PEREZ ANDRES GONZALO</t>
  </si>
  <si>
    <t>BAS080</t>
  </si>
  <si>
    <t>MACIAS ESCALANTE ELSA YADIRA</t>
  </si>
  <si>
    <t>BAS081</t>
  </si>
  <si>
    <t>CHABLA VASQUEZ MARIA ALEJANDRA</t>
  </si>
  <si>
    <t>BAS082</t>
  </si>
  <si>
    <t>OCHOA PANCHANA ANGELA MARIA</t>
  </si>
  <si>
    <t>BAS083</t>
  </si>
  <si>
    <t>GARCIA GARCIA YOLANDA YULIANA</t>
  </si>
  <si>
    <t>BAS084</t>
  </si>
  <si>
    <t>GURUMENDI MERELLO LUIS ANTONIO</t>
  </si>
  <si>
    <t>BAS085</t>
  </si>
  <si>
    <t>LORENTY TOALA ANGEL LENIN</t>
  </si>
  <si>
    <t>BAS086</t>
  </si>
  <si>
    <t>CABEZA BENITEZ MONSERRATE FATIMA</t>
  </si>
  <si>
    <t>BAS088</t>
  </si>
  <si>
    <t>CARDENAS BARREZUETA EUCLIDES FELIPE</t>
  </si>
  <si>
    <t>BAS089</t>
  </si>
  <si>
    <t>GAVIRIA BAQUE JORGE UBALDINO</t>
  </si>
  <si>
    <t>BAS090</t>
  </si>
  <si>
    <t>ZAMBRANO CORREA GISELLA DEL ROSARIO</t>
  </si>
  <si>
    <t>BAS091</t>
  </si>
  <si>
    <t>MACIAS CARRIEL FRANKLIN ALFREDO</t>
  </si>
  <si>
    <t>BAS092</t>
  </si>
  <si>
    <t>SALAZAR MONTIEL ABEL OLIMPO</t>
  </si>
  <si>
    <t>BAS093</t>
  </si>
  <si>
    <t>GOMEZ CALDERON ALEXANDRA ELIZABETH</t>
  </si>
  <si>
    <t>BAS094</t>
  </si>
  <si>
    <t>GUACHO LAZO ANGEL ERICK</t>
  </si>
  <si>
    <t>BAS095</t>
  </si>
  <si>
    <t>DESIDERIO RODRIGO JORGE JOHN</t>
  </si>
  <si>
    <t>BAS097</t>
  </si>
  <si>
    <t>PILAY QUINDE ALEXI ANDRES</t>
  </si>
  <si>
    <t>BAS098</t>
  </si>
  <si>
    <t>ESPANA BAJAÑA STEFANIA ELIZABETH</t>
  </si>
  <si>
    <t>BAS100</t>
  </si>
  <si>
    <t>FLOR MAZZINI LADY FABIANA</t>
  </si>
  <si>
    <t>BAS101</t>
  </si>
  <si>
    <t>SAA MONTOYA CARLOS GEOVANNY</t>
  </si>
  <si>
    <t>BAS102</t>
  </si>
  <si>
    <t>VALENCIA QUINTERO MONICA ALEXIA</t>
  </si>
  <si>
    <t>BAS103</t>
  </si>
  <si>
    <t>GUACON FARIAS LUIS HOMERO</t>
  </si>
  <si>
    <t>BAS105</t>
  </si>
  <si>
    <t>MATAMOROS MATOMOROS MAYRA ISABEL</t>
  </si>
  <si>
    <t>BAS106</t>
  </si>
  <si>
    <t>CASTILLO PAZMIÑO ANTHONI AARON</t>
  </si>
  <si>
    <t>BAS107</t>
  </si>
  <si>
    <t>VERA MORA VIVIANA VERONICA</t>
  </si>
  <si>
    <t>BAS108</t>
  </si>
  <si>
    <t>ZAMBRANO MOREIRA ARTURO JOSE</t>
  </si>
  <si>
    <t>BAS109</t>
  </si>
  <si>
    <t>RODRIGUEZ PEÑA CARMEN ERINELSA</t>
  </si>
  <si>
    <t>BAS110</t>
  </si>
  <si>
    <t>LASCANO BRIONES JENNY IRLANDA</t>
  </si>
  <si>
    <t>BAS111</t>
  </si>
  <si>
    <t>EVAS TORRES LUIS ALBERTO</t>
  </si>
  <si>
    <t>BAS112</t>
  </si>
  <si>
    <t>MUÑOZ CASTRO JULEXI ALEXANDRA</t>
  </si>
  <si>
    <t>BAS113</t>
  </si>
  <si>
    <t>MORAN DUNN RAMON GABRIEL</t>
  </si>
  <si>
    <t>BAS114</t>
  </si>
  <si>
    <t>SANCAN ZAMBRANO BETTY AZUCENA</t>
  </si>
  <si>
    <t>BAS115</t>
  </si>
  <si>
    <t>ZAMBRANO MORA EDGAR JOSE</t>
  </si>
  <si>
    <t>BAS116</t>
  </si>
  <si>
    <t>ORTEGA ARGUELLO GISELLA LORENA</t>
  </si>
  <si>
    <t>BAS118</t>
  </si>
  <si>
    <t>JURADO VELEZ JONNY EUGENIO</t>
  </si>
  <si>
    <t>BAS119</t>
  </si>
  <si>
    <t>ZAMBRANO RODRIGUEZ ALFREDO VIDAL</t>
  </si>
  <si>
    <t>BAS120</t>
  </si>
  <si>
    <t>ALVARADO PEREZ OSCAR ANTONIO</t>
  </si>
  <si>
    <t>BAS121</t>
  </si>
  <si>
    <t>PARRALES CABRERA TEOFILO CELESTINO</t>
  </si>
  <si>
    <t>BAS122</t>
  </si>
  <si>
    <t>CASTRO CHOEZ KERLLY JAZMIN</t>
  </si>
  <si>
    <t>BAS123</t>
  </si>
  <si>
    <t>LOOR VELEZ MILTON DAVID</t>
  </si>
  <si>
    <t>BAS124</t>
  </si>
  <si>
    <t>MORAN ALVARADO OSCAR FABIAN</t>
  </si>
  <si>
    <t>BAS125</t>
  </si>
  <si>
    <t>MONCAYO CORTEZ FRANCISCA YOVANNY</t>
  </si>
  <si>
    <t>BAS126</t>
  </si>
  <si>
    <t>MACIAS CARRASCO MERCEDES MARIBEL</t>
  </si>
  <si>
    <t>BAS127</t>
  </si>
  <si>
    <t>RODRIGUEZ ZHUNIO MIGUEL JORDDY</t>
  </si>
  <si>
    <t>BAS128</t>
  </si>
  <si>
    <t>SANCHEZ CONTRERAS VICTOR MANUEL</t>
  </si>
  <si>
    <t>BAS129</t>
  </si>
  <si>
    <t>PIN POZO JOSELITO JANNER</t>
  </si>
  <si>
    <t>BAS131</t>
  </si>
  <si>
    <t>MORA GRANADOS JEFFERSON GABRIEL</t>
  </si>
  <si>
    <t>BAS132</t>
  </si>
  <si>
    <t>MERO CASTILLO JOSE XAVIER</t>
  </si>
  <si>
    <t>BAS133</t>
  </si>
  <si>
    <t>MACIAS DEL VALLE JOSELYN VALERIA</t>
  </si>
  <si>
    <t>BAS134</t>
  </si>
  <si>
    <t>DRUED ESPINOZA JESUS ENRIQUE</t>
  </si>
  <si>
    <t>BAS136</t>
  </si>
  <si>
    <t>RAMIREZ MITTE JUAN CARLOS</t>
  </si>
  <si>
    <t>BAS137</t>
  </si>
  <si>
    <t>BORBOR LAINEZ CHRISTIAN ARMANDO</t>
  </si>
  <si>
    <t>BAS138</t>
  </si>
  <si>
    <t>MACAS LAPO JOSE LUIS</t>
  </si>
  <si>
    <t>BAS139</t>
  </si>
  <si>
    <t>SANTANA MORENO SAUL AUGUSTO</t>
  </si>
  <si>
    <t>BAS140</t>
  </si>
  <si>
    <t>QUIJIJE ESTACIO OSCAR JAVIER</t>
  </si>
  <si>
    <t>BAS141</t>
  </si>
  <si>
    <t>GAVIRIA BAQUE MARIBEL ELISABET</t>
  </si>
  <si>
    <t>BAS142</t>
  </si>
  <si>
    <t>MENDOZA VELASQUEZ JOSE EDILBERTO</t>
  </si>
  <si>
    <t>BAS143</t>
  </si>
  <si>
    <t>ZAMBRANO ZAMBRANO MARIUXI MONSERRATE</t>
  </si>
  <si>
    <t>BAS144</t>
  </si>
  <si>
    <t>MANCERO AGUAS LOURDES PAOLA</t>
  </si>
  <si>
    <t>BAS146</t>
  </si>
  <si>
    <t>MARCILLO ARTEAGA RUDY ELIZABETH</t>
  </si>
  <si>
    <t>BAS147</t>
  </si>
  <si>
    <t>VARGAS ROSALES ANTONIO SANTOS</t>
  </si>
  <si>
    <t>BAS148</t>
  </si>
  <si>
    <t>CEVALLOS AVILA KENIA KARINA</t>
  </si>
  <si>
    <t>UCF074</t>
  </si>
  <si>
    <t>CORPORACION VIVIENDAS DEL HOGAR DE CRISTO</t>
  </si>
  <si>
    <t>UFB039</t>
  </si>
  <si>
    <t>VILLALVA BERMEO TANIA JULISA</t>
  </si>
  <si>
    <t>1.1.03.01.22</t>
  </si>
  <si>
    <t>URBANIZACION SANTA CLARA</t>
  </si>
  <si>
    <t>USC011</t>
  </si>
  <si>
    <t>ARCE FLORES NORBERTO</t>
  </si>
  <si>
    <t>1.1.03.01.23</t>
  </si>
  <si>
    <t>URBANIZACION CUMBRES DEL SOL</t>
  </si>
  <si>
    <t>CUM002</t>
  </si>
  <si>
    <t>ARGUELLO SANTOS GUILLERMO ANIBAL</t>
  </si>
  <si>
    <t>1.1.03.01.24</t>
  </si>
  <si>
    <t>EL FORTIN</t>
  </si>
  <si>
    <t>FOR004</t>
  </si>
  <si>
    <t>ALAY ALONZO DENNY MANUEL</t>
  </si>
  <si>
    <t>FOR005</t>
  </si>
  <si>
    <t>BRAVO RODRIGUEZ ANGEL ALADY</t>
  </si>
  <si>
    <t>FOR006</t>
  </si>
  <si>
    <t>SAAVEDRA QUINTO ANGELA LEONOR</t>
  </si>
  <si>
    <t>FOR007</t>
  </si>
  <si>
    <t>PINCAY CHIQUITO LORENZO ANGEL</t>
  </si>
  <si>
    <t>FOR008</t>
  </si>
  <si>
    <t>ROMERO ALVARADO MAGALY LILIBETH</t>
  </si>
  <si>
    <t>FOR009</t>
  </si>
  <si>
    <t>QUITO GUACHO JOSE VINICIO</t>
  </si>
  <si>
    <t>FOR010</t>
  </si>
  <si>
    <t>SANTANA GAVILANES MANUEL HERMEL</t>
  </si>
  <si>
    <t>FOR011</t>
  </si>
  <si>
    <t>ESPINAR ESPINAR JAVIER ELIAS</t>
  </si>
  <si>
    <t>FOR012</t>
  </si>
  <si>
    <t>DUMES QUEVEDO LAURA ALEJANDRA</t>
  </si>
  <si>
    <t>FOR013</t>
  </si>
  <si>
    <t>ORTEGA CONFORME  JANET AURORA</t>
  </si>
  <si>
    <t>FOR015</t>
  </si>
  <si>
    <t>CARRANZA MONTOYA ALFONSO AMADO</t>
  </si>
  <si>
    <t>FOR017</t>
  </si>
  <si>
    <t>FRANCO BRAVO JAVIER FERNANDO</t>
  </si>
  <si>
    <t>FOR018</t>
  </si>
  <si>
    <t>CHELE GUALE FRANCISCO JAVIER</t>
  </si>
  <si>
    <t>FOR019</t>
  </si>
  <si>
    <t>DUQUELINO GILBERTO  MINTO</t>
  </si>
  <si>
    <t>FOR022</t>
  </si>
  <si>
    <t>AMAGUAYA DOMINGUEZ ODALYS BELEN</t>
  </si>
  <si>
    <t>FOR024</t>
  </si>
  <si>
    <t>MORAN POZO CRUZ HYDEE</t>
  </si>
  <si>
    <t>FOR025</t>
  </si>
  <si>
    <t>MOREIRA DELGADO JOSE ANTONIO</t>
  </si>
  <si>
    <t>UEF133</t>
  </si>
  <si>
    <t>OLIVEIRA DA SILVA RONIERLAN</t>
  </si>
  <si>
    <t>UEF135</t>
  </si>
  <si>
    <t>BRIDGE COMUNICACIONES S.A</t>
  </si>
  <si>
    <t>1.1.03.01.25</t>
  </si>
  <si>
    <t>URBANIZACION PUERTO SEYMOUR</t>
  </si>
  <si>
    <t>SEY025</t>
  </si>
  <si>
    <t>ENDARA SAAVEDRA FREDDY PABLO</t>
  </si>
  <si>
    <t>SEY061</t>
  </si>
  <si>
    <t>MOLINA GUERRERO JIMMY FIDEL</t>
  </si>
  <si>
    <t>SEY064</t>
  </si>
  <si>
    <t>IBARRA ROSERO  JUAN CARLOS</t>
  </si>
  <si>
    <t>SEY068</t>
  </si>
  <si>
    <t>ARROYO SALGADO ALEX AUGUSTO</t>
  </si>
  <si>
    <t>SEY077</t>
  </si>
  <si>
    <t>BASTIDAS REDIN KATHERINE PAULINA</t>
  </si>
  <si>
    <t>SEY079</t>
  </si>
  <si>
    <t>RODRIGUEZ RODRIGUEZ MARIELENA</t>
  </si>
  <si>
    <t>SEY086</t>
  </si>
  <si>
    <t>REYES ESCOBAR VIRNA SORAYA</t>
  </si>
  <si>
    <t>SEY097</t>
  </si>
  <si>
    <t>VERA GARCIA EDUARDO ANDRES</t>
  </si>
  <si>
    <t>SEY127</t>
  </si>
  <si>
    <t>ABAD BAUS RENATA DEL ROCIO</t>
  </si>
  <si>
    <t>SEY130</t>
  </si>
  <si>
    <t>ANDRADE ARELLANO PAOLA FERNANDA</t>
  </si>
  <si>
    <t>SEY131</t>
  </si>
  <si>
    <t>FILOMENA RUTH GALLEGOS ABARCA</t>
  </si>
  <si>
    <t>SEY132</t>
  </si>
  <si>
    <t>HUACON MEDINA GEOCONDA PETRONILA</t>
  </si>
  <si>
    <t>SEY134</t>
  </si>
  <si>
    <t>BASTIDAS ALVAREZ BYRON JOSE</t>
  </si>
  <si>
    <t>1.1.03.01.27</t>
  </si>
  <si>
    <t>CLIENTES DE MANTA</t>
  </si>
  <si>
    <t>MTA004</t>
  </si>
  <si>
    <t>COMERCIALIZADORA DE ROPA FASHION CLUB CIA. LTDA.</t>
  </si>
  <si>
    <t>MTA005</t>
  </si>
  <si>
    <t>URDESMAR RESTAURANTES CIA. LTDA.</t>
  </si>
  <si>
    <t>MTA006</t>
  </si>
  <si>
    <t>CONSORCIO VEOLIA-PROACTIVA</t>
  </si>
  <si>
    <t>1.1.03.01.28</t>
  </si>
  <si>
    <t>CLIENTES SECTOR SUR</t>
  </si>
  <si>
    <t>CTO012</t>
  </si>
  <si>
    <t>ARREAGA SALAZAR ROSA JULIA</t>
  </si>
  <si>
    <t>DUR080</t>
  </si>
  <si>
    <t>ARIAS ALMENDARIZ GUSTAVO RODOLFO</t>
  </si>
  <si>
    <t>GUA014</t>
  </si>
  <si>
    <t>SANCHEZ FRANCO AMANDA CUMANDA</t>
  </si>
  <si>
    <t>GUA015</t>
  </si>
  <si>
    <t>VERA PANCHANA JUNIOR OSWALDO</t>
  </si>
  <si>
    <t>GUA016</t>
  </si>
  <si>
    <t>MENENDEZ MARTINEZ INES</t>
  </si>
  <si>
    <t>GUA017</t>
  </si>
  <si>
    <t>BAQUE CHOEZ EDISON JAVIER</t>
  </si>
  <si>
    <t>GUA018</t>
  </si>
  <si>
    <t>MORAN CHIPRE ARTURO GIOVANNI</t>
  </si>
  <si>
    <t>GUA019</t>
  </si>
  <si>
    <t>BONILLA SUAREZ MAYRA LORENA</t>
  </si>
  <si>
    <t>GUA021</t>
  </si>
  <si>
    <t>MAZA ESTRADA LUISIN LEONICIO</t>
  </si>
  <si>
    <t>GUA023</t>
  </si>
  <si>
    <t>FRANCO QUIROZ ANGELICA MARIA</t>
  </si>
  <si>
    <t>GUA024</t>
  </si>
  <si>
    <t>COMPAÑIA NACIONAL DE PLASTICO CONAPLAS S.A.</t>
  </si>
  <si>
    <t>GUA025</t>
  </si>
  <si>
    <t>GARAICOA MONTES LORENZA MARYURITH</t>
  </si>
  <si>
    <t>GUA026</t>
  </si>
  <si>
    <t>CISNEROS MAESTRE EDIN ERNESTO</t>
  </si>
  <si>
    <t>GUA027</t>
  </si>
  <si>
    <t>QUIÑONEZ SEMISTERRA ELIZABETH MELANIA</t>
  </si>
  <si>
    <t>GUA028</t>
  </si>
  <si>
    <t>SIMANCAS PINTA NESTOR AGUSTIN</t>
  </si>
  <si>
    <t>GUA029</t>
  </si>
  <si>
    <t>SALTOS BOHORQUEZ EDUARDO DAVID</t>
  </si>
  <si>
    <t>GUA030</t>
  </si>
  <si>
    <t>LANDIN PALACIOS GINA AIDA</t>
  </si>
  <si>
    <t>GUA031</t>
  </si>
  <si>
    <t>BELTRAN SOLANO ESTHER BEATRIZ</t>
  </si>
  <si>
    <t>GUA032</t>
  </si>
  <si>
    <t>VERA CASTILLO STALYN CAMILO</t>
  </si>
  <si>
    <t>GUA033</t>
  </si>
  <si>
    <t>AYOVI CAICEDO ERMENCIA IRENE</t>
  </si>
  <si>
    <t>GUA034</t>
  </si>
  <si>
    <t>MONCAYO CRESPIN JULIO CESAR</t>
  </si>
  <si>
    <t>GUA035</t>
  </si>
  <si>
    <t>VERA ABAD MARCOS GERMAN</t>
  </si>
  <si>
    <t>GUA036</t>
  </si>
  <si>
    <t>VIVES ALCIVAR FREDDY FRANCISCO</t>
  </si>
  <si>
    <t>GUA038</t>
  </si>
  <si>
    <t>GARCIA MACIAS JONNY VIMARK</t>
  </si>
  <si>
    <t>GUA039</t>
  </si>
  <si>
    <t>LINO LEON MAIRA FERNANDA</t>
  </si>
  <si>
    <t>GUA041</t>
  </si>
  <si>
    <t>TRIANA GONZALEZ JAIME GABRIEL</t>
  </si>
  <si>
    <t>GUA042</t>
  </si>
  <si>
    <t>BANCHON GONZALEZ CAROLINA AMELIA</t>
  </si>
  <si>
    <t>GUA043</t>
  </si>
  <si>
    <t>MIRABA HERRERA CESAR ENRIQUE</t>
  </si>
  <si>
    <t>GUA044</t>
  </si>
  <si>
    <t>DELGADO RODRIGUEZ XAVIER JOSUE</t>
  </si>
  <si>
    <t>GUA046</t>
  </si>
  <si>
    <t>ACOSTA CASTILLO JULIA INOCENTE</t>
  </si>
  <si>
    <t>GUA047</t>
  </si>
  <si>
    <t>ALVARADO SUAREZ STEVEN JHONNY</t>
  </si>
  <si>
    <t>GUA048</t>
  </si>
  <si>
    <t>PLUAS OCHOA NESTOR EDUARDO</t>
  </si>
  <si>
    <t>GUA049</t>
  </si>
  <si>
    <t>ANDRADE MENDEZ TATIANA JESSENIA</t>
  </si>
  <si>
    <t>GUA052</t>
  </si>
  <si>
    <t>MILTON CARRASCO ZAMBRANO</t>
  </si>
  <si>
    <t>GUA053</t>
  </si>
  <si>
    <t>MEREJILDO VERA GRACIELA GUADALUPE</t>
  </si>
  <si>
    <t>GUA054</t>
  </si>
  <si>
    <t>APOLINARIO SUAREZ JESSICA MICHELLE</t>
  </si>
  <si>
    <t>GUA055</t>
  </si>
  <si>
    <t>VALERA CRESPO MARTHA PATRICIA</t>
  </si>
  <si>
    <t>GUA056</t>
  </si>
  <si>
    <t>ARRIAGA RAMOS MAGNOLIA HAYDEE</t>
  </si>
  <si>
    <t>GUA057</t>
  </si>
  <si>
    <t>GONZALO ENRIQUE PIZARRO GUAYAMABE</t>
  </si>
  <si>
    <t>GUA058</t>
  </si>
  <si>
    <t>LEON PEÑA JOHANNA DAYANA</t>
  </si>
  <si>
    <t>GUA059</t>
  </si>
  <si>
    <t>RODRIGUEZ ANDRADE JESSICA PAOLA</t>
  </si>
  <si>
    <t>GUA061</t>
  </si>
  <si>
    <t>OLVERA SUAREZ ERWIN OSWALDO</t>
  </si>
  <si>
    <t>GUA062</t>
  </si>
  <si>
    <t>MORANTE LEON ANDREA ESTEFANIA</t>
  </si>
  <si>
    <t>GUA063</t>
  </si>
  <si>
    <t>CRESPIN PINELA VICTOR HUGO</t>
  </si>
  <si>
    <t>GUA064</t>
  </si>
  <si>
    <t>ARAUJO FAJARDO KATHERINE TATIANA</t>
  </si>
  <si>
    <t>GUA065</t>
  </si>
  <si>
    <t>GONZALEZ VILLAGRAN DANIEL GEOVANNY</t>
  </si>
  <si>
    <t>GUA066</t>
  </si>
  <si>
    <t>JULITZA DEL PILAR LOOR SUAREZ</t>
  </si>
  <si>
    <t>GUA067</t>
  </si>
  <si>
    <t>VERA PACHECO ISMAEL EDUARDO</t>
  </si>
  <si>
    <t>GUA070</t>
  </si>
  <si>
    <t>ZUÑIGA ALARCON YOMAIRA SULAY</t>
  </si>
  <si>
    <t>GUA071</t>
  </si>
  <si>
    <t>APUPALO MENESES JUAN CARLOS</t>
  </si>
  <si>
    <t>GUA073</t>
  </si>
  <si>
    <t>YONTOMO AVILES DIGNA GABRIELA</t>
  </si>
  <si>
    <t>GUA075</t>
  </si>
  <si>
    <t>GIANCARLO DROUET SALAZAR</t>
  </si>
  <si>
    <t>GUA076</t>
  </si>
  <si>
    <t>VILLAGRAN CASTRO FRANCISCA JACQUELINE</t>
  </si>
  <si>
    <t>GUA077</t>
  </si>
  <si>
    <t>QUITO VALERO ANA DENNIS</t>
  </si>
  <si>
    <t>GUA078</t>
  </si>
  <si>
    <t>GUZHÑAY ANDRADE JAVIER SANTIAGO</t>
  </si>
  <si>
    <t>GUA079</t>
  </si>
  <si>
    <t>CEREZO CAMPOZANO LUIS MIGUEL</t>
  </si>
  <si>
    <t>GUA080</t>
  </si>
  <si>
    <t>MARTINEZ CAGUA WALTER ROLANDO</t>
  </si>
  <si>
    <t>GUA082</t>
  </si>
  <si>
    <t>NARANJO PARRA JUAN JOSE</t>
  </si>
  <si>
    <t>GUA084</t>
  </si>
  <si>
    <t>BERMUDEZ ZAMBRANO DIMAS CLEDENTON</t>
  </si>
  <si>
    <t>GUA085</t>
  </si>
  <si>
    <t>PACHECO VILLIGUA JORGE WASHIGTON</t>
  </si>
  <si>
    <t>GUA087</t>
  </si>
  <si>
    <t>PARRALES MITE CECILIA ALEXANDRA</t>
  </si>
  <si>
    <t>GUA088</t>
  </si>
  <si>
    <t>HERNAN BAUDILIO MANZABA MUÑIZ</t>
  </si>
  <si>
    <t>GUA089</t>
  </si>
  <si>
    <t>AVILES GONGORA ANDREA LUISA</t>
  </si>
  <si>
    <t>GUA090</t>
  </si>
  <si>
    <t>TAPIA LOPEZ MANUEL ISAIAS</t>
  </si>
  <si>
    <t>GUA091</t>
  </si>
  <si>
    <t>MURILLO RIVERA JOSE FERNANDO</t>
  </si>
  <si>
    <t>GUA092</t>
  </si>
  <si>
    <t>ROSARIO KARINA VIVAS CEVALLOS</t>
  </si>
  <si>
    <t>GUA093</t>
  </si>
  <si>
    <t>CHAVEZ LEON LUIS ANTHONY</t>
  </si>
  <si>
    <t>GUA094</t>
  </si>
  <si>
    <t>JIMMY LEONARDO NORIEGA VIÑANSACA</t>
  </si>
  <si>
    <t>GUA095</t>
  </si>
  <si>
    <t>GARCIA DELGADO VICTOR HUGO</t>
  </si>
  <si>
    <t>GUA096</t>
  </si>
  <si>
    <t>JIMENEZ GARZON ANGEL DAVID</t>
  </si>
  <si>
    <t>GUA098</t>
  </si>
  <si>
    <t>AMAGUAYA VARGAS MARITZA ISABEL</t>
  </si>
  <si>
    <t>GUA099</t>
  </si>
  <si>
    <t>CUJILEMA TOAQUIZA NICOLAS PATRICIO</t>
  </si>
  <si>
    <t>GUA100</t>
  </si>
  <si>
    <t>ECHEVERRIA MURILLO WENDY KATHERINE</t>
  </si>
  <si>
    <t>GUA1000</t>
  </si>
  <si>
    <t>ARMIJOS VERA RONNYE ISMAEL</t>
  </si>
  <si>
    <t>GUA1002</t>
  </si>
  <si>
    <t>LOOR ESTRADA GABRIELLA MICHELLE</t>
  </si>
  <si>
    <t>GUA1004</t>
  </si>
  <si>
    <t>NOBOA VASQUEZ FANNY MARITZA</t>
  </si>
  <si>
    <t>GUA1006</t>
  </si>
  <si>
    <t>SANDOVAL MORALES MARGARITA DE LAS MERCEDES</t>
  </si>
  <si>
    <t>GUA1008</t>
  </si>
  <si>
    <t>MORA BLANCO NANCY ESTELA</t>
  </si>
  <si>
    <t>GUA101</t>
  </si>
  <si>
    <t>RODRIGUEZ MARTINEZ LILIAN ALICIA</t>
  </si>
  <si>
    <t>GUA1010</t>
  </si>
  <si>
    <t>CHALEN MALAVE JUSTO LINO</t>
  </si>
  <si>
    <t>GUA1011</t>
  </si>
  <si>
    <t>ANTEPARA RAMIREZ FABRICIO RAUL</t>
  </si>
  <si>
    <t>GUA1012</t>
  </si>
  <si>
    <t>SAMANIEGO SANTANA LUIS RONALD</t>
  </si>
  <si>
    <t>GUA1014</t>
  </si>
  <si>
    <t>CHICA GARCIA DEISY KARINA</t>
  </si>
  <si>
    <t>GUA1015</t>
  </si>
  <si>
    <t>MACIAS GRACIA JOHNNY FRANCISCO</t>
  </si>
  <si>
    <t>GUA1017</t>
  </si>
  <si>
    <t>CEDENO ZAMBRANO XAVIER ADONIAS</t>
  </si>
  <si>
    <t>GUA1018</t>
  </si>
  <si>
    <t>DIAZ CRUZ ALEXIS STEFANIA</t>
  </si>
  <si>
    <t>GUA1019</t>
  </si>
  <si>
    <t>MARTILLO JIMENEZ ADRIANA MARIA TERESA</t>
  </si>
  <si>
    <t>GUA102</t>
  </si>
  <si>
    <t>MORAN CRUZ SILVIA</t>
  </si>
  <si>
    <t>GUA1020</t>
  </si>
  <si>
    <t>PONCE ORCES JOSE RAFAEL</t>
  </si>
  <si>
    <t>GUA1021</t>
  </si>
  <si>
    <t>BAQUE MORA DARWIN EDWIN</t>
  </si>
  <si>
    <t>GUA1022</t>
  </si>
  <si>
    <t>MEDINA QUINTERO NIEVE EMETERIA</t>
  </si>
  <si>
    <t>GUA1023</t>
  </si>
  <si>
    <t>TOALA VELEZ CONSUELO ELIZABETH</t>
  </si>
  <si>
    <t>GUA1024</t>
  </si>
  <si>
    <t>ERAZO TIGRERO MARJORIE KATIUSKA</t>
  </si>
  <si>
    <t>GUA1027</t>
  </si>
  <si>
    <t>MALATS MARIN JENNY ALEXANDRA</t>
  </si>
  <si>
    <t>GUA1028</t>
  </si>
  <si>
    <t>CAMACHO PEÑAFIEL WILLIAM WILFRIDO</t>
  </si>
  <si>
    <t>GUA103</t>
  </si>
  <si>
    <t>QUINDE SOTO ALEXANDRA ISABEL</t>
  </si>
  <si>
    <t>GUA1030</t>
  </si>
  <si>
    <t>CASTILLLO JIMENEZ  EURIPIDES NESTOR</t>
  </si>
  <si>
    <t>GUA1031</t>
  </si>
  <si>
    <t>REYES CIMARRA AUDI JOJAN</t>
  </si>
  <si>
    <t>GUA1033</t>
  </si>
  <si>
    <t>PEREZ ASENCIO LUCIANO ALBERTO</t>
  </si>
  <si>
    <t>GUA1035</t>
  </si>
  <si>
    <t>PACHECO SARANGO LAURA AMERICA</t>
  </si>
  <si>
    <t>GUA1036</t>
  </si>
  <si>
    <t>RIVERA PINTO RAMONA ELIZABETH</t>
  </si>
  <si>
    <t>GUA1037</t>
  </si>
  <si>
    <t>ALVARADO JALCA JAZMIN ESTHER</t>
  </si>
  <si>
    <t>GUA1038</t>
  </si>
  <si>
    <t>MUNOZ CRUZ JESSENIA ISABEL</t>
  </si>
  <si>
    <t>GUA1039</t>
  </si>
  <si>
    <t>MUNOZ PROANO HUGO</t>
  </si>
  <si>
    <t>GUA104</t>
  </si>
  <si>
    <t>MORENO COBEÑA OSWALDO PATRICIO</t>
  </si>
  <si>
    <t>GUA1040</t>
  </si>
  <si>
    <t>CEDEÑO VERA MARIA ISABEL</t>
  </si>
  <si>
    <t>GUA1041</t>
  </si>
  <si>
    <t>PILAY ALVARADO MARIA BELEN</t>
  </si>
  <si>
    <t>GUA1042</t>
  </si>
  <si>
    <t>SANCHEZ PEREZ FRANCISCO ROBERTO</t>
  </si>
  <si>
    <t>GUA1043</t>
  </si>
  <si>
    <t>RIVERA SALAZAR BYRON ANTONIO</t>
  </si>
  <si>
    <t>GUA1044</t>
  </si>
  <si>
    <t>VELASQUEZ AGUIRRE CARLOS JOSE</t>
  </si>
  <si>
    <t>GUA1045</t>
  </si>
  <si>
    <t>DEL SALTO JIMENEZ MERCEDES ESTHER</t>
  </si>
  <si>
    <t>GUA1046</t>
  </si>
  <si>
    <t>QUINONEZ GARCIA MELGAR EDISON</t>
  </si>
  <si>
    <t>GUA1047</t>
  </si>
  <si>
    <t>LUCIN DE LA A JOSE WILMER</t>
  </si>
  <si>
    <t>GUA1049</t>
  </si>
  <si>
    <t>CABEZAS ESPINOZA RICARDO ANDRES</t>
  </si>
  <si>
    <t>GUA105</t>
  </si>
  <si>
    <t>COROZO RUIZ GEOVANNY FRANCISCO</t>
  </si>
  <si>
    <t>GUA1050</t>
  </si>
  <si>
    <t>RUIZ BRUSIL RONALD ROMARIO</t>
  </si>
  <si>
    <t>GUA1051</t>
  </si>
  <si>
    <t>VERA ALAVA OSWALDO ALFREDO</t>
  </si>
  <si>
    <t>GUA1052</t>
  </si>
  <si>
    <t>RIVADENEIRA JUNCO LUIS ENRIQUE</t>
  </si>
  <si>
    <t>GUA1053</t>
  </si>
  <si>
    <t>GUALLI CHIMBORAZO MARTHA DEL ROCIO</t>
  </si>
  <si>
    <t>GUA1055</t>
  </si>
  <si>
    <t>SALAZAR CANDO MARITZA DEL CONSUELO</t>
  </si>
  <si>
    <t>GUA1056</t>
  </si>
  <si>
    <t>BRIONES BAQUERIZO ALFREDO ROBERTO</t>
  </si>
  <si>
    <t>GUA1058</t>
  </si>
  <si>
    <t>MOROCHO AGURTO VIVIANA MANUELA</t>
  </si>
  <si>
    <t>GUA1059</t>
  </si>
  <si>
    <t>IRRAZABAL NARANJO ERIKA GARDENIA</t>
  </si>
  <si>
    <t>GUA106</t>
  </si>
  <si>
    <t>ARREAGA CASTRO KETTY AMERICA</t>
  </si>
  <si>
    <t>GUA1062</t>
  </si>
  <si>
    <t>PENAFIEL MOSQUERA MIRNA LORGIA</t>
  </si>
  <si>
    <t>GUA1063</t>
  </si>
  <si>
    <t>ALVARADO IBERO JOHNNY GERARDO</t>
  </si>
  <si>
    <t>GUA1066</t>
  </si>
  <si>
    <t>LARA CHERE FREDY GONZALO</t>
  </si>
  <si>
    <t>GUA1068</t>
  </si>
  <si>
    <t>CARDENAS CONTRERAS MARIO WALTER</t>
  </si>
  <si>
    <t>GUA1069</t>
  </si>
  <si>
    <t>CASTILLO MEDINA YOSELIN EMILIA</t>
  </si>
  <si>
    <t>GUA1070</t>
  </si>
  <si>
    <t>MARIN PAREDES ISRAEL DAVID</t>
  </si>
  <si>
    <t>GUA1071</t>
  </si>
  <si>
    <t>SANISACA MELENDRES KELLY MELANIE</t>
  </si>
  <si>
    <t>GUA1072</t>
  </si>
  <si>
    <t>MOREIRA ALAVA JUAN CARLOS</t>
  </si>
  <si>
    <t>GUA1075</t>
  </si>
  <si>
    <t>CALI CORTEZ LISSETTE DIGNA</t>
  </si>
  <si>
    <t>GUA1076</t>
  </si>
  <si>
    <t>SUAREZ MORAN ANDREA ALEXANDRA</t>
  </si>
  <si>
    <t>GUA1077</t>
  </si>
  <si>
    <t>LINDAO BRAVO JIMMY ALBERTO</t>
  </si>
  <si>
    <t>GUA1078</t>
  </si>
  <si>
    <t>JIMENEZ OCHOA LUIS ENRIQUE</t>
  </si>
  <si>
    <t>GUA1079</t>
  </si>
  <si>
    <t>LOPEZ JIMENEZ ROSA MARGARITA</t>
  </si>
  <si>
    <t>GUA1080</t>
  </si>
  <si>
    <t>MORAN QUISPE DAMARYS YEREISI</t>
  </si>
  <si>
    <t>GUA1081</t>
  </si>
  <si>
    <t>GUAMAN BALDEON KATTYA DEL JESUS</t>
  </si>
  <si>
    <t>GUA1082</t>
  </si>
  <si>
    <t>LOPEZ MURILLO JOSE ANTONIO</t>
  </si>
  <si>
    <t>GUA1083</t>
  </si>
  <si>
    <t>SEGURA ANGULO KATTY EDITH</t>
  </si>
  <si>
    <t>GUA109</t>
  </si>
  <si>
    <t>BALLADARES PALMA JAIME HINDENBURG</t>
  </si>
  <si>
    <t>GUA110</t>
  </si>
  <si>
    <t>ICAZA RODRIGUEZ RODOLFO RAFAEL</t>
  </si>
  <si>
    <t>GUA111</t>
  </si>
  <si>
    <t>BRIONES CRESPO HECTOR PABLO</t>
  </si>
  <si>
    <t>GUA112</t>
  </si>
  <si>
    <t>RODRIGUEZ SIMISTERRA HECTOR LUIS</t>
  </si>
  <si>
    <t>GUA113</t>
  </si>
  <si>
    <t>CHABLA SUPO  MIGUEL EFRAIN</t>
  </si>
  <si>
    <t>GUA114</t>
  </si>
  <si>
    <t>SALINAS LUCANDO YESSENIA NOEMI</t>
  </si>
  <si>
    <t>GUA115</t>
  </si>
  <si>
    <t>PUERTAS SOLANO SANTIAGO ISRAEL</t>
  </si>
  <si>
    <t>GUA116</t>
  </si>
  <si>
    <t>RUIZ GONZALEZ MANUEL FERNANDO</t>
  </si>
  <si>
    <t>GUA119</t>
  </si>
  <si>
    <t>ROMO GUEVARA RITA CECILIA</t>
  </si>
  <si>
    <t>GUA120</t>
  </si>
  <si>
    <t>NAVARRETE BRAVO JOFFRE ANGEL</t>
  </si>
  <si>
    <t>GUA122</t>
  </si>
  <si>
    <t>MELENDREZ CAICEDO GUILLERMO ALEXANDER</t>
  </si>
  <si>
    <t>GUA123</t>
  </si>
  <si>
    <t>ANGEL VICENTE CORTEZ GUZMAN</t>
  </si>
  <si>
    <t>GUA124</t>
  </si>
  <si>
    <t>MOREIRA RIVADENEIRA AIDEE PAULETTE</t>
  </si>
  <si>
    <t>GUA125</t>
  </si>
  <si>
    <t>VALVERDE ESTRELLA RUTH LISSETTE</t>
  </si>
  <si>
    <t>GUA126</t>
  </si>
  <si>
    <t>CAICEDO MEDINA ANDRES EDUARDO</t>
  </si>
  <si>
    <t>GUA127</t>
  </si>
  <si>
    <t>TANDAZO RONQUILLO JENNY JOHANNA</t>
  </si>
  <si>
    <t>GUA129</t>
  </si>
  <si>
    <t>MORALES MENDOZA ALFREDO RAFAEL</t>
  </si>
  <si>
    <t>GUA130</t>
  </si>
  <si>
    <t>PACHECO FIGUEROA JOHNN FRANCISCO</t>
  </si>
  <si>
    <t>GUA131</t>
  </si>
  <si>
    <t>VERGARA GOMEZ ALEXANDRA MARINA</t>
  </si>
  <si>
    <t>GUA132</t>
  </si>
  <si>
    <t>NIETO REYES JOSE DAVID</t>
  </si>
  <si>
    <t>GUA133</t>
  </si>
  <si>
    <t>CHEVEZ ADRIAN MALENA MICHELLE</t>
  </si>
  <si>
    <t>GUA134</t>
  </si>
  <si>
    <t>MURILLO RIVERA MARCOS VINICIO</t>
  </si>
  <si>
    <t>GUA135</t>
  </si>
  <si>
    <t>ACOSTA ZUÑIGA ALICIA CECILIA</t>
  </si>
  <si>
    <t>GUA136</t>
  </si>
  <si>
    <t>DELGADO ROMERO LILIANA MAYRA</t>
  </si>
  <si>
    <t>GUA137</t>
  </si>
  <si>
    <t>RIZZO BRAVO VLADIMIR GERARDO</t>
  </si>
  <si>
    <t>GUA138</t>
  </si>
  <si>
    <t>GALLARDO ROMERO PETRONIO ANASTACIO</t>
  </si>
  <si>
    <t>GUA139</t>
  </si>
  <si>
    <t>VALDEZ CHIRIGUAYO ISABEL ADITA</t>
  </si>
  <si>
    <t>GUA140</t>
  </si>
  <si>
    <t>SAN MARTIN LOPEZ JESSICA YADIRA</t>
  </si>
  <si>
    <t>GUA141</t>
  </si>
  <si>
    <t>GARCIA VARGAS GISELA LEONOR</t>
  </si>
  <si>
    <t>GUA142</t>
  </si>
  <si>
    <t>VERA AGUILAR JAZMIN ALEXANDRA</t>
  </si>
  <si>
    <t>GUA143</t>
  </si>
  <si>
    <t>ARBELAEZ VELASQUEZ FLOR MARIA</t>
  </si>
  <si>
    <t>GUA144</t>
  </si>
  <si>
    <t>ZAMORA GUZMAN GARY EFRAIN</t>
  </si>
  <si>
    <t>GUA146</t>
  </si>
  <si>
    <t>HOLGUIN SELLAN ANTHONY MIGUEL</t>
  </si>
  <si>
    <t>GUA147</t>
  </si>
  <si>
    <t>QUEZADA GARCIA HOLGER VICENTE</t>
  </si>
  <si>
    <t>GUA148</t>
  </si>
  <si>
    <t>MEDINA SANGOLUISA EDISON GEOVANNY</t>
  </si>
  <si>
    <t>GUA149</t>
  </si>
  <si>
    <t>RODRIGUEZ PUA CINTHYA ELIZABETH</t>
  </si>
  <si>
    <t>GUA151</t>
  </si>
  <si>
    <t>OTERO OBANDO FRANCISCA MARITZA</t>
  </si>
  <si>
    <t>GUA152</t>
  </si>
  <si>
    <t>ZAMBRANO VERA FAUSTO HENRY</t>
  </si>
  <si>
    <t>GUA154</t>
  </si>
  <si>
    <t>FIGUEROA ROMERO DAYSI ALEXANDRA</t>
  </si>
  <si>
    <t>GUA155</t>
  </si>
  <si>
    <t>RIVAS SUAREZ ERNESTO FABRICIO</t>
  </si>
  <si>
    <t>GUA156</t>
  </si>
  <si>
    <t>CHAVEZ SANCHEZ ANDRES GABRIEL</t>
  </si>
  <si>
    <t>GUA157</t>
  </si>
  <si>
    <t>BURGOS GARCIA MARIA GUIOMAR</t>
  </si>
  <si>
    <t>GUA158</t>
  </si>
  <si>
    <t>VERA LINDAO EDHISON JAIRO</t>
  </si>
  <si>
    <t>GUA159</t>
  </si>
  <si>
    <t>CHAVEZ ANZULES VICTOR ANTONIO</t>
  </si>
  <si>
    <t>GUA160</t>
  </si>
  <si>
    <t>ORTIZ COCHEA JACQUELINE MARLENE</t>
  </si>
  <si>
    <t>GUA161</t>
  </si>
  <si>
    <t>MENDOZA BRAVO PABLO ADOLFO</t>
  </si>
  <si>
    <t>GUA164</t>
  </si>
  <si>
    <t>AMPUDIA CORTEZ WELLINGTON JAVIER</t>
  </si>
  <si>
    <t>GUA165</t>
  </si>
  <si>
    <t>CONFORME MEDINA ARACELY ELIZABETH</t>
  </si>
  <si>
    <t>GUA166</t>
  </si>
  <si>
    <t>ARTEAGA MORAN FERNANDO ALFONSO</t>
  </si>
  <si>
    <t>GUA167</t>
  </si>
  <si>
    <t>MITE LOZADA GRACIELA GRICELDA</t>
  </si>
  <si>
    <t>GUA168</t>
  </si>
  <si>
    <t>ORDOÑEZ LINDAO CARLOS AURELIO</t>
  </si>
  <si>
    <t>GUA169</t>
  </si>
  <si>
    <t>PONCE ABADIE LESLY MICHEL</t>
  </si>
  <si>
    <t>GUA170</t>
  </si>
  <si>
    <t>COROZO WILA MARIA DEL CARMEN</t>
  </si>
  <si>
    <t>GUA171</t>
  </si>
  <si>
    <t>GARCIA ROMERO ALAN ANDRES</t>
  </si>
  <si>
    <t>GUA172</t>
  </si>
  <si>
    <t>RIOFRIO SILVA LEONCIO ERNESTO</t>
  </si>
  <si>
    <t>GUA173</t>
  </si>
  <si>
    <t>FLORES HUERTA DENISSE JUDITH</t>
  </si>
  <si>
    <t>GUA174</t>
  </si>
  <si>
    <t>VARGAS CASTRO JESUS YOLANDA</t>
  </si>
  <si>
    <t>GUA175</t>
  </si>
  <si>
    <t>CAMPOVERDE CARBAJO HOLGER FREDDY</t>
  </si>
  <si>
    <t>GUA176</t>
  </si>
  <si>
    <t>BORJA REYES ERIKA JULISSA</t>
  </si>
  <si>
    <t>GUA177</t>
  </si>
  <si>
    <t>GRANDA CEDILLO JOHN WALTER</t>
  </si>
  <si>
    <t>GUA178</t>
  </si>
  <si>
    <t>GANAN OROZCO ANGEL JULIO</t>
  </si>
  <si>
    <t>GUA179</t>
  </si>
  <si>
    <t>ZAMORA LOPEZ KATTY DE LOS ANGELES</t>
  </si>
  <si>
    <t>GUA180</t>
  </si>
  <si>
    <t>SANTANA LOPEZ ANA ALEXANDRA</t>
  </si>
  <si>
    <t>GUA181</t>
  </si>
  <si>
    <t>SANTOS GUERRA JHONNY DANIEL</t>
  </si>
  <si>
    <t>GUA182</t>
  </si>
  <si>
    <t>QUIMIS JESUS RUBEN DARIO</t>
  </si>
  <si>
    <t>GUA183</t>
  </si>
  <si>
    <t>BOBADILLA SUAREZ ADELA LOURDES</t>
  </si>
  <si>
    <t>GUA184</t>
  </si>
  <si>
    <t>VALENCIA MONTES SHIRLEY JANINA</t>
  </si>
  <si>
    <t>GUA185</t>
  </si>
  <si>
    <t>GERMAN REYES GONZALO PASCUAL</t>
  </si>
  <si>
    <t>GUA186</t>
  </si>
  <si>
    <t>CALDERON BARRIOS ANGELICA KATTY</t>
  </si>
  <si>
    <t>GUA187</t>
  </si>
  <si>
    <t>NARANJO CASTILLO MARIA MERCEDES</t>
  </si>
  <si>
    <t>GUA188</t>
  </si>
  <si>
    <t>CAIZA BUNAY MARIA JULIANA</t>
  </si>
  <si>
    <t>GUA189</t>
  </si>
  <si>
    <t>MUÑOZ ANCHUNDIA LUIS ALFREDO</t>
  </si>
  <si>
    <t>GUA190</t>
  </si>
  <si>
    <t>ESCALANTE QUIÑONEZ FREDDY FABIAN</t>
  </si>
  <si>
    <t>GUA191</t>
  </si>
  <si>
    <t>DELIS VERA MARCOS MARCELINO</t>
  </si>
  <si>
    <t>GUA192</t>
  </si>
  <si>
    <t>MERCHAN MERCHAN RAMONA MARILIN</t>
  </si>
  <si>
    <t>GUA193</t>
  </si>
  <si>
    <t>STAY COELLO NIDIA SABRINA</t>
  </si>
  <si>
    <t>GUA194</t>
  </si>
  <si>
    <t>GONZALEZ BRANDA JORDAN VICENTE</t>
  </si>
  <si>
    <t>GUA196</t>
  </si>
  <si>
    <t>COLLAZO LOOR PEDRO LUIS</t>
  </si>
  <si>
    <t>GUA197</t>
  </si>
  <si>
    <t>PRIMO LOPEZ JESSENIA FERNANDA</t>
  </si>
  <si>
    <t>GUA198</t>
  </si>
  <si>
    <t>DUEÑAS LAJE ALEXIS EMMANUEL</t>
  </si>
  <si>
    <t>GUA199</t>
  </si>
  <si>
    <t>SANTILLAN SILVA INGRID ELIZABETH</t>
  </si>
  <si>
    <t>GUA200</t>
  </si>
  <si>
    <t>ANANGONO ESPINOZA MARIA DOLORES DAMIANA</t>
  </si>
  <si>
    <t>GUA202</t>
  </si>
  <si>
    <t>CAMACHO DELGADO RICARDO JAVIER</t>
  </si>
  <si>
    <t>GUA203</t>
  </si>
  <si>
    <t>ORMAZA ZAMBRANO KLEVER GREGORIO</t>
  </si>
  <si>
    <t>GUA204</t>
  </si>
  <si>
    <t>NELSON DEL CASTILLO WILSON ALBERTO</t>
  </si>
  <si>
    <t>GUA205</t>
  </si>
  <si>
    <t>VELASQUEZ BONE FRANCISCO AGUSTO</t>
  </si>
  <si>
    <t>GUA206</t>
  </si>
  <si>
    <t>OCHOA MEDINA ISIDRO RIGOBERTO</t>
  </si>
  <si>
    <t>GUA207</t>
  </si>
  <si>
    <t>CRUZ CHIPRE GRACE JUANA</t>
  </si>
  <si>
    <t>GUA210</t>
  </si>
  <si>
    <t>COELLO MORAN LUIS JONATHAN</t>
  </si>
  <si>
    <t>GUA211</t>
  </si>
  <si>
    <t>PILOZO DELGADO MARCOS EFREN</t>
  </si>
  <si>
    <t>GUA212</t>
  </si>
  <si>
    <t>LOOR PIONCE PABLO ROBERTO</t>
  </si>
  <si>
    <t>GUA213</t>
  </si>
  <si>
    <t>FREIRE YEDRA LUIS MARCELO</t>
  </si>
  <si>
    <t>GUA214</t>
  </si>
  <si>
    <t>OBANDO ESTACIO EDISON XAVIER</t>
  </si>
  <si>
    <t>GUA215</t>
  </si>
  <si>
    <t>BAGUI COLOMBIA</t>
  </si>
  <si>
    <t>GUA216</t>
  </si>
  <si>
    <t>MEDINA SUAREZ HUBER GUILLERMO</t>
  </si>
  <si>
    <t>GUA217</t>
  </si>
  <si>
    <t>MACIAS CEDEÑO MARTHA ALEXANDRA</t>
  </si>
  <si>
    <t>GUA218</t>
  </si>
  <si>
    <t>BRIONES CEPEDA KELLY VERONICA</t>
  </si>
  <si>
    <t>GUA220</t>
  </si>
  <si>
    <t>MARCILLO BRIONES JEFFERSON OMAR</t>
  </si>
  <si>
    <t>GUA221</t>
  </si>
  <si>
    <t>PEÑA SANCHEZ LEONELA MAGALY</t>
  </si>
  <si>
    <t>GUA222</t>
  </si>
  <si>
    <t>BARCOS ROSERO CAROLINA TATIANA</t>
  </si>
  <si>
    <t>GUA223</t>
  </si>
  <si>
    <t>AGUAS MARINO RICARDO MICHAEL</t>
  </si>
  <si>
    <t>GUA224</t>
  </si>
  <si>
    <t>HERRERA MEDINA EDDIE ENRIQUE</t>
  </si>
  <si>
    <t>GUA225</t>
  </si>
  <si>
    <t>RAYMONDI ORTIZ CRISTINA ELIZABETH</t>
  </si>
  <si>
    <t>GUA226</t>
  </si>
  <si>
    <t>LOOR MOYA JAIME EDUARDO</t>
  </si>
  <si>
    <t>GUA227</t>
  </si>
  <si>
    <t>CASTRO CANDO BRAULIO XAVIER</t>
  </si>
  <si>
    <t>GUA228</t>
  </si>
  <si>
    <t>PARRA AVILA ESTHER GUILLERMINA</t>
  </si>
  <si>
    <t>GUA230</t>
  </si>
  <si>
    <t>ALVENDRAVO CAJAPE CYNTHIA GENOVEVA</t>
  </si>
  <si>
    <t>GUA231</t>
  </si>
  <si>
    <t>RUIZ BORBOR ANTHONY FERNANDO</t>
  </si>
  <si>
    <t>GUA232</t>
  </si>
  <si>
    <t>AVILA CONFORME LEONARDO RODOLFO</t>
  </si>
  <si>
    <t>GUA233</t>
  </si>
  <si>
    <t>ROSADO BOHORQUEZ RICHARD ANTONY</t>
  </si>
  <si>
    <t>GUA234</t>
  </si>
  <si>
    <t>VERA TOAPANTA ELENA MARIZOL</t>
  </si>
  <si>
    <t>GUA235</t>
  </si>
  <si>
    <t>MENDOZA ORTIZ CARLOS XAVIER</t>
  </si>
  <si>
    <t>GUA237</t>
  </si>
  <si>
    <t>CARVAJAL LOOR CARLOS EDUARDO</t>
  </si>
  <si>
    <t>GUA238</t>
  </si>
  <si>
    <t>ALVARADO CARRIEL ALEXANDER WELLINGTON</t>
  </si>
  <si>
    <t>GUA239</t>
  </si>
  <si>
    <t>RAMIREZ AGILA JUAN PABLO</t>
  </si>
  <si>
    <t>GUA240</t>
  </si>
  <si>
    <t>JORDAN PEÑAFIEL LISIMACO OMAR</t>
  </si>
  <si>
    <t>GUA241</t>
  </si>
  <si>
    <t>MARCILLO MARCILLO BERNABE LEONEL</t>
  </si>
  <si>
    <t>GUA242</t>
  </si>
  <si>
    <t>PATIÑO CEDEÑO CARMEN ISABEL</t>
  </si>
  <si>
    <t>GUA244</t>
  </si>
  <si>
    <t>TOLOZANO YEPEZ GIOVANNY FRANCISCO</t>
  </si>
  <si>
    <t>GUA245</t>
  </si>
  <si>
    <t>ORMAZA PEREZ AMADA ZORAIDA</t>
  </si>
  <si>
    <t>GUA247</t>
  </si>
  <si>
    <t>MORAN RONQUILLO FABIOLA BENEDICTA</t>
  </si>
  <si>
    <t>GUA248</t>
  </si>
  <si>
    <t>MACIAS PINCAY LIDIA VICENTA</t>
  </si>
  <si>
    <t>GUA249</t>
  </si>
  <si>
    <t>VILLAMAR FREIRE CARLOS ALFREDO</t>
  </si>
  <si>
    <t>GUA250</t>
  </si>
  <si>
    <t>LOOR ANCHUNDIA LUIS ENRIQUE</t>
  </si>
  <si>
    <t>GUA251</t>
  </si>
  <si>
    <t>ESTUPIÑAN VIEJO JIMMY JAVIER</t>
  </si>
  <si>
    <t>GUA252</t>
  </si>
  <si>
    <t>PERALTA GUERRERO DARWIN XAVIER</t>
  </si>
  <si>
    <t>GUA253</t>
  </si>
  <si>
    <t>ALVES BAUTISTA JONATHAN SAHI</t>
  </si>
  <si>
    <t>GUA254</t>
  </si>
  <si>
    <t>MUÑOZ ANCHUNDIA MIGUEL ANGEL</t>
  </si>
  <si>
    <t>GUA255</t>
  </si>
  <si>
    <t>SARANGO MOROCHO GRACIELA GUADALUPE</t>
  </si>
  <si>
    <t>GUA257</t>
  </si>
  <si>
    <t>SORIANO FUENTES JORGE LUIS</t>
  </si>
  <si>
    <t>GUA258</t>
  </si>
  <si>
    <t>ESPINOZA FARIAS BRYAN EDUARDO</t>
  </si>
  <si>
    <t>GUA259</t>
  </si>
  <si>
    <t>MORAN PEREZ GLADYS ALEXANDRA</t>
  </si>
  <si>
    <t>GUA260</t>
  </si>
  <si>
    <t>GUEVARA FLORES JOHANNA ELIZABETH</t>
  </si>
  <si>
    <t>GUA262</t>
  </si>
  <si>
    <t>TAPIA CEDEÑO MIGUEL EDUARDO</t>
  </si>
  <si>
    <t>GUA264</t>
  </si>
  <si>
    <t>SANCHEZ LEON DAVID ALEJANDRO</t>
  </si>
  <si>
    <t>GUA265</t>
  </si>
  <si>
    <t>LIMONES DE LA ROSA FRANKLIN EZEQUIEL</t>
  </si>
  <si>
    <t>GUA266</t>
  </si>
  <si>
    <t>PEREIRA BARZAGA OSVALDO</t>
  </si>
  <si>
    <t>GUA267</t>
  </si>
  <si>
    <t>MARITZA ALEXANDRA CHOEZ PONCE</t>
  </si>
  <si>
    <t>GUA268</t>
  </si>
  <si>
    <t>ALEJANDRO SILVA SERGIO AURELIO</t>
  </si>
  <si>
    <t>GUA269</t>
  </si>
  <si>
    <t>FARMACIA GUAYAQUILEÑA DEL SUR FARMGUASUR S.A</t>
  </si>
  <si>
    <t>GUA270</t>
  </si>
  <si>
    <t>CARLOS ANDRES ZUÑIGA BAJAÑA</t>
  </si>
  <si>
    <t>GUA271</t>
  </si>
  <si>
    <t>TOALA GARCIA RAMIRO RAMON</t>
  </si>
  <si>
    <t>GUA273</t>
  </si>
  <si>
    <t>BAJAÑA GALARZA CINTHYA GRICELDA</t>
  </si>
  <si>
    <t>GUA275</t>
  </si>
  <si>
    <t>JENNIFFER XIOMARA ZAMBRANO BARZOLA</t>
  </si>
  <si>
    <t>GUA277</t>
  </si>
  <si>
    <t>HURTADO FLORES CARLOS FRANCISCO</t>
  </si>
  <si>
    <t>GUA278</t>
  </si>
  <si>
    <t>ACOSTA MORAN PEDRO VICENTE</t>
  </si>
  <si>
    <t>GUA279</t>
  </si>
  <si>
    <t>GUTIERREZ BERNABE DIANA VERONICA</t>
  </si>
  <si>
    <t>GUA280</t>
  </si>
  <si>
    <t>PIONCE CHOEZ JAIME BOLIVAR</t>
  </si>
  <si>
    <t>GUA281</t>
  </si>
  <si>
    <t>CEVALLOS FIGUEROA ANTHONY GABRIEL</t>
  </si>
  <si>
    <t>GUA282</t>
  </si>
  <si>
    <t>ARAUJO CAAMAÑO IGNACIO ENRIQUE</t>
  </si>
  <si>
    <t>GUA285</t>
  </si>
  <si>
    <t>CLAVIJO SAILEMA MARIA FERNANDA</t>
  </si>
  <si>
    <t>GUA286</t>
  </si>
  <si>
    <t>CRESPO TRELLES JENNY LUPE</t>
  </si>
  <si>
    <t>GUA287</t>
  </si>
  <si>
    <t>ASENCIO PINELA ARIANNA ELVIRA</t>
  </si>
  <si>
    <t>GUA288</t>
  </si>
  <si>
    <t>OROVIO COROZO SEGUNDO ELEUTERIO</t>
  </si>
  <si>
    <t>GUA289</t>
  </si>
  <si>
    <t>CRUZ PINCAY FRANCISCO XAVIER</t>
  </si>
  <si>
    <t>GUA290</t>
  </si>
  <si>
    <t>CAICHE HERMENEJILDO CRISTHIAN JEFFERSON</t>
  </si>
  <si>
    <t>GUA291</t>
  </si>
  <si>
    <t>VALLEJO VERA CESAR ORLANDO</t>
  </si>
  <si>
    <t>GUA292</t>
  </si>
  <si>
    <t>CHOMPOL GASPAR SHIRLEY MADELYNE</t>
  </si>
  <si>
    <t>GUA294</t>
  </si>
  <si>
    <t>SEMINARIO PAREJA MIGUEL ANGEL</t>
  </si>
  <si>
    <t>GUA295</t>
  </si>
  <si>
    <t>PORTILLA ESPINOZA CECILIA ISABEL</t>
  </si>
  <si>
    <t>GUA296</t>
  </si>
  <si>
    <t>ANGELA MARITZA MACIAS ALAVA</t>
  </si>
  <si>
    <t>GUA297</t>
  </si>
  <si>
    <t>NAVARRETE ORTIZ CARLOS ALBERTO</t>
  </si>
  <si>
    <t>GUA298</t>
  </si>
  <si>
    <t>DELGADO SANTILLAN BARBARA PILAR</t>
  </si>
  <si>
    <t>GUA299</t>
  </si>
  <si>
    <t>ZAMBRANO MORAN GABRIELA CAROLINA</t>
  </si>
  <si>
    <t>GUA300</t>
  </si>
  <si>
    <t>MORENO VASQUEZ VICTOR MANUEL</t>
  </si>
  <si>
    <t>GUA301</t>
  </si>
  <si>
    <t>ANCHUNDIA ALVARADO ERIKA SUGEY</t>
  </si>
  <si>
    <t>GUA302</t>
  </si>
  <si>
    <t>BAILON QUEZADA BRAULIO ALEXANDER</t>
  </si>
  <si>
    <t>GUA304</t>
  </si>
  <si>
    <t>BERMEO BARREIRO CRISTIAN PAUL</t>
  </si>
  <si>
    <t>GUA305</t>
  </si>
  <si>
    <t>ABRIL GUARANDA INGRID VANESSA</t>
  </si>
  <si>
    <t>GUA306</t>
  </si>
  <si>
    <t>DOMINGUEZ LOPEZ MIGUEL SEGUNDO</t>
  </si>
  <si>
    <t>GUA307</t>
  </si>
  <si>
    <t>KATTYA MARGARET SELLAN TORRES</t>
  </si>
  <si>
    <t>GUA308</t>
  </si>
  <si>
    <t>ROQUE APOLO YOFFRE TEODORO</t>
  </si>
  <si>
    <t>GUA309</t>
  </si>
  <si>
    <t>CEVALLOS CRUZ LUIS GONZALO</t>
  </si>
  <si>
    <t>GUA310</t>
  </si>
  <si>
    <t>ORTEGA BRAVO WILLY MAY</t>
  </si>
  <si>
    <t>GUA312</t>
  </si>
  <si>
    <t>ACOSTA VERA CECILIA VANESSA</t>
  </si>
  <si>
    <t>GUA313</t>
  </si>
  <si>
    <t>BARRERA PACHECO JOSE STIVEN</t>
  </si>
  <si>
    <t>GUA314</t>
  </si>
  <si>
    <t>CASTILLO PUA MERCY KARINA</t>
  </si>
  <si>
    <t>GUA316</t>
  </si>
  <si>
    <t>SANCHEZ MURILLO VERONICA DEL ROCIO</t>
  </si>
  <si>
    <t>GUA317</t>
  </si>
  <si>
    <t>LOZANO ARROYO ELADIA JULISSA</t>
  </si>
  <si>
    <t>GUA318</t>
  </si>
  <si>
    <t>CHACON MENESES EDUARDO MANUEL</t>
  </si>
  <si>
    <t>GUA319</t>
  </si>
  <si>
    <t>VELASCO GONZALEZ LUIS JOSE</t>
  </si>
  <si>
    <t>GUA320</t>
  </si>
  <si>
    <t>MONTECE MORAN ENRIQUE GIOVANNY</t>
  </si>
  <si>
    <t>GUA321</t>
  </si>
  <si>
    <t>INTRIAGO ESPINAR VICTOR HUGO</t>
  </si>
  <si>
    <t>GUA322</t>
  </si>
  <si>
    <t>ORTIZ SALAZAR SALVATORE JULIANO</t>
  </si>
  <si>
    <t>GUA323</t>
  </si>
  <si>
    <t>SOLEDISPA ELIZALDE ERIKA TAHIS</t>
  </si>
  <si>
    <t>GUA324</t>
  </si>
  <si>
    <t>JULIO ANTONIO PEÑA MONTENEGRO</t>
  </si>
  <si>
    <t>GUA325</t>
  </si>
  <si>
    <t>MOREIRA VELIZ LIMBER TAYRON</t>
  </si>
  <si>
    <t>GUA326</t>
  </si>
  <si>
    <t>SORNOZA GARCIA MARIUXI EFIGENIA</t>
  </si>
  <si>
    <t>GUA327</t>
  </si>
  <si>
    <t>SABANDO FEIJOO FRANKLIN ALFREDO</t>
  </si>
  <si>
    <t>GUA328</t>
  </si>
  <si>
    <t>GARCIA ACOSTA JONATHAN ANDRES</t>
  </si>
  <si>
    <t>GUA329</t>
  </si>
  <si>
    <t>MUÑIZ DELGADO IRENE ZENOBIA</t>
  </si>
  <si>
    <t>GUA330</t>
  </si>
  <si>
    <t>FRANCO VENTURA YONNY ELIECER</t>
  </si>
  <si>
    <t>GUA332</t>
  </si>
  <si>
    <t>ORTEGA SANTOS CRISTHIAN DANIEL</t>
  </si>
  <si>
    <t>GUA333</t>
  </si>
  <si>
    <t>JAIME ESPINOZA HILDA VIVIANA</t>
  </si>
  <si>
    <t>GUA335</t>
  </si>
  <si>
    <t>BRAVO ALEMAN INGRID ELIZABETH</t>
  </si>
  <si>
    <t>GUA336</t>
  </si>
  <si>
    <t>CRESPO TRELLES WALTER JIMSON</t>
  </si>
  <si>
    <t>GUA338</t>
  </si>
  <si>
    <t>MONSERRATE FRANCO CAROLINA MERCEDES</t>
  </si>
  <si>
    <t>GUA339</t>
  </si>
  <si>
    <t>MARTINEZ QUINDE CHRISTIAN EDISON</t>
  </si>
  <si>
    <t>GUA340</t>
  </si>
  <si>
    <t>VELASQUEZ JIJON AMADA INGEBORG</t>
  </si>
  <si>
    <t>GUA343</t>
  </si>
  <si>
    <t>VILLAVICENCIO RAMON BLANCA GERARDINA</t>
  </si>
  <si>
    <t>GUA344</t>
  </si>
  <si>
    <t>ZAMBRANO SAN MARTIN MARIO ANDRES</t>
  </si>
  <si>
    <t>GUA345</t>
  </si>
  <si>
    <t>FLORES ESCOBAR WASHINGTON GUSTAVO</t>
  </si>
  <si>
    <t>GUA346</t>
  </si>
  <si>
    <t>JESUS RAMONA FERNANDEZ</t>
  </si>
  <si>
    <t>GUA347</t>
  </si>
  <si>
    <t>RIVERA ORTIZ JONATHAN JOEL</t>
  </si>
  <si>
    <t>GUA348</t>
  </si>
  <si>
    <t>JARA CAGUA CINTHYA ELIZABETH</t>
  </si>
  <si>
    <t>GUA349</t>
  </si>
  <si>
    <t>AVILA DOMINGUEZ ANA LUCIA</t>
  </si>
  <si>
    <t>GUA350</t>
  </si>
  <si>
    <t>JIMENEZ YAGUAL CYNTHIA ELIZABETH</t>
  </si>
  <si>
    <t>GUA351</t>
  </si>
  <si>
    <t>BOLOÑA NARANJO KARLA TATIANA</t>
  </si>
  <si>
    <t>GUA353</t>
  </si>
  <si>
    <t>REYES TOALA EDWIN ANDRES</t>
  </si>
  <si>
    <t>GUA354</t>
  </si>
  <si>
    <t>ALAVA BERMUDEZ KAREN ADRIANA</t>
  </si>
  <si>
    <t>GUA355</t>
  </si>
  <si>
    <t>VILLAFUERTE HIDALGO LISBETH BRIGGITTE</t>
  </si>
  <si>
    <t>GUA356</t>
  </si>
  <si>
    <t>AGUAYO CABRERA VALERIA ARLENE</t>
  </si>
  <si>
    <t>GUA358</t>
  </si>
  <si>
    <t>YEPEZ BANCHON JOSE ALIONCIO</t>
  </si>
  <si>
    <t>GUA359</t>
  </si>
  <si>
    <t>FRANCO LUNA CESAR DANILO</t>
  </si>
  <si>
    <t>GUA360</t>
  </si>
  <si>
    <t>TORRES LUZURRAGA ALEX ALCIDES</t>
  </si>
  <si>
    <t>GUA361</t>
  </si>
  <si>
    <t>RUIZ YEPEZ ABEL ISRAEL</t>
  </si>
  <si>
    <t>GUA362</t>
  </si>
  <si>
    <t>CIRINO MACIAS YOLANDA OTILIA</t>
  </si>
  <si>
    <t>GUA364</t>
  </si>
  <si>
    <t>LOOR SUAREZ ANDREA DEL PILAR</t>
  </si>
  <si>
    <t>GUA365</t>
  </si>
  <si>
    <t>PEREZ ALEAGA CARLOS ENRIQUE</t>
  </si>
  <si>
    <t>GUA366</t>
  </si>
  <si>
    <t>LEYTON MENDEZ BRAYAN ALI</t>
  </si>
  <si>
    <t>GUA367</t>
  </si>
  <si>
    <t>HUAYAMAVE CONGO JUAN ELIAS</t>
  </si>
  <si>
    <t>GUA368</t>
  </si>
  <si>
    <t>HERRERA LUCIO CESAR ANDRES</t>
  </si>
  <si>
    <t>GUA369</t>
  </si>
  <si>
    <t>GONZALEZ ALVARADO ANGELA</t>
  </si>
  <si>
    <t>GUA370</t>
  </si>
  <si>
    <t>JAIME LEON JESSENIA ESTEFANIA</t>
  </si>
  <si>
    <t>GUA371</t>
  </si>
  <si>
    <t>LUCAS MARTILLO CRUZ ALBERTO</t>
  </si>
  <si>
    <t>GUA372</t>
  </si>
  <si>
    <t>CABEZA RENTERIA GABRIELA VITALIA</t>
  </si>
  <si>
    <t>GUA373</t>
  </si>
  <si>
    <t>MONSERRATE REYES ABELARDO MARCOS</t>
  </si>
  <si>
    <t>GUA374</t>
  </si>
  <si>
    <t>JORDAN GUZMAN JULIO EMILIO</t>
  </si>
  <si>
    <t>GUA375</t>
  </si>
  <si>
    <t>ARGUELLO PEÑAFIEL EDUARDO EFRAIN</t>
  </si>
  <si>
    <t>GUA377</t>
  </si>
  <si>
    <t>REYES TORRES GERARDO ANDRES</t>
  </si>
  <si>
    <t>GUA378</t>
  </si>
  <si>
    <t>LITARDO BECERRA MARTHA VIVIANA</t>
  </si>
  <si>
    <t>GUA379</t>
  </si>
  <si>
    <t>VERONICA ALEXANDRA MORALES MARCILLO</t>
  </si>
  <si>
    <t>GUA380</t>
  </si>
  <si>
    <t>ROBAYO LEDESMA ARIEL VINICIO</t>
  </si>
  <si>
    <t>GUA381</t>
  </si>
  <si>
    <t>COELLO MOREIRA IVAN ARTURO</t>
  </si>
  <si>
    <t>GUA382</t>
  </si>
  <si>
    <t>ANA DEL PILAR GALARZA RODRIGUEZ</t>
  </si>
  <si>
    <t>GUA384</t>
  </si>
  <si>
    <t>CASTILLO SALTOS GUSTAVO ALBERTO</t>
  </si>
  <si>
    <t>GUA385</t>
  </si>
  <si>
    <t>BUSTAMANTE CERVANTES VICTORIA BERNARDINA</t>
  </si>
  <si>
    <t>GUA386</t>
  </si>
  <si>
    <t>MORAN AGUIRRE STALIN CLEMENTE</t>
  </si>
  <si>
    <t>GUA387</t>
  </si>
  <si>
    <t>ANGULO ROSALES YULEXI ANDREA</t>
  </si>
  <si>
    <t>GUA388</t>
  </si>
  <si>
    <t>MUÑOZ MURILLO MARIA MAGDALENA</t>
  </si>
  <si>
    <t>GUA389</t>
  </si>
  <si>
    <t>SELLAN SANCHEZ HARLLEYN ROBERTO</t>
  </si>
  <si>
    <t>GUA390</t>
  </si>
  <si>
    <t>MUÑOZ ZAMBRANO JOSE BENITO</t>
  </si>
  <si>
    <t>GUA391</t>
  </si>
  <si>
    <t>MACIAS OBREGON EMMA CONCEPCION</t>
  </si>
  <si>
    <t>GUA392</t>
  </si>
  <si>
    <t>RAMIREZ JARA BEATRIZ HAYDEE</t>
  </si>
  <si>
    <t>GUA395</t>
  </si>
  <si>
    <t>ZAVALA PONCE NORMA ISABEL</t>
  </si>
  <si>
    <t>GUA396</t>
  </si>
  <si>
    <t>CAMINO ROCAFUERTE GABRIEL ISAAC</t>
  </si>
  <si>
    <t>GUA397</t>
  </si>
  <si>
    <t>ZAMBRANO ZAMBRANO REINEL DARWIN</t>
  </si>
  <si>
    <t>GUA398</t>
  </si>
  <si>
    <t>CACAY BENITEZ RAMIRO VICENTE</t>
  </si>
  <si>
    <t>GUA399</t>
  </si>
  <si>
    <t>ORTEGA REYES LUIS ENRIQUE</t>
  </si>
  <si>
    <t>GUA400</t>
  </si>
  <si>
    <t>PROAÑO BRIONES GONZALO ARTURO</t>
  </si>
  <si>
    <t>GUA401</t>
  </si>
  <si>
    <t>EUGENIO CATUTO NANCY DEL ROCIO</t>
  </si>
  <si>
    <t>GUA402</t>
  </si>
  <si>
    <t>ZURITA PRECIADO DAVID EFREN</t>
  </si>
  <si>
    <t>GUA403</t>
  </si>
  <si>
    <t>REYES CONFORME KARINA YOLANDA</t>
  </si>
  <si>
    <t>GUA405</t>
  </si>
  <si>
    <t>LIMA TAMAY RUTH PAOLA</t>
  </si>
  <si>
    <t>GUA406</t>
  </si>
  <si>
    <t>LAVAYEN PIONCE JORGE EFRAIN</t>
  </si>
  <si>
    <t>GUA407</t>
  </si>
  <si>
    <t>INTRIAGO SANCHEZ JORGE LUIS</t>
  </si>
  <si>
    <t>GUA408</t>
  </si>
  <si>
    <t>BAJAÑA VERA BENJAMIN OMAR</t>
  </si>
  <si>
    <t>GUA409</t>
  </si>
  <si>
    <t>JUSTO ASUNCION RIVERA</t>
  </si>
  <si>
    <t>GUA410</t>
  </si>
  <si>
    <t>ALVAREZ CORREA JOSE ALBERTO</t>
  </si>
  <si>
    <t>GUA411</t>
  </si>
  <si>
    <t>MEDINA MARTINEZ KATHERINE GABRIELA</t>
  </si>
  <si>
    <t>GUA412</t>
  </si>
  <si>
    <t>VELEZ MUÑIZ ALFREDO ALONSO</t>
  </si>
  <si>
    <t>GUA413</t>
  </si>
  <si>
    <t>CARVACHE SUAREZ MOISES ANTONIO</t>
  </si>
  <si>
    <t>GUA414</t>
  </si>
  <si>
    <t>LEON MATA JOSELYN POLET</t>
  </si>
  <si>
    <t>GUA415</t>
  </si>
  <si>
    <t>MALATS PENA BELGICA ALEXANDRA</t>
  </si>
  <si>
    <t>GUA416</t>
  </si>
  <si>
    <t>MUÑOZ CAICEDO JHON ALFREDO</t>
  </si>
  <si>
    <t>GUA417</t>
  </si>
  <si>
    <t>MORAN CARRANZA ALEX ALBERTO</t>
  </si>
  <si>
    <t>GUA418</t>
  </si>
  <si>
    <t>LLAMUCA CAMBISACA JENNIFER TATIANA</t>
  </si>
  <si>
    <t>GUA419</t>
  </si>
  <si>
    <t>VERA VELEZ VICTOR VICENTE</t>
  </si>
  <si>
    <t>GUA420</t>
  </si>
  <si>
    <t>MARTILLO PEÑA VALERIA DE LOS ANGELES</t>
  </si>
  <si>
    <t>GUA421</t>
  </si>
  <si>
    <t>HANSEN VIK TORRES ERIKA KATHERINE</t>
  </si>
  <si>
    <t>GUA423</t>
  </si>
  <si>
    <t>MARTINEZ CRUZ GLORIA VERONICA</t>
  </si>
  <si>
    <t>GUA424</t>
  </si>
  <si>
    <t>LIMONES MEDINA ELENA ELIZABETH</t>
  </si>
  <si>
    <t>GUA425</t>
  </si>
  <si>
    <t>MEDINA ARROYO KATERYN DIANA</t>
  </si>
  <si>
    <t>GUA426</t>
  </si>
  <si>
    <t>VARGAS CANALES EDITH JACQUELINE</t>
  </si>
  <si>
    <t>GUA427</t>
  </si>
  <si>
    <t>USHIÑA GIRALDO MARITZA MABEL</t>
  </si>
  <si>
    <t>GUA429</t>
  </si>
  <si>
    <t>MALAN CHIMBOLEMA WASHINGTON WILFRIDO</t>
  </si>
  <si>
    <t>GUA430</t>
  </si>
  <si>
    <t>GUAMAN PEÑA SEGUNDO MANUEL</t>
  </si>
  <si>
    <t>GUA431</t>
  </si>
  <si>
    <t>ZAMBRANO PERERO RUTH ELIZABETH</t>
  </si>
  <si>
    <t>GUA432</t>
  </si>
  <si>
    <t>VALENCIA VALENCIA CATALINA DEL ROCIO</t>
  </si>
  <si>
    <t>GUA434</t>
  </si>
  <si>
    <t>VILLAVICENCIO GALAN CARLOS ALBERTO</t>
  </si>
  <si>
    <t>GUA436</t>
  </si>
  <si>
    <t>FREDY RAUL IBARRA FRANCO</t>
  </si>
  <si>
    <t>GUA437</t>
  </si>
  <si>
    <t>GARCIA CASTRO BETSY DEL ROCIO</t>
  </si>
  <si>
    <t>GUA438</t>
  </si>
  <si>
    <t>VERA ALAVA WELLINGTON TARQUINO</t>
  </si>
  <si>
    <t>GUA439</t>
  </si>
  <si>
    <t>BAJAÑA PEREZ EDWIN GREGORIO</t>
  </si>
  <si>
    <t>GUA441</t>
  </si>
  <si>
    <t>MEDINA LADINES VERONICA ELIZABETH</t>
  </si>
  <si>
    <t>GUA442</t>
  </si>
  <si>
    <t>RIVAS LOPEZ GINO JAVIER</t>
  </si>
  <si>
    <t>GUA443</t>
  </si>
  <si>
    <t>VELASCO RODRIGUEZ ENRIQUE PATRICIO</t>
  </si>
  <si>
    <t>GUA444</t>
  </si>
  <si>
    <t>AREVALO FERNANDEZ CINDI ROXANA</t>
  </si>
  <si>
    <t>GUA445</t>
  </si>
  <si>
    <t>SANCHEZ ZAMBRANO ALEXANDRA JACKELINE</t>
  </si>
  <si>
    <t>GUA446</t>
  </si>
  <si>
    <t>ROSADO GALARZA ARMANDO FERNANDO</t>
  </si>
  <si>
    <t>GUA447</t>
  </si>
  <si>
    <t>PIN BAJAÑA ELEODORO RICARDO</t>
  </si>
  <si>
    <t>GUA448</t>
  </si>
  <si>
    <t>ALVARADO ARGUELLO CARLOS LUIS</t>
  </si>
  <si>
    <t>GUA449</t>
  </si>
  <si>
    <t>FLORES ENRIQUEZ NELSON ENRIQUE</t>
  </si>
  <si>
    <t>GUA452</t>
  </si>
  <si>
    <t>BAZURTO LEON CHRISTIAN HORACIO</t>
  </si>
  <si>
    <t>GUA453</t>
  </si>
  <si>
    <t>OLIVERO PEÑAFIEL CLARISA DEL CARMEN</t>
  </si>
  <si>
    <t>GUA455</t>
  </si>
  <si>
    <t>MOREIRA VELEZ ELIDA DEL CARMEN</t>
  </si>
  <si>
    <t>GUA456</t>
  </si>
  <si>
    <t>ACOSTA JURADO ESTEFANY LILIANA</t>
  </si>
  <si>
    <t>GUA457</t>
  </si>
  <si>
    <t>CHALEN GARZON EVELYN CRISTINA</t>
  </si>
  <si>
    <t>GUA458</t>
  </si>
  <si>
    <t>CASTRO SANCAN HECTOR STALYN</t>
  </si>
  <si>
    <t>GUA459</t>
  </si>
  <si>
    <t>JUPITER RODRIGUEZ JOHNNY ALBERTO</t>
  </si>
  <si>
    <t>GUA460</t>
  </si>
  <si>
    <t>CASTILLO JIMENEZ KARINA PRISCILA</t>
  </si>
  <si>
    <t>GUA462</t>
  </si>
  <si>
    <t>RAMBAY TOMALA MARIA MAGDALENA</t>
  </si>
  <si>
    <t>GUA463</t>
  </si>
  <si>
    <t>VIVAR MARCILLO MARIA PIEDAD</t>
  </si>
  <si>
    <t>GUA464</t>
  </si>
  <si>
    <t>CHIPANTIZA SUDARIO PEDRO ANDRES</t>
  </si>
  <si>
    <t>GUA465</t>
  </si>
  <si>
    <t>COSTALES ORTIZ RICHARD EDUARDO</t>
  </si>
  <si>
    <t>GUA466</t>
  </si>
  <si>
    <t>DONOSO PAYNE DIEGO JAIME</t>
  </si>
  <si>
    <t>GUA467</t>
  </si>
  <si>
    <t>MOREIRA MACIAS VIVIAN YELITZA</t>
  </si>
  <si>
    <t>GUA468</t>
  </si>
  <si>
    <t>FRANCO CASTRO LISETTE VICTORIA</t>
  </si>
  <si>
    <t>GUA469</t>
  </si>
  <si>
    <t>TENORIO QUIÑONEZ VERONICA JAYONARA</t>
  </si>
  <si>
    <t>GUA470</t>
  </si>
  <si>
    <t>PERALTA COROZO LUIS PATRICIO</t>
  </si>
  <si>
    <t>GUA471</t>
  </si>
  <si>
    <t>VILLAMAR LOZANO LUIS ALBERTO</t>
  </si>
  <si>
    <t>GUA473</t>
  </si>
  <si>
    <t>SANCAN MONTECE JOSE GREGORIO</t>
  </si>
  <si>
    <t>GUA474</t>
  </si>
  <si>
    <t>MUÑOZ ARANA CASILDO WILTON</t>
  </si>
  <si>
    <t>GUA475</t>
  </si>
  <si>
    <t>WILMER IVAN GUERRERO GUAYALEMA</t>
  </si>
  <si>
    <t>GUA476</t>
  </si>
  <si>
    <t>CAGUA CAGUA MIGUEL ANGEL</t>
  </si>
  <si>
    <t>GUA477</t>
  </si>
  <si>
    <t>GARCIA CABRERA CARLOS MIGUEL</t>
  </si>
  <si>
    <t>GUA478</t>
  </si>
  <si>
    <t>LAINEZ ECHEVERRIA VICTOR IGNACIO</t>
  </si>
  <si>
    <t>GUA479</t>
  </si>
  <si>
    <t>LARA FRANCO BILLY JOHN</t>
  </si>
  <si>
    <t>GUA480</t>
  </si>
  <si>
    <t>BARRERA GALLEGOS MIGUEL LEONARDO</t>
  </si>
  <si>
    <t>GUA484</t>
  </si>
  <si>
    <t>USEY OLEAS JAVIER ALEXANDER</t>
  </si>
  <si>
    <t>GUA485</t>
  </si>
  <si>
    <t>AYOVI COROZO MANUEL REINALDO</t>
  </si>
  <si>
    <t>GUA486</t>
  </si>
  <si>
    <t>JUAN CARLOS PINCAY MALDONADO</t>
  </si>
  <si>
    <t>GUA487</t>
  </si>
  <si>
    <t>MONCADA MORA WENDY GINA</t>
  </si>
  <si>
    <t>GUA488</t>
  </si>
  <si>
    <t>ANGULO ARAMBURO ISIDORA</t>
  </si>
  <si>
    <t>GUA490</t>
  </si>
  <si>
    <t>BARRAGAN QUISHPE PATRICIO XAVIER</t>
  </si>
  <si>
    <t>GUA491</t>
  </si>
  <si>
    <t>BAQUE PARRALES JESSICA EDITA</t>
  </si>
  <si>
    <t>GUA493</t>
  </si>
  <si>
    <t>VINANSACA CAJILEMA PEDRO RAFAEL</t>
  </si>
  <si>
    <t>GUA494</t>
  </si>
  <si>
    <t>CARRANZA PARRA ANGELICA FATIMA</t>
  </si>
  <si>
    <t>GUA495</t>
  </si>
  <si>
    <t>MACIAS JARAMILLO DANIEL ALBERTO</t>
  </si>
  <si>
    <t>GUA496</t>
  </si>
  <si>
    <t>AVALOS VERA LISBETH ESTEFANIA</t>
  </si>
  <si>
    <t>GUA497</t>
  </si>
  <si>
    <t>ARROBA ROSALES MAURICIO GABRIEL</t>
  </si>
  <si>
    <t>GUA498</t>
  </si>
  <si>
    <t>SALAZAR TORRES KEN MARY</t>
  </si>
  <si>
    <t>GUA499</t>
  </si>
  <si>
    <t>QUINTERO CAICEDO NANCY PATRICIA</t>
  </si>
  <si>
    <t>GUA500</t>
  </si>
  <si>
    <t>LLUMIQUINGA REYES JOHANNA ELIZABETH</t>
  </si>
  <si>
    <t>GUA501</t>
  </si>
  <si>
    <t>TERRANOVA RODRIGUEZ JHONNY JANCARLOS</t>
  </si>
  <si>
    <t>GUA502</t>
  </si>
  <si>
    <t>CHAVEZ TORAL JUAN CARLOS</t>
  </si>
  <si>
    <t>GUA503</t>
  </si>
  <si>
    <t>VASQUEZ ANDRADE FREDDY ENRIQUE</t>
  </si>
  <si>
    <t>GUA505</t>
  </si>
  <si>
    <t>YELA TAPIA ANDRES JOSE</t>
  </si>
  <si>
    <t>GUA506</t>
  </si>
  <si>
    <t>GUILLERMO ELOY SERRANO GOMEZ</t>
  </si>
  <si>
    <t>GUA507</t>
  </si>
  <si>
    <t>MOROCHO CRUZ ELIZABETH MERCEDEZ</t>
  </si>
  <si>
    <t>GUA508</t>
  </si>
  <si>
    <t>ESTUPIÑAN BAJAÑA JORDAN EDWARD</t>
  </si>
  <si>
    <t>GUA509</t>
  </si>
  <si>
    <t>MACIAS HUNGRIA PABLO EMILIO</t>
  </si>
  <si>
    <t>GUA511</t>
  </si>
  <si>
    <t>TENENUELA CEPEDA MARIA MANUELA</t>
  </si>
  <si>
    <t>GUA512</t>
  </si>
  <si>
    <t>LARA CASIERRA MARIA PIEDAD</t>
  </si>
  <si>
    <t>GUA513</t>
  </si>
  <si>
    <t>PAZMIÑO BELTRAN MONSERRATE DE LOS ANGELES</t>
  </si>
  <si>
    <t>GUA515</t>
  </si>
  <si>
    <t>MEJIA JAIME JESSICA ELIZABETH</t>
  </si>
  <si>
    <t>GUA516</t>
  </si>
  <si>
    <t>TRANSPORTES NOROCCIDENTAL CIA. LTDA.</t>
  </si>
  <si>
    <t>GUA517</t>
  </si>
  <si>
    <t>HENRIQUEZ LEON LUIS FERNANDO</t>
  </si>
  <si>
    <t>GUA518</t>
  </si>
  <si>
    <t>REYES ROCAFUERTE ESTHELA MARIA</t>
  </si>
  <si>
    <t>GUA519</t>
  </si>
  <si>
    <t>PLUA CHANCAY MARIA DEL CARMEN</t>
  </si>
  <si>
    <t>GUA520</t>
  </si>
  <si>
    <t>CASTRO OLAYA WILLIAN IVAN</t>
  </si>
  <si>
    <t>GUA522</t>
  </si>
  <si>
    <t>PERALTA RUA JOSE LUIS</t>
  </si>
  <si>
    <t>GUA523</t>
  </si>
  <si>
    <t>ROSALES TRIVIÑO PEDRO ARMANDO</t>
  </si>
  <si>
    <t>GUA525</t>
  </si>
  <si>
    <t>CASTILLO HERNANDEZ EWIN GREGORIO</t>
  </si>
  <si>
    <t>GUA528</t>
  </si>
  <si>
    <t>COROZO AÑCIVAR KATHERINE ISABEL</t>
  </si>
  <si>
    <t>GUA529</t>
  </si>
  <si>
    <t>CHIQUITO PIHUAVE CHRISTIAN EDUARDO</t>
  </si>
  <si>
    <t>GUA530</t>
  </si>
  <si>
    <t>MACIAS AVILES WALTER UFREDO</t>
  </si>
  <si>
    <t>GUA533</t>
  </si>
  <si>
    <t>ARELLANO ROJAS ELIEZER DE JESUS</t>
  </si>
  <si>
    <t>GUA534</t>
  </si>
  <si>
    <t>CEDEÑO GARCIA ROBERT EDUARDO</t>
  </si>
  <si>
    <t>GUA535</t>
  </si>
  <si>
    <t>FLORES INTRIAGO CRISTOBAL DOUGLAS</t>
  </si>
  <si>
    <t>GUA536</t>
  </si>
  <si>
    <t>QUIÑONEZ SIMISTERRA CARLOS EFREN</t>
  </si>
  <si>
    <t>GUA537</t>
  </si>
  <si>
    <t>JUNCO GUERERO ANGEL VICENTE</t>
  </si>
  <si>
    <t>GUA539</t>
  </si>
  <si>
    <t>TOVAR MORA ARISTIDES EDUARDO</t>
  </si>
  <si>
    <t>GUA540</t>
  </si>
  <si>
    <t>VILLAGOMEZ GUAMAN ANA VICTORIA</t>
  </si>
  <si>
    <t>GUA542</t>
  </si>
  <si>
    <t>ESCOBAR MARTINEZ CARLOS ANDRES</t>
  </si>
  <si>
    <t>GUA543</t>
  </si>
  <si>
    <t>CALERO CEDEÑO CINTHYA SUSANA</t>
  </si>
  <si>
    <t>GUA544</t>
  </si>
  <si>
    <t>CARRILLO ANCHUNDIA FLOR MARIA</t>
  </si>
  <si>
    <t>GUA545</t>
  </si>
  <si>
    <t>ARROYO AYOVI SANDRA YADIRA</t>
  </si>
  <si>
    <t>GUA546</t>
  </si>
  <si>
    <t>GUERRERO CORTEZ  CELDRY CENER</t>
  </si>
  <si>
    <t>GUA547</t>
  </si>
  <si>
    <t>VERA FARIÑO JENNY ISABEL</t>
  </si>
  <si>
    <t>GUA548</t>
  </si>
  <si>
    <t>PICO GRANADOS CESAR ERNAN</t>
  </si>
  <si>
    <t>GUA549</t>
  </si>
  <si>
    <t>SIMISTERRA HURTADO WILSON LUIS</t>
  </si>
  <si>
    <t>GUA551</t>
  </si>
  <si>
    <t>CASTILLO SAA LUIS ORLANDO</t>
  </si>
  <si>
    <t>GUA552</t>
  </si>
  <si>
    <t>REINA SALAZAR JOSE DIEGO</t>
  </si>
  <si>
    <t>GUA553</t>
  </si>
  <si>
    <t>ZAMBRANO CASTRO JOSE JAIR</t>
  </si>
  <si>
    <t>GUA554</t>
  </si>
  <si>
    <t>CORONEL REYES KARINA ELIZABETH</t>
  </si>
  <si>
    <t>GUA555</t>
  </si>
  <si>
    <t>FIENCO LUCERO DARIO JOSUE</t>
  </si>
  <si>
    <t>GUA556</t>
  </si>
  <si>
    <t>CANO VELASCO LUIS</t>
  </si>
  <si>
    <t>GUA557</t>
  </si>
  <si>
    <t>AREVALO ROSERO LUIS ESTEBAN</t>
  </si>
  <si>
    <t>GUA558</t>
  </si>
  <si>
    <t>CHARCOPA ARCE MELBA RITA</t>
  </si>
  <si>
    <t>GUA559</t>
  </si>
  <si>
    <t>GOMEZ LOPEZ SAMUEL ELEODORO</t>
  </si>
  <si>
    <t>GUA560</t>
  </si>
  <si>
    <t>CEVALLOS VERA SILVIA ANTONIA</t>
  </si>
  <si>
    <t>GUA562</t>
  </si>
  <si>
    <t>BARBERAN BRIONES JOSE JULIAN</t>
  </si>
  <si>
    <t>GUA563</t>
  </si>
  <si>
    <t>OVIEDO GUARANDA KLEBER JAIME</t>
  </si>
  <si>
    <t>GUA566</t>
  </si>
  <si>
    <t>PARRAGA MOLINA MAURICIO ROBERTO</t>
  </si>
  <si>
    <t>GUA568</t>
  </si>
  <si>
    <t>CHAVEZ GUAYARA ANDREINA PILAR</t>
  </si>
  <si>
    <t>GUA569</t>
  </si>
  <si>
    <t>ZAPATA ASUNCION ANGEL ENRIQUE</t>
  </si>
  <si>
    <t>GUA570</t>
  </si>
  <si>
    <t>BURGOS CASTRO JORGE ARMANDO</t>
  </si>
  <si>
    <t>GUA571</t>
  </si>
  <si>
    <t>GERARDY CAMPAÑA JACIER AUGUSTO</t>
  </si>
  <si>
    <t>GUA572</t>
  </si>
  <si>
    <t>VARGAS BRAVO SULIN NICOLE</t>
  </si>
  <si>
    <t>GUA573</t>
  </si>
  <si>
    <t>VALENCIA ESTRADA JOSELYN ELIANA</t>
  </si>
  <si>
    <t>GUA575</t>
  </si>
  <si>
    <t>ANDRADE ALVARADO NANCY NOEMI</t>
  </si>
  <si>
    <t>GUA576</t>
  </si>
  <si>
    <t>JIMENEZ PARRAGA LISTER</t>
  </si>
  <si>
    <t>GUA578</t>
  </si>
  <si>
    <t>HERNANDEZ NAVAS ANTHONY GABRIEL</t>
  </si>
  <si>
    <t>GUA579</t>
  </si>
  <si>
    <t>SUAREZ VARGAS JAZMIN DEL CARMEN</t>
  </si>
  <si>
    <t>GUA580</t>
  </si>
  <si>
    <t>PANTA MEDINA LUIS HENRY</t>
  </si>
  <si>
    <t>GUA581</t>
  </si>
  <si>
    <t>ICAZA TORRES KAREN JOYCE</t>
  </si>
  <si>
    <t>GUA582</t>
  </si>
  <si>
    <t>CHESME BONILLA NATIVIDAD ELIZABETH</t>
  </si>
  <si>
    <t>GUA583</t>
  </si>
  <si>
    <t>PALMA NEGRETE KLVER MIGUEL</t>
  </si>
  <si>
    <t>GUA584</t>
  </si>
  <si>
    <t>VILLACRESES ALVARADO DIANA CAROLINA</t>
  </si>
  <si>
    <t>GUA585</t>
  </si>
  <si>
    <t>MENDOZA ESPAÑA XIMENA GABRIELA</t>
  </si>
  <si>
    <t>GUA587</t>
  </si>
  <si>
    <t>VILLAVICENCIO CEDEÑO CARLOS LUIS</t>
  </si>
  <si>
    <t>GUA588</t>
  </si>
  <si>
    <t>ZAMBRANO CASTRO STEPFANNY VANESSA</t>
  </si>
  <si>
    <t>GUA589</t>
  </si>
  <si>
    <t>ROMAN PICO JIMMY RAUL</t>
  </si>
  <si>
    <t>GUA590</t>
  </si>
  <si>
    <t>PACHECO GIL LEONARDO FRANCISCO</t>
  </si>
  <si>
    <t>GUA591</t>
  </si>
  <si>
    <t>ALTAMIRANO AQUINO YANINA KARINA</t>
  </si>
  <si>
    <t>GUA592</t>
  </si>
  <si>
    <t>EGAS LINO KEVIN STALIN</t>
  </si>
  <si>
    <t>GUA594</t>
  </si>
  <si>
    <t>PEÑA CORREA JUAN ALBERTO</t>
  </si>
  <si>
    <t>GUA595</t>
  </si>
  <si>
    <t>CORREA FARIAS DOUGLAS STARLYN</t>
  </si>
  <si>
    <t>GUA596</t>
  </si>
  <si>
    <t>LAUZO CHAVEZ MICHELLE ALEXANDRA</t>
  </si>
  <si>
    <t>GUA597</t>
  </si>
  <si>
    <t>MARTINEZ TUFIÑO MARIA ALEXANDRA</t>
  </si>
  <si>
    <t>GUA599</t>
  </si>
  <si>
    <t>GERMAN MORENO JOSE EDUARDO</t>
  </si>
  <si>
    <t>GUA600</t>
  </si>
  <si>
    <t>ESPINOZA DIAZ VICTOR ANGEL</t>
  </si>
  <si>
    <t>GUA601</t>
  </si>
  <si>
    <t>ARIAS LOZANO AUGUSTO JAVIER</t>
  </si>
  <si>
    <t>GUA602</t>
  </si>
  <si>
    <t>RAMOS HERMENEJILDO FANNY GABRIELA</t>
  </si>
  <si>
    <t>GUA603</t>
  </si>
  <si>
    <t>SUAREZ FRANCO JUAN CARLOS</t>
  </si>
  <si>
    <t>GUA604</t>
  </si>
  <si>
    <t>CAMPOVERDE LOPEZ EDWIN EDUARDO</t>
  </si>
  <si>
    <t>GUA605</t>
  </si>
  <si>
    <t>VASQUEZ MERO RAUL FERNANDO</t>
  </si>
  <si>
    <t>GUA606</t>
  </si>
  <si>
    <t>BAZURTO PALMA FREDDY ARMANDO</t>
  </si>
  <si>
    <t>GUA608</t>
  </si>
  <si>
    <t>SOLORZANO VEGA JESSICA ROCIO</t>
  </si>
  <si>
    <t>GUA609</t>
  </si>
  <si>
    <t>PIZARRO CARDENAS PEDRO ANTONIO</t>
  </si>
  <si>
    <t>GUA610</t>
  </si>
  <si>
    <t>ESPIN FLORES FERNANDO XAVIER</t>
  </si>
  <si>
    <t>GUA612</t>
  </si>
  <si>
    <t>PARIAS QUINTERO FRANKLIN ANTONIO</t>
  </si>
  <si>
    <t>GUA613</t>
  </si>
  <si>
    <t>LASTRA COROZO ISMAEL ALEXIS</t>
  </si>
  <si>
    <t>GUA616</t>
  </si>
  <si>
    <t>JORDAN SAILEMA MARCELO WILSON</t>
  </si>
  <si>
    <t>GUA617</t>
  </si>
  <si>
    <t>BOSQUEZ PINCAY LILIAN MARLENE</t>
  </si>
  <si>
    <t>GUA618</t>
  </si>
  <si>
    <t>CARRION RODRIGUEZ RICHARD HAMILTON</t>
  </si>
  <si>
    <t>GUA619</t>
  </si>
  <si>
    <t>PARDO BECERRA YEHILIN</t>
  </si>
  <si>
    <t>GUA620</t>
  </si>
  <si>
    <t>GUERRERO SPOONER IVON KATHERINE</t>
  </si>
  <si>
    <t>GUA622</t>
  </si>
  <si>
    <t>TOMALA TOMALA JOHNNY MIGUEL</t>
  </si>
  <si>
    <t>GUA623</t>
  </si>
  <si>
    <t>ESPINAR GONZALEZ ALBERTO JAVIER</t>
  </si>
  <si>
    <t>GUA625</t>
  </si>
  <si>
    <t>RODRIGUEZ TRIVINO KENNY JESUS</t>
  </si>
  <si>
    <t>GUA626</t>
  </si>
  <si>
    <t>SALAZAR VELEZ ERIKA MARIA</t>
  </si>
  <si>
    <t>GUA628</t>
  </si>
  <si>
    <t>ZAMBRANO IZQUIERDO SHIRLEY LISSETTE</t>
  </si>
  <si>
    <t>GUA629</t>
  </si>
  <si>
    <t>LLAMUCA PIZARRO SANDRA KARINA</t>
  </si>
  <si>
    <t>GUA630</t>
  </si>
  <si>
    <t>VELAZQUEZ PARRAGA LORENA VERONICA</t>
  </si>
  <si>
    <t>GUA631</t>
  </si>
  <si>
    <t>ROSADO YANEZ ISABEL DEL ROCIO</t>
  </si>
  <si>
    <t>GUA633</t>
  </si>
  <si>
    <t>CARABALI MINA CRUZ ROSA</t>
  </si>
  <si>
    <t>GUA634</t>
  </si>
  <si>
    <t>CASTILLO RIVERA RUTH NOEMI</t>
  </si>
  <si>
    <t>GUA635</t>
  </si>
  <si>
    <t>YANEZ ARROYO LUIS ALBERTO</t>
  </si>
  <si>
    <t>GUA636</t>
  </si>
  <si>
    <t>TORRES DELGADO YOMAIRA MICHELLE</t>
  </si>
  <si>
    <t>GUA637</t>
  </si>
  <si>
    <t>GOMEZ PENAFIEL BLANCA VICTORIA</t>
  </si>
  <si>
    <t>GUA638</t>
  </si>
  <si>
    <t>MIRANDA LAJONE JORGE ANTONIO</t>
  </si>
  <si>
    <t>GUA639</t>
  </si>
  <si>
    <t>DUCHI ALCOSER JHONNY FERNANDO</t>
  </si>
  <si>
    <t>GUA640</t>
  </si>
  <si>
    <t>CARRASCO ARANA LEONELA MERCEDES</t>
  </si>
  <si>
    <t>GUA642</t>
  </si>
  <si>
    <t>PEREZ PEREZ JAZMIN DEL ROCIO</t>
  </si>
  <si>
    <t>GUA644</t>
  </si>
  <si>
    <t>BARREIRO CEVALLOS CATALINA FLORENCIA</t>
  </si>
  <si>
    <t>GUA645</t>
  </si>
  <si>
    <t>CHALEN PALMA VIVIANA SARA</t>
  </si>
  <si>
    <t>GUA646</t>
  </si>
  <si>
    <t>NARANJO MURILLO ALEJANDRO GABRIEL</t>
  </si>
  <si>
    <t>GUA647</t>
  </si>
  <si>
    <t>MOLINA GONZALEZ MERCEDES CECILIA</t>
  </si>
  <si>
    <t>GUA649</t>
  </si>
  <si>
    <t>PACURUCU VISCAINO NELSON PATRICIO</t>
  </si>
  <si>
    <t>GUA651</t>
  </si>
  <si>
    <t>LAJE BRAVO JULIO CESAR</t>
  </si>
  <si>
    <t>GUA652</t>
  </si>
  <si>
    <t>PEÑA BAQUE PATRICIA ELIZABETH</t>
  </si>
  <si>
    <t>GUA655</t>
  </si>
  <si>
    <t>VICUÑA CHASI NORMA MARYLIN</t>
  </si>
  <si>
    <t>GUA656</t>
  </si>
  <si>
    <t>WILCAZO TERRANOVA  JOSE HUMBERTO</t>
  </si>
  <si>
    <t>GUA657</t>
  </si>
  <si>
    <t>BAJAÑA ALVARADO ALFREDO JUSTINO</t>
  </si>
  <si>
    <t>GUA658</t>
  </si>
  <si>
    <t>PINCAY YANINA LORENA</t>
  </si>
  <si>
    <t>GUA659</t>
  </si>
  <si>
    <t>PERLA PEÑA GENESIS ELIZABETH</t>
  </si>
  <si>
    <t>GUA662</t>
  </si>
  <si>
    <t>MANZABA POSLIGUA HEYNER GREGORY</t>
  </si>
  <si>
    <t>GUA663</t>
  </si>
  <si>
    <t>SALINAS RIVADENEIRA JACQUELINE ANDREA</t>
  </si>
  <si>
    <t>GUA664</t>
  </si>
  <si>
    <t>PILCO SALAZAR OTTO ALFONSO</t>
  </si>
  <si>
    <t>GUA666</t>
  </si>
  <si>
    <t>BELARDE BRAVO WILLIAM JASMANI</t>
  </si>
  <si>
    <t>GUA667</t>
  </si>
  <si>
    <t>CIRINO BORBOR JUAN ALBERTO</t>
  </si>
  <si>
    <t>GUA668</t>
  </si>
  <si>
    <t>PORTILLA PRADO ROBERT ALEJANDRO</t>
  </si>
  <si>
    <t>GUA669</t>
  </si>
  <si>
    <t>CABRERA VIZUETE OLGA VICTORIA</t>
  </si>
  <si>
    <t>GUA670</t>
  </si>
  <si>
    <t>GUZMAN QUIÑONEZ MIGUEL EDUARDO</t>
  </si>
  <si>
    <t>GUA671</t>
  </si>
  <si>
    <t>ALEMAN SEGARRA SHIRLEY ELIZABETH</t>
  </si>
  <si>
    <t>GUA672</t>
  </si>
  <si>
    <t>MARRETT POROZO ABRAHAN DAVID</t>
  </si>
  <si>
    <t>GUA674</t>
  </si>
  <si>
    <t>MORENO GONZABAY HILDA PAOLA</t>
  </si>
  <si>
    <t>GUA675</t>
  </si>
  <si>
    <t>MAZAMBA DELGADO SANTOS VICTORIANO</t>
  </si>
  <si>
    <t>GUA676</t>
  </si>
  <si>
    <t>GARCIA RIOS JANINA ESTEFANIA</t>
  </si>
  <si>
    <t>GUA677</t>
  </si>
  <si>
    <t>PARRALES ORMAZA CARLA CRISTINA</t>
  </si>
  <si>
    <t>GUA678</t>
  </si>
  <si>
    <t>MACIAS RODRIGUEZ PABLO ISRAEL</t>
  </si>
  <si>
    <t>GUA681</t>
  </si>
  <si>
    <t>WUILA MONTANO SANDRA DOMINGO</t>
  </si>
  <si>
    <t>GUA682</t>
  </si>
  <si>
    <t>VILLEGAS JARA LUCIA ISABEL</t>
  </si>
  <si>
    <t>GUA684</t>
  </si>
  <si>
    <t>QUINONEZ TUMBACO MARIA COLOMBIA</t>
  </si>
  <si>
    <t>GUA685</t>
  </si>
  <si>
    <t>LECARO QUINTERO MANUEL FRANCISCO</t>
  </si>
  <si>
    <t>GUA686</t>
  </si>
  <si>
    <t>DESIDERIO LA ROSA DORIS AZUCENA</t>
  </si>
  <si>
    <t>GUA688</t>
  </si>
  <si>
    <t>VALERO GUTIERREZ OSCAR ARMANDO</t>
  </si>
  <si>
    <t>GUA689</t>
  </si>
  <si>
    <t>TORRES GARCIA SUSANA VIRGINIA</t>
  </si>
  <si>
    <t>GUA690</t>
  </si>
  <si>
    <t>GONZALEZ ESPINOZA GRACE ELIZABETH</t>
  </si>
  <si>
    <t>GUA691</t>
  </si>
  <si>
    <t>RAMIREZ GARCIA JAVIER ORLANDO</t>
  </si>
  <si>
    <t>GUA692</t>
  </si>
  <si>
    <t>TORRES CHILAN DAVID STIVEN</t>
  </si>
  <si>
    <t>GUA695</t>
  </si>
  <si>
    <t>REYNA SANTACRUZ OSCAR</t>
  </si>
  <si>
    <t>GUA696</t>
  </si>
  <si>
    <t>BAUTISTA MEJIA PATRICIO IVAN</t>
  </si>
  <si>
    <t>GUA697</t>
  </si>
  <si>
    <t>PONCE ANDRADE KERLY KARINA</t>
  </si>
  <si>
    <t>GUA700</t>
  </si>
  <si>
    <t>MOREIRA TRIVINO JUANA MARTHA</t>
  </si>
  <si>
    <t>GUA701</t>
  </si>
  <si>
    <t>PANCHANA GONZALEZ GLADYS HAIDEE</t>
  </si>
  <si>
    <t>GUA702</t>
  </si>
  <si>
    <t>RAYO MONTANO LOURDES DEL ROCIO</t>
  </si>
  <si>
    <t>GUA703</t>
  </si>
  <si>
    <t>SIMISTERRA MICOLTA RUBEN DARIO</t>
  </si>
  <si>
    <t>GUA705</t>
  </si>
  <si>
    <t>TANA LOPEZ CRISTHIAN MANUEL</t>
  </si>
  <si>
    <t>GUA706</t>
  </si>
  <si>
    <t>MOLINA MORENO GERARDO ENRIQUE</t>
  </si>
  <si>
    <t>GUA707</t>
  </si>
  <si>
    <t>VALLE GONZALEZ LIDIA ELIZABETH</t>
  </si>
  <si>
    <t>GUA708</t>
  </si>
  <si>
    <t>VACA BORBOR JASON STEEVEN</t>
  </si>
  <si>
    <t>GUA712</t>
  </si>
  <si>
    <t>WILA HURTADO GORLLIS ANIBAL</t>
  </si>
  <si>
    <t>GUA713</t>
  </si>
  <si>
    <t>CHACHA MOREIRA PETER</t>
  </si>
  <si>
    <t>GUA714</t>
  </si>
  <si>
    <t>OLIVARES LOOR CARLOS ALFREDO</t>
  </si>
  <si>
    <t>GUA715</t>
  </si>
  <si>
    <t>HERRERA ZAPATA LEIDY TATIANA</t>
  </si>
  <si>
    <t>GUA716</t>
  </si>
  <si>
    <t>HINOJOSA RABASCO OLGA MORAYMA</t>
  </si>
  <si>
    <t>GUA717</t>
  </si>
  <si>
    <t>MENDEZ QUINCHE HUMBERTO JESUS</t>
  </si>
  <si>
    <t>GUA719</t>
  </si>
  <si>
    <t>ANGULO JAMA MAGALY ISABEL</t>
  </si>
  <si>
    <t>GUA720</t>
  </si>
  <si>
    <t>ORTIZ TOMALA RODOLFO AGUSTIN</t>
  </si>
  <si>
    <t>GUA721</t>
  </si>
  <si>
    <t>YUMBLA MENDIETA MONICA ELIZABETH</t>
  </si>
  <si>
    <t>GUA722</t>
  </si>
  <si>
    <t>ARGUELLO VACILIA HILDA ARACELLY</t>
  </si>
  <si>
    <t>GUA723</t>
  </si>
  <si>
    <t>PAGUAY VARGAS FERNANDO JAVIER</t>
  </si>
  <si>
    <t>GUA725</t>
  </si>
  <si>
    <t>CURILLO CORO GUSTAVO JACINTO</t>
  </si>
  <si>
    <t>GUA726</t>
  </si>
  <si>
    <t>NUÑEZ CEDEÑO ANGY SABRINA</t>
  </si>
  <si>
    <t>GUA728</t>
  </si>
  <si>
    <t>SANTOS CHANCAY BOLIVAR JONATHAN</t>
  </si>
  <si>
    <t>GUA730</t>
  </si>
  <si>
    <t>NAZARENO RAMIREZ LEONELA ELIZABETH</t>
  </si>
  <si>
    <t>GUA731</t>
  </si>
  <si>
    <t>CAICEDO CABEZA EDMUNDO</t>
  </si>
  <si>
    <t>GUA732</t>
  </si>
  <si>
    <t>TORRES PEÑA ROXANNA MICHAEL</t>
  </si>
  <si>
    <t>GUA733</t>
  </si>
  <si>
    <t>BAUTIN NAVARRO TOMASITA LINDA</t>
  </si>
  <si>
    <t>GUA737</t>
  </si>
  <si>
    <t>BARAHONA CEVALLOS MIGUEL ANGEL</t>
  </si>
  <si>
    <t>GUA739</t>
  </si>
  <si>
    <t>VELEZ RAMOS MARIUXI MONSERRATE</t>
  </si>
  <si>
    <t>GUA740</t>
  </si>
  <si>
    <t>GOMEZ COELLAR JOSE LICIMACO</t>
  </si>
  <si>
    <t>GUA741</t>
  </si>
  <si>
    <t>MIELES MOREIRA MARVIN LARRY</t>
  </si>
  <si>
    <t>GUA742</t>
  </si>
  <si>
    <t>GARCIA BERSOSA CARLOS ENRIQUE</t>
  </si>
  <si>
    <t>GUA744</t>
  </si>
  <si>
    <t>HOLGIN RIVERA STEVEN ARMANDO</t>
  </si>
  <si>
    <t>GUA747</t>
  </si>
  <si>
    <t>PROAÑO SALVATIERRA FABRICIO MARTIN</t>
  </si>
  <si>
    <t>GUA748</t>
  </si>
  <si>
    <t>CONTRERAS GARAICOA ANDRES GEOVANNY</t>
  </si>
  <si>
    <t>GUA749</t>
  </si>
  <si>
    <t>GUAMAN IZA LILIANA ARACELY</t>
  </si>
  <si>
    <t>GUA750</t>
  </si>
  <si>
    <t>ALVARADO VIVEROS MONICA ALEXANDRA</t>
  </si>
  <si>
    <t>GUA751</t>
  </si>
  <si>
    <t>VEINTIMILLA PAREDES LUIS ENRIQUE</t>
  </si>
  <si>
    <t>GUA752</t>
  </si>
  <si>
    <t>VILLON DURAN REYNA FELICITA</t>
  </si>
  <si>
    <t>GUA754</t>
  </si>
  <si>
    <t>COLETTA GRIBORIO WALTER JOSE</t>
  </si>
  <si>
    <t>GUA755</t>
  </si>
  <si>
    <t>MOREIRA ZAMBRANO FATIMA NARCISA</t>
  </si>
  <si>
    <t>GUA757</t>
  </si>
  <si>
    <t>MOREIRA CRUZ PEDRO ANTONIO</t>
  </si>
  <si>
    <t>GUA758</t>
  </si>
  <si>
    <t>PEREZ ALVARADO DAYSI GARDENIA</t>
  </si>
  <si>
    <t>GUA759</t>
  </si>
  <si>
    <t>ANGULO GRUESO MARIA GABRIELA</t>
  </si>
  <si>
    <t>GUA760</t>
  </si>
  <si>
    <t>LUCAS VERA ANGEL DAVID</t>
  </si>
  <si>
    <t>GUA761</t>
  </si>
  <si>
    <t>OCHOA MACIAS JHONNY RICARDO</t>
  </si>
  <si>
    <t>GUA763</t>
  </si>
  <si>
    <t>HARO LINDOR OSWALDO ANDRES</t>
  </si>
  <si>
    <t>GUA764</t>
  </si>
  <si>
    <t>ZUNIGA RODRIGUEZ LUIS ORLANDO</t>
  </si>
  <si>
    <t>GUA765</t>
  </si>
  <si>
    <t>QUIMI MONTENEGRO CARMEN DEL ROCIO</t>
  </si>
  <si>
    <t>GUA766</t>
  </si>
  <si>
    <t>ARROYO RUANO ENRRIQUE TOMAS</t>
  </si>
  <si>
    <t>GUA769</t>
  </si>
  <si>
    <t>PARRALES CASTRO DARWIN MARINO</t>
  </si>
  <si>
    <t>GUA771</t>
  </si>
  <si>
    <t>GANCHOZO QUIROZ JONATHAN GREGORIO</t>
  </si>
  <si>
    <t>GUA772</t>
  </si>
  <si>
    <t>LAZARO CEVALLOS KEVIN JESUS</t>
  </si>
  <si>
    <t>GUA773</t>
  </si>
  <si>
    <t>VALENCIA NIEVES BYRON BOLIVAR</t>
  </si>
  <si>
    <t>GUA774</t>
  </si>
  <si>
    <t>SALVATIERRA SELLAN ELIZONDA DEL PILAR</t>
  </si>
  <si>
    <t>GUA776</t>
  </si>
  <si>
    <t>SEISA REYES ALEX FERNANDO</t>
  </si>
  <si>
    <t>GUA777</t>
  </si>
  <si>
    <t>RUSSO JARAMILLO MARCO VINICIO</t>
  </si>
  <si>
    <t>GUA778</t>
  </si>
  <si>
    <t>BARCO CIRINO TATIANA NICOLE</t>
  </si>
  <si>
    <t>GUA779</t>
  </si>
  <si>
    <t>COQUI PINO GASTON RUBEN</t>
  </si>
  <si>
    <t>GUA780</t>
  </si>
  <si>
    <t>BIOJO BURBANO MIGUEL ANTONIO</t>
  </si>
  <si>
    <t>GUA781</t>
  </si>
  <si>
    <t>ACOSTA PENAFIEL GRETA ESTRELLA</t>
  </si>
  <si>
    <t>GUA782</t>
  </si>
  <si>
    <t>GARCIA CARDENAS JENIFFER ELINA</t>
  </si>
  <si>
    <t>GUA784</t>
  </si>
  <si>
    <t>LUZARDO SALAZAR CRISTIAN NERY</t>
  </si>
  <si>
    <t>GUA785</t>
  </si>
  <si>
    <t>GOMEZ SALAZAR JIPCY PILAR</t>
  </si>
  <si>
    <t>GUA786</t>
  </si>
  <si>
    <t>RONQUILLO LOPEZ BIRMANIA NURY</t>
  </si>
  <si>
    <t>GUA787</t>
  </si>
  <si>
    <t>GARCIA BAJANA NAYITH ALEJANDRO</t>
  </si>
  <si>
    <t>GUA788</t>
  </si>
  <si>
    <t>VILLALBA TOMALA GABRIEL FERNANDO</t>
  </si>
  <si>
    <t>GUA789</t>
  </si>
  <si>
    <t>LINDAO RODRIGUEZ STEFANY NARCISA</t>
  </si>
  <si>
    <t>GUA790</t>
  </si>
  <si>
    <t>CHILA PINELA JUAN CARLOS</t>
  </si>
  <si>
    <t>GUA791</t>
  </si>
  <si>
    <t>AVILA VERA DIANA MERCEDES</t>
  </si>
  <si>
    <t>GUA794</t>
  </si>
  <si>
    <t>SEGOVIA TOMALA DENNIS ABEL</t>
  </si>
  <si>
    <t>GUA796</t>
  </si>
  <si>
    <t>CAMPUZANO CASTILLO TOMAS ROLANDO</t>
  </si>
  <si>
    <t>GUA797</t>
  </si>
  <si>
    <t>MOROCHO RAMOS JESSICA MAGDALENA</t>
  </si>
  <si>
    <t>GUA799</t>
  </si>
  <si>
    <t>GARCES BAJANA MARIA BELEN</t>
  </si>
  <si>
    <t>ITURRALDE CALAHORRANO VICTOR ALFREDO</t>
  </si>
  <si>
    <t>GUA801</t>
  </si>
  <si>
    <t>SANCHEZ EGAS LIZETH MARITZA</t>
  </si>
  <si>
    <t>GUA803</t>
  </si>
  <si>
    <t>SOLEDISPA LAVAYEN DANNY ARNULFO</t>
  </si>
  <si>
    <t>GUA804</t>
  </si>
  <si>
    <t>CHAVEZ CAMPOVERDE ROXANA ELIZABETH</t>
  </si>
  <si>
    <t>GUA806</t>
  </si>
  <si>
    <t>VILLAMAR ONOFRE MARTHA ISABEL</t>
  </si>
  <si>
    <t>GUA807</t>
  </si>
  <si>
    <t>DESINTONIO HUAYAMAVE ALBERTO LUIS</t>
  </si>
  <si>
    <t>GUA808</t>
  </si>
  <si>
    <t>AYON CEDEÑO HELEN ELIZABETH</t>
  </si>
  <si>
    <t>GUA809</t>
  </si>
  <si>
    <t>MANYA CEPEDA WILLIAM DAVID</t>
  </si>
  <si>
    <t>GUA811</t>
  </si>
  <si>
    <t>NEIRA LOY EDISON GUSTAVO</t>
  </si>
  <si>
    <t>GUA813</t>
  </si>
  <si>
    <t>ESQUETINE TUMBACO EVELIN PAOLA</t>
  </si>
  <si>
    <t>GUA814</t>
  </si>
  <si>
    <t>ESTUPINAN PEREZ EDUARDO</t>
  </si>
  <si>
    <t>GUA815</t>
  </si>
  <si>
    <t>VALENCIA MEDINA JOSE RICARDO</t>
  </si>
  <si>
    <t>GUA816</t>
  </si>
  <si>
    <t>URRUTIA MOREIRA LEONARDO JACKSON</t>
  </si>
  <si>
    <t>GUA817</t>
  </si>
  <si>
    <t>MORAN CHICHANDE JOSE LUIS</t>
  </si>
  <si>
    <t>GUA818</t>
  </si>
  <si>
    <t>ZAMBRANO GUERRERO GALO HARRINGTON</t>
  </si>
  <si>
    <t>GUA819</t>
  </si>
  <si>
    <t>CHEME AYALA MARTHA JANINA</t>
  </si>
  <si>
    <t>GUA820</t>
  </si>
  <si>
    <t>VICTORES ARTEAGA HOLGER ENRIQUE</t>
  </si>
  <si>
    <t>GUA821</t>
  </si>
  <si>
    <t>VERA ANGULO CARLOS RAUL</t>
  </si>
  <si>
    <t>GUA822</t>
  </si>
  <si>
    <t>TORRES RODRIGUEZ LILI PAOLA</t>
  </si>
  <si>
    <t>GUA823</t>
  </si>
  <si>
    <t>MARTINEZ OCHOA BRISTOL ANTONIO</t>
  </si>
  <si>
    <t>GUA824</t>
  </si>
  <si>
    <t>TAFUR MOSQUERA AMPARO JACQUELINE</t>
  </si>
  <si>
    <t>GUA827</t>
  </si>
  <si>
    <t>GARCIA CORDERO CLAUDIO DAVID</t>
  </si>
  <si>
    <t>GUA828</t>
  </si>
  <si>
    <t>HOLGUIN HOLGUIN CALIXTO ANTONIO</t>
  </si>
  <si>
    <t>GUA830</t>
  </si>
  <si>
    <t>GILER PRECIADO VICENTE LEODAN</t>
  </si>
  <si>
    <t>GUA831</t>
  </si>
  <si>
    <t>GUERRERO RENDON VICTORIA EDITA</t>
  </si>
  <si>
    <t>GUA832</t>
  </si>
  <si>
    <t>CALONGE GUERRERO JAIR</t>
  </si>
  <si>
    <t>GUA834</t>
  </si>
  <si>
    <t>MACAS CHAUCA CARLOS ALBERTO</t>
  </si>
  <si>
    <t>GUA836</t>
  </si>
  <si>
    <t>MOSQUERA TEJADA JOHANA MARISOL</t>
  </si>
  <si>
    <t>GUA837</t>
  </si>
  <si>
    <t>TOBAR MOROCHO JOSE AUGUSTO</t>
  </si>
  <si>
    <t>GUA839</t>
  </si>
  <si>
    <t>DIAZ PINARGOTE ISIDORA BEATRIZ</t>
  </si>
  <si>
    <t>GUA840</t>
  </si>
  <si>
    <t>PEREZ ARANA CHRISTIAN GEOVANNY</t>
  </si>
  <si>
    <t>GUA841</t>
  </si>
  <si>
    <t>MUNIZ CEDEÑO ALEXANDRA PATRICIA</t>
  </si>
  <si>
    <t>GUA842</t>
  </si>
  <si>
    <t>FLORES ALCIVAR CINTHYA LISSETTE</t>
  </si>
  <si>
    <t>GUA843</t>
  </si>
  <si>
    <t>CARDENAS CASTANEDA BOSCO FERNANDO</t>
  </si>
  <si>
    <t>GUA847</t>
  </si>
  <si>
    <t>FUENTES MONCADA DIANA DENISSE</t>
  </si>
  <si>
    <t>LOOR ZAMBRANO EDGAR ASDRUBAL</t>
  </si>
  <si>
    <t>GUA849</t>
  </si>
  <si>
    <t>VELASQUEZ ALVAREZ JOSSELYNE JOHANNA</t>
  </si>
  <si>
    <t>GUA850</t>
  </si>
  <si>
    <t>VALDIVIESO GOMEZ CESAR HUMBERTO</t>
  </si>
  <si>
    <t>GUA851</t>
  </si>
  <si>
    <t>CAMPANA MORA MARCIA CECILA</t>
  </si>
  <si>
    <t>GUA853</t>
  </si>
  <si>
    <t>TORRES PRECIADO MIGUEL ANGEL</t>
  </si>
  <si>
    <t>GUA854</t>
  </si>
  <si>
    <t>BORJA MESIAS SEGUNDO ALFREDO</t>
  </si>
  <si>
    <t>GUA855</t>
  </si>
  <si>
    <t>RIVERA HIDALGO NESTOR ALBERTO</t>
  </si>
  <si>
    <t>GUA858</t>
  </si>
  <si>
    <t>JOZA QUIROZ MARIA JOSE</t>
  </si>
  <si>
    <t>GUA859</t>
  </si>
  <si>
    <t>REYES PITA EDINSON GEOVANNY</t>
  </si>
  <si>
    <t>GUA860</t>
  </si>
  <si>
    <t>CASTRO MORA AGRIPINA GARDENIA</t>
  </si>
  <si>
    <t>GUA861</t>
  </si>
  <si>
    <t>MITE CONFORME RUTH STEFANIA</t>
  </si>
  <si>
    <t>GUA862</t>
  </si>
  <si>
    <t>ALARCON GARCIA FRANCISCO ANTONIO</t>
  </si>
  <si>
    <t>GUA863</t>
  </si>
  <si>
    <t>ARAUJO SOLIS VICTORIA MERCEDES</t>
  </si>
  <si>
    <t>GUA864</t>
  </si>
  <si>
    <t>FALCONES ESPINEL IGNACIO FEDERICO</t>
  </si>
  <si>
    <t>GUA865</t>
  </si>
  <si>
    <t>MAGALLANES CHAVEZ MAGALI MERCEDES</t>
  </si>
  <si>
    <t>GUA866</t>
  </si>
  <si>
    <t>LOMA ALARCON JUAN GREGORIO</t>
  </si>
  <si>
    <t>GUA867</t>
  </si>
  <si>
    <t>ALTAMIRANO RIVERA GRACE VERONICA</t>
  </si>
  <si>
    <t>GUA868</t>
  </si>
  <si>
    <t>COYAGO TORRES NANCY SOLEDAD</t>
  </si>
  <si>
    <t>GUA869</t>
  </si>
  <si>
    <t>VALERO MORAN RAFAEL</t>
  </si>
  <si>
    <t>GUA871</t>
  </si>
  <si>
    <t>GRESELY RODRIGUEZ JONATHAN FRANCISCO</t>
  </si>
  <si>
    <t>GUA872</t>
  </si>
  <si>
    <t>TAPIA YAGUAL JOSE FRANCISCO</t>
  </si>
  <si>
    <t>GUA873</t>
  </si>
  <si>
    <t>MARTINEZ LEN LEONARDO ROBERTO</t>
  </si>
  <si>
    <t>GUA879</t>
  </si>
  <si>
    <t>FLORES GORDILLO LUIS EDUARDO</t>
  </si>
  <si>
    <t>GUA880</t>
  </si>
  <si>
    <t>SANCHEZ PARRA MAYURI EMILIA</t>
  </si>
  <si>
    <t>GUA881</t>
  </si>
  <si>
    <t>QUINONEZ QUINONEZ JULIO ANTONIO</t>
  </si>
  <si>
    <t>GUA882</t>
  </si>
  <si>
    <t>RIVERA UBILLA PEDRO JHOVANNY</t>
  </si>
  <si>
    <t>GUA883</t>
  </si>
  <si>
    <t>SANDOVAL ESPAÑA CLEMENCIA AQUILINA</t>
  </si>
  <si>
    <t>GUA885</t>
  </si>
  <si>
    <t>MIRANDA ALVARADO JAIME ENRIQUE</t>
  </si>
  <si>
    <t>GUA886</t>
  </si>
  <si>
    <t>LEON VASQUEZ DEBORA ESTHER</t>
  </si>
  <si>
    <t>GUA887</t>
  </si>
  <si>
    <t>BALSECA CALVA GRACIELA RAQUEL</t>
  </si>
  <si>
    <t>GUA889</t>
  </si>
  <si>
    <t>CHALEN NAZATE GLENDA GIMABEL</t>
  </si>
  <si>
    <t>GUA891</t>
  </si>
  <si>
    <t>RUIZ TORRES ALICIA DEL PILAR</t>
  </si>
  <si>
    <t>GUA892</t>
  </si>
  <si>
    <t>ORELLANA VARGAS RAUL ALBINO</t>
  </si>
  <si>
    <t>GUA893</t>
  </si>
  <si>
    <t>QUINDE HOLGUIN YONNY ARCENIO</t>
  </si>
  <si>
    <t>GUA894</t>
  </si>
  <si>
    <t>PINCAY DELGADO BENITO ARMANDO</t>
  </si>
  <si>
    <t>GUA895</t>
  </si>
  <si>
    <t>YAGUAREMA GUEVARA RUTH ALEXANDRA</t>
  </si>
  <si>
    <t>GUA896</t>
  </si>
  <si>
    <t>ESCALANTE ZAMBRANO ELIZABETH STEPHANIA</t>
  </si>
  <si>
    <t>GUA897</t>
  </si>
  <si>
    <t>CASTRO DEMERA ROSA ODALIA</t>
  </si>
  <si>
    <t>GUA898</t>
  </si>
  <si>
    <t>RONQUILLO CAMBA FRANCISCO JAVIER</t>
  </si>
  <si>
    <t>GUA899</t>
  </si>
  <si>
    <t>MARTINEZ ABAD DOUGLAS GUILLERMO</t>
  </si>
  <si>
    <t>GUA900</t>
  </si>
  <si>
    <t>DADDYSCORP S.A.</t>
  </si>
  <si>
    <t>GUA901</t>
  </si>
  <si>
    <t>FIGUEROA PEREZ ELIAM BETZABETH</t>
  </si>
  <si>
    <t>GUA902</t>
  </si>
  <si>
    <t>ROCAFUERTE ESTRELLA JUAN CARLOS</t>
  </si>
  <si>
    <t>GUA903</t>
  </si>
  <si>
    <t>CORDOVA REYES CARLOS HORACIO</t>
  </si>
  <si>
    <t>GUA904</t>
  </si>
  <si>
    <t>FLORES MOTA VIVIANA DEL ROCIO</t>
  </si>
  <si>
    <t>GUA905</t>
  </si>
  <si>
    <t>BIMBELA HEREDIA AXEL AARON</t>
  </si>
  <si>
    <t>GUA908</t>
  </si>
  <si>
    <t>LEON MUNOZ LUCY DOMENICA</t>
  </si>
  <si>
    <t>GUA909</t>
  </si>
  <si>
    <t>VALENCIA QUINONEZ JIMMY MARCELO</t>
  </si>
  <si>
    <t>GUA910</t>
  </si>
  <si>
    <t>RUIZ PAREDES JESUS DAVID</t>
  </si>
  <si>
    <t>GUA911</t>
  </si>
  <si>
    <t>BORJA MESIAS CARLOS LUIS</t>
  </si>
  <si>
    <t>GUA913</t>
  </si>
  <si>
    <t>CORNEJO FLORES JOEL BEN HUR</t>
  </si>
  <si>
    <t>GUA914</t>
  </si>
  <si>
    <t>ANGULO BATALLA CHRISTIAN PAOLO</t>
  </si>
  <si>
    <t>GUA915</t>
  </si>
  <si>
    <t>PADILLA VERA DARWIN ALFONSO</t>
  </si>
  <si>
    <t>GUA916</t>
  </si>
  <si>
    <t>CHIQUITO PIBAQUE LEONARDO ALEJANDRO</t>
  </si>
  <si>
    <t>GUA917</t>
  </si>
  <si>
    <t>MARQUEZ SELLAN NICOLAS AGAPITO</t>
  </si>
  <si>
    <t>GUA918</t>
  </si>
  <si>
    <t>AGILA MALDONADO MANUEL HORACIO</t>
  </si>
  <si>
    <t>GUA919</t>
  </si>
  <si>
    <t>CASTRO BARZOLA KEVIN JONATHAN</t>
  </si>
  <si>
    <t>GUA920</t>
  </si>
  <si>
    <t>BRAVO CARVAJAL ALEXANDRA ELIZABETH</t>
  </si>
  <si>
    <t>GUA921</t>
  </si>
  <si>
    <t>TIXE DOMINGUEZ SERGIO ELADIO</t>
  </si>
  <si>
    <t>GUA923</t>
  </si>
  <si>
    <t>DELGADO MACIAS HECTOR FABRICIO</t>
  </si>
  <si>
    <t>GUA924</t>
  </si>
  <si>
    <t>BARRIOS BAJANA JORGE ALEXIS</t>
  </si>
  <si>
    <t>GUA926</t>
  </si>
  <si>
    <t>SANCHEZ CORDOVA ALEXIS ANTONIO</t>
  </si>
  <si>
    <t>GUA927</t>
  </si>
  <si>
    <t>QUINONEZ CUERO PATRICIA ALEXANDRA</t>
  </si>
  <si>
    <t>GUA928</t>
  </si>
  <si>
    <t>GUARANDA SALAZAR MILTON JUAN</t>
  </si>
  <si>
    <t>GUA929</t>
  </si>
  <si>
    <t>CANTOS FERNANDEZ ALEX FERNANDO</t>
  </si>
  <si>
    <t>GUA931</t>
  </si>
  <si>
    <t>BAILON ANCHUNDIA JAIME ENRIQUE</t>
  </si>
  <si>
    <t>GUA933</t>
  </si>
  <si>
    <t>JURADO FRANCO SANDRA MARIUXI</t>
  </si>
  <si>
    <t>GUA934</t>
  </si>
  <si>
    <t>CHANCAY VINCES ANTONIO JAVIER</t>
  </si>
  <si>
    <t>GUA935</t>
  </si>
  <si>
    <t>ABAD CONTRERAS LILIBETH KATHERINE</t>
  </si>
  <si>
    <t>GUA936</t>
  </si>
  <si>
    <t>PALMA PADILLA MANUEL HUMBERTO</t>
  </si>
  <si>
    <t>GUA938</t>
  </si>
  <si>
    <t>VITERI AGUILERA ANDREW RICHARD</t>
  </si>
  <si>
    <t>GUA939</t>
  </si>
  <si>
    <t>OYOLA CABRERA SANDRA ELIZABETH</t>
  </si>
  <si>
    <t>GUA940</t>
  </si>
  <si>
    <t>PAUCAR JARAMILLO BRENDA ELENA</t>
  </si>
  <si>
    <t>GUA941</t>
  </si>
  <si>
    <t>FIGUEROA MIRANDA MARTINA MONSERRATE</t>
  </si>
  <si>
    <t>GUA942</t>
  </si>
  <si>
    <t>SOLEDISPA ACEBO MILTON ANTONIO</t>
  </si>
  <si>
    <t>GUA945</t>
  </si>
  <si>
    <t>LEON ANDRADE CRISTIAN ALFREDO</t>
  </si>
  <si>
    <t>GUA946</t>
  </si>
  <si>
    <t>VASQUEZ JURADO JEFFERSON LUIS</t>
  </si>
  <si>
    <t>GUA948</t>
  </si>
  <si>
    <t>MOLINA MOLINA PEDRO ANDRES</t>
  </si>
  <si>
    <t>GUA949</t>
  </si>
  <si>
    <t>MINA MONTOYA ADAINA</t>
  </si>
  <si>
    <t>GUA950</t>
  </si>
  <si>
    <t>VALENCIA GARCIA ANDREA GLADYS</t>
  </si>
  <si>
    <t>GUA951</t>
  </si>
  <si>
    <t>OJEDA GALLEGOS JUAN FERNANDO</t>
  </si>
  <si>
    <t>GUA952</t>
  </si>
  <si>
    <t>BERMEO DELGADO GLORIA ESTEFANIA</t>
  </si>
  <si>
    <t>GUA953</t>
  </si>
  <si>
    <t>ESTRADA VERA BRYAN GABRIEL</t>
  </si>
  <si>
    <t>GUA956</t>
  </si>
  <si>
    <t>ALVARADO BAJANA MARIELA MARISOL</t>
  </si>
  <si>
    <t>GUA958</t>
  </si>
  <si>
    <t>FIGUEROA VILLON IVAN ALFREDO</t>
  </si>
  <si>
    <t>GUA959</t>
  </si>
  <si>
    <t>LAZ BARRE BYRON ANDERSON</t>
  </si>
  <si>
    <t>GUA962</t>
  </si>
  <si>
    <t>FAGUINSON ESTEVES JUAN ARTURO</t>
  </si>
  <si>
    <t>GUA964</t>
  </si>
  <si>
    <t>GALARZA GALARZA DIOMEDES GUSTAVO</t>
  </si>
  <si>
    <t>GUA965</t>
  </si>
  <si>
    <t>BUSTAMANTE INIGA LUIS MAURICIO</t>
  </si>
  <si>
    <t>GUA967</t>
  </si>
  <si>
    <t>MACIAS PEÑAFIEL KATTY MARIBEL</t>
  </si>
  <si>
    <t>GUA969</t>
  </si>
  <si>
    <t>YANQUI CEREZO MARIA FERNANDA</t>
  </si>
  <si>
    <t>GUA970</t>
  </si>
  <si>
    <t>FAJARDO LEON ANDREA EMPERATRIZ</t>
  </si>
  <si>
    <t>GUA971</t>
  </si>
  <si>
    <t>MONTANO  VALDEZ AGUSTO</t>
  </si>
  <si>
    <t>GUA972</t>
  </si>
  <si>
    <t>LOZANO JIMENEZ MAY DICSON</t>
  </si>
  <si>
    <t>GUA973</t>
  </si>
  <si>
    <t>GAMEZ CUELLAR PEDRO NASARIO</t>
  </si>
  <si>
    <t>GUA974</t>
  </si>
  <si>
    <t>MORENO GARCES LUZ DE LOURDES</t>
  </si>
  <si>
    <t>GUA975</t>
  </si>
  <si>
    <t>JORDAN MENDOZA MANUEL EDUARDO</t>
  </si>
  <si>
    <t>GUA977</t>
  </si>
  <si>
    <t>CASTANEDA BASTIDAS ELLEN MABELL</t>
  </si>
  <si>
    <t>GUA978</t>
  </si>
  <si>
    <t>BRAVO LLERENA JORGE FEDERICO</t>
  </si>
  <si>
    <t>GUA979</t>
  </si>
  <si>
    <t>FUMIGACORP S.A</t>
  </si>
  <si>
    <t>GUA981</t>
  </si>
  <si>
    <t>PERALTA RODRIGUEZ MARLON SANTIAGO</t>
  </si>
  <si>
    <t>GUA982</t>
  </si>
  <si>
    <t>CATAGUA CHALEN JOHANNA MARIELA</t>
  </si>
  <si>
    <t>GUA985</t>
  </si>
  <si>
    <t>JIMENEZ VELIZ JONNY UFREDO</t>
  </si>
  <si>
    <t>GUA986</t>
  </si>
  <si>
    <t>CASAGRANDE GARBOA BYRON OTON</t>
  </si>
  <si>
    <t>GUA987</t>
  </si>
  <si>
    <t>PONCE HUACON GABRIELA VANESSA</t>
  </si>
  <si>
    <t>GUA988</t>
  </si>
  <si>
    <t>DUQUE GUARANDA LILIAN MARCELA</t>
  </si>
  <si>
    <t>GUA989</t>
  </si>
  <si>
    <t>JARAMILLO CASTILLO JOSE STALYN</t>
  </si>
  <si>
    <t>GUA990</t>
  </si>
  <si>
    <t>SIMBALA PADILLA CARLOS EDUARDO</t>
  </si>
  <si>
    <t>GUA992</t>
  </si>
  <si>
    <t>SANCHEZ CASTELLANO GLADYS MARICELA</t>
  </si>
  <si>
    <t>GUA993</t>
  </si>
  <si>
    <t>BUSTAMANTE CHUQUIMARCA SANDRA ELIZABETH</t>
  </si>
  <si>
    <t>GUA994</t>
  </si>
  <si>
    <t>CABEZA RODRIGUEZ PETER FABRICIO</t>
  </si>
  <si>
    <t>GUA995</t>
  </si>
  <si>
    <t>TORRES BURVANO EDUARDO ANTONIO</t>
  </si>
  <si>
    <t>GUA996</t>
  </si>
  <si>
    <t>BARZOLA ARREAGA IVAN ABEL</t>
  </si>
  <si>
    <t>GUA997</t>
  </si>
  <si>
    <t>GOMEZ MONTUFAR ANA MARIA</t>
  </si>
  <si>
    <t>1.1.03.01.29</t>
  </si>
  <si>
    <t>CLIENTES SECTOR DURAN</t>
  </si>
  <si>
    <t>CAM012</t>
  </si>
  <si>
    <t>DLE064</t>
  </si>
  <si>
    <t>PANTA MURILLO CARMEN YSABEL</t>
  </si>
  <si>
    <t>DUR004</t>
  </si>
  <si>
    <t>SPOONER FERNANDEZ DOLORES ELVIRA</t>
  </si>
  <si>
    <t>DUR005</t>
  </si>
  <si>
    <t>MADRID ANASTACIO NANCY ELIZABETH</t>
  </si>
  <si>
    <t>DUR008</t>
  </si>
  <si>
    <t>CARPIO MORAN ROCIO YAQUELINE</t>
  </si>
  <si>
    <t>DUR009</t>
  </si>
  <si>
    <t>LOOR HOLMES MARCOS ABRAHAM</t>
  </si>
  <si>
    <t>DUR011</t>
  </si>
  <si>
    <t>SEVILLANO MORA HENRY ALEJANDRO</t>
  </si>
  <si>
    <t>DUR015</t>
  </si>
  <si>
    <t>BERNARDINO CALLE JOHNNY WILSON</t>
  </si>
  <si>
    <t>DUR018</t>
  </si>
  <si>
    <t>ITURRALDE AYOVI ANA MARIA</t>
  </si>
  <si>
    <t>DUR019</t>
  </si>
  <si>
    <t>SOLANO ZAMBRANO MERCY DEL PILAR</t>
  </si>
  <si>
    <t>DUR020</t>
  </si>
  <si>
    <t>BURBANO ASUNCION RONALD ANIBAL</t>
  </si>
  <si>
    <t>DUR022</t>
  </si>
  <si>
    <t>CORTEZ AYOVI JORGE ARMANDO</t>
  </si>
  <si>
    <t>DUR023</t>
  </si>
  <si>
    <t>CABRERA LEON ELSA INES</t>
  </si>
  <si>
    <t>DUR025</t>
  </si>
  <si>
    <t>INSERLECTRIC S.A.</t>
  </si>
  <si>
    <t>DUR026</t>
  </si>
  <si>
    <t>PEÑAFIEL MACIAS XAVIER JACINTO</t>
  </si>
  <si>
    <t>DUR028</t>
  </si>
  <si>
    <t>VERA AMAYA LILY ESTEFANIA</t>
  </si>
  <si>
    <t>DUR029</t>
  </si>
  <si>
    <t>ABAD VILLAMAR ROSA YCELA</t>
  </si>
  <si>
    <t>DUR031</t>
  </si>
  <si>
    <t>SARCOS VILLON STEFANIA BELGICA</t>
  </si>
  <si>
    <t>DUR034</t>
  </si>
  <si>
    <t>BRITO MURILLO ARTURO ENRIQUE</t>
  </si>
  <si>
    <t>DUR036</t>
  </si>
  <si>
    <t>MINA LASTRA BIRON ANDERSON</t>
  </si>
  <si>
    <t>DUR037</t>
  </si>
  <si>
    <t>PITA CARRILLO FRANKLIN HUGO</t>
  </si>
  <si>
    <t>DUR038</t>
  </si>
  <si>
    <t>MORENO SOLIS CIRILO FERNANDO</t>
  </si>
  <si>
    <t>DUR040</t>
  </si>
  <si>
    <t>QUISHPILLO PAGUAY MARIA ELENA</t>
  </si>
  <si>
    <t>DUR041</t>
  </si>
  <si>
    <t>GRACIA CASTRO CARLINA GIULIANA</t>
  </si>
  <si>
    <t>DUR042</t>
  </si>
  <si>
    <t>PONCE GREFA KEVIN BLADIMIR</t>
  </si>
  <si>
    <t>DUR043</t>
  </si>
  <si>
    <t>CADENA RODRIGUEZ JULIO OSWALDO</t>
  </si>
  <si>
    <t>DUR044</t>
  </si>
  <si>
    <t>PESANTES GONZALEZ SANDRA DEL ROCIO</t>
  </si>
  <si>
    <t>DUR046</t>
  </si>
  <si>
    <t>PAZMIÑO LITARDO ERICKA ANDREA</t>
  </si>
  <si>
    <t>DUR047</t>
  </si>
  <si>
    <t>ZAMBRANO CHANCAY LIGIA PILAR</t>
  </si>
  <si>
    <t>DUR048</t>
  </si>
  <si>
    <t>CEVALLOS CEDEÑO JUAN REMIGIO</t>
  </si>
  <si>
    <t>DUR049</t>
  </si>
  <si>
    <t>RIVAS MATA FLERIDA FATIMA</t>
  </si>
  <si>
    <t>DUR050</t>
  </si>
  <si>
    <t>NAVARRETE LOOR MAGALY BETSABETH</t>
  </si>
  <si>
    <t>DUR051</t>
  </si>
  <si>
    <t>ASPIAZU BONOSO RUFINA EPIFANIA</t>
  </si>
  <si>
    <t>DUR052</t>
  </si>
  <si>
    <t>CODUTT HERRERA ELBA LEONOR</t>
  </si>
  <si>
    <t>DUR054</t>
  </si>
  <si>
    <t>GARCIA MACIAS MARTIN SALVADOR</t>
  </si>
  <si>
    <t>DUR056</t>
  </si>
  <si>
    <t>RIVAS FIGUEROA JONATHAN XAVIER</t>
  </si>
  <si>
    <t>DUR057</t>
  </si>
  <si>
    <t>ARAUJO MORALES WELLINGTON STEVEN</t>
  </si>
  <si>
    <t>DUR059</t>
  </si>
  <si>
    <t>CEVALLOS FIGUEROA CESAR AUGUSTO</t>
  </si>
  <si>
    <t>DUR061</t>
  </si>
  <si>
    <t>VIÑAN TOMAREMA PEDRO</t>
  </si>
  <si>
    <t>DUR062</t>
  </si>
  <si>
    <t>GARCIA YEPEZ MIRELLA JULIETA DE FATIMA</t>
  </si>
  <si>
    <t>DUR063</t>
  </si>
  <si>
    <t>ESTRELLA BENITES GALO ALBERTO</t>
  </si>
  <si>
    <t>DUR065</t>
  </si>
  <si>
    <t>VILLA CAICEDO ERWIN YANDRI</t>
  </si>
  <si>
    <t>DUR068</t>
  </si>
  <si>
    <t>MOYA GUEVARA DIANA FERNANDA</t>
  </si>
  <si>
    <t>DUR070</t>
  </si>
  <si>
    <t>CAMPOS ESILDA MAGDALENA</t>
  </si>
  <si>
    <t>DUR071</t>
  </si>
  <si>
    <t>GRANIZO HUAYAMAVE OMAR JOSSUE</t>
  </si>
  <si>
    <t>DUR073</t>
  </si>
  <si>
    <t>POSADA RAMIREZ RAQUEL YOLANDA</t>
  </si>
  <si>
    <t>DUR074</t>
  </si>
  <si>
    <t>MACIAS GURUMENDI ROSA ESTHER</t>
  </si>
  <si>
    <t>DUR075</t>
  </si>
  <si>
    <t>BRIAN ROMERO TATIANA AMARILIS</t>
  </si>
  <si>
    <t>DUR076</t>
  </si>
  <si>
    <t>MACIAS VERA JESSICA ELIZABETH</t>
  </si>
  <si>
    <t>DUR079</t>
  </si>
  <si>
    <t>VELIZ ALVAREZ CAROLINA AGRIPINA</t>
  </si>
  <si>
    <t>DUR081</t>
  </si>
  <si>
    <t>MOREIRA CASANOVA CONSUELO VANESSA</t>
  </si>
  <si>
    <t>DUR082</t>
  </si>
  <si>
    <t>IRRAZABAL CHAMAIDAN DIANA CAROLINA</t>
  </si>
  <si>
    <t>DUR084</t>
  </si>
  <si>
    <t>GUACHILEMA MINTA JOSE MANUEL</t>
  </si>
  <si>
    <t>DUR085</t>
  </si>
  <si>
    <t>CHENCHE TUBON JUAN CARLOS</t>
  </si>
  <si>
    <t>DUR086</t>
  </si>
  <si>
    <t>ESTRADA SANTILLAN JASMIN AURORA</t>
  </si>
  <si>
    <t>DUR087</t>
  </si>
  <si>
    <t>RIZZO AGUIAR ANA VERONICA</t>
  </si>
  <si>
    <t>DUR089</t>
  </si>
  <si>
    <t>GENDER ARREAGA GINGER MICHELLE</t>
  </si>
  <si>
    <t>DUR090</t>
  </si>
  <si>
    <t>CORTEZ CONTRERAS ERWIN LORENZO</t>
  </si>
  <si>
    <t>DUR091</t>
  </si>
  <si>
    <t>ORAMAS HINOJOSA VICTOR DARIO</t>
  </si>
  <si>
    <t>DUR092</t>
  </si>
  <si>
    <t>CEVALLOS VACA EDGAR AUGUSTO</t>
  </si>
  <si>
    <t>DUR094</t>
  </si>
  <si>
    <t>PRODUCTOS LACTEOS GONZALEZ CIA. LTDA.</t>
  </si>
  <si>
    <t>DUR095</t>
  </si>
  <si>
    <t>TRUJILLO MORA CRISTINA DEL ROCIO</t>
  </si>
  <si>
    <t>DUR096</t>
  </si>
  <si>
    <t>FAZ POAQUIZA WILMER JULIAN</t>
  </si>
  <si>
    <t>DUR099</t>
  </si>
  <si>
    <t>CRISTOBAL MUÑOZ JONATAN ERICK</t>
  </si>
  <si>
    <t>DUR100</t>
  </si>
  <si>
    <t>COLON MINA MARCO ANTONIO</t>
  </si>
  <si>
    <t>DUR101</t>
  </si>
  <si>
    <t>ACUÑA VALDIVIEZO GLORIA ELIZABETH</t>
  </si>
  <si>
    <t>DUR102</t>
  </si>
  <si>
    <t>OCHOA CHEHAB JORGE AURELIO</t>
  </si>
  <si>
    <t>DUR103</t>
  </si>
  <si>
    <t>CEDEÑO ZAMBRANO JUAN GABRIEL</t>
  </si>
  <si>
    <t>DUR104</t>
  </si>
  <si>
    <t>QUINANCELA SOLORZANO MELINA ELIZABETH</t>
  </si>
  <si>
    <t>DUR106</t>
  </si>
  <si>
    <t>PALMA CASTRO ORLANDO ERNESTO</t>
  </si>
  <si>
    <t>DUR107</t>
  </si>
  <si>
    <t>LUSPA SISALEMA MILTON PATRICIO</t>
  </si>
  <si>
    <t>DUR108</t>
  </si>
  <si>
    <t>MACIAS GAMARRA CRISTOBAL VENANCIO</t>
  </si>
  <si>
    <t>DUR109</t>
  </si>
  <si>
    <t>REYES BORJA WALTER OSWALDO</t>
  </si>
  <si>
    <t>DUR110</t>
  </si>
  <si>
    <t>FERNANDEZ RAMIREZ ROMELIA JACOBA</t>
  </si>
  <si>
    <t>DUR111</t>
  </si>
  <si>
    <t>PINCAY MURGUEITO KATHERINE KEYLA</t>
  </si>
  <si>
    <t>DUR112</t>
  </si>
  <si>
    <t>ARANA ANALUISA EDISON ROGELIO</t>
  </si>
  <si>
    <t>DUR113</t>
  </si>
  <si>
    <t>ZAMBRANO CARRASCO WENDY JACQUELINE</t>
  </si>
  <si>
    <t>DUR114</t>
  </si>
  <si>
    <t>FARFAN GUADAMUD GLORIA DISNEY</t>
  </si>
  <si>
    <t>DUR115</t>
  </si>
  <si>
    <t>MOSQUERA LEON LUIS FRANCISCO</t>
  </si>
  <si>
    <t>DUR117</t>
  </si>
  <si>
    <t>MUÑOZ MORA CESAR ALEXI</t>
  </si>
  <si>
    <t>DUR118</t>
  </si>
  <si>
    <t>GALLEGOS RODAS MARIA NATALY</t>
  </si>
  <si>
    <t>DUR119</t>
  </si>
  <si>
    <t>ARCE TENORIO LAUTER GISNER</t>
  </si>
  <si>
    <t>DUR120</t>
  </si>
  <si>
    <t>RAMIREZ HERRERA PAUL FERNANDO</t>
  </si>
  <si>
    <t>DUR121</t>
  </si>
  <si>
    <t>LEROUX ZUÑIGA DANILO ROMO</t>
  </si>
  <si>
    <t>DUR122</t>
  </si>
  <si>
    <t>LOOR CERVANTES CRISTIAN DAVID</t>
  </si>
  <si>
    <t>DUR123</t>
  </si>
  <si>
    <t>ZAMBRANO CHAVEZ DOLORES MONSERRATE</t>
  </si>
  <si>
    <t>DUR124</t>
  </si>
  <si>
    <t>REYES ANDRADE CLAUDIA LESLIE</t>
  </si>
  <si>
    <t>DUR125</t>
  </si>
  <si>
    <t>RIVAS CASTRO CRISTOBAL ANTONIO</t>
  </si>
  <si>
    <t>DUR126</t>
  </si>
  <si>
    <t>ARTEAGA NEVAREZ AIDA NARCISA</t>
  </si>
  <si>
    <t>DUR128</t>
  </si>
  <si>
    <t>FERNANDEZ VELIZ JOCELYN TATIANA</t>
  </si>
  <si>
    <t>DUR129</t>
  </si>
  <si>
    <t>CAICEDO TREJO AMADA ORQUIDEA</t>
  </si>
  <si>
    <t>DUR131</t>
  </si>
  <si>
    <t>PEÑAFIEL BRAVO SUSANA PAMELA</t>
  </si>
  <si>
    <t>DUR132</t>
  </si>
  <si>
    <t>RECALDE VALVERDE JOSE MANUEL</t>
  </si>
  <si>
    <t>DUR133</t>
  </si>
  <si>
    <t>INTRIAGO AGUIRRE GERALDINE JESSICA</t>
  </si>
  <si>
    <t>DUR135</t>
  </si>
  <si>
    <t>CHICAIZA BASTIDAS GLADYS FABIOLA</t>
  </si>
  <si>
    <t>DUR136</t>
  </si>
  <si>
    <t>GONZALEZ RON JAZMIN ESMERALDAS</t>
  </si>
  <si>
    <t>DUR137</t>
  </si>
  <si>
    <t>RESABALA MORA LISME DEL CONSUELO</t>
  </si>
  <si>
    <t>DUR138</t>
  </si>
  <si>
    <t>CASTRO MUÑOZ ERICKA GICEL</t>
  </si>
  <si>
    <t>DUR139</t>
  </si>
  <si>
    <t>FRANKLIN ROBERTO ZAVALA GORDILLO</t>
  </si>
  <si>
    <t>DUR140</t>
  </si>
  <si>
    <t>VERA MENDOZA MARIA ESTEFANIA</t>
  </si>
  <si>
    <t>DUR142</t>
  </si>
  <si>
    <t>LOAYZA VILLA ROBERTH CESAR</t>
  </si>
  <si>
    <t>DUR143</t>
  </si>
  <si>
    <t>FERNANDEZ BARZALLO CLAUDIO IVAN</t>
  </si>
  <si>
    <t>DUR144</t>
  </si>
  <si>
    <t>ANDRADE MEDINA PATRICIA ELIZABETH</t>
  </si>
  <si>
    <t>DUR145</t>
  </si>
  <si>
    <t>MORENO CASTRO JORGE ALCIDES</t>
  </si>
  <si>
    <t>DUR146</t>
  </si>
  <si>
    <t>ELSI EDIT ALVARADO PONCE</t>
  </si>
  <si>
    <t>DUR147</t>
  </si>
  <si>
    <t>ZHUO LICHAO</t>
  </si>
  <si>
    <t>DUR148</t>
  </si>
  <si>
    <t>GUILLEN VELEZ JOSE EDUARDO</t>
  </si>
  <si>
    <t>DUR149</t>
  </si>
  <si>
    <t>NAZARENO VARGAS LUIS JOSE</t>
  </si>
  <si>
    <t>DUR150</t>
  </si>
  <si>
    <t>MORA MORA VILMA NINFA</t>
  </si>
  <si>
    <t>DUR151</t>
  </si>
  <si>
    <t>TAPIA VELASCO GLORIA SEVERA</t>
  </si>
  <si>
    <t>DUR152</t>
  </si>
  <si>
    <t>LEON LOPEZ DELIA JUDITH</t>
  </si>
  <si>
    <t>DUR153</t>
  </si>
  <si>
    <t>ORTIZ SANTAMARIA MATEO WILLIAN</t>
  </si>
  <si>
    <t>DUR154</t>
  </si>
  <si>
    <t>BRAVO FLORES GEOVANNY CAMILO</t>
  </si>
  <si>
    <t>DUR158</t>
  </si>
  <si>
    <t>VELIZ BERMELLO CARLOS JAVIER</t>
  </si>
  <si>
    <t>DUR161</t>
  </si>
  <si>
    <t>ESPINOZA MEDINA ERNESTO ENRIQUE</t>
  </si>
  <si>
    <t>DUR162</t>
  </si>
  <si>
    <t>PERERA NOA GLORIA ELEANNE</t>
  </si>
  <si>
    <t>DUR163</t>
  </si>
  <si>
    <t>AYALA BENAVIDES JIMMY PATRICIO</t>
  </si>
  <si>
    <t>DUR164</t>
  </si>
  <si>
    <t>CAMBALL TORRES MARIA DEL CARMEN</t>
  </si>
  <si>
    <t>DUR165</t>
  </si>
  <si>
    <t>NAVARRO CRUZ MARIUXI DEL ROCIO</t>
  </si>
  <si>
    <t>DUR167</t>
  </si>
  <si>
    <t>HURTADO MOSQUERA CARLOS GREGORIO</t>
  </si>
  <si>
    <t>DUR168</t>
  </si>
  <si>
    <t>PANCHANA CASTILLO MARIA CRISTINA</t>
  </si>
  <si>
    <t>DUR169</t>
  </si>
  <si>
    <t>ANGEL ROGELIO PUMA MEDINA</t>
  </si>
  <si>
    <t>DUR170</t>
  </si>
  <si>
    <t>SALINAS DOMO FREDDY LEONARDO</t>
  </si>
  <si>
    <t>DUR171</t>
  </si>
  <si>
    <t>MAMARANDI PAREDES VALERIA MAGDALENA</t>
  </si>
  <si>
    <t>DUR172</t>
  </si>
  <si>
    <t>BONE MINA LUIS MARCO</t>
  </si>
  <si>
    <t>DUR174</t>
  </si>
  <si>
    <t>ERICK DAVID VINUEZA CORREA</t>
  </si>
  <si>
    <t>DUR175</t>
  </si>
  <si>
    <t>MOGRO VALDEZ ROSA DEL CISNE</t>
  </si>
  <si>
    <t>DUR177</t>
  </si>
  <si>
    <t>NOVAY REMACHE LOURDES ALEXANDRA</t>
  </si>
  <si>
    <t>DUR178</t>
  </si>
  <si>
    <t>PALACIOS BEJARANO HAROLD WILSON</t>
  </si>
  <si>
    <t>DUR179</t>
  </si>
  <si>
    <t>ZAPATA VILLON CARMITA DEL PILAR</t>
  </si>
  <si>
    <t>DUR180</t>
  </si>
  <si>
    <t>GRANDSOUTH S.A.</t>
  </si>
  <si>
    <t>DUR181</t>
  </si>
  <si>
    <t>TRACTOCENTRO ECUADOR</t>
  </si>
  <si>
    <t>DUR182</t>
  </si>
  <si>
    <t>INDUSTRIA ALUCAPS ECUADOR GA S.A.</t>
  </si>
  <si>
    <t>DUR184</t>
  </si>
  <si>
    <t>LEON PALMA BRYAN XAVIER</t>
  </si>
  <si>
    <t>DUR185</t>
  </si>
  <si>
    <t>ARREAGA AGUILAR IVAN VICENTE</t>
  </si>
  <si>
    <t>DUR186</t>
  </si>
  <si>
    <t>PERALTA CASTILLO MARIUXI MARICELA</t>
  </si>
  <si>
    <t>DUR188</t>
  </si>
  <si>
    <t>CASTILLO SALAS AMABILIA JACQUELINE</t>
  </si>
  <si>
    <t>DUR189</t>
  </si>
  <si>
    <t>LAPIDO UBEDA LUIS FERNANDO</t>
  </si>
  <si>
    <t>DUR190</t>
  </si>
  <si>
    <t>JARRIN ALARCON VIOLETA GENESIS</t>
  </si>
  <si>
    <t>DUR191</t>
  </si>
  <si>
    <t>VASCONEZ BELTRAN MONICA ALEXANDRA</t>
  </si>
  <si>
    <t>DUR193</t>
  </si>
  <si>
    <t>ANGUIETA SAMANIEGO RAUL</t>
  </si>
  <si>
    <t>DUR194</t>
  </si>
  <si>
    <t>ESTRELLA BRIONES EDUARDO ANDRES</t>
  </si>
  <si>
    <t>DUR195</t>
  </si>
  <si>
    <t>CORRALES CAVERO CHRISTIAN ENRIQUE</t>
  </si>
  <si>
    <t>DUR196</t>
  </si>
  <si>
    <t>UNION DE ORGANIZACIONES CAMPESINAS CACAOTERAS UNOCACE</t>
  </si>
  <si>
    <t>DUR198</t>
  </si>
  <si>
    <t>ROMERO GARCIA LAURO MIGUEL</t>
  </si>
  <si>
    <t>DUR199</t>
  </si>
  <si>
    <t>PONCE BAEZ MARIA DEL ROCIO</t>
  </si>
  <si>
    <t>DUR202</t>
  </si>
  <si>
    <t>ALCIVAR VERA WENDY MARIA</t>
  </si>
  <si>
    <t>DUR204</t>
  </si>
  <si>
    <t>LEON ORTEGA CATHERINE ELIZABETH</t>
  </si>
  <si>
    <t>DUR205</t>
  </si>
  <si>
    <t>PERALTA GODOY JORGE DAVID</t>
  </si>
  <si>
    <t>DUR206</t>
  </si>
  <si>
    <t>BAÑOS BARRAGAN FLOR AMERICA</t>
  </si>
  <si>
    <t>DUR207</t>
  </si>
  <si>
    <t>FIGUEROA RUIZ NAIDDA ELIZABETH</t>
  </si>
  <si>
    <t>DUR208</t>
  </si>
  <si>
    <t>ESPINOSA CORDOVA TEODULO FRANCISCO</t>
  </si>
  <si>
    <t>DUR209</t>
  </si>
  <si>
    <t>CHIMBORAZO ROBLES OLIVER JOSE</t>
  </si>
  <si>
    <t>DUR210</t>
  </si>
  <si>
    <t>ESPINOZA ZUNIGA ISABEL MARIA</t>
  </si>
  <si>
    <t>DUR211</t>
  </si>
  <si>
    <t>HUNGRIA CALERO JOSE LUIS</t>
  </si>
  <si>
    <t>DUR212</t>
  </si>
  <si>
    <t>YUBI PAZMINO WALTER MICHAEL</t>
  </si>
  <si>
    <t>DUR213</t>
  </si>
  <si>
    <t>SARAGUAYO SALDANA PABLO MARIANO</t>
  </si>
  <si>
    <t>DUR214</t>
  </si>
  <si>
    <t>PAVON QUINTE LOURDES DE JESUS</t>
  </si>
  <si>
    <t>DUR215</t>
  </si>
  <si>
    <t>GAMARRA MURILLO RUSBEL EDUARDO</t>
  </si>
  <si>
    <t>DUR216</t>
  </si>
  <si>
    <t>MOREIRA VERA ERNESTINA DE LOS ANGELES</t>
  </si>
  <si>
    <t>DUR217</t>
  </si>
  <si>
    <t>CHALAR BONE JESSICA GEOCONDA</t>
  </si>
  <si>
    <t>DUR218</t>
  </si>
  <si>
    <t>LOZANO OTERO RICARDO REIMONDI</t>
  </si>
  <si>
    <t>DUR219</t>
  </si>
  <si>
    <t>VERA POSLIGUA MARIA ALEXANDRA</t>
  </si>
  <si>
    <t>DUR221</t>
  </si>
  <si>
    <t>BENALCAZAR PEÑAFIEL LEANDRO JOSUE</t>
  </si>
  <si>
    <t>DUR222</t>
  </si>
  <si>
    <t>ARREAGA HINOSTROZA ANTERO FLORENCIO</t>
  </si>
  <si>
    <t>DUR223</t>
  </si>
  <si>
    <t>ORELLANA MORA MAYRA ELIZABETH</t>
  </si>
  <si>
    <t>DUR225</t>
  </si>
  <si>
    <t>ALVARADO PIN EMILIO PABLO</t>
  </si>
  <si>
    <t>DUR226</t>
  </si>
  <si>
    <t>ALARCON MORALES JENNY ROCIO</t>
  </si>
  <si>
    <t>DUR227</t>
  </si>
  <si>
    <t>LOGROÑO REYES VICENTE JAVIER</t>
  </si>
  <si>
    <t>DUR229</t>
  </si>
  <si>
    <t>GONZABAY CASTRO JAIME NORBERTO</t>
  </si>
  <si>
    <t>DUR230</t>
  </si>
  <si>
    <t>LEON LOPEZ LUZ LEONELA</t>
  </si>
  <si>
    <t>DUR231</t>
  </si>
  <si>
    <t>GUERRERO CARRIEL CARLOS FRANCISCO</t>
  </si>
  <si>
    <t>DUR233</t>
  </si>
  <si>
    <t>GUEVARA RAMOS MILTON HENRY</t>
  </si>
  <si>
    <t>DUR234</t>
  </si>
  <si>
    <t>GAVILAN MARIA LUCIA</t>
  </si>
  <si>
    <t>DUR237</t>
  </si>
  <si>
    <t>CALI PINCAY SANDRA ELIZABETH</t>
  </si>
  <si>
    <t>DUR239</t>
  </si>
  <si>
    <t>COMPAÑIA DE TRANSPORTE CUADRADO VALLEJO S.A. CUADLLEJO</t>
  </si>
  <si>
    <t>DUR240</t>
  </si>
  <si>
    <t>MIRANDA VERNAZA JENNIFER ROXANA</t>
  </si>
  <si>
    <t>DUR241</t>
  </si>
  <si>
    <t>MENDOZA CHAVEZ RONALD JAIR</t>
  </si>
  <si>
    <t>DUR242</t>
  </si>
  <si>
    <t>CARDENAS ORELLANA JONATHAN MAURICIO</t>
  </si>
  <si>
    <t>DUR243</t>
  </si>
  <si>
    <t>ORTEGA ALVAREZ CARLA DENISSE</t>
  </si>
  <si>
    <t>DUR244</t>
  </si>
  <si>
    <t>MORA RODRIGUEZ BLANCA MARGARITA</t>
  </si>
  <si>
    <t>DUR245</t>
  </si>
  <si>
    <t>VILLEGAS BASTIDAS JOSE ALFREDO</t>
  </si>
  <si>
    <t>DUR246</t>
  </si>
  <si>
    <t>PACHAR GONZALEZ ERIKA JOHANNA</t>
  </si>
  <si>
    <t>DUR247</t>
  </si>
  <si>
    <t>MURILLO ARTEAGA FELIX ENRIQUE</t>
  </si>
  <si>
    <t>DUR248</t>
  </si>
  <si>
    <t>ITURRALDE THORET ALBERTO FELIX</t>
  </si>
  <si>
    <t>DUR249</t>
  </si>
  <si>
    <t>MINA MONTANO JUVER RUBEN</t>
  </si>
  <si>
    <t>DUR250</t>
  </si>
  <si>
    <t>SARMIENTO MARTINEZ GRACE VANESSA</t>
  </si>
  <si>
    <t>DUR251</t>
  </si>
  <si>
    <t>CHICA PONCE ANDREA STEFANIA</t>
  </si>
  <si>
    <t>DUR252</t>
  </si>
  <si>
    <t>CEDENO ZAMBRANO MARYORY MONSERRATE</t>
  </si>
  <si>
    <t>DUR253</t>
  </si>
  <si>
    <t>PRECIADO SALVATIERRA WILMER JAVIER</t>
  </si>
  <si>
    <t>DUR254</t>
  </si>
  <si>
    <t>DOMINGUEZ DESIDERIO DANIEL ROLANDO</t>
  </si>
  <si>
    <t>DUR255</t>
  </si>
  <si>
    <t>MEDINA PLUAS BRYAN GUILLERMO</t>
  </si>
  <si>
    <t>DUR256</t>
  </si>
  <si>
    <t>RODAS HERNANDEZ MARIBEL JANETH</t>
  </si>
  <si>
    <t>DUR258</t>
  </si>
  <si>
    <t>QUISIGUINA NUNEZ MARTHA ELIZABETH</t>
  </si>
  <si>
    <t>DUR259</t>
  </si>
  <si>
    <t>BRAVO TORRES DANIEL FERNANDO</t>
  </si>
  <si>
    <t>DUR261</t>
  </si>
  <si>
    <t>QUINTO BORJA LAURA PAMELA</t>
  </si>
  <si>
    <t>DUR262</t>
  </si>
  <si>
    <t>ORELLANA CALDERON JUAN CARLOS</t>
  </si>
  <si>
    <t>DUR264</t>
  </si>
  <si>
    <t>DEL SALTO RUIZ JANE STEPHANIE</t>
  </si>
  <si>
    <t>DUR265</t>
  </si>
  <si>
    <t>PALACIOS SORROSA GEOVANNY MOISES</t>
  </si>
  <si>
    <t>DUR266</t>
  </si>
  <si>
    <t>VILLACIS CASTRO JONATHAN GUILLERMO</t>
  </si>
  <si>
    <t>DUR267</t>
  </si>
  <si>
    <t>SANTANA GOMEZ CARLOS ALBERTO</t>
  </si>
  <si>
    <t>DUR268</t>
  </si>
  <si>
    <t>CEREZO MENDOZA GUIDO MAXIMO</t>
  </si>
  <si>
    <t>DUR269</t>
  </si>
  <si>
    <t>AREVALO VERA MARIA ESTELA</t>
  </si>
  <si>
    <t>DUR270</t>
  </si>
  <si>
    <t>PITA PENAFIEL ALISON CAROLINA</t>
  </si>
  <si>
    <t>DUR272</t>
  </si>
  <si>
    <t>GUTIERREZ NIEVES LIDA AURORA</t>
  </si>
  <si>
    <t>DUR273</t>
  </si>
  <si>
    <t>FERNANDEZ ASSAN CESAR ENRIQUE</t>
  </si>
  <si>
    <t>DUR274</t>
  </si>
  <si>
    <t>SANCHEZ JIMENEZ MARGARITA ELIZABETH</t>
  </si>
  <si>
    <t>DUR275</t>
  </si>
  <si>
    <t>BAJANA TACURI ANA YOLANDA</t>
  </si>
  <si>
    <t>DUR276</t>
  </si>
  <si>
    <t>VILLAVICENCIO TIGRE DARWIN YAZMANY</t>
  </si>
  <si>
    <t>DUR277</t>
  </si>
  <si>
    <t>MANZANO CABRERA KEVIN BRYAN</t>
  </si>
  <si>
    <t>DUR280</t>
  </si>
  <si>
    <t>MELENDEZ TREJO IVETTE DE GUADALUPE</t>
  </si>
  <si>
    <t>DUR286</t>
  </si>
  <si>
    <t>CEBALLOS CASTRILLON CAROLINA</t>
  </si>
  <si>
    <t>DUR287</t>
  </si>
  <si>
    <t>MONTANO CHILA MAYRA PATRICIA</t>
  </si>
  <si>
    <t>DUR288</t>
  </si>
  <si>
    <t>SANCHEZ ALVARADO JACINTA ROSARIO</t>
  </si>
  <si>
    <t>DUR292</t>
  </si>
  <si>
    <t>TAPIA RODRIGUEZ MARIOLI MARITZA</t>
  </si>
  <si>
    <t>DUR293</t>
  </si>
  <si>
    <t>LOPEZ MALDONADO CARLOS ROLANDO</t>
  </si>
  <si>
    <t>DUR294</t>
  </si>
  <si>
    <t>CARCHIPULLA BURGOS JOHANNA BEATRIZ</t>
  </si>
  <si>
    <t>DUR295</t>
  </si>
  <si>
    <t>CHECA CAPA RUTH ELIZABETH</t>
  </si>
  <si>
    <t>DUR296</t>
  </si>
  <si>
    <t>ZAMBRANO LARREA RAFAEL ANTONIO</t>
  </si>
  <si>
    <t>GUA128</t>
  </si>
  <si>
    <t>CORRAL CELLERI PEDRO CHRISTIAN</t>
  </si>
  <si>
    <t>1.1.03.01.30</t>
  </si>
  <si>
    <t>CLIENTES VÍA SAMBORONDON</t>
  </si>
  <si>
    <t>BAQ006</t>
  </si>
  <si>
    <t>BAQUERIZO DAVILA PABLO</t>
  </si>
  <si>
    <t>LAG018</t>
  </si>
  <si>
    <t>ORELLANA ROSERO GABRIELA GERMANIA</t>
  </si>
  <si>
    <t>SAM007</t>
  </si>
  <si>
    <t>CONCHA NEME DAVID EDUARDO</t>
  </si>
  <si>
    <t>SAM009</t>
  </si>
  <si>
    <t>TORRES FREIRE GENESIS EMMA</t>
  </si>
  <si>
    <t>SAM012</t>
  </si>
  <si>
    <t>ARGUELLO JURADO CHRISTIAN JAIR</t>
  </si>
  <si>
    <t>SAM014</t>
  </si>
  <si>
    <t>JIMENEZ MOSQUERA FANNY PIEDAD</t>
  </si>
  <si>
    <t>SAM015</t>
  </si>
  <si>
    <t>YUNES ANDRADE GISELLA MARIA</t>
  </si>
  <si>
    <t>SAM016</t>
  </si>
  <si>
    <t>ARGUELLO JURADO EVELYN ROSANGELA</t>
  </si>
  <si>
    <t>SAM017</t>
  </si>
  <si>
    <t>VALENCIA RIPALTA RODRIGO XAVIER</t>
  </si>
  <si>
    <t>SAM018</t>
  </si>
  <si>
    <t>BAQUERIZO VASQUEZ GUILLERMO IGNACIO JORGE</t>
  </si>
  <si>
    <t>SAM019</t>
  </si>
  <si>
    <t>NEIRA CALDERON HECTOR ROBERTO</t>
  </si>
  <si>
    <t>SAM021</t>
  </si>
  <si>
    <t>LEON ALTAMIRANO JUAN CARLOS</t>
  </si>
  <si>
    <t>SAM022</t>
  </si>
  <si>
    <t>JIMENEZ MOSQUERA CECILIA MARIA</t>
  </si>
  <si>
    <t>SAM024</t>
  </si>
  <si>
    <t>ALVARADO MORA ANDREA JACQUELINE</t>
  </si>
  <si>
    <t>SAM025</t>
  </si>
  <si>
    <t>BAQUERIZO AROSEMENA CESAR AUGUSTO</t>
  </si>
  <si>
    <t>SAM026</t>
  </si>
  <si>
    <t>CEVALLOS VILLAVICENCIO JOSE FRANCISCO</t>
  </si>
  <si>
    <t>SAM027</t>
  </si>
  <si>
    <t>RICAURTE GARCES MANUEL ISIDRO</t>
  </si>
  <si>
    <t>SAM028</t>
  </si>
  <si>
    <t>GARCIA SOLANO JOHNNY ABRAHAM</t>
  </si>
  <si>
    <t>SAM029</t>
  </si>
  <si>
    <t>RODRIGUEZ FERNANDEZ JUAN GABRIEL</t>
  </si>
  <si>
    <t>SAM030</t>
  </si>
  <si>
    <t>YARECUADOR CIA. LTDA</t>
  </si>
  <si>
    <t>SAM031</t>
  </si>
  <si>
    <t>LORENA OLIVA PINCAY PINARGOTE</t>
  </si>
  <si>
    <t>SAM032</t>
  </si>
  <si>
    <t>SAM033</t>
  </si>
  <si>
    <t>RESTAURANTE LA CASTELLANA RESCASTELLANA S.A.</t>
  </si>
  <si>
    <t>SAM037</t>
  </si>
  <si>
    <t>CAÑIZARES GARAICOA RAUL JOSE</t>
  </si>
  <si>
    <t>SAM038</t>
  </si>
  <si>
    <t>CAICEDO RODRIGUEZ ANGEL JIMMY</t>
  </si>
  <si>
    <t>SAM040</t>
  </si>
  <si>
    <t>GALINDO ALVAREZ ANA MARIA</t>
  </si>
  <si>
    <t>SAM041</t>
  </si>
  <si>
    <t>KARINA YAJAIRA ALVARADO QUINTO</t>
  </si>
  <si>
    <t>SAM042</t>
  </si>
  <si>
    <t>SAM043</t>
  </si>
  <si>
    <t>MOREINIS MALCA STEVEN VICTOR</t>
  </si>
  <si>
    <t>SAM044</t>
  </si>
  <si>
    <t>CHAVEZ CRESPO JOSE ANDRES</t>
  </si>
  <si>
    <t>SAM045</t>
  </si>
  <si>
    <t>BENEDETI RIPALDA JUAN XAVIER</t>
  </si>
  <si>
    <t>SAM046</t>
  </si>
  <si>
    <t>JOSE ALFREDO JIMENEZ PENA</t>
  </si>
  <si>
    <t>SAM050</t>
  </si>
  <si>
    <t>VITERI VITERI JOSE BENIGNO</t>
  </si>
  <si>
    <t>SAM051</t>
  </si>
  <si>
    <t>GOMEZ LOPEZ ANDRES ELISEO</t>
  </si>
  <si>
    <t>SAM052</t>
  </si>
  <si>
    <t>CHANG ESTRELLA MARIA FERNANDA</t>
  </si>
  <si>
    <t>SAM053</t>
  </si>
  <si>
    <t>RODRIGUEZ MINOTTA ADOLFO ROBERTO</t>
  </si>
  <si>
    <t>SAM056</t>
  </si>
  <si>
    <t>COELLO PALADINES CARLOS EFREN</t>
  </si>
  <si>
    <t>SAM058</t>
  </si>
  <si>
    <t>OLAYA GELLIBERT OMAR DAVID</t>
  </si>
  <si>
    <t>SAM060</t>
  </si>
  <si>
    <t>ANDA MALDONADO SEBASTIAN ALBERTO</t>
  </si>
  <si>
    <t>SAM062</t>
  </si>
  <si>
    <t>SORIA AYON RAFAEL HUMBERTO</t>
  </si>
  <si>
    <t>SAM064</t>
  </si>
  <si>
    <t>ALZATE GARCIA JUAN CARLOS</t>
  </si>
  <si>
    <t>SAM065</t>
  </si>
  <si>
    <t>MIRANDA COPPIANO MELISSA SOFIA</t>
  </si>
  <si>
    <t>SAM067</t>
  </si>
  <si>
    <t>ARTEAGA FERAUD ANTONIO IGNACIO</t>
  </si>
  <si>
    <t>SAM068</t>
  </si>
  <si>
    <t>SANDOVAL ELIZONDO SHARON ANA BEATRIZ</t>
  </si>
  <si>
    <t>SAM069</t>
  </si>
  <si>
    <t>HENRIQUES AGUILERA JORGE JOSUE</t>
  </si>
  <si>
    <t>SAM070</t>
  </si>
  <si>
    <t>MOROCHZ VALDEZ ALFREDO MAURICIO</t>
  </si>
  <si>
    <t>SAM071</t>
  </si>
  <si>
    <t>VALLARINO PEÑA GABRIELA MARIA</t>
  </si>
  <si>
    <t>SAM072</t>
  </si>
  <si>
    <t>MEJIA INTRIAGO SANDRA BALVINA</t>
  </si>
  <si>
    <t>SAM073</t>
  </si>
  <si>
    <t>CAMARONES Y PESCA DEL ECUADOR CAMPEEC S.A.</t>
  </si>
  <si>
    <t>SAM076</t>
  </si>
  <si>
    <t>RAMOS SALAS JEAN PAOLO</t>
  </si>
  <si>
    <t>SAM078</t>
  </si>
  <si>
    <t>AMAYA ZEVALLOS JAIME ANDRES</t>
  </si>
  <si>
    <t>SAM079</t>
  </si>
  <si>
    <t>NARANJO TOLEDO JUAN CARLOS</t>
  </si>
  <si>
    <t>SAM080</t>
  </si>
  <si>
    <t>EGAS NUÑEZ CAROLINA ALICIA</t>
  </si>
  <si>
    <t>SAM081</t>
  </si>
  <si>
    <t>RECOSEG S.A</t>
  </si>
  <si>
    <t>SAM082</t>
  </si>
  <si>
    <t>ELIAS MENDEZ HUGO ALEXANDER</t>
  </si>
  <si>
    <t>SAM084</t>
  </si>
  <si>
    <t>AGUIRRE BARRIGA JUAN GABRIEL</t>
  </si>
  <si>
    <t>SAM085</t>
  </si>
  <si>
    <t>RIVAS CEVALLOS MELBA JOSEFINA</t>
  </si>
  <si>
    <t>SAM086</t>
  </si>
  <si>
    <t>ROSALES PINO CARLOS BENJAMIN</t>
  </si>
  <si>
    <t>SAM087</t>
  </si>
  <si>
    <t>RIBADENEIRA CARRERA MARIA ELENA</t>
  </si>
  <si>
    <t>SAM088</t>
  </si>
  <si>
    <t>CARLOS JOSE PLAZA MENESES</t>
  </si>
  <si>
    <t>SAM089</t>
  </si>
  <si>
    <t>VALERO RODRIGUEZ ALEJANDRO JOSE</t>
  </si>
  <si>
    <t>SAM090</t>
  </si>
  <si>
    <t>RODRIGUEZ PARRA CARLOS JAVIER</t>
  </si>
  <si>
    <t>SAM093</t>
  </si>
  <si>
    <t>NADER GARZOZI RONALD ALBERTO</t>
  </si>
  <si>
    <t>SAM097</t>
  </si>
  <si>
    <t>GALLARDO CRUSELLAS CORA MARGARITA ROCIO</t>
  </si>
  <si>
    <t>SAM101</t>
  </si>
  <si>
    <t>SULLY GABRIELA GONZALEZ GUZMAN</t>
  </si>
  <si>
    <t>SAM102</t>
  </si>
  <si>
    <t>MOELLER GILBERT STEFANIE MARIA</t>
  </si>
  <si>
    <t>SAM104</t>
  </si>
  <si>
    <t>LOPEZ GALVEZ ILEANA PAOLA</t>
  </si>
  <si>
    <t>SAM105</t>
  </si>
  <si>
    <t>QUIÑONEZ CORTEZ BEATRIZ ISABEL</t>
  </si>
  <si>
    <t>SAM107</t>
  </si>
  <si>
    <t>BENAVIDES LOPEZ DAVID GONZALO</t>
  </si>
  <si>
    <t>SAM108</t>
  </si>
  <si>
    <t>YUNEZ NOWAK JUAN JOSE</t>
  </si>
  <si>
    <t>SAM109</t>
  </si>
  <si>
    <t>QUINTANA JEDERMANN HUGO MAURICIO</t>
  </si>
  <si>
    <t>SAM110</t>
  </si>
  <si>
    <t>FOODSERVEC FOOD SERVICE ECUADOR S.A</t>
  </si>
  <si>
    <t>SAM111</t>
  </si>
  <si>
    <t>RECONSTELEC S.A</t>
  </si>
  <si>
    <t>SAM113</t>
  </si>
  <si>
    <t>ROSANA LETICIA VIOLA</t>
  </si>
  <si>
    <t>SAM114</t>
  </si>
  <si>
    <t>DOUMET HERZOG SELIM FERNANDO</t>
  </si>
  <si>
    <t>SAM115</t>
  </si>
  <si>
    <t>AVILES GUERRA MARIA GABRIELA</t>
  </si>
  <si>
    <t>SAM116</t>
  </si>
  <si>
    <t>ORTEGA SANTOS JUAN PABLO</t>
  </si>
  <si>
    <t>SAM118</t>
  </si>
  <si>
    <t>EDUARDO CAMPOSANO ULLOA</t>
  </si>
  <si>
    <t>SAM121</t>
  </si>
  <si>
    <t>MOLINA SIGCHO BEATRIZ ELIZABETH</t>
  </si>
  <si>
    <t>SAM122</t>
  </si>
  <si>
    <t>ALFREDO FRANCISCO XAVIER DIAZ CARBO</t>
  </si>
  <si>
    <t>SAM127</t>
  </si>
  <si>
    <t>SAMANIEGO SERPA CESAR RAUL</t>
  </si>
  <si>
    <t>SAM128</t>
  </si>
  <si>
    <t>SILVA ARMAS MARIA ANDREA</t>
  </si>
  <si>
    <t>SAM130</t>
  </si>
  <si>
    <t>HERNANDEZ VALVERDE DANIEL EDUARDO</t>
  </si>
  <si>
    <t>SAM131</t>
  </si>
  <si>
    <t>FLORES VILLAGOMEZ EDGAR ERNESTO</t>
  </si>
  <si>
    <t>SAM135</t>
  </si>
  <si>
    <t>CARPIO FREIRE CARLOS RAUL</t>
  </si>
  <si>
    <t>SAM136</t>
  </si>
  <si>
    <t>SANCHEZ EGAS DAVID ALEJANDRO</t>
  </si>
  <si>
    <t>SAM137</t>
  </si>
  <si>
    <t>GUZMAN BERTULIO GISELA MARIA</t>
  </si>
  <si>
    <t>SAM138</t>
  </si>
  <si>
    <t>FALCONI DUEÑAS RICARDO PABLO</t>
  </si>
  <si>
    <t>SAM143</t>
  </si>
  <si>
    <t>GUEVARA CARRILLO JORGE LUIS</t>
  </si>
  <si>
    <t>SAM144</t>
  </si>
  <si>
    <t>JIMENEZ CAMPOVERDE ROSARIO MARIBEL</t>
  </si>
  <si>
    <t>SAM145</t>
  </si>
  <si>
    <t>ALONSO MERA PILAR DEL ROCIO</t>
  </si>
  <si>
    <t>SAM149</t>
  </si>
  <si>
    <t>JAVIER EMILIO HRYCANIUK</t>
  </si>
  <si>
    <t>SAM150</t>
  </si>
  <si>
    <t>XAVIER ESTRADA BJARNER</t>
  </si>
  <si>
    <t>SAM151</t>
  </si>
  <si>
    <t>BARKIGAMA S.A.</t>
  </si>
  <si>
    <t>SAM152</t>
  </si>
  <si>
    <t>VERA PIEDRA CESAR ALFONSO</t>
  </si>
  <si>
    <t>SAM155</t>
  </si>
  <si>
    <t>FREIRE VALENCIA EFREN AUGUSTO</t>
  </si>
  <si>
    <t>SAM156</t>
  </si>
  <si>
    <t>ALVAREZ GUERRERO GINA IVONNE</t>
  </si>
  <si>
    <t>SAM159</t>
  </si>
  <si>
    <t>JUAN FRANCISCO ZUNINO</t>
  </si>
  <si>
    <t>SAM160</t>
  </si>
  <si>
    <t>VITERI LANDIVAR MARIA GRACIA</t>
  </si>
  <si>
    <t>SAM161</t>
  </si>
  <si>
    <t>FIGUEROA CAÑARTE MARIA KARINA</t>
  </si>
  <si>
    <t>SAM162</t>
  </si>
  <si>
    <t>VILLACRES GUZMAN MAYI CECIBEL</t>
  </si>
  <si>
    <t>SAM163</t>
  </si>
  <si>
    <t>MONTERO HINOJOSA OSCAR LEONEL</t>
  </si>
  <si>
    <t>SAM165</t>
  </si>
  <si>
    <t>QUIMIS CHOEZ WENDY LORENA</t>
  </si>
  <si>
    <t>SAM167</t>
  </si>
  <si>
    <t>AGROPECUARIA AQUA CAMARON AGROSEACOM S.A.</t>
  </si>
  <si>
    <t>SAM170</t>
  </si>
  <si>
    <t>NORERO SANTOS JORGE ALBERTO</t>
  </si>
  <si>
    <t>SAM172</t>
  </si>
  <si>
    <t>XAVIER ALFREDO ZANABRIA VILLAMAR</t>
  </si>
  <si>
    <t>SAM173</t>
  </si>
  <si>
    <t>MULTICOMPRAS</t>
  </si>
  <si>
    <t>SAM174</t>
  </si>
  <si>
    <t>CAÑARTE EISER DIEGO EMILIO</t>
  </si>
  <si>
    <t>SAM175</t>
  </si>
  <si>
    <t>DONOSO SANCHEZ ADRIANA VALENTINA</t>
  </si>
  <si>
    <t>SAM176</t>
  </si>
  <si>
    <t>BELLETTINI CHAVEZ ESABELLA</t>
  </si>
  <si>
    <t>SAM177</t>
  </si>
  <si>
    <t>ESTRADA RAMIREZ CRISTOBAL ENRIQUE</t>
  </si>
  <si>
    <t>SAM178</t>
  </si>
  <si>
    <t>GLADYS ANGELICA AGUILAR ALVARADO</t>
  </si>
  <si>
    <t>SAM179</t>
  </si>
  <si>
    <t>RODRIGUEZ MEJIA KARLA PATRICIA</t>
  </si>
  <si>
    <t>SAM183</t>
  </si>
  <si>
    <t>RICAURTE CHUMO LUIS ALBERTO</t>
  </si>
  <si>
    <t>SAM184</t>
  </si>
  <si>
    <t>ANDRADE ANDRADE SERGIO EDUARDO</t>
  </si>
  <si>
    <t>SAM186</t>
  </si>
  <si>
    <t>VERA VELASQUEZ MARIA AUXILIADORA</t>
  </si>
  <si>
    <t>SAM188</t>
  </si>
  <si>
    <t>CASAL WESSON XAVIER GUSTAVO</t>
  </si>
  <si>
    <t>SAM193</t>
  </si>
  <si>
    <t>GOMEZ HIDALGO FERNANDO JOSE</t>
  </si>
  <si>
    <t>SAM197</t>
  </si>
  <si>
    <t>ARCENTALES BASTIDAS DANILO ANDRES</t>
  </si>
  <si>
    <t>SAM198</t>
  </si>
  <si>
    <t>BAUTISTA LITARDO NOEMI LOURDES</t>
  </si>
  <si>
    <t>SAM199</t>
  </si>
  <si>
    <t>MIRANDA MESTANZA HUGO MARCELO</t>
  </si>
  <si>
    <t>SAM202</t>
  </si>
  <si>
    <t>VELEZ VERA ANGEL ALBERTO</t>
  </si>
  <si>
    <t>SAM203</t>
  </si>
  <si>
    <t>PALACIOS CEVALLOS JUSTO FERNANDO</t>
  </si>
  <si>
    <t>SAM204</t>
  </si>
  <si>
    <t>MUÑOZ QUINTO MONICA ANABELLE</t>
  </si>
  <si>
    <t>SAM206</t>
  </si>
  <si>
    <t>RAMIREZ ROJAS RONNEY RAFAEL</t>
  </si>
  <si>
    <t>SAM207</t>
  </si>
  <si>
    <t>GILBERT JONES CARLOS LUIS</t>
  </si>
  <si>
    <t>SAM210</t>
  </si>
  <si>
    <t>FLORES LOPEZ ANDRES ALFREDO</t>
  </si>
  <si>
    <t>SAM213</t>
  </si>
  <si>
    <t>ZAMBRANO VASQUEZ ALBERTO FRANCISCO</t>
  </si>
  <si>
    <t>SAM214</t>
  </si>
  <si>
    <t>ROSERO BARZOLA KATHERINE VERONICA</t>
  </si>
  <si>
    <t>SAM216</t>
  </si>
  <si>
    <t>DIAB AGUILAR XAVIER ABDEL</t>
  </si>
  <si>
    <t>SAM217</t>
  </si>
  <si>
    <t>GAVINO LARREATEGUI JUAN ALFREDO</t>
  </si>
  <si>
    <t>SAM218</t>
  </si>
  <si>
    <t>IBAÑEZ GARCIA CARLOS RENE</t>
  </si>
  <si>
    <t>SAM221</t>
  </si>
  <si>
    <t>VILLAPRADO CHAVEZ OTTO YONIUR</t>
  </si>
  <si>
    <t>SAM223</t>
  </si>
  <si>
    <t>NAVARRO VELIZ LUIS MIGUEL</t>
  </si>
  <si>
    <t>SAM230</t>
  </si>
  <si>
    <t>CHILA QUIÑONEZ ITER ALFREDO</t>
  </si>
  <si>
    <t>SAM231</t>
  </si>
  <si>
    <t>AROSEMENA DURAN CARLOS JULIO</t>
  </si>
  <si>
    <t>SAM239</t>
  </si>
  <si>
    <t>MUÑOZ MUÑOZ WASHINGTON VICENTE</t>
  </si>
  <si>
    <t>SAM240</t>
  </si>
  <si>
    <t>ALVAREZ DAVILA JUAN DIEGO</t>
  </si>
  <si>
    <t>SAM242</t>
  </si>
  <si>
    <t>SALEM ONETO MARIA AUXILIADORA</t>
  </si>
  <si>
    <t>SAM243</t>
  </si>
  <si>
    <t>CHONG CRUZ LUIS CRISTOBAL</t>
  </si>
  <si>
    <t>SAM245</t>
  </si>
  <si>
    <t>SABUPI S.A.</t>
  </si>
  <si>
    <t>SAM249</t>
  </si>
  <si>
    <t>CALLE RAMIREZ SARA CRISTINA</t>
  </si>
  <si>
    <t>SAM250</t>
  </si>
  <si>
    <t>PLAZACAMPO S A</t>
  </si>
  <si>
    <t>SAM251</t>
  </si>
  <si>
    <t>RODRIGUEZ SANTOS RINA IVONNE</t>
  </si>
  <si>
    <t>SAM252</t>
  </si>
  <si>
    <t>JARAMILLO MENDOZA KAROL RODRIGO</t>
  </si>
  <si>
    <t>SAM254</t>
  </si>
  <si>
    <t>ZAMBRANO MOREIRA LUIS ALFREDO</t>
  </si>
  <si>
    <t>SAM255</t>
  </si>
  <si>
    <t>NARANJO PAZMIÑO OLGA MICHELLE</t>
  </si>
  <si>
    <t>SAM256</t>
  </si>
  <si>
    <t>RODRIGUEZ SALAZAR JOHANNA EUSEBIA</t>
  </si>
  <si>
    <t>SAM257</t>
  </si>
  <si>
    <t>SORIA MAYORGA NELLY PAULINA</t>
  </si>
  <si>
    <t>SAM258</t>
  </si>
  <si>
    <t>GUERRA BONNARD JULIO RAFAEL</t>
  </si>
  <si>
    <t>SAM259</t>
  </si>
  <si>
    <t>MORAN CABELLO JUSUETH WENSTLAND</t>
  </si>
  <si>
    <t>SAM260</t>
  </si>
  <si>
    <t>DURAN POLIT MARIA DANIELLA</t>
  </si>
  <si>
    <t>SAM261</t>
  </si>
  <si>
    <t>WEISSON OCHOA EVELYN SOLANGE</t>
  </si>
  <si>
    <t>SAM262</t>
  </si>
  <si>
    <t>ZAMBRANO GARCIA FRANZ BADIH</t>
  </si>
  <si>
    <t>SAM265</t>
  </si>
  <si>
    <t>ECHEVERRIA REYES JOE JOFFREY</t>
  </si>
  <si>
    <t>SAM266</t>
  </si>
  <si>
    <t>GOMEZ HIDALGO LUIS EDUARDO</t>
  </si>
  <si>
    <t>SAM268</t>
  </si>
  <si>
    <t>LEON ROCA BILLI JOE</t>
  </si>
  <si>
    <t>SAM269</t>
  </si>
  <si>
    <t>L MENTAL OFICINAS - INTELIGENTES S.A</t>
  </si>
  <si>
    <t>SAM270</t>
  </si>
  <si>
    <t>VISION ESTRATEGICA EMPRESARIAL CIA. LTDA. VISTRAEM</t>
  </si>
  <si>
    <t>SAM271</t>
  </si>
  <si>
    <t>SUAREZ MOLINA DAVID ALFREDO</t>
  </si>
  <si>
    <t>SAM273</t>
  </si>
  <si>
    <t>PINO MAULME ENRIQUE GABRIEL</t>
  </si>
  <si>
    <t>SAM274</t>
  </si>
  <si>
    <t>GRANJA CONEJEROS LUCY DEL PILAR</t>
  </si>
  <si>
    <t>SAM275</t>
  </si>
  <si>
    <t>GOMEZ ORDENANA LUCILA INES</t>
  </si>
  <si>
    <t>SAM276</t>
  </si>
  <si>
    <t>BERNAL MORAN ALEX XAVIER</t>
  </si>
  <si>
    <t>SAM277</t>
  </si>
  <si>
    <t>ESPINOSA VELARDE ALMA MARIA</t>
  </si>
  <si>
    <t>SAM279</t>
  </si>
  <si>
    <t>ORTEGA ILLINGWORTH DENISE MARIA</t>
  </si>
  <si>
    <t>SAM280</t>
  </si>
  <si>
    <t>ROMERO PRADO DIEGO ALEJANDRO</t>
  </si>
  <si>
    <t>SAM281</t>
  </si>
  <si>
    <t>AGRIHGROUP S.A</t>
  </si>
  <si>
    <t>SAM282</t>
  </si>
  <si>
    <t>NOBOA BEJARANO GLORIA</t>
  </si>
  <si>
    <t>SAM284</t>
  </si>
  <si>
    <t>ZAMBRANO MOLINA IVAN EDUARDO</t>
  </si>
  <si>
    <t>SAM285</t>
  </si>
  <si>
    <t>SETH NEETU</t>
  </si>
  <si>
    <t>SAM286</t>
  </si>
  <si>
    <t>SOTOMAYOR MONTEVERDE BRENDA JUDITH</t>
  </si>
  <si>
    <t>SAM287</t>
  </si>
  <si>
    <t>GUARDINI PRIETO ADOLFO GIUSEPPE</t>
  </si>
  <si>
    <t>SAM288</t>
  </si>
  <si>
    <t>GUTIERREZ HERNANDEZ RICARDO ALBERTO</t>
  </si>
  <si>
    <t>SAM292</t>
  </si>
  <si>
    <t>MOLESTINA NOBOA JOSE LUIS</t>
  </si>
  <si>
    <t>SAM293</t>
  </si>
  <si>
    <t>REIMBERG BADUY PETER PAUL</t>
  </si>
  <si>
    <t>SAM294</t>
  </si>
  <si>
    <t>MOLINA ROBLES MARIO EDER</t>
  </si>
  <si>
    <t>SAM295</t>
  </si>
  <si>
    <t>TAX-CONSULTINGROUP S A</t>
  </si>
  <si>
    <t>SAM296</t>
  </si>
  <si>
    <t>AGUILERA PAZMINO AMALIA ESTHER</t>
  </si>
  <si>
    <t>SAM298</t>
  </si>
  <si>
    <t>PANCHANA CHALEN PILAR</t>
  </si>
  <si>
    <t>SAM303</t>
  </si>
  <si>
    <t>CARVAJAL SUASTEGUI AMADA MERCEDES</t>
  </si>
  <si>
    <t>SAM306</t>
  </si>
  <si>
    <t>GRANADOS MUTIS JUAN PABLO</t>
  </si>
  <si>
    <t>SAM307</t>
  </si>
  <si>
    <t>GUZMAN CELLERI GINGER DEL ROCIO</t>
  </si>
  <si>
    <t>SAM310</t>
  </si>
  <si>
    <t>FORESTIERI CUCALON GIANCARLO</t>
  </si>
  <si>
    <t>SAM311</t>
  </si>
  <si>
    <t>SORIANO NUNEZ CAMILO ERNESTO</t>
  </si>
  <si>
    <t>SAM313</t>
  </si>
  <si>
    <t>CHEMEL ALFREDO NEME MACCHIAVELLO</t>
  </si>
  <si>
    <t>SAM315</t>
  </si>
  <si>
    <t>BOSCHETTI BARREIRO TRIZZIA GIOVANNA</t>
  </si>
  <si>
    <t>SAM316</t>
  </si>
  <si>
    <t>MARIA LORENA CENTENO ANDRADE</t>
  </si>
  <si>
    <t>SAM319</t>
  </si>
  <si>
    <t>SALAZAR TELLO NICOLAS EDUARDO</t>
  </si>
  <si>
    <t>SAM320</t>
  </si>
  <si>
    <t>JARAMILLO MEJIA EDGAR PATRICIO</t>
  </si>
  <si>
    <t>SAM322</t>
  </si>
  <si>
    <t>OSPINA PALADINES CARLOS ANDRES</t>
  </si>
  <si>
    <t>SAM326</t>
  </si>
  <si>
    <t>BACULIMA URGILES PABLO FERNANDO</t>
  </si>
  <si>
    <t>SAM329</t>
  </si>
  <si>
    <t>FALCONI DUEÑAS ELISA MARIA</t>
  </si>
  <si>
    <t>SAM334</t>
  </si>
  <si>
    <t>ITURRALDE THORET DANIEL JOSE</t>
  </si>
  <si>
    <t>SAM335</t>
  </si>
  <si>
    <t>JARRIN GONZAGA LUIS ALFONSO</t>
  </si>
  <si>
    <t>SAM337</t>
  </si>
  <si>
    <t>INGENIERO ALVARO PINO ICAZA</t>
  </si>
  <si>
    <t>SAM338</t>
  </si>
  <si>
    <t>RIVAS DE PENALOZA BEATRIZ ELENA</t>
  </si>
  <si>
    <t>SAM340</t>
  </si>
  <si>
    <t>ANDRADE AMOROZO AUGUSTO GUIDO</t>
  </si>
  <si>
    <t>SAM341</t>
  </si>
  <si>
    <t>JURADO LARREA FABRICIO GUSTAVO</t>
  </si>
  <si>
    <t>SAM344</t>
  </si>
  <si>
    <t>COBENA MACIAS FRAY RUDYARB</t>
  </si>
  <si>
    <t>SAM347</t>
  </si>
  <si>
    <t>INTRIAGO NAVARRETE MARIELA ADELAIDA</t>
  </si>
  <si>
    <t>SAM350</t>
  </si>
  <si>
    <t>SAN ANDRES OREJUELA ELSA JANNETT</t>
  </si>
  <si>
    <t>SAM351</t>
  </si>
  <si>
    <t>ZARLENGA RAMIREZ MONICA GISELA</t>
  </si>
  <si>
    <t>SAM352</t>
  </si>
  <si>
    <t>BARAHONA MONTALVO HECTOR GONZALO</t>
  </si>
  <si>
    <t>SAM354</t>
  </si>
  <si>
    <t>CHRISTIAN GIOVANNY MUÑOZ RIVERA</t>
  </si>
  <si>
    <t>SAM356</t>
  </si>
  <si>
    <t>CIALONI PINTO GIANCARLO</t>
  </si>
  <si>
    <t>SAM358</t>
  </si>
  <si>
    <t>CARRERA DAVILA ROMMEL EDUARDO</t>
  </si>
  <si>
    <t>SAM360</t>
  </si>
  <si>
    <t>LOPEZ FLORES JUAN PEDRO</t>
  </si>
  <si>
    <t>SAM361</t>
  </si>
  <si>
    <t>RENDON PLAZA ADRIANA MARIA</t>
  </si>
  <si>
    <t>SAM362</t>
  </si>
  <si>
    <t>MOELLER GOMEZ ROMMY LEE</t>
  </si>
  <si>
    <t>SAM363</t>
  </si>
  <si>
    <t>RODRIGUEZ ROJAS FRANCISCO ESTEBAN</t>
  </si>
  <si>
    <t>SAM364</t>
  </si>
  <si>
    <t>CORTEZ BASTIDAS JORGE ENRIQUE</t>
  </si>
  <si>
    <t>SAM366</t>
  </si>
  <si>
    <t>ROMAN GARCIA JOSE LUIS</t>
  </si>
  <si>
    <t>SAM367</t>
  </si>
  <si>
    <t>ROCA AGUILERA FRANCISCO</t>
  </si>
  <si>
    <t>SAM368</t>
  </si>
  <si>
    <t>ELBA MARINA RAMIREZ CROW</t>
  </si>
  <si>
    <t>SAM373</t>
  </si>
  <si>
    <t>ALVEAR GILBERT FABIANA MARIA</t>
  </si>
  <si>
    <t>SAM375</t>
  </si>
  <si>
    <t>MORENO DE ICAZA ADRIANA</t>
  </si>
  <si>
    <t>SAM378</t>
  </si>
  <si>
    <t>CEREIJO MARTIN</t>
  </si>
  <si>
    <t>SAM380</t>
  </si>
  <si>
    <t>ZULVY BEDON LAGOS</t>
  </si>
  <si>
    <t>SAM381</t>
  </si>
  <si>
    <t>LOPEZ ARCOS GRACE IVONNE</t>
  </si>
  <si>
    <t>SAM382</t>
  </si>
  <si>
    <t>KOPPEL ADUM ANA GIANNINA</t>
  </si>
  <si>
    <t>SAM383</t>
  </si>
  <si>
    <t>ANDRADE ZAMBRANO RAMON TRINO</t>
  </si>
  <si>
    <t>SAM384</t>
  </si>
  <si>
    <t>ZAMBRANO CEVALLOS EMILIO JOSE</t>
  </si>
  <si>
    <t>SAM387</t>
  </si>
  <si>
    <t>RECALDE FERNANDEZ CARLA ANDREA</t>
  </si>
  <si>
    <t>SAM390</t>
  </si>
  <si>
    <t>MARQUEZ HONORATO ARNOLDO OSVALDO</t>
  </si>
  <si>
    <t>SAM391</t>
  </si>
  <si>
    <t>VIZCAINO ARMIJOS FELIPE</t>
  </si>
  <si>
    <t>SAM392</t>
  </si>
  <si>
    <t>KOVAL MANAGEMENT KOVMANAG S.A</t>
  </si>
  <si>
    <t>SAM394</t>
  </si>
  <si>
    <t>CASTILLO CHOCO PEDRO CHRISTIAN</t>
  </si>
  <si>
    <t>SAM396</t>
  </si>
  <si>
    <t>CHUM BASTIDAS ERNESTO ALFONSO</t>
  </si>
  <si>
    <t>SAM397</t>
  </si>
  <si>
    <t>PAZMINO HERRERA DIEGO WILFRIDO</t>
  </si>
  <si>
    <t>SAM400</t>
  </si>
  <si>
    <t>LOPEZ GERMAN FLAVIO OLIVER</t>
  </si>
  <si>
    <t>SAM402</t>
  </si>
  <si>
    <t>PAREDES CORNEJO MARIA JOSE</t>
  </si>
  <si>
    <t>SAM404</t>
  </si>
  <si>
    <t>BRODERIN S.A</t>
  </si>
  <si>
    <t>SAM406</t>
  </si>
  <si>
    <t>COFFEEBOX S A</t>
  </si>
  <si>
    <t>SAM407</t>
  </si>
  <si>
    <t>VILLACRES CORONEL KLEBER RICARDO</t>
  </si>
  <si>
    <t>SAM408</t>
  </si>
  <si>
    <t>SILGADO DIAZ ANA MARIA</t>
  </si>
  <si>
    <t>SAM410</t>
  </si>
  <si>
    <t>OLLAGUE ALARCON DIEGO GABRIEL</t>
  </si>
  <si>
    <t>SAM411</t>
  </si>
  <si>
    <t>SALAZAR ZULEYMAN FELIX ANTONIO</t>
  </si>
  <si>
    <t>SAM413</t>
  </si>
  <si>
    <t>ALARCON ALVARADO GABRIELA GISELLA</t>
  </si>
  <si>
    <t>SAM414</t>
  </si>
  <si>
    <t>NARANJO FERNANDEZ VERONICA VERENICE</t>
  </si>
  <si>
    <t>SAM415</t>
  </si>
  <si>
    <t>TOBAR MORAN ESTHER MARIA</t>
  </si>
  <si>
    <t>SAM416</t>
  </si>
  <si>
    <t>DUVAL QUIROLA KRISTTY EVELLING</t>
  </si>
  <si>
    <t>SAM417</t>
  </si>
  <si>
    <t>CARVALLO TORRES LUIS FERNANDO</t>
  </si>
  <si>
    <t>SAM418</t>
  </si>
  <si>
    <t>FABARA CUCALON CARLOS ANDRES</t>
  </si>
  <si>
    <t>SAM419</t>
  </si>
  <si>
    <t>ROSERO TEJADA RICARDO EMILIO</t>
  </si>
  <si>
    <t>SAM420</t>
  </si>
  <si>
    <t>ONETO LERTORA CARMEN MARIA</t>
  </si>
  <si>
    <t>SAM422</t>
  </si>
  <si>
    <t>GABINO MIRANDA DAVID EDUARDO</t>
  </si>
  <si>
    <t>SAM424</t>
  </si>
  <si>
    <t>HERRERA MOSQUERA SHELLMA GISELLA BERNARDIT</t>
  </si>
  <si>
    <t>SAM425</t>
  </si>
  <si>
    <t>ARAUJO AGUIRRE JUAN JOSE</t>
  </si>
  <si>
    <t>SAM426</t>
  </si>
  <si>
    <t>PINOS PEREZ JUAN SEBASTIAN</t>
  </si>
  <si>
    <t>SAM427</t>
  </si>
  <si>
    <t>MERA GILER MICHAEL AGUSTIN</t>
  </si>
  <si>
    <t>SAM428</t>
  </si>
  <si>
    <t>LABMAC S.A.</t>
  </si>
  <si>
    <t>SAM430</t>
  </si>
  <si>
    <t>HIDALGO LASTRA CONSUELO ALEXANDRA</t>
  </si>
  <si>
    <t>SAM431</t>
  </si>
  <si>
    <t>MACIAS LOPEZ GINA ELIZABETH</t>
  </si>
  <si>
    <t>SAM433</t>
  </si>
  <si>
    <t>VALLEJO PROANO FABIAN IGNACIO</t>
  </si>
  <si>
    <t>SAM434</t>
  </si>
  <si>
    <t>HENRIQUEZ PAZMINO EVELIN MARGARITA</t>
  </si>
  <si>
    <t>SAM435</t>
  </si>
  <si>
    <t>ENRIQUEZ LOMBEIDA ROSA ISABEL</t>
  </si>
  <si>
    <t>SAM437</t>
  </si>
  <si>
    <t>CHACON CALDERON SARITA MARIA DE LOS ANGEL</t>
  </si>
  <si>
    <t>1.1.03.01.31</t>
  </si>
  <si>
    <t>CLIENTES VIA A LA COSTA</t>
  </si>
  <si>
    <t>CST002</t>
  </si>
  <si>
    <t>PIEDRAHITA IDROVO CAROLINA AMALIA</t>
  </si>
  <si>
    <t>CST005</t>
  </si>
  <si>
    <t>JARAMILLO RUGEL LUIS MANUEL</t>
  </si>
  <si>
    <t>CST007</t>
  </si>
  <si>
    <t>GALEFSKI CAYCHO ALAN ALFREDO</t>
  </si>
  <si>
    <t>CST008</t>
  </si>
  <si>
    <t>MORA LUZCANDO MARIA ELENA</t>
  </si>
  <si>
    <t>CST010</t>
  </si>
  <si>
    <t>LOOR ALARCON MARLENE JANINA</t>
  </si>
  <si>
    <t>CST012</t>
  </si>
  <si>
    <t>VILLAO PALACIOS OSWALDO JAVIER</t>
  </si>
  <si>
    <t>CST014</t>
  </si>
  <si>
    <t>MUÑOZ GUTIERREZ CARLOS GUILLERMO</t>
  </si>
  <si>
    <t>CST016</t>
  </si>
  <si>
    <t>RODRIGUEZ GONZALEZ DARWIN FERNANDO</t>
  </si>
  <si>
    <t>CST017</t>
  </si>
  <si>
    <t>BALDEON TOLEDO EDISON EDUARDO</t>
  </si>
  <si>
    <t>CST019</t>
  </si>
  <si>
    <t>ORELLANA ALAVA JOHANNA MARIUXI</t>
  </si>
  <si>
    <t>CST021</t>
  </si>
  <si>
    <t>VASQUEZ HINOJOSA XIMENA DE LOURDES</t>
  </si>
  <si>
    <t>CST022</t>
  </si>
  <si>
    <t>RAMIREZ RUIZ DAVID EDUARDO</t>
  </si>
  <si>
    <t>CST023</t>
  </si>
  <si>
    <t>MACKLIFF COELLO MARCO ANTONIO</t>
  </si>
  <si>
    <t>CST024</t>
  </si>
  <si>
    <t>ORRANTIA MEDINA MARIA CECILIA</t>
  </si>
  <si>
    <t>CST025</t>
  </si>
  <si>
    <t>KARIN JANETH ARAY SILVA</t>
  </si>
  <si>
    <t>CST026</t>
  </si>
  <si>
    <t>SANCHEZ MARTINEZ CECILIA MAGDALENA</t>
  </si>
  <si>
    <t>CST027</t>
  </si>
  <si>
    <t>AL ALAM HADWE YOUSEF</t>
  </si>
  <si>
    <t>CST028</t>
  </si>
  <si>
    <t>MARTINEZ SEGARRA FERNANDO EFRAIN</t>
  </si>
  <si>
    <t>CST029</t>
  </si>
  <si>
    <t>INTRIAGO MERO LIDER JONAS</t>
  </si>
  <si>
    <t>CST030</t>
  </si>
  <si>
    <t>CARLOS ENRIQUE PEREZ REYES</t>
  </si>
  <si>
    <t>CST031</t>
  </si>
  <si>
    <t>ORTEGA BURGOS RAUL GERARDO</t>
  </si>
  <si>
    <t>CST032</t>
  </si>
  <si>
    <t>APOLO MATAMOROS ILSI AMERICA</t>
  </si>
  <si>
    <t>CST033</t>
  </si>
  <si>
    <t>LEON VILLAO ANGEL ALBERTO</t>
  </si>
  <si>
    <t>CST034</t>
  </si>
  <si>
    <t>MOREIRA AGUIRRE RICHARD OMAR</t>
  </si>
  <si>
    <t>CST036</t>
  </si>
  <si>
    <t>ARTEAGA MENENDEZ JAVIER ENRIQUE</t>
  </si>
  <si>
    <t>CST037</t>
  </si>
  <si>
    <t>GRANDA QUESADA FABRICIO OLMEDO</t>
  </si>
  <si>
    <t>CST039</t>
  </si>
  <si>
    <t>GRACIA MARIA PEREZ CERECEDA</t>
  </si>
  <si>
    <t>CST042</t>
  </si>
  <si>
    <t>YEPEZ PARRAGA JULIO MARLON</t>
  </si>
  <si>
    <t>CST043</t>
  </si>
  <si>
    <t>ESPINOZA CONSTANTE JEAN PAUL</t>
  </si>
  <si>
    <t>CST044</t>
  </si>
  <si>
    <t>SOLIS CHIQUITO ALFREDO DANIEL</t>
  </si>
  <si>
    <t>CST045</t>
  </si>
  <si>
    <t>LEDESMA CARDENAS BYRON JOSE</t>
  </si>
  <si>
    <t>CST047</t>
  </si>
  <si>
    <t>RICAURTE SANCHEZ JOSE GUSTAVO</t>
  </si>
  <si>
    <t>CST048</t>
  </si>
  <si>
    <t>PASHMA GUADALUPE ANGEL ALEX</t>
  </si>
  <si>
    <t>CST050</t>
  </si>
  <si>
    <t>SETH SHAILENDRA</t>
  </si>
  <si>
    <t>CST051</t>
  </si>
  <si>
    <t>DROUET CEDEÑO FERNANDO XAVIER</t>
  </si>
  <si>
    <t>CST053</t>
  </si>
  <si>
    <t>VILLACIS NORIEGA MONICA TATIANA</t>
  </si>
  <si>
    <t>CST055</t>
  </si>
  <si>
    <t>JACHO CHAVEZ MANUEL DE JESUS</t>
  </si>
  <si>
    <t>CST056</t>
  </si>
  <si>
    <t>PEREZ HERNANDEZ BERNARDO ANTONIO</t>
  </si>
  <si>
    <t>CST057</t>
  </si>
  <si>
    <t>VEGA CEDEÑO EDUARDO RENE</t>
  </si>
  <si>
    <t>CST058</t>
  </si>
  <si>
    <t>SOLORZANO DELGADO KAREN JAQUELINE</t>
  </si>
  <si>
    <t>CST060</t>
  </si>
  <si>
    <t>CEDEÑO RIVAS ELVIS JAVIER</t>
  </si>
  <si>
    <t>CST061</t>
  </si>
  <si>
    <t>DAGER FLORES VICENTE ALFREDO</t>
  </si>
  <si>
    <t>CST062</t>
  </si>
  <si>
    <t>PAZMIÑO MOLINA CRISTOBAL EDUARDO</t>
  </si>
  <si>
    <t>CST063</t>
  </si>
  <si>
    <t>PAEZ JORQUERA FRANCISCO JAVIER ROBERTO</t>
  </si>
  <si>
    <t>CST064</t>
  </si>
  <si>
    <t>LOOR ORTEGA JACKELINE LUCIA</t>
  </si>
  <si>
    <t>CST065</t>
  </si>
  <si>
    <t>JORDAN GRANJA MARIA FERNANDA</t>
  </si>
  <si>
    <t>CST066</t>
  </si>
  <si>
    <t>BASTIDAS GONZALEZ FELIX GUSTAVO</t>
  </si>
  <si>
    <t>CST067</t>
  </si>
  <si>
    <t>LUZURIAGA CAMPOVERDE MILTON JAIRO</t>
  </si>
  <si>
    <t>CST069</t>
  </si>
  <si>
    <t>GONZALEZ LINDAO FREDDY GIOVANNY</t>
  </si>
  <si>
    <t>CST070</t>
  </si>
  <si>
    <t>MUIRRAGUI ZAMBRANO LUIS ALBERTO</t>
  </si>
  <si>
    <t>CST071</t>
  </si>
  <si>
    <t>RODRIGUEZ GUTIERREZ NANCY VERONICA</t>
  </si>
  <si>
    <t>CST072</t>
  </si>
  <si>
    <t>HAZ PALACIOS ROSANA ANALIA</t>
  </si>
  <si>
    <t>CST073</t>
  </si>
  <si>
    <t>WEISON EGAS ANTONELLA DEL ROCIO</t>
  </si>
  <si>
    <t>CST075</t>
  </si>
  <si>
    <t>YAGLODVIAL S.A.</t>
  </si>
  <si>
    <t>CST076</t>
  </si>
  <si>
    <t>PAREDES SALTOS JAVIER ALEJANDRO</t>
  </si>
  <si>
    <t>CST077</t>
  </si>
  <si>
    <t>ARAUZ SAAVEDRA GONZALO XAVIER</t>
  </si>
  <si>
    <t>CST078</t>
  </si>
  <si>
    <t>NEWMARKS S.A</t>
  </si>
  <si>
    <t>CST079</t>
  </si>
  <si>
    <t>CONSUEGRA JIMENEZ ANGEL DANIEL</t>
  </si>
  <si>
    <t>CST080</t>
  </si>
  <si>
    <t>VEAS MEZA JAVIERA FRANCISCA</t>
  </si>
  <si>
    <t>CST081</t>
  </si>
  <si>
    <t>DIANA VANESSA ROMERO SECAIRA</t>
  </si>
  <si>
    <t>CST082</t>
  </si>
  <si>
    <t>EGGELING MENDEZ GUSTAVO ADOLFO</t>
  </si>
  <si>
    <t>CST083</t>
  </si>
  <si>
    <t>IBANEZ VASCONES MARIA CECILIA</t>
  </si>
  <si>
    <t>CST084</t>
  </si>
  <si>
    <t>IZQUIETA CERDA TATIANA PAOLA</t>
  </si>
  <si>
    <t>CST085</t>
  </si>
  <si>
    <t>VERA GONZALEZ MARIANA LORENA</t>
  </si>
  <si>
    <t>CST087</t>
  </si>
  <si>
    <t>MARTEN CABALLERO NILDA</t>
  </si>
  <si>
    <t>CST088</t>
  </si>
  <si>
    <t>CHANG SALAS JOSE ROMULO</t>
  </si>
  <si>
    <t>CST089</t>
  </si>
  <si>
    <t>MORA GUERRERO HILDA ANTONIETA</t>
  </si>
  <si>
    <t>CST090</t>
  </si>
  <si>
    <t>GONZALEZ RIVERA MAURICIO GIOVANNI</t>
  </si>
  <si>
    <t>CST091</t>
  </si>
  <si>
    <t>VILLAGOMEZ OJEDA ANA CECILIA</t>
  </si>
  <si>
    <t>CST093</t>
  </si>
  <si>
    <t>CAICEDO ROSSI WALTER FERNANDO</t>
  </si>
  <si>
    <t>CST095</t>
  </si>
  <si>
    <t>GILBERT SILVA CECILIA MARIA</t>
  </si>
  <si>
    <t>CST098</t>
  </si>
  <si>
    <t>FLORES MORALES JORGE ALFREDO</t>
  </si>
  <si>
    <t>CST102</t>
  </si>
  <si>
    <t>JARAMILLO SANCHEZ RICARDO DAVID</t>
  </si>
  <si>
    <t>CST103</t>
  </si>
  <si>
    <t>HERRERA DIAZ HIALINA AMALIA DE LAS ROSAS</t>
  </si>
  <si>
    <t>CST104</t>
  </si>
  <si>
    <t>MATAMOROS CHUNGA HOLGER EDUARDO</t>
  </si>
  <si>
    <t>CST106</t>
  </si>
  <si>
    <t>GARCIA ADUM SANDRA VERONICA</t>
  </si>
  <si>
    <t>CST109</t>
  </si>
  <si>
    <t>CALLE LOFFREDO LUIS DANIEL</t>
  </si>
  <si>
    <t>CST110</t>
  </si>
  <si>
    <t>JARAMILLO SEMINARIO FRANCISCO JAVIER</t>
  </si>
  <si>
    <t>CST111</t>
  </si>
  <si>
    <t>ARIAS RIVERA SONIA CARMEN</t>
  </si>
  <si>
    <t>CST112</t>
  </si>
  <si>
    <t>ALVARADO JIMBO CIA. LTDA.</t>
  </si>
  <si>
    <t>CST115</t>
  </si>
  <si>
    <t>AGUILAR CARDENAS EDWIN MARCELO</t>
  </si>
  <si>
    <t>CST116</t>
  </si>
  <si>
    <t>SALAMEA HUREL MARIUXI MINERVA</t>
  </si>
  <si>
    <t>CST117</t>
  </si>
  <si>
    <t>LOAIZA ORELLANA IGOR WLADISLAV</t>
  </si>
  <si>
    <t>CST119</t>
  </si>
  <si>
    <t>ANDRADRE CASSINELLI KAREM PAMELA</t>
  </si>
  <si>
    <t>CST121</t>
  </si>
  <si>
    <t>AREVALO MORA JOHNNY ROBERTO</t>
  </si>
  <si>
    <t>CST122</t>
  </si>
  <si>
    <t>SUQUILANDA VERA MICHAEL ANTONIO</t>
  </si>
  <si>
    <t>CST123</t>
  </si>
  <si>
    <t>LEON ZAPATA JHONNY JAIR</t>
  </si>
  <si>
    <t>CST124</t>
  </si>
  <si>
    <t>BASANTES ZAMBRANO CHRISTIAN ANDRES</t>
  </si>
  <si>
    <t>CST126</t>
  </si>
  <si>
    <t>RODRIGUEZ ANDRADE JAIME ALFREDO</t>
  </si>
  <si>
    <t>CST127</t>
  </si>
  <si>
    <t>RUPERTI LOOR ANA MARIA</t>
  </si>
  <si>
    <t>CST128</t>
  </si>
  <si>
    <t>RIVAS CONSTANTINE VICENTE EMILIO</t>
  </si>
  <si>
    <t>CST130</t>
  </si>
  <si>
    <t>NARVAEZ SOLORZANO GABRIEL ANDRES</t>
  </si>
  <si>
    <t>CST132</t>
  </si>
  <si>
    <t>PLAZA TUMBACO FRANCISCO XAVIER</t>
  </si>
  <si>
    <t>CST133</t>
  </si>
  <si>
    <t>NARANJO BENITES LUIS ALBERTO</t>
  </si>
  <si>
    <t>CST134</t>
  </si>
  <si>
    <t>POW CHON LONG MOREIRA STEFANIA DESIREE</t>
  </si>
  <si>
    <t>CST135</t>
  </si>
  <si>
    <t>AGUILAR BARCO LUIS ANTONIO</t>
  </si>
  <si>
    <t>CST138</t>
  </si>
  <si>
    <t>MALDONADO GONZALEZ SILVIA ELIZABETH</t>
  </si>
  <si>
    <t>CST139</t>
  </si>
  <si>
    <t>MENDIETA CANELO SANDRA ANGELICA</t>
  </si>
  <si>
    <t>CST141</t>
  </si>
  <si>
    <t>APOLO QUEZADA IVAN RAMIRO</t>
  </si>
  <si>
    <t>CST142</t>
  </si>
  <si>
    <t>JOUVIN SORIA JIMMY BOLIVAR</t>
  </si>
  <si>
    <t>CST144</t>
  </si>
  <si>
    <t>VALERO CEPEDA IVONNE MARIA</t>
  </si>
  <si>
    <t>CST146</t>
  </si>
  <si>
    <t>GUTIERREZ ALZAMORA VERONICA DEL PILAR</t>
  </si>
  <si>
    <t>CST151</t>
  </si>
  <si>
    <t>MORILLO GRIBORIO JUAN PABLO</t>
  </si>
  <si>
    <t>CST152</t>
  </si>
  <si>
    <t>MONTESDEOCA ZAMBRANO SILVIA MARIA</t>
  </si>
  <si>
    <t>CST158</t>
  </si>
  <si>
    <t>PAREDES CASTRO PAOLA VANESSA</t>
  </si>
  <si>
    <t>CST159</t>
  </si>
  <si>
    <t>CEDEÑO VILLAVICENCIO ROBERTO ANTONIO</t>
  </si>
  <si>
    <t>CST160</t>
  </si>
  <si>
    <t>FERNANDEZ PACHECO DIANA ISABEL</t>
  </si>
  <si>
    <t>CST164</t>
  </si>
  <si>
    <t>MARRIOTT GONZALEZ ANDRES RICARDO</t>
  </si>
  <si>
    <t>CST166</t>
  </si>
  <si>
    <t>PLUAS PAREDES LUBI ISIDRO</t>
  </si>
  <si>
    <t>CST167</t>
  </si>
  <si>
    <t>GOMEZ BAHAMON PEDRO FELIPE</t>
  </si>
  <si>
    <t>CST168</t>
  </si>
  <si>
    <t>POVEDA VACA ANDRES EDUARDO</t>
  </si>
  <si>
    <t>CST170</t>
  </si>
  <si>
    <t>VALENCIA CEDEÑO MARIA CONCHITA</t>
  </si>
  <si>
    <t>CST172</t>
  </si>
  <si>
    <t>ZAMBRANO COLLAGUAZO HECTOR FABIAN</t>
  </si>
  <si>
    <t>CST173</t>
  </si>
  <si>
    <t>CUEVA CALI SAMANTHA MILENA</t>
  </si>
  <si>
    <t>CST174</t>
  </si>
  <si>
    <t>BALLESTER ROMERO EDWARD JAVIER</t>
  </si>
  <si>
    <t>CST175</t>
  </si>
  <si>
    <t>PAREDES ALVARADO RUBEN JOSE</t>
  </si>
  <si>
    <t>CST176</t>
  </si>
  <si>
    <t>VELIZ NOBOA CARLOS ANTONIO</t>
  </si>
  <si>
    <t>CST177</t>
  </si>
  <si>
    <t>OSORIO RESTREPO CESAR AUGUSTO</t>
  </si>
  <si>
    <t>CST179</t>
  </si>
  <si>
    <t>PRADO MONCAYO IVONNE ALEXANDRA</t>
  </si>
  <si>
    <t>CST180</t>
  </si>
  <si>
    <t>MITE VIVAR FRANCISCO ARTURO</t>
  </si>
  <si>
    <t>CST181</t>
  </si>
  <si>
    <t>MIRANDA RODRIGUEZ FRANCISCO FABRICIO</t>
  </si>
  <si>
    <t>CST182</t>
  </si>
  <si>
    <t>SANCHEZ MARTINEZ PICHUSA ANNABELLE</t>
  </si>
  <si>
    <t>CST183</t>
  </si>
  <si>
    <t>SALAS PLUAS PAULO ROBERTO</t>
  </si>
  <si>
    <t>CST185</t>
  </si>
  <si>
    <t>AREVALO PONCE JAVIER MAURICIO</t>
  </si>
  <si>
    <t>CST187</t>
  </si>
  <si>
    <t>SOLUCIONES WANDARINA S.A</t>
  </si>
  <si>
    <t>CST190</t>
  </si>
  <si>
    <t>TERAN RUBIO CHRISTIAN RAUL</t>
  </si>
  <si>
    <t>CST191</t>
  </si>
  <si>
    <t>FREIRE ANDRADE PAOLA MARIA</t>
  </si>
  <si>
    <t>CST192</t>
  </si>
  <si>
    <t>CASTRO CASTILLO BYRON MANUEL</t>
  </si>
  <si>
    <t>CST193</t>
  </si>
  <si>
    <t>BHURANI SUMEET</t>
  </si>
  <si>
    <t>CST194</t>
  </si>
  <si>
    <t>SALAZAR GUEVARA MARIELLA ISABEL</t>
  </si>
  <si>
    <t>CST196</t>
  </si>
  <si>
    <t>TORO SANCHEZ MONICA ELIZABETH</t>
  </si>
  <si>
    <t>CST198</t>
  </si>
  <si>
    <t>CEDENO CASTRO PATRICIA NOEMI</t>
  </si>
  <si>
    <t>CST203</t>
  </si>
  <si>
    <t>CHALEN MATAMOROS RICARDO ALEJANDRO</t>
  </si>
  <si>
    <t>CST204</t>
  </si>
  <si>
    <t>VERA DELGADO JOSE ANTONIO</t>
  </si>
  <si>
    <t>CST205</t>
  </si>
  <si>
    <t>ALVAREZ DOMINGUEZ KEVIN ANGELO</t>
  </si>
  <si>
    <t>CST207</t>
  </si>
  <si>
    <t>CABRERA ENDARA MARIA BELEN</t>
  </si>
  <si>
    <t>CST208</t>
  </si>
  <si>
    <t>LARA MARURI SANDRA ELIZABETH</t>
  </si>
  <si>
    <t>CST209</t>
  </si>
  <si>
    <t>CST210</t>
  </si>
  <si>
    <t>ORELLANA ESPEJO ELOISA DEL CARMEN</t>
  </si>
  <si>
    <t>CST211</t>
  </si>
  <si>
    <t>BOHORQUEZ GILBERT MARIA BEATRIZ</t>
  </si>
  <si>
    <t>CST215</t>
  </si>
  <si>
    <t>SOLIS RODRIGUEZ  SILVIA AZALEA</t>
  </si>
  <si>
    <t>CST218</t>
  </si>
  <si>
    <t>LACERA CANDELL JORGE ANDRES</t>
  </si>
  <si>
    <t>CST219</t>
  </si>
  <si>
    <t>VALENZUELA PHILLIPS DANIEL ENRIQUE</t>
  </si>
  <si>
    <t>CST221</t>
  </si>
  <si>
    <t>TAPIA FAYTONG MARCOS JAVIER</t>
  </si>
  <si>
    <t>CST222</t>
  </si>
  <si>
    <t>LEON GARCIA MARCELA VERONICA</t>
  </si>
  <si>
    <t>CST230</t>
  </si>
  <si>
    <t>LEON CRESPO ANDREA GIOCONDA</t>
  </si>
  <si>
    <t>CST231</t>
  </si>
  <si>
    <t>FELUGRAF S.A.</t>
  </si>
  <si>
    <t>CST232</t>
  </si>
  <si>
    <t>SUAREZ FORTUN HENRY JUSTO</t>
  </si>
  <si>
    <t>CST234</t>
  </si>
  <si>
    <t>ESPINEL MOLINA CARLINA TATIANA</t>
  </si>
  <si>
    <t>CST235</t>
  </si>
  <si>
    <t>ALVARADO ROLDAN VICTOR DARWIN</t>
  </si>
  <si>
    <t>CST236</t>
  </si>
  <si>
    <t>BASURTO LOOR ESTEFANIA EUGENIA</t>
  </si>
  <si>
    <t>CST237</t>
  </si>
  <si>
    <t>VELASQUEZ SANTANA NESTOR SIGIFREDO</t>
  </si>
  <si>
    <t>CST239</t>
  </si>
  <si>
    <t>STURLA GALLEGOS FELIPE NICOLAS</t>
  </si>
  <si>
    <t>CST240</t>
  </si>
  <si>
    <t>MOSCOSO MEJIA GUSTAVO ANTONIO</t>
  </si>
  <si>
    <t>1.1.03.01.32</t>
  </si>
  <si>
    <t>CLIENTES VIA A DAULE</t>
  </si>
  <si>
    <t>DAU002</t>
  </si>
  <si>
    <t>CASTRO TUBAY FRANKLIN DAVID</t>
  </si>
  <si>
    <t>DAU004</t>
  </si>
  <si>
    <t>ADITIVOS Y ALIMENTOS S.A. ADILISA</t>
  </si>
  <si>
    <t>DAU007</t>
  </si>
  <si>
    <t>SABANDO PERALTA LISSETTE STEPHANIE</t>
  </si>
  <si>
    <t>DAU009</t>
  </si>
  <si>
    <t>SALTOS BUSTES DELSITO PABLO</t>
  </si>
  <si>
    <t>DAU010</t>
  </si>
  <si>
    <t>AVILA MANRIQUE MARIUXI ALEXANDRA</t>
  </si>
  <si>
    <t>DAU011</t>
  </si>
  <si>
    <t>CHICAIZA AGUILAR</t>
  </si>
  <si>
    <t>DAU013</t>
  </si>
  <si>
    <t>PACHECO BERMUDES RAFAEL WILLIAM</t>
  </si>
  <si>
    <t>DAU014</t>
  </si>
  <si>
    <t>ESPINOZA VILLAMAR DANIEL MARCELO</t>
  </si>
  <si>
    <t>DAU015</t>
  </si>
  <si>
    <t>ASKEW SUSAN</t>
  </si>
  <si>
    <t>DAU016</t>
  </si>
  <si>
    <t>BALLADARES GUILLEN REBECA VANESSA</t>
  </si>
  <si>
    <t>DAU017</t>
  </si>
  <si>
    <t>RUIZ CASTRO OMAR ALEXIS</t>
  </si>
  <si>
    <t>DAU018</t>
  </si>
  <si>
    <t>OBANDO MONTENEGRO MOISES SIGIFREDO</t>
  </si>
  <si>
    <t>DAU019</t>
  </si>
  <si>
    <t>GALLEGOS GUZMAN GARY GEOVANNY</t>
  </si>
  <si>
    <t>DAU020</t>
  </si>
  <si>
    <t>PILLIGUA PEREZ GABRIEL EDUARDO</t>
  </si>
  <si>
    <t>DAU021</t>
  </si>
  <si>
    <t>SUAREZ SACOTO JAIME ALFREDO</t>
  </si>
  <si>
    <t>DAU024</t>
  </si>
  <si>
    <t>FLORES BAQUERIZO SANDRA LILI</t>
  </si>
  <si>
    <t>DAU025</t>
  </si>
  <si>
    <t>VERA GUARANDA ALEXANDRA MARGARITA</t>
  </si>
  <si>
    <t>DAU026</t>
  </si>
  <si>
    <t>ZULUAGA ZULUAGA JENNY CATHERINE</t>
  </si>
  <si>
    <t>DAU028</t>
  </si>
  <si>
    <t>CASTILLO MORAN MARTHA FAVIOLA</t>
  </si>
  <si>
    <t>DAU030</t>
  </si>
  <si>
    <t>ANDRADE QUINDE KARINA DE LOS ANGELES</t>
  </si>
  <si>
    <t>DAU031</t>
  </si>
  <si>
    <t>ORTIZ MOLINA JORGE LUIS</t>
  </si>
  <si>
    <t>DAU033</t>
  </si>
  <si>
    <t>BENAVIDES SANDOVAL MAYRA FERNANDA</t>
  </si>
  <si>
    <t>DAU034</t>
  </si>
  <si>
    <t>CHONG MELGAR NEISI LORENA</t>
  </si>
  <si>
    <t>DAU037</t>
  </si>
  <si>
    <t>PALACIOS NAVARRETE MARIA BRIGIDA</t>
  </si>
  <si>
    <t>DAU038</t>
  </si>
  <si>
    <t>YANEZ MORAN JOSE ANTONIO</t>
  </si>
  <si>
    <t>DAU039</t>
  </si>
  <si>
    <t>VASQUEZ GOMEZ FREDDY DOLORES</t>
  </si>
  <si>
    <t>DAU042</t>
  </si>
  <si>
    <t>GONZALEZ MORA DAVID JHON</t>
  </si>
  <si>
    <t>DAU043</t>
  </si>
  <si>
    <t>NAVARRETE LEON ROSA MARIA</t>
  </si>
  <si>
    <t>DAU044</t>
  </si>
  <si>
    <t>LOPEZ PALACIOS DANNY CHRISTIAN</t>
  </si>
  <si>
    <t>DAU047</t>
  </si>
  <si>
    <t>MONTALVO RODRIGUEZ ABEL FERNANDO</t>
  </si>
  <si>
    <t>DAU048</t>
  </si>
  <si>
    <t>MIGUEZ ACOSTA WILLIAM GERMAN</t>
  </si>
  <si>
    <t>DAU051</t>
  </si>
  <si>
    <t>GARCIA LOPEZ JUAN XAVIER</t>
  </si>
  <si>
    <t>DAU054</t>
  </si>
  <si>
    <t>RODRIGUEZ SANCHEZ JANNETH HOMAIRA</t>
  </si>
  <si>
    <t>DAU056</t>
  </si>
  <si>
    <t>CEDEÑO LOPEZ RUBEN EDUARDO</t>
  </si>
  <si>
    <t>DAU057</t>
  </si>
  <si>
    <t>GONZALEZ RENDON MARCOS DANIEL</t>
  </si>
  <si>
    <t>DAU062</t>
  </si>
  <si>
    <t>VALAREZO ARZUBE MERLEN TATIANA</t>
  </si>
  <si>
    <t>DAU063</t>
  </si>
  <si>
    <t>ARIAS MORALES MARIA JOSE</t>
  </si>
  <si>
    <t>DAU066</t>
  </si>
  <si>
    <t>MEJIA GUZHNAY HOLGER MARIO</t>
  </si>
  <si>
    <t>DAU067</t>
  </si>
  <si>
    <t>PERALTA CASTILLO ELSA DEL ROCIO</t>
  </si>
  <si>
    <t>DAU069</t>
  </si>
  <si>
    <t>PENA PAREDES PEDRO PABLO</t>
  </si>
  <si>
    <t>DAU071</t>
  </si>
  <si>
    <t>ROMERO LOPEZ ANDRES ROBERTO</t>
  </si>
  <si>
    <t>DAU075</t>
  </si>
  <si>
    <t>CORREA CORREA JHON YINSOP</t>
  </si>
  <si>
    <t>DAU077</t>
  </si>
  <si>
    <t>RODRIGUEZ RAMON PAMELA CAROLINA</t>
  </si>
  <si>
    <t>DAU078</t>
  </si>
  <si>
    <t>MOREIRA SALINAS RICHARD DANTON</t>
  </si>
  <si>
    <t>DAU080</t>
  </si>
  <si>
    <t>NARANJO VALVERDE GABRIEL ALBERTO</t>
  </si>
  <si>
    <t>DAU082</t>
  </si>
  <si>
    <t>CEVALLOS BRIONES GEMA PAOLA</t>
  </si>
  <si>
    <t>DAU084</t>
  </si>
  <si>
    <t>ROYAL MONTACARGAS ECUADOR COMERCIAL RENTAL S.A.</t>
  </si>
  <si>
    <t>DAU085</t>
  </si>
  <si>
    <t>ZHIQUAN ZANG</t>
  </si>
  <si>
    <t>DAU087</t>
  </si>
  <si>
    <t>BELTRAN NARVAEZ FABIAN MAURICIO</t>
  </si>
  <si>
    <t>DAU089</t>
  </si>
  <si>
    <t>VELIZ CASTRO RICARDO XAVIER</t>
  </si>
  <si>
    <t>DAU093</t>
  </si>
  <si>
    <t>MORALES GUARANDA SERGIO ANTONIO</t>
  </si>
  <si>
    <t>DAU094</t>
  </si>
  <si>
    <t>INDIO MUÑOZ SNAYDER VALENTIN</t>
  </si>
  <si>
    <t>DAU095</t>
  </si>
  <si>
    <t>GUALPA LOOR LUIS ANDRES</t>
  </si>
  <si>
    <t>DAU096</t>
  </si>
  <si>
    <t>XLOG ECUADOR S.A</t>
  </si>
  <si>
    <t>DAU100</t>
  </si>
  <si>
    <t>MEJIA QUISPILLO MARIA LORENA</t>
  </si>
  <si>
    <t>DAU101</t>
  </si>
  <si>
    <t>PARRALES LOPEZ VERONICA CARLOTA</t>
  </si>
  <si>
    <t>DAU106</t>
  </si>
  <si>
    <t>SALAS PLUAS GONZALO ANDRES</t>
  </si>
  <si>
    <t>DAU107</t>
  </si>
  <si>
    <t>ANDRADE VILLON CESAR ROLANDO</t>
  </si>
  <si>
    <t>DAU109</t>
  </si>
  <si>
    <t>CAMPOVERDE BARZOLA ALEXANDRA JACQUELINE</t>
  </si>
  <si>
    <t>DAU112</t>
  </si>
  <si>
    <t>CARPIO ALVARADO CELIA MARYURI</t>
  </si>
  <si>
    <t>DAU114</t>
  </si>
  <si>
    <t>MIRANDA COPPIANO JUAN CARLOS</t>
  </si>
  <si>
    <t>DAU115</t>
  </si>
  <si>
    <t>MORENO TELLO CELI DURINDANA</t>
  </si>
  <si>
    <t>DAU116</t>
  </si>
  <si>
    <t>BONE CORTEZ JOHANNA JAZMINA</t>
  </si>
  <si>
    <t>DAU118</t>
  </si>
  <si>
    <t>VEINTIMILLA MARIN FREDDY PATRICIO</t>
  </si>
  <si>
    <t>DAU120</t>
  </si>
  <si>
    <t>MEDINA SILVA ROBERTO JAVIER</t>
  </si>
  <si>
    <t>DAU123</t>
  </si>
  <si>
    <t>NAVARRETE CEDENO RUTH ELIZABETH</t>
  </si>
  <si>
    <t>DAU125</t>
  </si>
  <si>
    <t>CHOEZ BAQUE MARIA FERNANDA</t>
  </si>
  <si>
    <t>DLE021</t>
  </si>
  <si>
    <t>CARDENAS ZAMORA LIGIA ELENA</t>
  </si>
  <si>
    <t>DLE105</t>
  </si>
  <si>
    <t>APOLINARIO ROJAS LUIS ENRIQUE</t>
  </si>
  <si>
    <t>DLE199</t>
  </si>
  <si>
    <t>CAZAR ERAZO RODRIGO ARTURO</t>
  </si>
  <si>
    <t>DLE242</t>
  </si>
  <si>
    <t>MUNOZ PATINO OSCAR HUMBERTO</t>
  </si>
  <si>
    <t>DLE316</t>
  </si>
  <si>
    <t>SARABIA INTRIAGO JOHNNY WILSON</t>
  </si>
  <si>
    <t>DLE319</t>
  </si>
  <si>
    <t>MORALES ROLDAN MIGUEL ANGEL</t>
  </si>
  <si>
    <t>DLE344</t>
  </si>
  <si>
    <t>OVIEDO EUVIN MARIA FERNANDA</t>
  </si>
  <si>
    <t>1.1.03.01.33</t>
  </si>
  <si>
    <t>CLIENTES SECTOR NORTE</t>
  </si>
  <si>
    <t>BAS073</t>
  </si>
  <si>
    <t>MOROCHO GUEBLA MARIO HUMBERTO</t>
  </si>
  <si>
    <t>CAJ003</t>
  </si>
  <si>
    <t>CAJAMARCA PROTECTIVE SERVICES C. LTDA.</t>
  </si>
  <si>
    <t>NT931</t>
  </si>
  <si>
    <t>NTE002</t>
  </si>
  <si>
    <t>MIRANDA MORAN MARCOS ANTONIO</t>
  </si>
  <si>
    <t>NTE003</t>
  </si>
  <si>
    <t>CARBO MACIAS VIKI VIRGINIA</t>
  </si>
  <si>
    <t>NTE007</t>
  </si>
  <si>
    <t>TECNOSEGURIDAD S.A.</t>
  </si>
  <si>
    <t>NTE009</t>
  </si>
  <si>
    <t>TUTIVEN VELASQUEZ ABEL WASHINGTON</t>
  </si>
  <si>
    <t>NTE012</t>
  </si>
  <si>
    <t xml:space="preserve"> NARANJO FIALLOS JULIO MIGUEL</t>
  </si>
  <si>
    <t>NTE013</t>
  </si>
  <si>
    <t>OCHOA MEDINA FRANCISCO NICOLAS</t>
  </si>
  <si>
    <t>NTE014</t>
  </si>
  <si>
    <t>RODRIGUEZ CHENCHE JOFFRE RUFINO</t>
  </si>
  <si>
    <t>NTE015</t>
  </si>
  <si>
    <t>ESPINOZA CADENA WILLIAN JULIAN</t>
  </si>
  <si>
    <t>NTE018</t>
  </si>
  <si>
    <t>CASTRO CEDEÑO CELESTE KATHERINE</t>
  </si>
  <si>
    <t>NTE019</t>
  </si>
  <si>
    <t>MORA ESPINOZA GLENDA GRACIELA</t>
  </si>
  <si>
    <t>NTE020</t>
  </si>
  <si>
    <t>MORA AYON LUIS ANDRES</t>
  </si>
  <si>
    <t>NTE021</t>
  </si>
  <si>
    <t>JEAN PHILIPPE DUCLONA</t>
  </si>
  <si>
    <t>NTE023</t>
  </si>
  <si>
    <t>CAGUANA ZEGARRA HERNAN ISAIAS</t>
  </si>
  <si>
    <t>NTE024</t>
  </si>
  <si>
    <t>SANTILLAN CONTRERAS JINSON ANTONIO</t>
  </si>
  <si>
    <t>NTE025</t>
  </si>
  <si>
    <t>PALOMEQUE CABRERA CESAR AUGUSTO</t>
  </si>
  <si>
    <t>NTE026</t>
  </si>
  <si>
    <t>ENDERICA PIONCE MIRIAM ALEXANDRA</t>
  </si>
  <si>
    <t>NTE027</t>
  </si>
  <si>
    <t>SARES REYES JOSE FERNANDO</t>
  </si>
  <si>
    <t>NTE028</t>
  </si>
  <si>
    <t>LINO DELGADO EVELYN DAYANA</t>
  </si>
  <si>
    <t>NTE029</t>
  </si>
  <si>
    <t>CEDEÑO MOREIRA VICTOR JAVIER</t>
  </si>
  <si>
    <t>NTE032</t>
  </si>
  <si>
    <t>AGAMA LOOR GUILLERMO RODOLFO</t>
  </si>
  <si>
    <t>NTE034</t>
  </si>
  <si>
    <t>BECERRA FERNANDEZ PACSHA TAMARA</t>
  </si>
  <si>
    <t>NTE035</t>
  </si>
  <si>
    <t>VELEZ SANDOVAL ADRIANA VANESSA</t>
  </si>
  <si>
    <t>NTE036</t>
  </si>
  <si>
    <t>CASTRO FORTTY YADIRA MADELINE</t>
  </si>
  <si>
    <t>NTE037</t>
  </si>
  <si>
    <t>BURGOS LAYANA YESSICA PAMELA</t>
  </si>
  <si>
    <t>NTE038</t>
  </si>
  <si>
    <t>CALIZ MARCILLO FLOR VIOLETA</t>
  </si>
  <si>
    <t>NTE039</t>
  </si>
  <si>
    <t>ZAMUDIO ZAMBRANO JOSE IGNACIO</t>
  </si>
  <si>
    <t>NTE040</t>
  </si>
  <si>
    <t>SALGUERO VALENZUELA KATHERINE ISABEL</t>
  </si>
  <si>
    <t>NTE042</t>
  </si>
  <si>
    <t>SANDOYA AROCA MARIA VERONICA</t>
  </si>
  <si>
    <t>NTE043</t>
  </si>
  <si>
    <t>CERCADO REYNA BORIS OMAR</t>
  </si>
  <si>
    <t>NTE044</t>
  </si>
  <si>
    <t>RAMIREZ SALDAÑA KATHERINE NOEMI</t>
  </si>
  <si>
    <t>NTE045</t>
  </si>
  <si>
    <t>CHOEZ CATUTO GIOMAR PAOLA</t>
  </si>
  <si>
    <t>NTE047</t>
  </si>
  <si>
    <t>OCAÑA ESPARZA WIMPER ERICK</t>
  </si>
  <si>
    <t>NTE048</t>
  </si>
  <si>
    <t>ORTIZ PEREZ JUAN JAVIER</t>
  </si>
  <si>
    <t>NTE049</t>
  </si>
  <si>
    <t>AGUIRRE GARCIA CARLOS IVAN</t>
  </si>
  <si>
    <t>NTE050</t>
  </si>
  <si>
    <t>CAJAMARCA CONFORME OSCAR XAVIER</t>
  </si>
  <si>
    <t>NTE051</t>
  </si>
  <si>
    <t>MALAVE ORRALA JOFFRE FERNANDO</t>
  </si>
  <si>
    <t>NTE053</t>
  </si>
  <si>
    <t>CEVALLOS REVELO JAVIER OSWALDO</t>
  </si>
  <si>
    <t>NTE054</t>
  </si>
  <si>
    <t>CHIQUITO VERA JESUS NEREYDA</t>
  </si>
  <si>
    <t>NTE055</t>
  </si>
  <si>
    <t>VEINTIMILLA ESPINOZA MARIA MERCEDES</t>
  </si>
  <si>
    <t>NTE057</t>
  </si>
  <si>
    <t>PIBAQUE AVELINO OSCAR VALENTIN</t>
  </si>
  <si>
    <t>NTE058</t>
  </si>
  <si>
    <t>CONTECPRO S.A.</t>
  </si>
  <si>
    <t>NTE059</t>
  </si>
  <si>
    <t>FACILITADORES DE SERVICIOS DE TELEFONIA MOVIL</t>
  </si>
  <si>
    <t>NTE061</t>
  </si>
  <si>
    <t>LOPEZ CANDELARIO JUANA DEL ROCIO</t>
  </si>
  <si>
    <t>NTE062</t>
  </si>
  <si>
    <t>ANDRADE ESPINOZA CARLOS LUIS</t>
  </si>
  <si>
    <t>NTE063</t>
  </si>
  <si>
    <t>ZAMORA LOOR MARIA DOLORES</t>
  </si>
  <si>
    <t>NTE065</t>
  </si>
  <si>
    <t>MACIAS SORNOZA WAGNER GANEN</t>
  </si>
  <si>
    <t>NTE067</t>
  </si>
  <si>
    <t>YANEZ GARCIA KEVIN ISRAEL</t>
  </si>
  <si>
    <t>NTE068</t>
  </si>
  <si>
    <t>CRIOLLO LARRETA LADY CATHERINE</t>
  </si>
  <si>
    <t>NTE069</t>
  </si>
  <si>
    <t>TOALA OVIEDO RIGOBERTO PRIMO</t>
  </si>
  <si>
    <t>NTE070</t>
  </si>
  <si>
    <t>VARGAS GONZALEZ GLADYS FLOR</t>
  </si>
  <si>
    <t>NTE071</t>
  </si>
  <si>
    <t>FALCONES PINCAY GUADALUPE MARIA</t>
  </si>
  <si>
    <t>NTE073</t>
  </si>
  <si>
    <t>DAVID SAMUEL PUMAGUALLE</t>
  </si>
  <si>
    <t>NTE074</t>
  </si>
  <si>
    <t>SILVA MENDOZA FERNANDO ANTONIO</t>
  </si>
  <si>
    <t>NTE075</t>
  </si>
  <si>
    <t>ASTUDILLO DE LA CUADRA RAUL ENRIQUE</t>
  </si>
  <si>
    <t>NTE076</t>
  </si>
  <si>
    <t>ALENBRAC S.A.</t>
  </si>
  <si>
    <t>NTE079</t>
  </si>
  <si>
    <t>MULLO SAGÑAY MAYRA ROCIO</t>
  </si>
  <si>
    <t>NTE080</t>
  </si>
  <si>
    <t>ZAVALA TORRES MARIA ELENA</t>
  </si>
  <si>
    <t>NTE081</t>
  </si>
  <si>
    <t>YEFERSON VALENCIA RENTERIA</t>
  </si>
  <si>
    <t>NTE082</t>
  </si>
  <si>
    <t>REYES POZO CARMEN ADELA</t>
  </si>
  <si>
    <t>NTE083</t>
  </si>
  <si>
    <t>MUÑOZ GUARNIZO GALO ESTUARDO</t>
  </si>
  <si>
    <t>NTE084</t>
  </si>
  <si>
    <t>HIDALGO MUñOZ RUBEN DARIO</t>
  </si>
  <si>
    <t>NTE086</t>
  </si>
  <si>
    <t>CHIQUITO MOLINA ADRIANA ALEXANDRA</t>
  </si>
  <si>
    <t>NTE087</t>
  </si>
  <si>
    <t>LAAZ CHAVALIE MARIA ELIZABETH</t>
  </si>
  <si>
    <t>NTE088</t>
  </si>
  <si>
    <t>MENDEZ OYOLA MANUEL EDUARDO</t>
  </si>
  <si>
    <t>NTE090</t>
  </si>
  <si>
    <t>GAMBOA NARANJO JONATHAN DANIEL</t>
  </si>
  <si>
    <t>NTE091</t>
  </si>
  <si>
    <t>SALAZAR MORENO WILSON VINICIO</t>
  </si>
  <si>
    <t>NTE092</t>
  </si>
  <si>
    <t>OLANO MACHANO LUIS ALFONSO</t>
  </si>
  <si>
    <t>NTE093</t>
  </si>
  <si>
    <t>RON VALAREZO NEXAR FERNANDO</t>
  </si>
  <si>
    <t>NTE094</t>
  </si>
  <si>
    <t>MIRANDA NARVAEZ KAREN STEFANIA</t>
  </si>
  <si>
    <t>NTE095</t>
  </si>
  <si>
    <t>TUMBACO CHIQUITO LORENZO PASTOR</t>
  </si>
  <si>
    <t>NTE096</t>
  </si>
  <si>
    <t>BAQUE CANTOS ANDRES SANTIAGO</t>
  </si>
  <si>
    <t>NTE098</t>
  </si>
  <si>
    <t>LASCANO ESTRADA LUIS ABELARDO</t>
  </si>
  <si>
    <t>NTE099</t>
  </si>
  <si>
    <t>BRAVO YAGUANA ALEXANDRA MARISOL</t>
  </si>
  <si>
    <t>NTE100</t>
  </si>
  <si>
    <t>QUINTANA CORONEL MARCO ANTONIO</t>
  </si>
  <si>
    <t>NTE1000</t>
  </si>
  <si>
    <t>MAYER ZAVALA CYNTHIA MARIE</t>
  </si>
  <si>
    <t>NTE1001</t>
  </si>
  <si>
    <t>VARGAS FUENTEZ LADY LEONOR</t>
  </si>
  <si>
    <t>NTE1002</t>
  </si>
  <si>
    <t>ORRALA VILLON MARJORIE ESTEFANIA</t>
  </si>
  <si>
    <t>NTE1003</t>
  </si>
  <si>
    <t>VILLEGAS VALENCIA JUAN JOSE</t>
  </si>
  <si>
    <t>NTE1005</t>
  </si>
  <si>
    <t>TAPIA CONTRERAS LESLEY EVELYN</t>
  </si>
  <si>
    <t>NTE1006</t>
  </si>
  <si>
    <t>ROMERO RODRIGUEZ EDGARDO ERNESTO</t>
  </si>
  <si>
    <t>NTE1008</t>
  </si>
  <si>
    <t>ARROYO CARDOZO DIANA CRISTINA</t>
  </si>
  <si>
    <t>NTE1009</t>
  </si>
  <si>
    <t>SEVILLANO RENTERIA LEANDRO RAMON</t>
  </si>
  <si>
    <t>NTE1011</t>
  </si>
  <si>
    <t>MACHACILLA QUINCHE MARIO UBALDO</t>
  </si>
  <si>
    <t>NTE1014</t>
  </si>
  <si>
    <t>ALCIVAR GARRIDO FABRICIO ANTONIO</t>
  </si>
  <si>
    <t>NTE1015</t>
  </si>
  <si>
    <t>GARCIA AGUIRRE ROSA NANCY</t>
  </si>
  <si>
    <t>NTE1016</t>
  </si>
  <si>
    <t>HENRIQUEZ JIMENEZ LEONARDO JOSE</t>
  </si>
  <si>
    <t>NTE1018</t>
  </si>
  <si>
    <t>BRAVO CARRIEL HENRRY JOSELO</t>
  </si>
  <si>
    <t>NTE1019</t>
  </si>
  <si>
    <t>PONCE PARRALES HOLGER GEOVANNY</t>
  </si>
  <si>
    <t>NTE1020</t>
  </si>
  <si>
    <t>PINCAY LOVATON KATHERINE ELIZABETH</t>
  </si>
  <si>
    <t>NTE1021</t>
  </si>
  <si>
    <t>MARTINEZ LOOR LOURDES ELIZABETH</t>
  </si>
  <si>
    <t>NTE104</t>
  </si>
  <si>
    <t>SALAZAR YANEZ ROMMY KARINA</t>
  </si>
  <si>
    <t>NTE105</t>
  </si>
  <si>
    <t>MERCHAN VELEZ RAUL IVAN</t>
  </si>
  <si>
    <t>NTE106</t>
  </si>
  <si>
    <t>ARGUELLO SANCHEZ NATHALY ESTEFANIA</t>
  </si>
  <si>
    <t>NTE107</t>
  </si>
  <si>
    <t>CAMPUZANO ARIAS TONY ENRIQUE</t>
  </si>
  <si>
    <t>NTE108</t>
  </si>
  <si>
    <t>VILLAMAR ORELLANA JULIO CESAR</t>
  </si>
  <si>
    <t>NTE109</t>
  </si>
  <si>
    <t>TOALA ALVAREZ JORGE ANDRES</t>
  </si>
  <si>
    <t>NTE110</t>
  </si>
  <si>
    <t>SALAZAR PLUAS TERESA LEONOR</t>
  </si>
  <si>
    <t>NTE111</t>
  </si>
  <si>
    <t>RODRIGUEZ CALLE MYRIAM LORENA</t>
  </si>
  <si>
    <t>NTE112</t>
  </si>
  <si>
    <t>GARCIA CONTRERAS ERICK LUIS</t>
  </si>
  <si>
    <t>NTE115</t>
  </si>
  <si>
    <t>GUTIERREZ CASTILLO LUIS JOSE</t>
  </si>
  <si>
    <t>NTE117</t>
  </si>
  <si>
    <t>CASSAGNE VERA RODOLFO JAVIER</t>
  </si>
  <si>
    <t>NTE118</t>
  </si>
  <si>
    <t>HURTADO ARMIJOS MANUEL TEODORO</t>
  </si>
  <si>
    <t>NTE119</t>
  </si>
  <si>
    <t>MENENDEZ AREVALO LANIER VICENTE</t>
  </si>
  <si>
    <t>NTE120</t>
  </si>
  <si>
    <t>SERLESMED S.A.</t>
  </si>
  <si>
    <t>NTE121</t>
  </si>
  <si>
    <t>HIDALGO PABLO PATRICIO FERNANDO</t>
  </si>
  <si>
    <t>NTE122</t>
  </si>
  <si>
    <t>ALVAREZ RUIZ JOCABED ELIZABETH</t>
  </si>
  <si>
    <t>NTE123</t>
  </si>
  <si>
    <t>CHOEZ VERA CARLOS WELLINGTON</t>
  </si>
  <si>
    <t>NTE124</t>
  </si>
  <si>
    <t>MARTILLO PALACIOS CARMEN ANA</t>
  </si>
  <si>
    <t>NTE125</t>
  </si>
  <si>
    <t>BRAVO AYORA JENNY ELIZABETH</t>
  </si>
  <si>
    <t>NTE126</t>
  </si>
  <si>
    <t>RUBILUZ VALDIVIEZO URETA</t>
  </si>
  <si>
    <t>NTE128</t>
  </si>
  <si>
    <t>FERNANDA ALEJANDRINA VINCES VALENCIA</t>
  </si>
  <si>
    <t>NTE129</t>
  </si>
  <si>
    <t>BRYAN JOEL BURGOS GALARZA</t>
  </si>
  <si>
    <t>NTE130</t>
  </si>
  <si>
    <t>ESPINOZA LUZARDO GASTON ALBERTO</t>
  </si>
  <si>
    <t>NTE133</t>
  </si>
  <si>
    <t>MOSCOSO VILLAVICENCIO ERICK XAVIER</t>
  </si>
  <si>
    <t>NTE137</t>
  </si>
  <si>
    <t>LAXUMAR S.A.</t>
  </si>
  <si>
    <t>NTE138</t>
  </si>
  <si>
    <t>CEDEÑO SALVATIERRA BYRON FABRICIO</t>
  </si>
  <si>
    <t>NTE139</t>
  </si>
  <si>
    <t>QUEVEDO ORTIZ KARLA STEFANIE</t>
  </si>
  <si>
    <t>NTE142</t>
  </si>
  <si>
    <t>MESIAS MORALES ANDRES XAVIER</t>
  </si>
  <si>
    <t>NTE143</t>
  </si>
  <si>
    <t>VELASTEGUI QUEZADA CARLOS LUIS</t>
  </si>
  <si>
    <t>NTE144</t>
  </si>
  <si>
    <t>CANDO MACAS NANCY DEL ROCIO</t>
  </si>
  <si>
    <t>NTE145</t>
  </si>
  <si>
    <t>VILLACRESES RUIZ FREDY ANTONIO</t>
  </si>
  <si>
    <t>NTE146</t>
  </si>
  <si>
    <t>MUÑOZ AGUAYO NARCISA CECILIA</t>
  </si>
  <si>
    <t>NTE148</t>
  </si>
  <si>
    <t>MACIAS DELGADO MARIUXI JUDITH</t>
  </si>
  <si>
    <t>NTE149</t>
  </si>
  <si>
    <t>TAMAYO VELASQUEZ IVANOVA PATRICIA</t>
  </si>
  <si>
    <t>NTE150</t>
  </si>
  <si>
    <t>PILAY GALARZA RICARDO DANNERY</t>
  </si>
  <si>
    <t>NTE151</t>
  </si>
  <si>
    <t>PAREDES RODRIGUEZ JAMES HERMES</t>
  </si>
  <si>
    <t>NTE154</t>
  </si>
  <si>
    <t>CONTENTO ESCOBAR CARMITA ESPERANZA</t>
  </si>
  <si>
    <t>NTE155</t>
  </si>
  <si>
    <t>PIN SALAZAR ISIDRO SEGUNDO</t>
  </si>
  <si>
    <t>NTE156</t>
  </si>
  <si>
    <t>DURAN GOMEZ ARIANNY ANDREINA</t>
  </si>
  <si>
    <t>NTE157</t>
  </si>
  <si>
    <t>PORTALUPPI DANIEL ANGELO LEONELO</t>
  </si>
  <si>
    <t>NTE158</t>
  </si>
  <si>
    <t>BENAVIDES CASTILLO ALVARO VICENTE</t>
  </si>
  <si>
    <t>NTE159</t>
  </si>
  <si>
    <t>FERNÁNDEZ RONQUILLO CELESTE ALEMANIA</t>
  </si>
  <si>
    <t>NTE160</t>
  </si>
  <si>
    <t>MORALES RAMIREZ ROBERTO GABRIEL</t>
  </si>
  <si>
    <t>NTE164</t>
  </si>
  <si>
    <t>TORRES POVEDA RICHARD VICENTE</t>
  </si>
  <si>
    <t>NTE165</t>
  </si>
  <si>
    <t>PINOARGOTE VELOZ HECTOR XAVIER</t>
  </si>
  <si>
    <t>NTE167</t>
  </si>
  <si>
    <t xml:space="preserve"> NUÑEZ RODRIGUEZ LORENA LISSET</t>
  </si>
  <si>
    <t>NTE168</t>
  </si>
  <si>
    <t>MORENO NIVELA LIXSI STEFANIA</t>
  </si>
  <si>
    <t>NTE169</t>
  </si>
  <si>
    <t>ZHANG ZHANQIU</t>
  </si>
  <si>
    <t>NTE170</t>
  </si>
  <si>
    <t>MOYANO CARBO MAURA FRANCISA</t>
  </si>
  <si>
    <t>NTE172</t>
  </si>
  <si>
    <t>MARIUXI PIEDRA ARGUELLO PIEDRA</t>
  </si>
  <si>
    <t>NTE173</t>
  </si>
  <si>
    <t>ASCENCIO ESPINOZA JIMMY FRANCISCO</t>
  </si>
  <si>
    <t>NTE174</t>
  </si>
  <si>
    <t>RAMOS VALENCIA JOHNNY EDUARDO</t>
  </si>
  <si>
    <t>NTE175</t>
  </si>
  <si>
    <t>KAYSER NEIRA NICOLE HANNELORE</t>
  </si>
  <si>
    <t>NTE176</t>
  </si>
  <si>
    <t>GOMEZ ATIENCIA ANA KARINA</t>
  </si>
  <si>
    <t>NTE177</t>
  </si>
  <si>
    <t>VITORES SANCHEZ SOFIA ELIANA</t>
  </si>
  <si>
    <t>NTE178</t>
  </si>
  <si>
    <t>JORGE ALFONSO FRIAS ORTIZ</t>
  </si>
  <si>
    <t>NTE179</t>
  </si>
  <si>
    <t>VASCONES MARTINEZ JOSE MARIA</t>
  </si>
  <si>
    <t>NTE180</t>
  </si>
  <si>
    <t>ANDREWS GAVULA</t>
  </si>
  <si>
    <t>NTE181</t>
  </si>
  <si>
    <t>MENESES SOLORZANO DAVID MANUEL</t>
  </si>
  <si>
    <t>NTE182</t>
  </si>
  <si>
    <t>ALAVA NAVARRO AXEL NAHUN</t>
  </si>
  <si>
    <t>NTE183</t>
  </si>
  <si>
    <t>ALVEAR LOZANO GENESIS MAGDALENA</t>
  </si>
  <si>
    <t>NTE186</t>
  </si>
  <si>
    <t>FRANCO CHEME ANGELA IVONNE</t>
  </si>
  <si>
    <t>NTE187</t>
  </si>
  <si>
    <t>TORRES SALCEDO CARLOS MAURICIO</t>
  </si>
  <si>
    <t>NTE188</t>
  </si>
  <si>
    <t>DILSON FORY SALINAS</t>
  </si>
  <si>
    <t>NTE189</t>
  </si>
  <si>
    <t>ALEJANDRO ALMEIDA TATIANA JENNIFER</t>
  </si>
  <si>
    <t>NTE190</t>
  </si>
  <si>
    <t>PONGUILLO ESPAÑA IGNACIO DOUGLAS</t>
  </si>
  <si>
    <t>NTE191</t>
  </si>
  <si>
    <t>ESPINOZA FARFAN PEDRO ALEXIS</t>
  </si>
  <si>
    <t>NTE192</t>
  </si>
  <si>
    <t>ALBAN JIMENEZ CARLOS MIGUEL</t>
  </si>
  <si>
    <t>NTE194</t>
  </si>
  <si>
    <t>LASCANO RODRIGUEZ RONALD ERICK</t>
  </si>
  <si>
    <t>NTE195</t>
  </si>
  <si>
    <t>MANZANO VERGARA CARLITA BELEN</t>
  </si>
  <si>
    <t>NTE197</t>
  </si>
  <si>
    <t>SOLEDISPA MORAN MERCEDES ADELINA</t>
  </si>
  <si>
    <t>NTE198</t>
  </si>
  <si>
    <t>BURGOS VERA RICHARD FERNANDO</t>
  </si>
  <si>
    <t>NTE200</t>
  </si>
  <si>
    <t>AYORA GUEVARA MARIA DANIELA</t>
  </si>
  <si>
    <t>NTE201</t>
  </si>
  <si>
    <t>LOPEZ CUZME MARGARITA AZUCENA</t>
  </si>
  <si>
    <t>NTE203</t>
  </si>
  <si>
    <t>CETICA-CLEAN MANTENIMIENTO S A</t>
  </si>
  <si>
    <t>NTE204</t>
  </si>
  <si>
    <t>AVILES VITERI MARIA VICTORIA</t>
  </si>
  <si>
    <t>NTE211</t>
  </si>
  <si>
    <t>COMERCIAL IMPORTADORA Y EXPORTADORA COMEXIMPORT S.</t>
  </si>
  <si>
    <t>NTE212</t>
  </si>
  <si>
    <t>EMPRESA DE MEDIOS PUBLICITARIOS PIXEL &amp; PLUS PIXEL</t>
  </si>
  <si>
    <t>NTE215</t>
  </si>
  <si>
    <t>SAQUISILI SIBRI LUIS VINICIO</t>
  </si>
  <si>
    <t>NTE216</t>
  </si>
  <si>
    <t>SALAS RIVAS ELIANA STEFANIA</t>
  </si>
  <si>
    <t>NTE218</t>
  </si>
  <si>
    <t>ELSA ELIDA BAQUE CHOEZ</t>
  </si>
  <si>
    <t>NTE219</t>
  </si>
  <si>
    <t>CASTRO CEREZO FELIX DARIO</t>
  </si>
  <si>
    <t>NTE221</t>
  </si>
  <si>
    <t>QUIÑONEZ PILAY TITO SILVINO</t>
  </si>
  <si>
    <t>NTE222</t>
  </si>
  <si>
    <t>CARLO ALEJANDRO STALIN JOSE</t>
  </si>
  <si>
    <t>NTE223</t>
  </si>
  <si>
    <t>ORTIZ MENDOZA CINDY XIOMARA</t>
  </si>
  <si>
    <t>NTE224</t>
  </si>
  <si>
    <t>NUÑEZ OTERO CONNIE GRACE</t>
  </si>
  <si>
    <t>NTE225</t>
  </si>
  <si>
    <t>ZAMBRANO HARO ELENA DE FATIMA</t>
  </si>
  <si>
    <t>NTE226</t>
  </si>
  <si>
    <t>CHIQUITO QUIMIS ELIZABETH IBETH</t>
  </si>
  <si>
    <t>NTE227</t>
  </si>
  <si>
    <t>NAREA MENDIETA JOSEFINA DEL CARMEN</t>
  </si>
  <si>
    <t>NTE229</t>
  </si>
  <si>
    <t>ESCOBAR LARREA MARIA BELEN</t>
  </si>
  <si>
    <t>NTE230</t>
  </si>
  <si>
    <t>GARCIA SUAREZ CHRISTIAN RAMON</t>
  </si>
  <si>
    <t>NTE231</t>
  </si>
  <si>
    <t>CEDEÑO SANTOS YESSENIA GLORIA</t>
  </si>
  <si>
    <t>NTE232</t>
  </si>
  <si>
    <t>MARTINEZ VALENZUELA BRYAN MAURICIO</t>
  </si>
  <si>
    <t>NTE233</t>
  </si>
  <si>
    <t>ROXANA REBECA RAMOS LEAL</t>
  </si>
  <si>
    <t>NTE234</t>
  </si>
  <si>
    <t>GONZALEZ CASTILLO NUBE MARLENE</t>
  </si>
  <si>
    <t>NTE235</t>
  </si>
  <si>
    <t>VERA BARAHONA GIOCONDA AUXILIADORA</t>
  </si>
  <si>
    <t>NTE236</t>
  </si>
  <si>
    <t>CARRERA BRIONES JUAN CARLOS</t>
  </si>
  <si>
    <t>NTE237</t>
  </si>
  <si>
    <t>PASAGUAY ZOILA GUADALUPE</t>
  </si>
  <si>
    <t>NTE238</t>
  </si>
  <si>
    <t>VILLON ANASTACIO JAVIER FEDERICO</t>
  </si>
  <si>
    <t>NTE240</t>
  </si>
  <si>
    <t>FLORES ALCIVAR JOSE MEDARDO</t>
  </si>
  <si>
    <t>NTE241</t>
  </si>
  <si>
    <t>MOUTINHO OJEDA BRYAN MAURICIO</t>
  </si>
  <si>
    <t>NTE242</t>
  </si>
  <si>
    <t>ROMERO DELGADO JESSENIA PATRICIA</t>
  </si>
  <si>
    <t>NTE243</t>
  </si>
  <si>
    <t>WHEATLEY HURTADO ROSA MARIUXI</t>
  </si>
  <si>
    <t>NTE244</t>
  </si>
  <si>
    <t>RIVERA MONTIEL JORJY JIMY</t>
  </si>
  <si>
    <t>NTE247</t>
  </si>
  <si>
    <t>VALENCIA BUSTAMANTE EINER JOSE</t>
  </si>
  <si>
    <t>NTE248</t>
  </si>
  <si>
    <t>ENRIQUE ABEL FREIRE PERALTA</t>
  </si>
  <si>
    <t>NTE249</t>
  </si>
  <si>
    <t>PILOSO OTAIZA EGDIN ALEXANDER</t>
  </si>
  <si>
    <t>NTE250</t>
  </si>
  <si>
    <t>BAJAÑA QUIZHPI JEYSON ENRIQUE</t>
  </si>
  <si>
    <t>NTE251</t>
  </si>
  <si>
    <t>LOPEZ GONZALEZ JACINTO</t>
  </si>
  <si>
    <t>NTE254</t>
  </si>
  <si>
    <t>LINO PINCAY DIEGO ENMANUEL</t>
  </si>
  <si>
    <t>NTE255</t>
  </si>
  <si>
    <t>ANDRADE NUÑEZ CAMILO JOSE</t>
  </si>
  <si>
    <t>NTE256</t>
  </si>
  <si>
    <t>PARRALES TUMBACO CRISTIAN ALAN</t>
  </si>
  <si>
    <t>NTE258</t>
  </si>
  <si>
    <t>CEDEÑO ORTIZ FABIAN GABRIEL</t>
  </si>
  <si>
    <t>NTE259</t>
  </si>
  <si>
    <t>ASENCIO CEDEÑO LUIS MIGUEL</t>
  </si>
  <si>
    <t>NTE260</t>
  </si>
  <si>
    <t>CRUZ SAYO UBALDO HONORATO</t>
  </si>
  <si>
    <t>NTE261</t>
  </si>
  <si>
    <t>NIETO HIDALGO SUSAN AMPARITO</t>
  </si>
  <si>
    <t>NTE262</t>
  </si>
  <si>
    <t>BURGOS ALVARADO DIANA BEATRIZ</t>
  </si>
  <si>
    <t>NTE263</t>
  </si>
  <si>
    <t>VILLAGRAN MARIANITA DE JESUS</t>
  </si>
  <si>
    <t>NTE264</t>
  </si>
  <si>
    <t>GUERRA GALINDO ANTONIO ANGEL</t>
  </si>
  <si>
    <t>NTE265</t>
  </si>
  <si>
    <t>IMP RUAGRO INSUMO DEL ECUADOR IMRUINEC S A</t>
  </si>
  <si>
    <t>NTE267</t>
  </si>
  <si>
    <t>MERIZALDE PATIÑO GABRIEL FERNANDO</t>
  </si>
  <si>
    <t>NTE269</t>
  </si>
  <si>
    <t>COBAS SANTACRUZ MONICA LETICIA</t>
  </si>
  <si>
    <t>NTE270</t>
  </si>
  <si>
    <t>BURGOS DURAN OSWALDO ALFREDO</t>
  </si>
  <si>
    <t>NTE271</t>
  </si>
  <si>
    <t>ANCHUNDIA TIGRERO MARIO ENRIQUE</t>
  </si>
  <si>
    <t>NTE272</t>
  </si>
  <si>
    <t>LOPEZ VELASCO MARCO ANTONIO</t>
  </si>
  <si>
    <t>NTE273</t>
  </si>
  <si>
    <t>VILLAMAR AGUAYO MARGARITA MAGALI</t>
  </si>
  <si>
    <t>NTE274</t>
  </si>
  <si>
    <t>GONZALEZ LEDESMA MARCO VINICIO</t>
  </si>
  <si>
    <t>NTE275</t>
  </si>
  <si>
    <t>ALVARADO TOMALA ROLANDO DAVID</t>
  </si>
  <si>
    <t>NTE277</t>
  </si>
  <si>
    <t>MACANCELA AVENDAÑO JENNIFER STEFANIA</t>
  </si>
  <si>
    <t>NTE278</t>
  </si>
  <si>
    <t>GUERRERO CEVALLOS JEFERSON ANTONIO</t>
  </si>
  <si>
    <t>NTE279</t>
  </si>
  <si>
    <t>ANDRADE TOMALA FELIX TEODORO</t>
  </si>
  <si>
    <t>NTE280</t>
  </si>
  <si>
    <t>MERA CASTAÑEDA EDISON FERNANDO</t>
  </si>
  <si>
    <t>NTE281</t>
  </si>
  <si>
    <t>MORAN MOREIRA MAYRA MARIELA</t>
  </si>
  <si>
    <t>NTE283</t>
  </si>
  <si>
    <t>CEDEÑO BASURTO JAVIER KEVIN</t>
  </si>
  <si>
    <t>NTE284</t>
  </si>
  <si>
    <t>MARIDUEÑA CAJAS ANDRES EDUARDO</t>
  </si>
  <si>
    <t>NTE285</t>
  </si>
  <si>
    <t>SEME MUÑOZ JULIA YAJAIRA</t>
  </si>
  <si>
    <t>NTE286</t>
  </si>
  <si>
    <t>RONQUILLO CEPEDA JAVIER MANUEL</t>
  </si>
  <si>
    <t>NTE287</t>
  </si>
  <si>
    <t>SALAVARRIA PALMA CARLOS ADALBERTO</t>
  </si>
  <si>
    <t>NTE288</t>
  </si>
  <si>
    <t>DUEÑAS GALVIS VICTOR ORLANDO</t>
  </si>
  <si>
    <t>NTE289</t>
  </si>
  <si>
    <t>TAMAYO SANTOS GUILLERMO DANNY</t>
  </si>
  <si>
    <t>NTE291</t>
  </si>
  <si>
    <t>FRANCO ANDRADE MOISES ROBERTO</t>
  </si>
  <si>
    <t>NTE292</t>
  </si>
  <si>
    <t>JORDAN GALLINO OSCAR LUIS</t>
  </si>
  <si>
    <t>NTE294</t>
  </si>
  <si>
    <t>MARTINEZ MARIN JANIO SAID</t>
  </si>
  <si>
    <t>NTE295</t>
  </si>
  <si>
    <t>VERDEZOTO GAIBOR RUTH ANGELICA</t>
  </si>
  <si>
    <t>NTE296</t>
  </si>
  <si>
    <t>HARO ANDRADE CHRISTIAN WILLIAN</t>
  </si>
  <si>
    <t>NTE297</t>
  </si>
  <si>
    <t>NUÑEZ MELO JORGE HUMBERTO</t>
  </si>
  <si>
    <t>NTE298</t>
  </si>
  <si>
    <t>NOBLECILLA CASTRO DANIEL ENRIQUE</t>
  </si>
  <si>
    <t>NTE299</t>
  </si>
  <si>
    <t>ORTIZ CHALAN CYNTIA DOLORES</t>
  </si>
  <si>
    <t>NTE300</t>
  </si>
  <si>
    <t>BARRERA MORALES CESAR AURELIO</t>
  </si>
  <si>
    <t>NTE301</t>
  </si>
  <si>
    <t>ROJAS LOPEZ ERICKA MARILU</t>
  </si>
  <si>
    <t>NTE302</t>
  </si>
  <si>
    <t>JARAMILLO HOLGUIN CARLOS ALBERTO</t>
  </si>
  <si>
    <t>NTE303</t>
  </si>
  <si>
    <t>PEREZ ASTUDILLO DARWIN ENRIQUE</t>
  </si>
  <si>
    <t>NTE305</t>
  </si>
  <si>
    <t>OCHOA VELASCO CECIBEL MONSERRATE</t>
  </si>
  <si>
    <t>NTE306</t>
  </si>
  <si>
    <t>SANDOVAL LUCERO JOHNNY FERNANDO</t>
  </si>
  <si>
    <t>NTE307</t>
  </si>
  <si>
    <t>LARA NARVAEZ CESAR WILSON</t>
  </si>
  <si>
    <t>NTE308</t>
  </si>
  <si>
    <t>GALARRAGA LARCO GEOVANNA IVONNE</t>
  </si>
  <si>
    <t>NTE311</t>
  </si>
  <si>
    <t>QUIMIS CHIQUITO BRYAN EDUARDO</t>
  </si>
  <si>
    <t>NTE312</t>
  </si>
  <si>
    <t>MONTOYA ARGUDO LUIS FRANCISCO</t>
  </si>
  <si>
    <t>NTE314</t>
  </si>
  <si>
    <t>CHOEZ PILAY JENNY NELLY</t>
  </si>
  <si>
    <t>NTE316</t>
  </si>
  <si>
    <t>ALEJANDRO ROSADO JORGE ANTONIO</t>
  </si>
  <si>
    <t>NTE317</t>
  </si>
  <si>
    <t>MORAN CHOEZ FELIX DEMETRIO</t>
  </si>
  <si>
    <t>NTE318</t>
  </si>
  <si>
    <t>CAMPO JAMA CARINA ALEXANDRA</t>
  </si>
  <si>
    <t>NTE319</t>
  </si>
  <si>
    <t>GONZALEZ RUIZ RODNNY XAVIER</t>
  </si>
  <si>
    <t>NTE320</t>
  </si>
  <si>
    <t>RIVERA SANCHEZ CARMITA ESPERANZA</t>
  </si>
  <si>
    <t>NTE323</t>
  </si>
  <si>
    <t>TOMALA PINCAY CARLOS LUIS</t>
  </si>
  <si>
    <t>NTE324</t>
  </si>
  <si>
    <t>MENDOZA HARO EDGAR ITALO</t>
  </si>
  <si>
    <t>NTE325</t>
  </si>
  <si>
    <t>BONILLA LLAMUCA FLOR MARIVEL</t>
  </si>
  <si>
    <t>NTE326</t>
  </si>
  <si>
    <t>CONSTRULOXI S.A</t>
  </si>
  <si>
    <t>NTE328</t>
  </si>
  <si>
    <t>CEDEÑO PLUAS ROLANDO NEPTALI</t>
  </si>
  <si>
    <t>NTE329</t>
  </si>
  <si>
    <t>FAJARDO JUELA MANUEL EDUARDO</t>
  </si>
  <si>
    <t>NTE331</t>
  </si>
  <si>
    <t>HUACA PEREZ FRANCISCO XAVIER</t>
  </si>
  <si>
    <t>NTE335</t>
  </si>
  <si>
    <t>BALAREZO DELGADO SERGIO RAUL</t>
  </si>
  <si>
    <t>NTE336</t>
  </si>
  <si>
    <t>COELLO VERA KENYA ANTONIA</t>
  </si>
  <si>
    <t>NTE337</t>
  </si>
  <si>
    <t>OCHOA VELASCO SARA DEL CONSUELO</t>
  </si>
  <si>
    <t>NTE338</t>
  </si>
  <si>
    <t>MENDOZA PARRAGA LUIS JAVIER</t>
  </si>
  <si>
    <t>NTE339</t>
  </si>
  <si>
    <t>CALL CENTER GLOBALINE SERVICES GLOSERVICOM S.A.</t>
  </si>
  <si>
    <t>NTE340</t>
  </si>
  <si>
    <t>ARCILA RAMIREZ MONICA</t>
  </si>
  <si>
    <t>NTE341</t>
  </si>
  <si>
    <t>SILVA ENRIQUEZ VERONICA DEL ROCIO</t>
  </si>
  <si>
    <t>NTE342</t>
  </si>
  <si>
    <t>GARCIA ZAMBRANO YONELA PAMELA</t>
  </si>
  <si>
    <t>NTE343</t>
  </si>
  <si>
    <t>ECHEVERRY MENDEZ ANDRES XAVIER</t>
  </si>
  <si>
    <t>NTE344</t>
  </si>
  <si>
    <t>JIMENEZ ACOSTA LOURDES DEL ROCIO</t>
  </si>
  <si>
    <t>NTE345</t>
  </si>
  <si>
    <t>ALVARADO MOREIRA ELVIS JAVIER</t>
  </si>
  <si>
    <t>NTE347</t>
  </si>
  <si>
    <t>ESPINAL YEPEZ MANUELA DEL CARMEN</t>
  </si>
  <si>
    <t>NTE350</t>
  </si>
  <si>
    <t>QUINDE DIAZ ROBERTO GABRIEL</t>
  </si>
  <si>
    <t>NTE351</t>
  </si>
  <si>
    <t>PLAZA MARQUEZ CRISTIAN ALEJANDRO</t>
  </si>
  <si>
    <t>NTE352</t>
  </si>
  <si>
    <t>MOSQUERA MACIAS MERLY MARIELLA</t>
  </si>
  <si>
    <t>NTE353</t>
  </si>
  <si>
    <t>ARROYO RIZZO JULIO FRED</t>
  </si>
  <si>
    <t>NTE359</t>
  </si>
  <si>
    <t>BARRIGA MEDINA VICENTE ALFREDO</t>
  </si>
  <si>
    <t>NTE361</t>
  </si>
  <si>
    <t>ABARCA MORAN ERWIN ANTONIO</t>
  </si>
  <si>
    <t>NTE362</t>
  </si>
  <si>
    <t>PUGA BURGOS CARLOS JAVIER</t>
  </si>
  <si>
    <t>NTE363</t>
  </si>
  <si>
    <t>NIETO RODRIGUEZ RICHARD IVAN</t>
  </si>
  <si>
    <t>NTE365</t>
  </si>
  <si>
    <t>JIMBO ALAVA CLARA AZUCENA</t>
  </si>
  <si>
    <t>NTE366</t>
  </si>
  <si>
    <t>MAZZINI BURGOS MILTON ALFREDO</t>
  </si>
  <si>
    <t>NTE367</t>
  </si>
  <si>
    <t>APPTELINK S.A.</t>
  </si>
  <si>
    <t>NTE368</t>
  </si>
  <si>
    <t>ZANABRIA VILLAMAR JORGE ARTURO</t>
  </si>
  <si>
    <t>NTE369</t>
  </si>
  <si>
    <t>MASCIALINO ALVAREZ MARCELO RODOLFO</t>
  </si>
  <si>
    <t>NTE371</t>
  </si>
  <si>
    <t>POTES REINA MARCIA AUXILIADORA</t>
  </si>
  <si>
    <t>NTE373</t>
  </si>
  <si>
    <t>MALDONADO CHEING ELSY EVANA</t>
  </si>
  <si>
    <t>NTE376</t>
  </si>
  <si>
    <t>GALARZA GALARZA NORALMA ESMERALDA</t>
  </si>
  <si>
    <t>NTE378</t>
  </si>
  <si>
    <t>BZEIH BARAKAT RAWAD MACHLB</t>
  </si>
  <si>
    <t>NTE379</t>
  </si>
  <si>
    <t>ZAMBRANO POMA JHONNY ANDRES</t>
  </si>
  <si>
    <t>NTE380</t>
  </si>
  <si>
    <t>BAQUE SANCHEZ TAIRY MELISSA</t>
  </si>
  <si>
    <t>NTE381</t>
  </si>
  <si>
    <t>AGUAYO CABRERA ANA GABRIELA</t>
  </si>
  <si>
    <t>NTE382</t>
  </si>
  <si>
    <t>FIGUEROA ORDENANA ABDON MISAEL</t>
  </si>
  <si>
    <t>NTE383</t>
  </si>
  <si>
    <t>LARA BENITEZ AMANDA ESTELA</t>
  </si>
  <si>
    <t>NTE384</t>
  </si>
  <si>
    <t>ALAVA MOSQUERA AMBAR YESSENIA</t>
  </si>
  <si>
    <t>NTE385</t>
  </si>
  <si>
    <t>ALCIVAR CANTOS ANGELICA YESSENIA</t>
  </si>
  <si>
    <t>NTE386</t>
  </si>
  <si>
    <t>GALLO FLORES CARLOS ENRIQUE</t>
  </si>
  <si>
    <t>NTE387</t>
  </si>
  <si>
    <t>TENEZACA ZHAPAN CESAR PATRICIO</t>
  </si>
  <si>
    <t>NTE388</t>
  </si>
  <si>
    <t>PEREZ MONTERO EDGAR HERNAN</t>
  </si>
  <si>
    <t>NTE389</t>
  </si>
  <si>
    <t>ALVARADO SEGURA ESMERALDA MARITZA</t>
  </si>
  <si>
    <t>NTE391</t>
  </si>
  <si>
    <t>CONDE ALVAREZ GLADYS FRANCISCA</t>
  </si>
  <si>
    <t>NTE392</t>
  </si>
  <si>
    <t>DUEÑAS PARRALES GUILLERMO FRANCISCO</t>
  </si>
  <si>
    <t>NTE393</t>
  </si>
  <si>
    <t>ARANA MACIAS HERLINDA ISABEL</t>
  </si>
  <si>
    <t>NTE394</t>
  </si>
  <si>
    <t>GRANDA DOMINGUEZ ISABEL JOHANNA</t>
  </si>
  <si>
    <t>NTE395</t>
  </si>
  <si>
    <t>MERIZALDE PROAÑO JUAN CARLOS</t>
  </si>
  <si>
    <t>NTE396</t>
  </si>
  <si>
    <t>CABUYALES HUACON JUVIKA JOHANNA</t>
  </si>
  <si>
    <t>NTE398</t>
  </si>
  <si>
    <t>SCOTLAND TUTIVEN MARJORIE LUISA</t>
  </si>
  <si>
    <t>NTE399</t>
  </si>
  <si>
    <t>APOLINARIO RODRIGUEZ NEY AQUILES</t>
  </si>
  <si>
    <t>NTE401</t>
  </si>
  <si>
    <t>MERELLO LOPEZ PEDRO ROBERTO</t>
  </si>
  <si>
    <t>NTE402</t>
  </si>
  <si>
    <t>CHIQUITO MOLINA RICHARD ORLANDO</t>
  </si>
  <si>
    <t>NTE404</t>
  </si>
  <si>
    <t>ILLESCAS PIBAQUE TANIA PAOLA</t>
  </si>
  <si>
    <t>NTE405</t>
  </si>
  <si>
    <t>QUIROZ REAL VICTORIA ESTEFANIA</t>
  </si>
  <si>
    <t>NTE407</t>
  </si>
  <si>
    <t>MEJIA MATA GABRIEL CLEMENTE</t>
  </si>
  <si>
    <t>NTE410</t>
  </si>
  <si>
    <t>CABEZAS BURGOS JOSE ANTONIO</t>
  </si>
  <si>
    <t>NTE412</t>
  </si>
  <si>
    <t>CARLOS FABRICIO TOBAR RODRIGUEZ</t>
  </si>
  <si>
    <t>NTE417</t>
  </si>
  <si>
    <t>DANIELA MELISSA MORAN RUGEL</t>
  </si>
  <si>
    <t>NTE418</t>
  </si>
  <si>
    <t>VARGAS VARGAS MONICA DEL ROCIO</t>
  </si>
  <si>
    <t>NTE419</t>
  </si>
  <si>
    <t>VERA BRAVO YISELA ARIOPAQUITA</t>
  </si>
  <si>
    <t>NTE420</t>
  </si>
  <si>
    <t>CARRASCAL ARIAS ALVARO EDUARDO</t>
  </si>
  <si>
    <t>NTE423</t>
  </si>
  <si>
    <t>CORTEZ DIAZ JULIO CESAR</t>
  </si>
  <si>
    <t>NTE424</t>
  </si>
  <si>
    <t>CAPACITACIONES Y EVENTOS ARTE&amp;CAFE</t>
  </si>
  <si>
    <t>NTE426</t>
  </si>
  <si>
    <t>MERO MANTUANO DARWIN IVAN</t>
  </si>
  <si>
    <t>NTE428</t>
  </si>
  <si>
    <t>PARRALES ALVAREZ KLEBER ERNESTO</t>
  </si>
  <si>
    <t>NTE429</t>
  </si>
  <si>
    <t>TACLE ESTRADA CARLOS JEOVANNY</t>
  </si>
  <si>
    <t>NTE430</t>
  </si>
  <si>
    <t>CAMPAÑA MORA JOFFRE ARMANDO</t>
  </si>
  <si>
    <t>NTE432</t>
  </si>
  <si>
    <t>AVILA COELLO ANNABELLE DEL ROCIO</t>
  </si>
  <si>
    <t>NTE434</t>
  </si>
  <si>
    <t>OSWALDO NEMECIO LEON PIN</t>
  </si>
  <si>
    <t>NTE438</t>
  </si>
  <si>
    <t>CELLFON S.A</t>
  </si>
  <si>
    <t>NTE440</t>
  </si>
  <si>
    <t>QUIMIZ CHOEZ BYRON MILTON</t>
  </si>
  <si>
    <t>NTE441</t>
  </si>
  <si>
    <t>ALOMIA SAENZ GABRIEL FRANCISCO</t>
  </si>
  <si>
    <t>NTE443</t>
  </si>
  <si>
    <t>MALDONADO CASTRO DAYSI ARACELY</t>
  </si>
  <si>
    <t>NTE445</t>
  </si>
  <si>
    <t>CORDASCO ANGELO</t>
  </si>
  <si>
    <t>NTE446</t>
  </si>
  <si>
    <t>PLAZA TORRES CECILIA DE LAS MERCEDES</t>
  </si>
  <si>
    <t>NTE447</t>
  </si>
  <si>
    <t>AGUILAR GUERRERO GLORIA EULOGIA</t>
  </si>
  <si>
    <t>NTE448</t>
  </si>
  <si>
    <t>MONCAYO LARREA JOHANN LEONARDO</t>
  </si>
  <si>
    <t>NTE450</t>
  </si>
  <si>
    <t>TAMAYO CARABALLOSO LISANDRA MRCEDES</t>
  </si>
  <si>
    <t>NTE451</t>
  </si>
  <si>
    <t>COMPANIA DE FUMIGACION PESTSCONTROL S.A</t>
  </si>
  <si>
    <t>NTE453</t>
  </si>
  <si>
    <t>BALTODANO CATARINE LUIS ADOLFO</t>
  </si>
  <si>
    <t>NTE454</t>
  </si>
  <si>
    <t>QUINTO BRAVO GINGER ESTHER</t>
  </si>
  <si>
    <t>NTE455</t>
  </si>
  <si>
    <t>COPPIANO RAMIREZ CINTHYA LORENA</t>
  </si>
  <si>
    <t>NTE457</t>
  </si>
  <si>
    <t>MASACHE VERA GENESIS AMERICA</t>
  </si>
  <si>
    <t>NTE458</t>
  </si>
  <si>
    <t>BURGOS TEJADA CARMEN MARGARITA</t>
  </si>
  <si>
    <t>NTE459</t>
  </si>
  <si>
    <t>PINCAY RODRIGUEZ MARIO LOBERTY</t>
  </si>
  <si>
    <t>NTE460</t>
  </si>
  <si>
    <t>NAZARENO ALEGRIA JENNY KARINA</t>
  </si>
  <si>
    <t>NTE461</t>
  </si>
  <si>
    <t>ORMAZA CAPELO FELIX ANGEL</t>
  </si>
  <si>
    <t>NTE462</t>
  </si>
  <si>
    <t>BARRE MENDOZA DORA MARISOL</t>
  </si>
  <si>
    <t>NTE464</t>
  </si>
  <si>
    <t>MORANTE VILLAREAL ROBERTO OMAR</t>
  </si>
  <si>
    <t>NTE469</t>
  </si>
  <si>
    <t>SUAREZ MAGALLANES JULIO ALFONSO</t>
  </si>
  <si>
    <t>NTE470</t>
  </si>
  <si>
    <t>EGUEZ RUIZ ERNESTO GUILLERMO</t>
  </si>
  <si>
    <t>NTE472</t>
  </si>
  <si>
    <t>QUIMIZ MERCHAN SORAIDA MARCELINA</t>
  </si>
  <si>
    <t>NTE473</t>
  </si>
  <si>
    <t>ARTEAGA DICAO EDUARDO ALEXANDER</t>
  </si>
  <si>
    <t>NTE476</t>
  </si>
  <si>
    <t>MERA NEVAREZ FREDEVINDA ALEXANDRA</t>
  </si>
  <si>
    <t>NTE477</t>
  </si>
  <si>
    <t>CORTEZ ORDOÑEZ GABY GERALDINE</t>
  </si>
  <si>
    <t>NTE478</t>
  </si>
  <si>
    <t>PINCAY NUNURA VIOLETA PETITA</t>
  </si>
  <si>
    <t>NTE480</t>
  </si>
  <si>
    <t>VASQUEZ AYALA MARIA DE LOURDES</t>
  </si>
  <si>
    <t>NTE481</t>
  </si>
  <si>
    <t>ALVARADO HUAYAMABE WILDEN ENRIQUE</t>
  </si>
  <si>
    <t>NTE485</t>
  </si>
  <si>
    <t>BARRET BANGUERA JENNY VERONICA</t>
  </si>
  <si>
    <t>NTE487</t>
  </si>
  <si>
    <t>TUMBACO DE LA O ALEX MARCELO</t>
  </si>
  <si>
    <t>NTE488</t>
  </si>
  <si>
    <t>ANTON REYES DIANA LORENA</t>
  </si>
  <si>
    <t>NTE490</t>
  </si>
  <si>
    <t>TRANSPORTES Y LOGISTICA HONORES MENDEZ TRANSLOGISHOME S.A.</t>
  </si>
  <si>
    <t>NTE491</t>
  </si>
  <si>
    <t>CABAL VILLACRECES DENNISE ESTEFANIA</t>
  </si>
  <si>
    <t>NTE492</t>
  </si>
  <si>
    <t>MARINO LOOR MARIA GABRIELA</t>
  </si>
  <si>
    <t>NTE493</t>
  </si>
  <si>
    <t>GUADAMUD BURGOS JORGE ULPIANO</t>
  </si>
  <si>
    <t>NTE496</t>
  </si>
  <si>
    <t>ORRALA BALLADARES JENNIFFER ALEXANDRA</t>
  </si>
  <si>
    <t>NTE498</t>
  </si>
  <si>
    <t>BATALLAS CRUZ GINA SAMOHA</t>
  </si>
  <si>
    <t>NTE501</t>
  </si>
  <si>
    <t>NARANJO PEÑA MARIA JOSE</t>
  </si>
  <si>
    <t>NTE504</t>
  </si>
  <si>
    <t>BACA PATIÑO RAFAEL</t>
  </si>
  <si>
    <t>NTE507</t>
  </si>
  <si>
    <t>INFINITYLABS S.A.</t>
  </si>
  <si>
    <t>NTE510</t>
  </si>
  <si>
    <t>CARRERA PALOMEQUE TANYA CAROLINA</t>
  </si>
  <si>
    <t>NTE513</t>
  </si>
  <si>
    <t>SANCHEZ ALMEIDA LOURDES VERONICA</t>
  </si>
  <si>
    <t>NTE514</t>
  </si>
  <si>
    <t>BAQUERIZO MOREIRA SARA GENESIS</t>
  </si>
  <si>
    <t>NTE515</t>
  </si>
  <si>
    <t>EDUARDO VINICIO SOLIS CORDOVA</t>
  </si>
  <si>
    <t>NTE516</t>
  </si>
  <si>
    <t>CISNEROS PINO VITTORIO DANIEL</t>
  </si>
  <si>
    <t>NTE519</t>
  </si>
  <si>
    <t>NTE520</t>
  </si>
  <si>
    <t>REYES BACUSOY BRYAN ANDRES</t>
  </si>
  <si>
    <t>NTE521</t>
  </si>
  <si>
    <t>ZURITA GARCIA DARWIN JACINTO</t>
  </si>
  <si>
    <t>NTE522</t>
  </si>
  <si>
    <t>TALLERES MECHANICS ROCKS MECHANICROCK S.A.</t>
  </si>
  <si>
    <t>NTE525</t>
  </si>
  <si>
    <t>PINCAY RUIZ VICENTA MARLENE</t>
  </si>
  <si>
    <t>NTE527</t>
  </si>
  <si>
    <t>QUIÑONEZ SEGURA RUBEN DARIO</t>
  </si>
  <si>
    <t>NTE528</t>
  </si>
  <si>
    <t>GRUPOMEDIX S.A</t>
  </si>
  <si>
    <t>NTE529</t>
  </si>
  <si>
    <t>CUSME BENITES MIGUEL ANGEL</t>
  </si>
  <si>
    <t>NTE533</t>
  </si>
  <si>
    <t>RODRIGUEZ BADILLO GLENDA MARITZA</t>
  </si>
  <si>
    <t>NTE534</t>
  </si>
  <si>
    <t>BOLONA BAUX ALEJANDRO XAVIER</t>
  </si>
  <si>
    <t>NTE535</t>
  </si>
  <si>
    <t>VALENCIA VICTOR HUGO</t>
  </si>
  <si>
    <t>NTE537</t>
  </si>
  <si>
    <t>TAYASTA S.A</t>
  </si>
  <si>
    <t>NTE539</t>
  </si>
  <si>
    <t>RIOS LOPEZ  BETTY ALEXANDRA</t>
  </si>
  <si>
    <t>NTE540</t>
  </si>
  <si>
    <t>MARURI FLORES JACINTO FERNANDO</t>
  </si>
  <si>
    <t>NTE541</t>
  </si>
  <si>
    <t>ANANGONO COTTO ALEXANDRA MARIBEL</t>
  </si>
  <si>
    <t>NTE543</t>
  </si>
  <si>
    <t>LOZANO VELIZ PAMELA ALEXANDRA</t>
  </si>
  <si>
    <t>NTE545</t>
  </si>
  <si>
    <t>BAJAÑA DE LA ROSA SANTIAGO EDISON</t>
  </si>
  <si>
    <t>NTE546</t>
  </si>
  <si>
    <t>CRUZ NAVARRETE HENRY GABRIEL</t>
  </si>
  <si>
    <t>NTE549</t>
  </si>
  <si>
    <t>INDACOCHEA AREVALO JONATHAN ALFONSO</t>
  </si>
  <si>
    <t>NTE550</t>
  </si>
  <si>
    <t>ERIC ADALBERTO ALVAREZ CAMBERT</t>
  </si>
  <si>
    <t>NTE553</t>
  </si>
  <si>
    <t>BERMEO MENDOZA CLEBER ROBESPIE</t>
  </si>
  <si>
    <t>NTE557</t>
  </si>
  <si>
    <t>FLORES MARTINEZ RAQUEL VERONICA</t>
  </si>
  <si>
    <t>NTE558</t>
  </si>
  <si>
    <t>SALAS NORIEGA BLANCA TERESA</t>
  </si>
  <si>
    <t>NTE559</t>
  </si>
  <si>
    <t>TRUJILLO LOPEZ DIANA CAROLINA</t>
  </si>
  <si>
    <t>NTE561</t>
  </si>
  <si>
    <t>CASTILLO MARTINEZ GUADALUPE LUCILA</t>
  </si>
  <si>
    <t>NTE562</t>
  </si>
  <si>
    <t>RAMIREZ CAICEDO CARMEN IGNACIA DEL ROCIO</t>
  </si>
  <si>
    <t>NTE563</t>
  </si>
  <si>
    <t>MEDINA MATIAS FRANCISCA ELIZABETH</t>
  </si>
  <si>
    <t>NTE564</t>
  </si>
  <si>
    <t>DE LA O CHACON JOSEPH CHRISTIAN</t>
  </si>
  <si>
    <t>NTE566</t>
  </si>
  <si>
    <t>MENDEZ ROSALES GIOCONDA EREUTEIDA</t>
  </si>
  <si>
    <t>NTE567</t>
  </si>
  <si>
    <t>DIAZ CHAMBA WALTER OVIDIO</t>
  </si>
  <si>
    <t>NTE568</t>
  </si>
  <si>
    <t>NTE569</t>
  </si>
  <si>
    <t>ZHICAY CARRILLO FRANKLIN GEOVANNY</t>
  </si>
  <si>
    <t>NTE570</t>
  </si>
  <si>
    <t>LUCIA CLARA PAREDES ORDONEZ</t>
  </si>
  <si>
    <t>NTE571</t>
  </si>
  <si>
    <t>SARMIENTO SARMIENTO JULIO RODRIGO</t>
  </si>
  <si>
    <t>NTE572</t>
  </si>
  <si>
    <t>IGUASNIA SANCHEZ CAROLINA DEL ROCIO</t>
  </si>
  <si>
    <t>NTE574</t>
  </si>
  <si>
    <t>RODRIGUEZ MOLINA AGUSTO ARMANDO</t>
  </si>
  <si>
    <t>NTE577</t>
  </si>
  <si>
    <t>RODAS PEREZ CAROLINA ANTONIETA</t>
  </si>
  <si>
    <t>NTE578</t>
  </si>
  <si>
    <t>ZAPATA GILER WELLINGTON ANDRES</t>
  </si>
  <si>
    <t>NTE583</t>
  </si>
  <si>
    <t>CAMACHO SUAREZ MARIA DE LOURDES</t>
  </si>
  <si>
    <t>NTE585</t>
  </si>
  <si>
    <t>COLINA MANZANAREZ LUIS MANUEL</t>
  </si>
  <si>
    <t>NTE590</t>
  </si>
  <si>
    <t>COQUE ALVAREZ MANUEL ANTONIO</t>
  </si>
  <si>
    <t>NTE591</t>
  </si>
  <si>
    <t>ALTAMIRANO DILUCA MARLON ALFONSO</t>
  </si>
  <si>
    <t>NTE592</t>
  </si>
  <si>
    <t>OSTAIZA OSTAIZA ERIK VICENTE</t>
  </si>
  <si>
    <t>NTE593</t>
  </si>
  <si>
    <t>CEDEÑO CEVALLOS ALEJANDRO EUGENIO</t>
  </si>
  <si>
    <t>NTE594</t>
  </si>
  <si>
    <t>SUAREZ YEPEZ KARINA ALEXANDRA</t>
  </si>
  <si>
    <t>NTE595</t>
  </si>
  <si>
    <t>GONZALEZ MURO CARLOS LUIS</t>
  </si>
  <si>
    <t>NTE596</t>
  </si>
  <si>
    <t>LUPERA NAVARRETE WALTER ARTURO</t>
  </si>
  <si>
    <t>NTE600</t>
  </si>
  <si>
    <t>ESPIN CARRION ANDRES FABIAN</t>
  </si>
  <si>
    <t>NTE601</t>
  </si>
  <si>
    <t>VALLEJO MARTINEZ LEIDIZ DIANA</t>
  </si>
  <si>
    <t>NTE604</t>
  </si>
  <si>
    <t>CEVALLOS MATUTE GABRIELA STEPHANIE</t>
  </si>
  <si>
    <t>NTE605</t>
  </si>
  <si>
    <t>BORBOR GONZABAY PABLO CESAR</t>
  </si>
  <si>
    <t>NTE606</t>
  </si>
  <si>
    <t>CENTRO DE ECOGRAFIAS ECOBEBE S.A</t>
  </si>
  <si>
    <t>NTE607</t>
  </si>
  <si>
    <t>PAREDES CORNEJO BELLA ZOILA</t>
  </si>
  <si>
    <t>NTE608</t>
  </si>
  <si>
    <t>PAZMINO VERA GUILLERMO EDUARDO</t>
  </si>
  <si>
    <t>NTE609</t>
  </si>
  <si>
    <t>ROMAN ALVARADO LILIAN ISIDORA</t>
  </si>
  <si>
    <t>NTE610</t>
  </si>
  <si>
    <t>COOPERATIVA DE TRANSPORTES LOJA</t>
  </si>
  <si>
    <t>NTE611</t>
  </si>
  <si>
    <t>MACIAS VILLALVA ZULLY VERONICA</t>
  </si>
  <si>
    <t>NTE612</t>
  </si>
  <si>
    <t>GARCIA VALDIVIEZO CARLOS ANDRES</t>
  </si>
  <si>
    <t>NTE613</t>
  </si>
  <si>
    <t>ROBLES RODRIGUEZ DAVID RONALD</t>
  </si>
  <si>
    <t>NTE615</t>
  </si>
  <si>
    <t>CULQUI CHOEZ JIMMY ANDRES</t>
  </si>
  <si>
    <t>NTE616</t>
  </si>
  <si>
    <t>ESPIN LARA DAVID ANTONIO</t>
  </si>
  <si>
    <t>NTE617</t>
  </si>
  <si>
    <t>FIGUEROA ORTIZ LISSETTE GIOCONDA</t>
  </si>
  <si>
    <t>NTE618</t>
  </si>
  <si>
    <t>MORA FIERRO MEILY MELINA</t>
  </si>
  <si>
    <t>NTE620</t>
  </si>
  <si>
    <t>NARANJO BENAVIDES MONSERRATE DEL ROCIO</t>
  </si>
  <si>
    <t>NTE626</t>
  </si>
  <si>
    <t>BEBEGRAFIA S.A.</t>
  </si>
  <si>
    <t>NTE627</t>
  </si>
  <si>
    <t>GALARZA JARAMILLO RICHARD GUISEPPE</t>
  </si>
  <si>
    <t>NTE628</t>
  </si>
  <si>
    <t>ALVEAR REINOSO ANNABELL YESENIA</t>
  </si>
  <si>
    <t>NTE629</t>
  </si>
  <si>
    <t>RODRIGUEZ RAMIREZ FERNANDO MAURICIO</t>
  </si>
  <si>
    <t>NTE632</t>
  </si>
  <si>
    <t>PINCAY MURILLO KATHERINE LAYAN</t>
  </si>
  <si>
    <t>NTE634</t>
  </si>
  <si>
    <t>MORALES AVEIGA CRUZ LORENA</t>
  </si>
  <si>
    <t>NTE636</t>
  </si>
  <si>
    <t>LOPEZ VALENCIA NATALIE RUTH</t>
  </si>
  <si>
    <t>NTE638</t>
  </si>
  <si>
    <t>MIRANDA MERO ISAIAS ISAAC</t>
  </si>
  <si>
    <t>NTE639</t>
  </si>
  <si>
    <t>BORBOR BERMEO JUAN CARLOS</t>
  </si>
  <si>
    <t>NTE640</t>
  </si>
  <si>
    <t>FEBRES CORDERO SOTOMAYOR JORGE DANIEL</t>
  </si>
  <si>
    <t>NTE641</t>
  </si>
  <si>
    <t>ALVARADO ROJAS ANGEL DE JESUS</t>
  </si>
  <si>
    <t>NTE642</t>
  </si>
  <si>
    <t>PABLO OTERO NICOLAS ALEJANDRO</t>
  </si>
  <si>
    <t>NTE643</t>
  </si>
  <si>
    <t>MENDOZA MUNOZ ANDRES GABRIEL</t>
  </si>
  <si>
    <t>NTE644</t>
  </si>
  <si>
    <t>WEISFRUIT  S.A.</t>
  </si>
  <si>
    <t>NTE646</t>
  </si>
  <si>
    <t>SAAB ACHI MICHEL</t>
  </si>
  <si>
    <t>NTE647</t>
  </si>
  <si>
    <t>VALENCIA TORRES IVIS MABEL</t>
  </si>
  <si>
    <t>NTE649</t>
  </si>
  <si>
    <t>GALARZA FLORES TYRONE STALIN</t>
  </si>
  <si>
    <t>NTE650</t>
  </si>
  <si>
    <t>CHOLOTA OQUENDO JORDAN GONZALO</t>
  </si>
  <si>
    <t>NTE651</t>
  </si>
  <si>
    <t>ALCIVAR PIN MIGUEL HUMBERTO</t>
  </si>
  <si>
    <t>NTE653</t>
  </si>
  <si>
    <t>CHICHAY CORDOVA SAUL BLADIMIR</t>
  </si>
  <si>
    <t>NTE654</t>
  </si>
  <si>
    <t>DE LA O PINCAY STALIN OTILIO</t>
  </si>
  <si>
    <t>NTE655</t>
  </si>
  <si>
    <t>SAMPEDRO PENZZO CARMEN  MERCEDES</t>
  </si>
  <si>
    <t>NTE656</t>
  </si>
  <si>
    <t>MENDOZA PESANTEZ MAYRA IVONNE</t>
  </si>
  <si>
    <t>NTE658</t>
  </si>
  <si>
    <t>VERA GONZALEZ JOSE ANTONIO</t>
  </si>
  <si>
    <t>NTE659</t>
  </si>
  <si>
    <t>MARTINEZ TOMALA DIANA JANETH</t>
  </si>
  <si>
    <t>NTE660</t>
  </si>
  <si>
    <t>CORTEZ AVILES PEDRO ROGELIO</t>
  </si>
  <si>
    <t>NTE661</t>
  </si>
  <si>
    <t>CEDENO MUÑOZ EDGAR ENRIQUE</t>
  </si>
  <si>
    <t>NTE663</t>
  </si>
  <si>
    <t>RIZZO GAMARRA HERIKA CAROLINA</t>
  </si>
  <si>
    <t>NTE664</t>
  </si>
  <si>
    <t>MOLINA FLORES ANTONIO XAVIER</t>
  </si>
  <si>
    <t>NTE665</t>
  </si>
  <si>
    <t>MORA ALBARRACIN ROBERTO CARLOS</t>
  </si>
  <si>
    <t>NTE666</t>
  </si>
  <si>
    <t>TIGUA VASQUEZ GEORGE IVAN</t>
  </si>
  <si>
    <t>NTE667</t>
  </si>
  <si>
    <t>MUÑOZ TOAPANTA ALEXANDRA SALOME</t>
  </si>
  <si>
    <t>NTE668</t>
  </si>
  <si>
    <t>SANTOS MALDONADO MARIA GABRIELA</t>
  </si>
  <si>
    <t>NTE670</t>
  </si>
  <si>
    <t>VERA PISPIRA JONATHAN LUIS</t>
  </si>
  <si>
    <t>NTE671</t>
  </si>
  <si>
    <t>RISQUE RISK S.A.</t>
  </si>
  <si>
    <t>NTE672</t>
  </si>
  <si>
    <t>SALINAS ROSERO CHRISTIAN ANDRES</t>
  </si>
  <si>
    <t>NTE673</t>
  </si>
  <si>
    <t>POZO ROSERO DAVID FABIAN</t>
  </si>
  <si>
    <t>NTE676</t>
  </si>
  <si>
    <t>BAQUE CHOEZ DANILO JOSE</t>
  </si>
  <si>
    <t>NTE678</t>
  </si>
  <si>
    <t>CASTRO CEDEÑO LUIS AGUSTIN</t>
  </si>
  <si>
    <t>NTE679</t>
  </si>
  <si>
    <t>LEON MENDOZA LUIS ANDRES</t>
  </si>
  <si>
    <t>NTE680</t>
  </si>
  <si>
    <t>VITE GALARZA ISRAEL DANIEL</t>
  </si>
  <si>
    <t>NTE681</t>
  </si>
  <si>
    <t>MIRABAL RODRIGUEZ CRISTINA</t>
  </si>
  <si>
    <t>NTE684</t>
  </si>
  <si>
    <t>BAQUERIZO BARRERA MARIO EDUARDO</t>
  </si>
  <si>
    <t>NTE687</t>
  </si>
  <si>
    <t>CASTILLO PALMA DANIEL ALFREDO</t>
  </si>
  <si>
    <t>NTE688</t>
  </si>
  <si>
    <t>ESCOBAR HERRERA EDISON EDUARDO</t>
  </si>
  <si>
    <t>NTE689</t>
  </si>
  <si>
    <t>ZEREGA GARAYCOA MARIA MERCEDES</t>
  </si>
  <si>
    <t>NTE690</t>
  </si>
  <si>
    <t>SAKURA HATSUMI INTERNACIONAL EXPORTADORA S.A</t>
  </si>
  <si>
    <t>NTE691</t>
  </si>
  <si>
    <t>CHOEZ MENDOZA SHIRLEY ALEXI</t>
  </si>
  <si>
    <t>NTE692</t>
  </si>
  <si>
    <t>GOMEZ RUIZ DIANA ESTEFANIA</t>
  </si>
  <si>
    <t>NTE693</t>
  </si>
  <si>
    <t>NARANJO PEÑA GUILLERMO JUAN</t>
  </si>
  <si>
    <t>NTE696</t>
  </si>
  <si>
    <t>MUNOZ ZAMBRANO NELSON ENRIQUE</t>
  </si>
  <si>
    <t>NTE697</t>
  </si>
  <si>
    <t>NTE698</t>
  </si>
  <si>
    <t>REPUBLIKEC SA</t>
  </si>
  <si>
    <t>NTE699</t>
  </si>
  <si>
    <t>ERAZO PAZMINO FREDDY ORLANDO</t>
  </si>
  <si>
    <t>NTE701</t>
  </si>
  <si>
    <t>QUIROGA RAMIREZ ALVARO EDUARDO</t>
  </si>
  <si>
    <t>NTE703</t>
  </si>
  <si>
    <t>VENTURA ZAMBRANO YADIRA MABEL</t>
  </si>
  <si>
    <t>NTE704</t>
  </si>
  <si>
    <t>MERA MACIAS LUIS EDUARDO</t>
  </si>
  <si>
    <t>NTE707</t>
  </si>
  <si>
    <t>AGUIRRE PERALVO GELGI CECIBEL</t>
  </si>
  <si>
    <t>NTE708</t>
  </si>
  <si>
    <t>FIGUEROA RODRIGUEZ JUANA BARTOLA</t>
  </si>
  <si>
    <t>NTE709</t>
  </si>
  <si>
    <t>NAVARRETE MONTIEL JOAO SANTIAGO</t>
  </si>
  <si>
    <t>NTE712</t>
  </si>
  <si>
    <t>MOREIRA VELEZ MANUEL ISIDRO</t>
  </si>
  <si>
    <t>NTE715</t>
  </si>
  <si>
    <t>AGENCIA-TIM S.A</t>
  </si>
  <si>
    <t>NTE718</t>
  </si>
  <si>
    <t>RODRIGUEZ PIEDRAHITA JORGE LUIS</t>
  </si>
  <si>
    <t>NTE719</t>
  </si>
  <si>
    <t>BILMONTE LOPEZ CHRISTIAN PAOLO</t>
  </si>
  <si>
    <t>NTE720</t>
  </si>
  <si>
    <t>MUÑOZ AVILES GEOVANNI NAZARIO</t>
  </si>
  <si>
    <t>NTE721</t>
  </si>
  <si>
    <t>GUACHO LEMA JORGE LUIS</t>
  </si>
  <si>
    <t>NTE723</t>
  </si>
  <si>
    <t>PATINO TORRES SALVADOR</t>
  </si>
  <si>
    <t>NTE724</t>
  </si>
  <si>
    <t>BERMELLO PONCE SALBADOR ATILIO</t>
  </si>
  <si>
    <t>NTE725</t>
  </si>
  <si>
    <t>MERA ESPINOZA LEONEL ANTONIO</t>
  </si>
  <si>
    <t>NTE726</t>
  </si>
  <si>
    <t>REYNA VALLEJO CARMEN ELIZABETH</t>
  </si>
  <si>
    <t>NTE727</t>
  </si>
  <si>
    <t>MOREIRA ANDRADE JUAN JOSE</t>
  </si>
  <si>
    <t>NTE728</t>
  </si>
  <si>
    <t>ORTEGA AVILES HENRY GIOVANNI</t>
  </si>
  <si>
    <t>NTE730</t>
  </si>
  <si>
    <t>NEIRA PILLASAGUA ROSA DEL CARMEN</t>
  </si>
  <si>
    <t>NTE731</t>
  </si>
  <si>
    <t>CORREA NAVARRETE MARCIA CECILIA</t>
  </si>
  <si>
    <t>NTE732</t>
  </si>
  <si>
    <t>DAZA GUERRERO DANIEL FERNANDO</t>
  </si>
  <si>
    <t>NTE733</t>
  </si>
  <si>
    <t>BAQUE CHOEZ DIANA ELIZABETH</t>
  </si>
  <si>
    <t>NTE735</t>
  </si>
  <si>
    <t>MORALES CASTRO HUGO ANDRES</t>
  </si>
  <si>
    <t>NTE736</t>
  </si>
  <si>
    <t>MORAN PIZA TANIA YADIRA</t>
  </si>
  <si>
    <t>NTE739</t>
  </si>
  <si>
    <t>MORA LOZADA HAYDEE MAGDALENA</t>
  </si>
  <si>
    <t>NTE740</t>
  </si>
  <si>
    <t>RONQUILLO TERAN KELVIN KLEBER</t>
  </si>
  <si>
    <t>NTE741</t>
  </si>
  <si>
    <t>ARRICIAGA HERRERA LAILA PATRICIA</t>
  </si>
  <si>
    <t>NTE742</t>
  </si>
  <si>
    <t>BARRAGAN ORTEGA JUAN CARLOS</t>
  </si>
  <si>
    <t>NTE743</t>
  </si>
  <si>
    <t>ARIAS ALVAREZ MARIUXI ISABEL</t>
  </si>
  <si>
    <t>NTE745</t>
  </si>
  <si>
    <t>MOLINA PALMA WALTER DANIEL</t>
  </si>
  <si>
    <t>NTE746</t>
  </si>
  <si>
    <t>QUEZADA MUÑOZ NICK MARIANO</t>
  </si>
  <si>
    <t>NTE747</t>
  </si>
  <si>
    <t>ESPINOZA ALOMIA JOSE LUIS</t>
  </si>
  <si>
    <t>NTE748</t>
  </si>
  <si>
    <t>ALVARADO EDGAR ANTONIO</t>
  </si>
  <si>
    <t>NTE749</t>
  </si>
  <si>
    <t>LOPEZ NIETO WILFRIDO BENEDICTO</t>
  </si>
  <si>
    <t>NTE750</t>
  </si>
  <si>
    <t>GOMEZ CALERO LUIS GERVACIO</t>
  </si>
  <si>
    <t>NTE752</t>
  </si>
  <si>
    <t>RAMIL ALVARADO TUPAC FABIAN</t>
  </si>
  <si>
    <t>NTE754</t>
  </si>
  <si>
    <t>SANCHEZ ROJAS EVELYN KATHERINE</t>
  </si>
  <si>
    <t>NTE755</t>
  </si>
  <si>
    <t>CUEVA SAREZ JENNIFER STEFANIA</t>
  </si>
  <si>
    <t>NTE757</t>
  </si>
  <si>
    <t>CUSME VELASQUEZ MONICA JOSEFA</t>
  </si>
  <si>
    <t>NTE758</t>
  </si>
  <si>
    <t>MOSQUERA REIRA CHRISTIAN LUIS</t>
  </si>
  <si>
    <t>NTE759</t>
  </si>
  <si>
    <t>NARANJO MARTINEZ CATHERINE JOHANNA</t>
  </si>
  <si>
    <t>NTE760</t>
  </si>
  <si>
    <t>HONORES ASENCIO CRISTHIAN RAMON</t>
  </si>
  <si>
    <t>NTE761</t>
  </si>
  <si>
    <t>VELEZ AVILA LISSETTE PAOLA</t>
  </si>
  <si>
    <t>NTE762</t>
  </si>
  <si>
    <t>REYES ZAVALA CRISTOPHER DANIEL</t>
  </si>
  <si>
    <t>NTE763</t>
  </si>
  <si>
    <t>REYES QUIMI MELANIE JENNY</t>
  </si>
  <si>
    <t>NTE764</t>
  </si>
  <si>
    <t>ALFONZO TIGRE GUILLERMO DARIO</t>
  </si>
  <si>
    <t>NTE765</t>
  </si>
  <si>
    <t>MEJIA BRIONES WILSON JAVIER</t>
  </si>
  <si>
    <t>NTE766</t>
  </si>
  <si>
    <t>PIN VELEZ FATIMA DOLORES</t>
  </si>
  <si>
    <t>NTE767</t>
  </si>
  <si>
    <t>GENDE CEDENO KEVIN XAVIER</t>
  </si>
  <si>
    <t>NTE768</t>
  </si>
  <si>
    <t>ORTEGA CHAVEZ JUANA ALEJANDRINA</t>
  </si>
  <si>
    <t>NTE770</t>
  </si>
  <si>
    <t>LINDAO PEÑAFIEL ELENA BEATRIZ</t>
  </si>
  <si>
    <t>NTE771</t>
  </si>
  <si>
    <t>DE LA CRUZ YAGUAL ERLITA JACKELINE</t>
  </si>
  <si>
    <t>NTE772</t>
  </si>
  <si>
    <t>CASTRO CELI OSCAR GEOVANNI</t>
  </si>
  <si>
    <t>NTE773</t>
  </si>
  <si>
    <t>TUAREZ MORALES EDISON ULDARICO</t>
  </si>
  <si>
    <t>NTE774</t>
  </si>
  <si>
    <t>ZARUMA ROMERO GENESIS MERCEDES</t>
  </si>
  <si>
    <t>NTE775</t>
  </si>
  <si>
    <t>PALOMO PEREZ WALTER RIGOBERTO</t>
  </si>
  <si>
    <t>NTE776</t>
  </si>
  <si>
    <t>BRAVO BRIONES JOSE FEDERICO</t>
  </si>
  <si>
    <t>NTE778</t>
  </si>
  <si>
    <t>AMBALY ASHOKAN</t>
  </si>
  <si>
    <t>NTE779</t>
  </si>
  <si>
    <t>GEDEQUIP S.A.</t>
  </si>
  <si>
    <t>NTE780</t>
  </si>
  <si>
    <t>GRANDA PALMA JURGEN STALIN</t>
  </si>
  <si>
    <t>NTE781</t>
  </si>
  <si>
    <t>ADUANOVACORP S.A.</t>
  </si>
  <si>
    <t>NTE782</t>
  </si>
  <si>
    <t>SAMPEDRO BASURTO MARIA JULIANA</t>
  </si>
  <si>
    <t>NTE783</t>
  </si>
  <si>
    <t>VILLAMARIN PARRAGA DELIA MERCEDES</t>
  </si>
  <si>
    <t>NTE784</t>
  </si>
  <si>
    <t>CANDO REYES JOSE MAURICIO</t>
  </si>
  <si>
    <t>NTE785</t>
  </si>
  <si>
    <t>ROBALINO CARVAJAL JANET MONICA</t>
  </si>
  <si>
    <t>NTE786</t>
  </si>
  <si>
    <t>NIETO PIN ANDREA ISABELA</t>
  </si>
  <si>
    <t>NTE787</t>
  </si>
  <si>
    <t>NARANJO CADENA DANIEL FIDEL</t>
  </si>
  <si>
    <t>NTE788</t>
  </si>
  <si>
    <t>CAMPUZANO BRAVO KAROLY ANDREA</t>
  </si>
  <si>
    <t>NTE789</t>
  </si>
  <si>
    <t>BUSTE ZAMBRANO DENNY JOSE</t>
  </si>
  <si>
    <t>NTE791</t>
  </si>
  <si>
    <t>POVEDA FLORES NANCY CAROLINA</t>
  </si>
  <si>
    <t>NTE792</t>
  </si>
  <si>
    <t>ALVIA CARBOA MANUEL ANDRES</t>
  </si>
  <si>
    <t>NTE793</t>
  </si>
  <si>
    <t>ESMERALDAS VIDAL JIMER DAGOBERTO</t>
  </si>
  <si>
    <t>NTE794</t>
  </si>
  <si>
    <t>BENITEZ SIGUENZA CECILIA DEL CARMEN</t>
  </si>
  <si>
    <t>NTE796</t>
  </si>
  <si>
    <t>LUCAS LUCAS ZENEN  VIRGILIO</t>
  </si>
  <si>
    <t>NTE797</t>
  </si>
  <si>
    <t>HOLGUIN SALAZAR LUIS ALFREDO</t>
  </si>
  <si>
    <t>NTE798</t>
  </si>
  <si>
    <t>RIVERA LUZARRAGA ROBERT DENYS</t>
  </si>
  <si>
    <t>NTE800</t>
  </si>
  <si>
    <t>GUADALUPE REMACHE SILVIA FABIOLA</t>
  </si>
  <si>
    <t>NTE802</t>
  </si>
  <si>
    <t>ARMIJOS FLORES MIRIAN MARIANA</t>
  </si>
  <si>
    <t>NTE804</t>
  </si>
  <si>
    <t>VIEJO ALEJANDRO NORMA ILIANA</t>
  </si>
  <si>
    <t>NTE805</t>
  </si>
  <si>
    <t>CALLE MATEO MARCO ANTONIO</t>
  </si>
  <si>
    <t>NTE806</t>
  </si>
  <si>
    <t>NTE807</t>
  </si>
  <si>
    <t>NTE808</t>
  </si>
  <si>
    <t>CRICSA S.A.</t>
  </si>
  <si>
    <t>NTE811</t>
  </si>
  <si>
    <t>ROMO VILLAFUERTE MARIA ISABEL</t>
  </si>
  <si>
    <t>NTE812</t>
  </si>
  <si>
    <t>VITE PICON JUAN CARLOS</t>
  </si>
  <si>
    <t>NTE814</t>
  </si>
  <si>
    <t>PANIMBOZA ROCA ESTELA EDELMIRA</t>
  </si>
  <si>
    <t>NTE816</t>
  </si>
  <si>
    <t>MERA GRANADOS GLADYS MARGARITA</t>
  </si>
  <si>
    <t>NTE817</t>
  </si>
  <si>
    <t>REYES MUÑIZ STALIN EFREN</t>
  </si>
  <si>
    <t>NTE818</t>
  </si>
  <si>
    <t>NTE820</t>
  </si>
  <si>
    <t>MUNIZ MARTINEZ CARMEN ALEJA</t>
  </si>
  <si>
    <t>NTE821</t>
  </si>
  <si>
    <t>SUAREZ VALENCIA FRANCISCO XAVIER</t>
  </si>
  <si>
    <t>NTE822</t>
  </si>
  <si>
    <t>RAMOS PACHAY JOSE MANUEL</t>
  </si>
  <si>
    <t>NTE823</t>
  </si>
  <si>
    <t>BAQUERIZO VERA JARITZA JESSICA</t>
  </si>
  <si>
    <t>NTE825</t>
  </si>
  <si>
    <t>GOMEZ CATAGUA GENESIS GUISELL</t>
  </si>
  <si>
    <t>NTE826</t>
  </si>
  <si>
    <t>QUINONEZ MINA DARLIS LUCIA</t>
  </si>
  <si>
    <t>NTE827</t>
  </si>
  <si>
    <t>MAYORGA ANDRADE WASHINGTON LUIS</t>
  </si>
  <si>
    <t>NTE828</t>
  </si>
  <si>
    <t>ARAUZ INTRIAGO KAREN STEPHANY</t>
  </si>
  <si>
    <t>NTE829</t>
  </si>
  <si>
    <t>BURGOS VILLAMAR MARGARITA PAOLA</t>
  </si>
  <si>
    <t>NTE830</t>
  </si>
  <si>
    <t>PAYAROSO PANCHANA  JIMABEL NARCISA</t>
  </si>
  <si>
    <t>NTE832</t>
  </si>
  <si>
    <t>PESANTES GUAMAN DANIEL ARTURO</t>
  </si>
  <si>
    <t>NTE833</t>
  </si>
  <si>
    <t>IDROVO URGILES JANETH GUILLERMINA</t>
  </si>
  <si>
    <t>NTE836</t>
  </si>
  <si>
    <t>SANCHEZ RIVERA ROSARIO MATILDE</t>
  </si>
  <si>
    <t>NTE838</t>
  </si>
  <si>
    <t>SEAM TRACK S.A SEAMTRACKSA</t>
  </si>
  <si>
    <t>NTE839</t>
  </si>
  <si>
    <t>NTE841</t>
  </si>
  <si>
    <t>ALCIVAR MENDOZA MARIANA CONCEPCION</t>
  </si>
  <si>
    <t>NTE842</t>
  </si>
  <si>
    <t>CORNEJO SEGARRA MARCO ANTONIO</t>
  </si>
  <si>
    <t>NTE843</t>
  </si>
  <si>
    <t>INFANTE MINDIOLA JULIA MARLENE</t>
  </si>
  <si>
    <t>NTE845</t>
  </si>
  <si>
    <t>DELGADO LUCERO KARLA LIZBETH</t>
  </si>
  <si>
    <t>NTE846</t>
  </si>
  <si>
    <t>AVILES CALDERON JESSICA MARIUXI</t>
  </si>
  <si>
    <t>NTE848</t>
  </si>
  <si>
    <t>SARMIENTO VIVEROS ALEXANDRA ELIZABETH</t>
  </si>
  <si>
    <t>NTE849</t>
  </si>
  <si>
    <t>DELGADO DELGADO JUSTINA ISABEL</t>
  </si>
  <si>
    <t>NTE850</t>
  </si>
  <si>
    <t>TRIVINO BARONA GEORGE XAVIER</t>
  </si>
  <si>
    <t>NTE851</t>
  </si>
  <si>
    <t>BAQUE MANZO MARIA LUISA</t>
  </si>
  <si>
    <t>NTE852</t>
  </si>
  <si>
    <t>TECNISYSTEM-SIMIL S.A</t>
  </si>
  <si>
    <t>NTE857</t>
  </si>
  <si>
    <t>CEVALLOS ARTEAGA DANIEL ABEL</t>
  </si>
  <si>
    <t>NTE858</t>
  </si>
  <si>
    <t>MENDEZ PEREZ DENNIS JOSE</t>
  </si>
  <si>
    <t>NTE859</t>
  </si>
  <si>
    <t>CANARTE ARZUBE MELISSA MARIA</t>
  </si>
  <si>
    <t>NTE860</t>
  </si>
  <si>
    <t>CALDERON PONCE ALBA ISABEL</t>
  </si>
  <si>
    <t>NTE862</t>
  </si>
  <si>
    <t>ZAVALA TORO CRUZ SISIBEL</t>
  </si>
  <si>
    <t>NTE866</t>
  </si>
  <si>
    <t>SABANDO CEDENO MARIA ELISAº</t>
  </si>
  <si>
    <t>NTE867</t>
  </si>
  <si>
    <t>SOLANO DE LA TORRE EFRAIN ALFREDO</t>
  </si>
  <si>
    <t>NTE869</t>
  </si>
  <si>
    <t>ZAMBRANO RONQUILLO MARIA AUXILIADORA</t>
  </si>
  <si>
    <t>NTE870</t>
  </si>
  <si>
    <t>PITA VELEZ XAVIER ANTONIO</t>
  </si>
  <si>
    <t>NTE871</t>
  </si>
  <si>
    <t>CHALEN LOOR JHONNY ALEXANDER</t>
  </si>
  <si>
    <t>NTE872</t>
  </si>
  <si>
    <t>ARIAS AVILA JONATHAN DANIEL</t>
  </si>
  <si>
    <t>NTE874</t>
  </si>
  <si>
    <t>RIZZO BARZOLA JOSELYN THALIA</t>
  </si>
  <si>
    <t>NTE876</t>
  </si>
  <si>
    <t>ALVAREZ BORRERO JUAN CARLOS</t>
  </si>
  <si>
    <t>NTE877</t>
  </si>
  <si>
    <t>MUNOZ ZAMBRANO DANIEL MARCELO</t>
  </si>
  <si>
    <t>NTE879</t>
  </si>
  <si>
    <t>MARCILLO COBOS DAVID FERNANDO</t>
  </si>
  <si>
    <t>NTE880</t>
  </si>
  <si>
    <t>NUÑEZ DEL ARCO FERNANDEZ JUAN CARLOS</t>
  </si>
  <si>
    <t>NTE881</t>
  </si>
  <si>
    <t>VACA AIZAGA LUIS ALFONSO</t>
  </si>
  <si>
    <t>NTE882</t>
  </si>
  <si>
    <t>BONES CORDOVA GUIDO EDUARDO</t>
  </si>
  <si>
    <t>NTE884</t>
  </si>
  <si>
    <t>SANCHEZ HERRERA TANIA VANESSA</t>
  </si>
  <si>
    <t>NTE885</t>
  </si>
  <si>
    <t>REYES PINCAY JORGE VICTOR</t>
  </si>
  <si>
    <t>NTE886</t>
  </si>
  <si>
    <t>ASHQUI PACA LIDA JACQUELINE</t>
  </si>
  <si>
    <t>NTE887</t>
  </si>
  <si>
    <t>RONALD DAVID CONTRERAS POTES</t>
  </si>
  <si>
    <t>NTE888</t>
  </si>
  <si>
    <t>SOFTPROJECT S.A.</t>
  </si>
  <si>
    <t>NTE889</t>
  </si>
  <si>
    <t>VERA ROBLES LUIS ALBERTO</t>
  </si>
  <si>
    <t>NTE890</t>
  </si>
  <si>
    <t>TANDAZO ROLDAN RONALD MANUEL</t>
  </si>
  <si>
    <t>NTE894</t>
  </si>
  <si>
    <t>SILVA ALVARADO JEAN CARLOS</t>
  </si>
  <si>
    <t>NTE897</t>
  </si>
  <si>
    <t>BARCO ORRALA FRANCISCO MANUEL</t>
  </si>
  <si>
    <t>NTE898</t>
  </si>
  <si>
    <t>VARGAS RIPALDA GONZALO XAVIER</t>
  </si>
  <si>
    <t>NTE899</t>
  </si>
  <si>
    <t>CASTILLO AVILA JORGE LUIS</t>
  </si>
  <si>
    <t>NTE900</t>
  </si>
  <si>
    <t>VALAREZO AMAYA BANESA VALERIA</t>
  </si>
  <si>
    <t>NTE901</t>
  </si>
  <si>
    <t>GARAY MAUCHY RAUL ANDRES</t>
  </si>
  <si>
    <t>NTE902</t>
  </si>
  <si>
    <t>TRIVINO MORLA CARLOS ERNESTO</t>
  </si>
  <si>
    <t>NTE904</t>
  </si>
  <si>
    <t>MURGA JARAMILLO VERONICA DEL CARMEN</t>
  </si>
  <si>
    <t>NTE905</t>
  </si>
  <si>
    <t>PUIG PANDO RAINER</t>
  </si>
  <si>
    <t>NTE906</t>
  </si>
  <si>
    <t>MORA SANCHEZ DIANA LISSETH</t>
  </si>
  <si>
    <t>NTE907</t>
  </si>
  <si>
    <t>CORTEZ CANTOS  PEDRO PABLO</t>
  </si>
  <si>
    <t>NTE908</t>
  </si>
  <si>
    <t>BAQUERIZO ARANA MARIA TERESA</t>
  </si>
  <si>
    <t>NTE909</t>
  </si>
  <si>
    <t>RODRIGUEZ CARRASCO JOICCE MOISES</t>
  </si>
  <si>
    <t>NTE910</t>
  </si>
  <si>
    <t>RODRIGUEZ REYES JINSOP ORLIN</t>
  </si>
  <si>
    <t>NTE911</t>
  </si>
  <si>
    <t>REZABALA VELIZ GABRIELA MARGARITA</t>
  </si>
  <si>
    <t>NTE912</t>
  </si>
  <si>
    <t>RENFID S.A.</t>
  </si>
  <si>
    <t>NTE913</t>
  </si>
  <si>
    <t>ESPINOSA ORTEGA GERMAN EDUARDO</t>
  </si>
  <si>
    <t>NTE914</t>
  </si>
  <si>
    <t>ACOSTA SALTOS KEVIN JOSEPH</t>
  </si>
  <si>
    <t>NTE917</t>
  </si>
  <si>
    <t>PEÑAFIEL SALAZAR LUIS ANDRES</t>
  </si>
  <si>
    <t>NTE918</t>
  </si>
  <si>
    <t>NARANJO VELIZ ANGELO ESTEBAN</t>
  </si>
  <si>
    <t>NTE919</t>
  </si>
  <si>
    <t>TROPICAL CARGO TROPICARGO S.A</t>
  </si>
  <si>
    <t>NTE920</t>
  </si>
  <si>
    <t>TAGLE MORAN ESTEFANIA NARCISA</t>
  </si>
  <si>
    <t>NTE922</t>
  </si>
  <si>
    <t>LOPEZ HERRERA FRANKLIN RIGOBERTO</t>
  </si>
  <si>
    <t>NTE923</t>
  </si>
  <si>
    <t>SUAREZ MAYORGA FRANK JONNATHAN</t>
  </si>
  <si>
    <t>NTE929</t>
  </si>
  <si>
    <t>BERMEO ROMERO  MERCY LORENA</t>
  </si>
  <si>
    <t>NTE932</t>
  </si>
  <si>
    <t>SILVA VACA LORENZO ROBINSON</t>
  </si>
  <si>
    <t>NTE933</t>
  </si>
  <si>
    <t>MATA RODRIGUEZ IRENE VALENTINA</t>
  </si>
  <si>
    <t>NTE934</t>
  </si>
  <si>
    <t>NTE936</t>
  </si>
  <si>
    <t>AGUILAR NARANJO MARIA DEL PILAR</t>
  </si>
  <si>
    <t>NTE941</t>
  </si>
  <si>
    <t>TUBAY SOLEDSIPA RAFAEL ANDRES</t>
  </si>
  <si>
    <t>NTE943</t>
  </si>
  <si>
    <t>AGUILAR ANGULO ANGEL CONRADO</t>
  </si>
  <si>
    <t>NTE944</t>
  </si>
  <si>
    <t>CLEMENTE MAGALLANES ROBERTO CARLOS</t>
  </si>
  <si>
    <t>NTE947</t>
  </si>
  <si>
    <t>ZAMBRANO RIVERA EDINSON EDGAR</t>
  </si>
  <si>
    <t>NTE951</t>
  </si>
  <si>
    <t>RODRIGUEZ BARREIRO MARIA JOSE</t>
  </si>
  <si>
    <t>NTE952</t>
  </si>
  <si>
    <t>VERGARA VELASQUEZ MARIO ISRAEL</t>
  </si>
  <si>
    <t>NTE953</t>
  </si>
  <si>
    <t>MAJOJO MANZABA JOSE LUIS</t>
  </si>
  <si>
    <t>NTE955</t>
  </si>
  <si>
    <t>VELEZ OSORIO JHON EDILKER</t>
  </si>
  <si>
    <t>NTE956</t>
  </si>
  <si>
    <t>VERA MARCILLO CARLOS ALFREDO</t>
  </si>
  <si>
    <t>NTE957</t>
  </si>
  <si>
    <t>RODRIGUEZ LOOR PABLO ANDRES</t>
  </si>
  <si>
    <t>NTE959</t>
  </si>
  <si>
    <t>METAL MAN</t>
  </si>
  <si>
    <t>NTE960</t>
  </si>
  <si>
    <t>PARRAGA JOSE JUAN</t>
  </si>
  <si>
    <t>NTE962</t>
  </si>
  <si>
    <t>ENDARA TERAN  DAYSI THALIA</t>
  </si>
  <si>
    <t>NTE963</t>
  </si>
  <si>
    <t>MACIAS MIRANDA DELIA ADRIANA</t>
  </si>
  <si>
    <t>NTE964</t>
  </si>
  <si>
    <t>CHOEZ BRAVO JOSE ANTONIO</t>
  </si>
  <si>
    <t>NTE965</t>
  </si>
  <si>
    <t>VALENCIA BENNETT CARLOS VICENTE</t>
  </si>
  <si>
    <t>NTE970</t>
  </si>
  <si>
    <t>VERDESOTO SOTOMAYOR MARTIN DOUGLAS</t>
  </si>
  <si>
    <t>NTE971</t>
  </si>
  <si>
    <t>BASANTES CHILUIZA RAUL</t>
  </si>
  <si>
    <t>NTE974</t>
  </si>
  <si>
    <t>PONCE BURGOS NORMA ISABEL</t>
  </si>
  <si>
    <t>NTE975</t>
  </si>
  <si>
    <t>GUALAN HIDALGO MARCO ANTONIO</t>
  </si>
  <si>
    <t>NTE976</t>
  </si>
  <si>
    <t>AVILES CRESPO LEONOR STEPHANY</t>
  </si>
  <si>
    <t>NTE978</t>
  </si>
  <si>
    <t>VASQUEZ AGUIRRE DAVID DONATO</t>
  </si>
  <si>
    <t>NTE979</t>
  </si>
  <si>
    <t>BRAVO MORAN DAVID XAVIER</t>
  </si>
  <si>
    <t>NTE980</t>
  </si>
  <si>
    <t>JIMENEZ HERNANDEZ TANNIA MARITZA</t>
  </si>
  <si>
    <t>NTE981</t>
  </si>
  <si>
    <t>POSLIGUA RODAS INGRID STEFANIA</t>
  </si>
  <si>
    <t>NTE983</t>
  </si>
  <si>
    <t>MALDONADO ACOSTA RUBEN DARIO</t>
  </si>
  <si>
    <t>NTE984</t>
  </si>
  <si>
    <t>MOREIRA FARINO FATIMA CAROLA</t>
  </si>
  <si>
    <t>NTE985</t>
  </si>
  <si>
    <t>SANTAMARIA MUNOZ LIGIA VIRGINIA</t>
  </si>
  <si>
    <t>NTE986</t>
  </si>
  <si>
    <t>AYLLON LOOR ANGGYE LORENA</t>
  </si>
  <si>
    <t>NTE987</t>
  </si>
  <si>
    <t>CEDENO SORIANO CHRISTIAN OLIVER</t>
  </si>
  <si>
    <t>NTE988</t>
  </si>
  <si>
    <t>GUZMAN PONGUILLO MAYRA AZUCENA</t>
  </si>
  <si>
    <t>NTE990</t>
  </si>
  <si>
    <t>CORTEZ CAMACHO LUIS FERNANDO</t>
  </si>
  <si>
    <t>NTE991</t>
  </si>
  <si>
    <t>VALERIANO BAQUE JIMMY DARWIN</t>
  </si>
  <si>
    <t>NTE993</t>
  </si>
  <si>
    <t>COBREXLEG SA</t>
  </si>
  <si>
    <t>NTE995</t>
  </si>
  <si>
    <t>BENITEZ MACIAS ROSA NARCISA</t>
  </si>
  <si>
    <t>NTE996</t>
  </si>
  <si>
    <t>SALAZAR YAGUAL DANIEL OSCAR</t>
  </si>
  <si>
    <t>NTE997</t>
  </si>
  <si>
    <t>NTE998</t>
  </si>
  <si>
    <t>TOMALA BURGOS TANIA JACQUELINE</t>
  </si>
  <si>
    <t>NTE999</t>
  </si>
  <si>
    <t>SANTANA MUNOZ DANIEL EDUARDO</t>
  </si>
  <si>
    <t>SAM120</t>
  </si>
  <si>
    <t>MARTINEZ CARRILLO ANGEL DOMINGO</t>
  </si>
  <si>
    <t>UCK640</t>
  </si>
  <si>
    <t>SONIA GUERRA IGLESIAS</t>
  </si>
  <si>
    <t>UEP075</t>
  </si>
  <si>
    <t>FRENOSEGURO CIA. LTDA.</t>
  </si>
  <si>
    <t>1.1.03.01.34</t>
  </si>
  <si>
    <t>DAULE</t>
  </si>
  <si>
    <t xml:space="preserve">  </t>
  </si>
  <si>
    <t>DAU055</t>
  </si>
  <si>
    <t>FIGUEROA VERGARA SARA MARITZA</t>
  </si>
  <si>
    <t>DAU058</t>
  </si>
  <si>
    <t>ANDRADE ARIZAGA LUIS ENRIQUE</t>
  </si>
  <si>
    <t>DAU059</t>
  </si>
  <si>
    <t>PIGUAVE MORAN PEDRO LEONEL</t>
  </si>
  <si>
    <t>DAU061</t>
  </si>
  <si>
    <t>SOLUCIONES GLOBALES S.A GLOBFAST</t>
  </si>
  <si>
    <t>DLE002</t>
  </si>
  <si>
    <t>MEZA VEGA LISETTE JOHANNA</t>
  </si>
  <si>
    <t>DLE004</t>
  </si>
  <si>
    <t>DUNNYA MARIONT BROWN ARAUJO</t>
  </si>
  <si>
    <t>DLE005</t>
  </si>
  <si>
    <t>MERCHAN JALCA JIMMY LEANDRO</t>
  </si>
  <si>
    <t>DLE006</t>
  </si>
  <si>
    <t>IDA IVETE CAMPI MAYORGA</t>
  </si>
  <si>
    <t>DLE007</t>
  </si>
  <si>
    <t>SOTO CORTAZAR YOLANDA DE FATIMA</t>
  </si>
  <si>
    <t>DLE009</t>
  </si>
  <si>
    <t>MORAN APOLINARIO MEDARDO MAURICIO</t>
  </si>
  <si>
    <t>DLE010</t>
  </si>
  <si>
    <t>CUEVA GAIBOR DIEGO ABRAHAM</t>
  </si>
  <si>
    <t>DLE011</t>
  </si>
  <si>
    <t>JAMA ESPINOZA JOAQUIN ALEJANDRO</t>
  </si>
  <si>
    <t>DLE013</t>
  </si>
  <si>
    <t>SAAVEDRA ALVEAR JOHANNA ELIZABETH</t>
  </si>
  <si>
    <t>DLE014</t>
  </si>
  <si>
    <t>PASTOR RAMIREZ DANNY CRISTHIAN</t>
  </si>
  <si>
    <t>DLE015</t>
  </si>
  <si>
    <t>CORONEL ORELLANA ANDREA CAROLINA</t>
  </si>
  <si>
    <t>DLE016</t>
  </si>
  <si>
    <t>LEON ORTIZ RAUL ARTURO</t>
  </si>
  <si>
    <t>DLE017</t>
  </si>
  <si>
    <t>BRAVO CABALLERO ANGELA ELIZABETH</t>
  </si>
  <si>
    <t>DLE018</t>
  </si>
  <si>
    <t>PAREDES SOLIS CARLOS ENRIQUE</t>
  </si>
  <si>
    <t>DLE019</t>
  </si>
  <si>
    <t>VERDUGO ORMAZA FLAVIO ISRAEL</t>
  </si>
  <si>
    <t>DLE020</t>
  </si>
  <si>
    <t>VINUEZA GARCIA LUIS EURO</t>
  </si>
  <si>
    <t>DLE022</t>
  </si>
  <si>
    <t>GARCIA ANDRADE CARLA MARIA</t>
  </si>
  <si>
    <t>DLE023</t>
  </si>
  <si>
    <t>ALVAREZ SALAZAR GUILLERMO ALFREDO</t>
  </si>
  <si>
    <t>DLE024</t>
  </si>
  <si>
    <t>RIOS MORANTE ALDO RUBEN</t>
  </si>
  <si>
    <t>DLE025</t>
  </si>
  <si>
    <t>PEÑA ALVAREZ ERICA YULIANA</t>
  </si>
  <si>
    <t>DLE026</t>
  </si>
  <si>
    <t>RAMIREZ RODRIGUEZ WILMER GUSTAVO</t>
  </si>
  <si>
    <t>DLE028</t>
  </si>
  <si>
    <t>NIEVES PAREDES CECILIA ISABEL</t>
  </si>
  <si>
    <t>DLE029</t>
  </si>
  <si>
    <t>YEPEZ GONZALEZ MARIA GABRIELA</t>
  </si>
  <si>
    <t>DLE032</t>
  </si>
  <si>
    <t>WENDY ROSARIO ALAVA LOZANO</t>
  </si>
  <si>
    <t>DLE033</t>
  </si>
  <si>
    <t>ORNA AYMACANA PACO OLMEDO</t>
  </si>
  <si>
    <t>DLE034</t>
  </si>
  <si>
    <t>OCHOA VILLAO FERNANDO MARCEL</t>
  </si>
  <si>
    <t>DLE038</t>
  </si>
  <si>
    <t>GONZALEZ ZAMBRANO CHRISTIAN RODIAN</t>
  </si>
  <si>
    <t>DLE039</t>
  </si>
  <si>
    <t>COLLANTES MUÑOZ VICTOR CHRISTIAN</t>
  </si>
  <si>
    <t>DLE040</t>
  </si>
  <si>
    <t>ORELLANA LUNA NORMA TATIANA</t>
  </si>
  <si>
    <t>DLE041</t>
  </si>
  <si>
    <t>MATAMOROS LADINES FIDEL FERNANDO</t>
  </si>
  <si>
    <t>DLE042</t>
  </si>
  <si>
    <t>JUDITH MERCEDES RUIZ MORENO</t>
  </si>
  <si>
    <t>DLE043</t>
  </si>
  <si>
    <t>PIZARRO VELIZ HUMBERTO FLORENTINO</t>
  </si>
  <si>
    <t>DLE044</t>
  </si>
  <si>
    <t>BRAVO LUNA LUIS NAPOLEON</t>
  </si>
  <si>
    <t>DLE046</t>
  </si>
  <si>
    <t>PIN SANCHEZ RUBEN ISIDRO</t>
  </si>
  <si>
    <t>DLE047</t>
  </si>
  <si>
    <t>VALLET IBARRA NELSON RODRIGO</t>
  </si>
  <si>
    <t>DLE048</t>
  </si>
  <si>
    <t>VILLAO ORELLANA ANDREA CECILIA</t>
  </si>
  <si>
    <t>DLE049</t>
  </si>
  <si>
    <t>ULLAURI SERRANO BILLY ALFREDO</t>
  </si>
  <si>
    <t>DLE051</t>
  </si>
  <si>
    <t>CEDEÑO GARCES HECTOR ALEJANDRO</t>
  </si>
  <si>
    <t>DLE053</t>
  </si>
  <si>
    <t>TORRES CHUCHUCA ROSA AMADA</t>
  </si>
  <si>
    <t>DLE054</t>
  </si>
  <si>
    <t>MALTA CASSAGNE KARYN STEFANIE</t>
  </si>
  <si>
    <t>DLE055</t>
  </si>
  <si>
    <t>SALAZAR MACIAS EDGAR MANUEL</t>
  </si>
  <si>
    <t>DLE057</t>
  </si>
  <si>
    <t>RUIZ VERA VICTOR ANDRES</t>
  </si>
  <si>
    <t>DLE058</t>
  </si>
  <si>
    <t>VALENCIA CHICA ALONSO RIGOBERTO</t>
  </si>
  <si>
    <t>DLE059</t>
  </si>
  <si>
    <t>SOSA SALAME EDISON PATRICIO</t>
  </si>
  <si>
    <t>DLE060</t>
  </si>
  <si>
    <t>VARGAS BUSTAMANTE  MIGUEL ANGEL</t>
  </si>
  <si>
    <t>DLE061</t>
  </si>
  <si>
    <t>PEREZ VALVERDE MARIA GRACIA</t>
  </si>
  <si>
    <t>DLE063</t>
  </si>
  <si>
    <t>SALAS LAURIDO JOSE LUIS</t>
  </si>
  <si>
    <t>DLE065</t>
  </si>
  <si>
    <t>CABRERA BROCCOLI SONIA MARIA</t>
  </si>
  <si>
    <t>DLE066</t>
  </si>
  <si>
    <t>BRIONES ALTAMIRANO JESENNIA ALEXANDRA</t>
  </si>
  <si>
    <t>DLE067</t>
  </si>
  <si>
    <t>VITERI GOMEZ VICENTE ANTONIO</t>
  </si>
  <si>
    <t>DLE072</t>
  </si>
  <si>
    <t>RAMIREZ SAVERIO EMILIA ESTEFANIA</t>
  </si>
  <si>
    <t>DLE074</t>
  </si>
  <si>
    <t>RAMIREZ ROJAS RODDY RAINER</t>
  </si>
  <si>
    <t>DLE075</t>
  </si>
  <si>
    <t>JAMA GUERRERO ROBERT CESAR</t>
  </si>
  <si>
    <t>DLE076</t>
  </si>
  <si>
    <t>PAREDES NARANJO GALO DANIEL</t>
  </si>
  <si>
    <t>DLE078</t>
  </si>
  <si>
    <t>AMAT MONCAYO GONZALO IVAN</t>
  </si>
  <si>
    <t>DLE083</t>
  </si>
  <si>
    <t>ALCIVAR SOLEDISPA EVELYN SULEYKA</t>
  </si>
  <si>
    <t>DLE084</t>
  </si>
  <si>
    <t>COLOMBO MALTA LUIS ENRIQUE</t>
  </si>
  <si>
    <t>DLE085</t>
  </si>
  <si>
    <t>VALLE TIXI SARA RAQUEL</t>
  </si>
  <si>
    <t>DLE089</t>
  </si>
  <si>
    <t>BERNAL GUTIERREZ DEBEBLLADIRA KAROLAEN</t>
  </si>
  <si>
    <t>DLE090</t>
  </si>
  <si>
    <t>MARTINEZ BANCHON JOSE CARLOS</t>
  </si>
  <si>
    <t>DLE092</t>
  </si>
  <si>
    <t>USCOCOVICH ABAD ALAN DANIEL</t>
  </si>
  <si>
    <t>DLE093</t>
  </si>
  <si>
    <t>POLIT LUNA ALEX RICARDO</t>
  </si>
  <si>
    <t>DLE094</t>
  </si>
  <si>
    <t>MEJIA ALVARADO JUAN JOSE SANTIAGO</t>
  </si>
  <si>
    <t>DLE095</t>
  </si>
  <si>
    <t>ALVAREZ ZAPATA WILLIAM JONATHAN</t>
  </si>
  <si>
    <t>DLE096</t>
  </si>
  <si>
    <t>PAZ FIALLOS CARLOS ENRIQUE</t>
  </si>
  <si>
    <t>DLE097</t>
  </si>
  <si>
    <t>HIDALGO VALLEJO JUAN CARLOS</t>
  </si>
  <si>
    <t>DLE098</t>
  </si>
  <si>
    <t>TUTIVEN PALACIOS PAXI JASMIN</t>
  </si>
  <si>
    <t>DLE100</t>
  </si>
  <si>
    <t>VIERA VASCO PABLO WILLIAN</t>
  </si>
  <si>
    <t>DLE101</t>
  </si>
  <si>
    <t>VALAREZO SOTO NELSON RAFAEL</t>
  </si>
  <si>
    <t>DLE102</t>
  </si>
  <si>
    <t>PORTUGAL JACOME CARMEN LUISA</t>
  </si>
  <si>
    <t>DLE104</t>
  </si>
  <si>
    <t>FELIX MINANGO LUPE MIREYA</t>
  </si>
  <si>
    <t>DLE106</t>
  </si>
  <si>
    <t>CEDEÑO ALCIVAR GIOCONDA AUXILIADORA</t>
  </si>
  <si>
    <t>DLE108</t>
  </si>
  <si>
    <t>NORIEGA ALBUJA HANS EDUARDO</t>
  </si>
  <si>
    <t>DLE111</t>
  </si>
  <si>
    <t>ANDRADE SALTOS NARCISA MIRELLA</t>
  </si>
  <si>
    <t>DLE112</t>
  </si>
  <si>
    <t>CASTRO ARAUJO LUIS ALBERTO</t>
  </si>
  <si>
    <t>DLE116</t>
  </si>
  <si>
    <t>DELA AVENDANO PRISCILA NORALMA</t>
  </si>
  <si>
    <t>DLE118</t>
  </si>
  <si>
    <t>ANDRADE MENESES VIOLETA ELIZABETH</t>
  </si>
  <si>
    <t>DLE119</t>
  </si>
  <si>
    <t>BEDON BEDOYA MARCELA CAROLINA</t>
  </si>
  <si>
    <t>DLE120</t>
  </si>
  <si>
    <t>BERMELLO MEZA CARLOS FERNANDO</t>
  </si>
  <si>
    <t>DLE121</t>
  </si>
  <si>
    <t>PINO MANTILLA DAVID EMANUEL</t>
  </si>
  <si>
    <t>DLE122</t>
  </si>
  <si>
    <t>LUCIANO JAVER ARTEAGA LOPEZ</t>
  </si>
  <si>
    <t>DLE123</t>
  </si>
  <si>
    <t>EDUARDO DE JESUS QUIROZ FLOREZ</t>
  </si>
  <si>
    <t>DLE125</t>
  </si>
  <si>
    <t>RAMIREZ MORENO MELISSA</t>
  </si>
  <si>
    <t>DLE126</t>
  </si>
  <si>
    <t>PONCE ROCA FRANCISCA JANETTE</t>
  </si>
  <si>
    <t>DLE127</t>
  </si>
  <si>
    <t>VILLACIS MENDOZA JORGE HOMERO</t>
  </si>
  <si>
    <t>DLE128</t>
  </si>
  <si>
    <t>ROJAS ALVARIO JENNYFER JESSENIA</t>
  </si>
  <si>
    <t>DLE130</t>
  </si>
  <si>
    <t>GABRIEL EDUARDO BARRERA MANZO</t>
  </si>
  <si>
    <t>DLE131</t>
  </si>
  <si>
    <t>VACA LOPEZ DAVID MANUEL</t>
  </si>
  <si>
    <t>DLE134</t>
  </si>
  <si>
    <t>MENENDEZ VERA PABLO JOSE</t>
  </si>
  <si>
    <t>DLE135</t>
  </si>
  <si>
    <t>ROBAYO GONZALEZ ROBERTO JAVIER</t>
  </si>
  <si>
    <t>DLE139</t>
  </si>
  <si>
    <t>CHRISTIAN FELIPE ALCIVAR MONTERO</t>
  </si>
  <si>
    <t>DLE140</t>
  </si>
  <si>
    <t>JAIRALA HABZE GERARDO JORGE</t>
  </si>
  <si>
    <t>DLE142</t>
  </si>
  <si>
    <t>GOMEZ SALAZAR CARLOS ALBERTO</t>
  </si>
  <si>
    <t>DLE143</t>
  </si>
  <si>
    <t>ANDRADE ECHEVERRIA ANA CECILIA</t>
  </si>
  <si>
    <t>DLE144</t>
  </si>
  <si>
    <t>MANTUANO PEREZ DORIAN ARNALDO</t>
  </si>
  <si>
    <t>DLE147</t>
  </si>
  <si>
    <t>SALAZAR JAIME CECILIA NARCISA</t>
  </si>
  <si>
    <t>DLE149</t>
  </si>
  <si>
    <t>MACIAS AVILES SEFERINO ORLANDO</t>
  </si>
  <si>
    <t>DLE150</t>
  </si>
  <si>
    <t>COELLO CASTRO MARIA CECILIA</t>
  </si>
  <si>
    <t>DLE151</t>
  </si>
  <si>
    <t>LOOR GOMEZ MARIA ANTONIETA</t>
  </si>
  <si>
    <t>DLE154</t>
  </si>
  <si>
    <t>RUIZ VELEZ LIBIA KARINA</t>
  </si>
  <si>
    <t>DLE156</t>
  </si>
  <si>
    <t>MILLAN PESANTEZ JOSE ANDRES</t>
  </si>
  <si>
    <t>DLE157</t>
  </si>
  <si>
    <t>RUBIO LEON FRANCISCO MANUEL</t>
  </si>
  <si>
    <t>DLE158</t>
  </si>
  <si>
    <t>ARIAS FLORES ENRIQUE SEBASTIAN</t>
  </si>
  <si>
    <t>DLE159</t>
  </si>
  <si>
    <t>JARAMILLO ARCOS JOSE ISRAEL</t>
  </si>
  <si>
    <t>DLE160</t>
  </si>
  <si>
    <t>ZAMBRANO PELAEZ LUIS CRISTOBAL</t>
  </si>
  <si>
    <t>DLE161</t>
  </si>
  <si>
    <t>ALVARADO LAJE YURI BERNALDY</t>
  </si>
  <si>
    <t>DLE162</t>
  </si>
  <si>
    <t>PALACIOS DILLON ALEXANDRA DEL ROCIO</t>
  </si>
  <si>
    <t>DLE163</t>
  </si>
  <si>
    <t>HOLGUIN WILSON JOSE EDUARDO</t>
  </si>
  <si>
    <t>DLE164</t>
  </si>
  <si>
    <t>QUIMI CABANILLA EDISON JERONIMO</t>
  </si>
  <si>
    <t>DLE166</t>
  </si>
  <si>
    <t>VALLE MOSCOSO JORGE RAPHAEL</t>
  </si>
  <si>
    <t>DLE168</t>
  </si>
  <si>
    <t>ESPINEL NARANJO JORGE JOSE</t>
  </si>
  <si>
    <t>DLE171</t>
  </si>
  <si>
    <t>PLAZA CHUNGA SILVIA MARIA</t>
  </si>
  <si>
    <t>DLE173</t>
  </si>
  <si>
    <t>SAN LUCAS PEÑA SHEYLA</t>
  </si>
  <si>
    <t>DLE175</t>
  </si>
  <si>
    <t>CAJAS BOHORQUEZ FREDDY XAVIER</t>
  </si>
  <si>
    <t>DLE177</t>
  </si>
  <si>
    <t>BURGOS BRIONES MARIA PAMELA</t>
  </si>
  <si>
    <t>DLE178</t>
  </si>
  <si>
    <t>SAN ANDRES PALMA SHEYLA MARGARITA</t>
  </si>
  <si>
    <t>DLE179</t>
  </si>
  <si>
    <t>NAREA BAJAÑA ANGELA DEL CARMEN</t>
  </si>
  <si>
    <t>DLE180</t>
  </si>
  <si>
    <t>MORENO VELOZ ELECTRA AZUCENA</t>
  </si>
  <si>
    <t>DLE181</t>
  </si>
  <si>
    <t>ROMERO PALACIOS BETHANIA CAROLINA</t>
  </si>
  <si>
    <t>DLE184</t>
  </si>
  <si>
    <t>HERBAS MORALES CHRISTIAN ALFREDO</t>
  </si>
  <si>
    <t>DLE185</t>
  </si>
  <si>
    <t>ACOSTA HERNANDEZ MARITZA NOEMI</t>
  </si>
  <si>
    <t>DLE186</t>
  </si>
  <si>
    <t>MOLINA POVEDA CESAR AUGUSTO</t>
  </si>
  <si>
    <t>DLE187</t>
  </si>
  <si>
    <t>BONILLA MUÑOZ MARWIEK ELENA</t>
  </si>
  <si>
    <t>DLE188</t>
  </si>
  <si>
    <t>VILLACIS MENDOZA MARTHA MARIA ELENA</t>
  </si>
  <si>
    <t>DLE190</t>
  </si>
  <si>
    <t>ORTIZ VALVERDE CARMEN GRACIELA</t>
  </si>
  <si>
    <t>DLE191</t>
  </si>
  <si>
    <t>AGUILAR CARRION DANIELA JUDITH</t>
  </si>
  <si>
    <t>DLE192</t>
  </si>
  <si>
    <t>JACOME ENCALADA JANETT MARIELA</t>
  </si>
  <si>
    <t>DLE193</t>
  </si>
  <si>
    <t>NAVARRO RAMIREZ JESSENIA MARISELA</t>
  </si>
  <si>
    <t>DLE194</t>
  </si>
  <si>
    <t>PEÑAFIEL TAPIA MARIA GABRIELA</t>
  </si>
  <si>
    <t>DLE195</t>
  </si>
  <si>
    <t>QUIMI TIGRERO KEVIN NICOLAS</t>
  </si>
  <si>
    <t>DLE197</t>
  </si>
  <si>
    <t>PEREZ MENENDEZ JESSICA DEL ROCIO</t>
  </si>
  <si>
    <t>DLE200</t>
  </si>
  <si>
    <t>NELLY CAROLINA ALVAREZ YEPES</t>
  </si>
  <si>
    <t>DLE201</t>
  </si>
  <si>
    <t>CARRIEL RODRIGUEZ BRYAN JAIR</t>
  </si>
  <si>
    <t>DLE202</t>
  </si>
  <si>
    <t>TRIVINO LOPEZ WALTER ARMANDO</t>
  </si>
  <si>
    <t>DLE203</t>
  </si>
  <si>
    <t>PEREZ BAJAÑA CARLOS ARIEL</t>
  </si>
  <si>
    <t>DLE205</t>
  </si>
  <si>
    <t>CALDERON INCA PEDRO ORLANDO</t>
  </si>
  <si>
    <t>DLE207</t>
  </si>
  <si>
    <t>ALVARADO ALAVA FREDDY LENIN</t>
  </si>
  <si>
    <t>DLE209</t>
  </si>
  <si>
    <t>TOVAR HERNANDEZ CESAR ALBERTO</t>
  </si>
  <si>
    <t>DLE210</t>
  </si>
  <si>
    <t>HEREDIA AGUILAR LEONARDO ANTONIO</t>
  </si>
  <si>
    <t>DLE213</t>
  </si>
  <si>
    <t>BURGOS CORDOVA ROBINSON LEONCIO</t>
  </si>
  <si>
    <t>DLE216</t>
  </si>
  <si>
    <t>PONCE GODOY JOSSETTE MARIETA</t>
  </si>
  <si>
    <t>DLE217</t>
  </si>
  <si>
    <t>VARGAS RONQUILLO KARINA DENISSE</t>
  </si>
  <si>
    <t>DLE218</t>
  </si>
  <si>
    <t>RODRIGUEZ SARMIENTO GABRIEL JOFFRE</t>
  </si>
  <si>
    <t>DLE219</t>
  </si>
  <si>
    <t>ALVERNIA OJEDA NIDIA ROSA</t>
  </si>
  <si>
    <t>DLE220</t>
  </si>
  <si>
    <t>LOZANO QUIÑONEZ GILBERT GIOVANNY</t>
  </si>
  <si>
    <t>DLE221</t>
  </si>
  <si>
    <t>CRUZ ALVARADO CINTHYA MARIELA</t>
  </si>
  <si>
    <t>DLE224</t>
  </si>
  <si>
    <t>ROMERO PADILLA MARCOS MARCELO</t>
  </si>
  <si>
    <t>DLE225</t>
  </si>
  <si>
    <t>ORTIZ ACOSTA HERNAN GONZALO</t>
  </si>
  <si>
    <t>DLE226</t>
  </si>
  <si>
    <t>RIBADENEIRA ESTRADA GABRIEL ENRIQUE</t>
  </si>
  <si>
    <t>DLE228</t>
  </si>
  <si>
    <t>ROCAFUERTE FIGUEROA DILGLA MARIANELA</t>
  </si>
  <si>
    <t>DLE230</t>
  </si>
  <si>
    <t>TOALA MEZA JAVIER CLEMENTE</t>
  </si>
  <si>
    <t>DLE231</t>
  </si>
  <si>
    <t>BORJA PASATO JOSELINE GERALDINE</t>
  </si>
  <si>
    <t>DLE232</t>
  </si>
  <si>
    <t>GARCIA CHAVEZ MARCIA BEATRIZ</t>
  </si>
  <si>
    <t>DLE233</t>
  </si>
  <si>
    <t>ZAMBRANO IZQUIERDO CATALINA MARIA ELENA</t>
  </si>
  <si>
    <t>DLE234</t>
  </si>
  <si>
    <t>PENAFIEL TAPIA FRANCISCO MIGUEL</t>
  </si>
  <si>
    <t>DLE237</t>
  </si>
  <si>
    <t>JIMENEZ MARCHAN CARLOS ALEJANDRO</t>
  </si>
  <si>
    <t>DLE238</t>
  </si>
  <si>
    <t>MOLINA SALAVARRIA ADRIANO ENRIQUE</t>
  </si>
  <si>
    <t>DLE239</t>
  </si>
  <si>
    <t>JAUREGUI RENDON JONATHAN STEFANO</t>
  </si>
  <si>
    <t>DLE241</t>
  </si>
  <si>
    <t>MAFALDO PUENTE GUILLERMO ANTONIO</t>
  </si>
  <si>
    <t>DLE243</t>
  </si>
  <si>
    <t>MURILLO RAMOS BELKYS LIANA</t>
  </si>
  <si>
    <t>DLE244</t>
  </si>
  <si>
    <t>JARAMILLO DELGADO JUAN JOSE</t>
  </si>
  <si>
    <t>DLE245</t>
  </si>
  <si>
    <t>BUENAVENTURA RODRIGUEZ MARIA DEL CARMEN</t>
  </si>
  <si>
    <t>DLE246</t>
  </si>
  <si>
    <t>ANDRADE PARRA MARIA TERESA</t>
  </si>
  <si>
    <t>DLE248</t>
  </si>
  <si>
    <t>VALLEJO BOSSO PEDRO ALEJANDRO</t>
  </si>
  <si>
    <t>DLE249</t>
  </si>
  <si>
    <t>SILVA ARMAS MARIA TERESA</t>
  </si>
  <si>
    <t>DLE250</t>
  </si>
  <si>
    <t>GUERRERO CRESPIN JULIO ENRIQUE</t>
  </si>
  <si>
    <t>DLE252</t>
  </si>
  <si>
    <t>VENEGAS ARTEAGA CARLOS ALFREDO</t>
  </si>
  <si>
    <t>DLE253</t>
  </si>
  <si>
    <t>VOXLU S A</t>
  </si>
  <si>
    <t>DLE255</t>
  </si>
  <si>
    <t>CHOURIO ORTIZ ABRAHAM JOSE</t>
  </si>
  <si>
    <t>DLE256</t>
  </si>
  <si>
    <t>JARAMILLO CARPIO FATIMA DEL PILAR</t>
  </si>
  <si>
    <t>DLE257</t>
  </si>
  <si>
    <t>CARRILLO QUEZADA VERONICA MELINA</t>
  </si>
  <si>
    <t>DLE259</t>
  </si>
  <si>
    <t>ORDENANA MOSCOSO MARCOS ANRES</t>
  </si>
  <si>
    <t>DLE260</t>
  </si>
  <si>
    <t>LONDONO CHAPARRO PATRICIA</t>
  </si>
  <si>
    <t>DLE261</t>
  </si>
  <si>
    <t>TORRES CORDOVA LILIANA PIEDAD</t>
  </si>
  <si>
    <t>DLE263</t>
  </si>
  <si>
    <t>ARTEAGA TOBAR PRISCILA AZUCENA</t>
  </si>
  <si>
    <t>DLE264</t>
  </si>
  <si>
    <t>SORIA GUANO JOFFRE EFRAIN</t>
  </si>
  <si>
    <t>DLE265</t>
  </si>
  <si>
    <t>SALDIVIA LOPEZ MARTHA ISABEL</t>
  </si>
  <si>
    <t>DLE266</t>
  </si>
  <si>
    <t>MACHARE CARABAJO OMAR ALEXANDER</t>
  </si>
  <si>
    <t>DLE267</t>
  </si>
  <si>
    <t>AVILA ORTIZ GEOVANNY FABRICIO</t>
  </si>
  <si>
    <t>DLE268</t>
  </si>
  <si>
    <t>PUIG PANDO RAYNER</t>
  </si>
  <si>
    <t>DLE269</t>
  </si>
  <si>
    <t>PAEZ TROYA JESSICA LISSETTE</t>
  </si>
  <si>
    <t>DLE270</t>
  </si>
  <si>
    <t>ESCOBAR MOREIRA JOSE MIGUEL</t>
  </si>
  <si>
    <t>DLE271</t>
  </si>
  <si>
    <t>PENAFIEL TIRCIO KARINA LISSETTE</t>
  </si>
  <si>
    <t>DLE273</t>
  </si>
  <si>
    <t>AYALA LAYANA DAVID ALEXANDER</t>
  </si>
  <si>
    <t>DLE274</t>
  </si>
  <si>
    <t>GONZALEZ PENA WRLEY ARNULFO</t>
  </si>
  <si>
    <t>DLE275</t>
  </si>
  <si>
    <t>ROMERO VERSOZA RICARDO GERONIMO</t>
  </si>
  <si>
    <t>DLE276</t>
  </si>
  <si>
    <t>PENA MENDOZA JEFFERSON RAFAEL</t>
  </si>
  <si>
    <t>DLE278</t>
  </si>
  <si>
    <t>MESIAS MUÑOZ LILA MARINA</t>
  </si>
  <si>
    <t>DLE280</t>
  </si>
  <si>
    <t>PERALTA BENITEZ ROBERTO ELIAS</t>
  </si>
  <si>
    <t>DLE281</t>
  </si>
  <si>
    <t>GUSNAY MULLO MARTHA YOLANDA</t>
  </si>
  <si>
    <t>DLE282</t>
  </si>
  <si>
    <t>QUIMI LOPEZ FROILAN TITO</t>
  </si>
  <si>
    <t>DLE283</t>
  </si>
  <si>
    <t>PRADO BORBOR GABRIEL JOSUA</t>
  </si>
  <si>
    <t>DLE284</t>
  </si>
  <si>
    <t>MARTINEZ PILOCO JESSENIA VERONICA</t>
  </si>
  <si>
    <t>DLE286</t>
  </si>
  <si>
    <t>ESPIN PICO NANCY CRISTINA</t>
  </si>
  <si>
    <t>DLE287</t>
  </si>
  <si>
    <t>VINUEZA GARCIA EDISON EDUARDO</t>
  </si>
  <si>
    <t>DLE288</t>
  </si>
  <si>
    <t>FERNANDEZ ZAMBRANO ELSA VIOLETA</t>
  </si>
  <si>
    <t>DLE289</t>
  </si>
  <si>
    <t>MORAN BARREIRO PIEDAD JANETH</t>
  </si>
  <si>
    <t>DLE290</t>
  </si>
  <si>
    <t>ECHEVERRIA MATA ALVARO DANIEL</t>
  </si>
  <si>
    <t>DLE291</t>
  </si>
  <si>
    <t>GUAYLLAS CARANQUI ROOSEVELT PATRICIO</t>
  </si>
  <si>
    <t>DLE292</t>
  </si>
  <si>
    <t>IYAMU COLLINS OLUWAGBENGA</t>
  </si>
  <si>
    <t>DLE293</t>
  </si>
  <si>
    <t>AVILA OSORIA EUGENIO</t>
  </si>
  <si>
    <t>DLE294</t>
  </si>
  <si>
    <t>RIVADENEIRA TOMALA FRANCISCO RAUL</t>
  </si>
  <si>
    <t>DLE295</t>
  </si>
  <si>
    <t>PAREDES TORRES MONICA RAQUEL</t>
  </si>
  <si>
    <t>DLE296</t>
  </si>
  <si>
    <t>MENDOZA ORJUELA DAVID FERNANDO</t>
  </si>
  <si>
    <t>DLE297</t>
  </si>
  <si>
    <t>ACEBO NARANJO NESTOR ANTONIO</t>
  </si>
  <si>
    <t>DLE298</t>
  </si>
  <si>
    <t>GARCIA JARAMILLO DIEGO FERNANDO</t>
  </si>
  <si>
    <t>DLE299</t>
  </si>
  <si>
    <t>SANTOS MARTINEZ NANCY GROVANNA</t>
  </si>
  <si>
    <t>DLE302</t>
  </si>
  <si>
    <t>GEORGE TENORIO FRICSON VINICIO</t>
  </si>
  <si>
    <t>DLE303</t>
  </si>
  <si>
    <t>SUAREZ SORIANO AURORA CECILIA</t>
  </si>
  <si>
    <t>DLE304</t>
  </si>
  <si>
    <t>NEIRA GUAMAN MELANIA INES</t>
  </si>
  <si>
    <t>DLE305</t>
  </si>
  <si>
    <t>HERNANDEZ MARIA ISABEL</t>
  </si>
  <si>
    <t>DLE308</t>
  </si>
  <si>
    <t>IDROVO ROSADO JOHANNA LORENA</t>
  </si>
  <si>
    <t>DLE311</t>
  </si>
  <si>
    <t>BAUTISTA FILELLA DANIEL ANDRE</t>
  </si>
  <si>
    <t>DLE312</t>
  </si>
  <si>
    <t>PEREZ BERGHER LUIS ANDRES</t>
  </si>
  <si>
    <t>DLE313</t>
  </si>
  <si>
    <t>MALDONADO RODRIGUEZ RAUL ANTONIO</t>
  </si>
  <si>
    <t>DLE315</t>
  </si>
  <si>
    <t>CHOEZ SANTANA EUDOMAR AQUILES</t>
  </si>
  <si>
    <t>DLE317</t>
  </si>
  <si>
    <t>ESCALA JORDAN EDUARDO SALOMON</t>
  </si>
  <si>
    <t>DLE318</t>
  </si>
  <si>
    <t>GARCIA PALMA NEYDA MERCEDES</t>
  </si>
  <si>
    <t>DLE320</t>
  </si>
  <si>
    <t>VEITIA SALAS FERMIN GUILLERMO</t>
  </si>
  <si>
    <t>DLE321</t>
  </si>
  <si>
    <t>VILLACIS VILLALVA MARTHA CECILIA</t>
  </si>
  <si>
    <t>DLE322</t>
  </si>
  <si>
    <t>ASTUDILLO ALVARADO ALEXANDRA CELESTE</t>
  </si>
  <si>
    <t>DLE325</t>
  </si>
  <si>
    <t>SALINAS ROSERO ALEJANDRO PATRICIO</t>
  </si>
  <si>
    <t>DLE326</t>
  </si>
  <si>
    <t>SALMAN JARAMILLO MILTON RAFAEL</t>
  </si>
  <si>
    <t>DLE327</t>
  </si>
  <si>
    <t>DLE328</t>
  </si>
  <si>
    <t>MARCANTONINI SCARDAZZA GARCIA CIA LTDA</t>
  </si>
  <si>
    <t>DLE329</t>
  </si>
  <si>
    <t>AGROAVILAB S.A.</t>
  </si>
  <si>
    <t>DLE331</t>
  </si>
  <si>
    <t>MUNOZ LEDESMA HERACLEO NAPOLEON</t>
  </si>
  <si>
    <t>DLE333</t>
  </si>
  <si>
    <t>ALZAMORA RAMIREZ PEDRO FAUSTO</t>
  </si>
  <si>
    <t>DLE334</t>
  </si>
  <si>
    <t>VITE CALDERON PEDRO PABLO</t>
  </si>
  <si>
    <t>DLE335</t>
  </si>
  <si>
    <t>JIMENEZ ALVAREZ GARY WINDER</t>
  </si>
  <si>
    <t>DLE339</t>
  </si>
  <si>
    <t>CARRANZA HIDALGO MIOSOTIS LISZET</t>
  </si>
  <si>
    <t>DLE341</t>
  </si>
  <si>
    <t>CABELLO GARCIA MARIA CONCEPCION</t>
  </si>
  <si>
    <t>DLE342</t>
  </si>
  <si>
    <t>BUSTAMANTE TORRES CAMILO EDUARDO</t>
  </si>
  <si>
    <t>DLE345</t>
  </si>
  <si>
    <t>RICAURTE PAZ ROBERT CRISTIAN</t>
  </si>
  <si>
    <t>DLE346</t>
  </si>
  <si>
    <t>CASTRO SAENZ DIANA INDIRA</t>
  </si>
  <si>
    <t>DLE348</t>
  </si>
  <si>
    <t>CENTENO YEPEZ MARIA FERNANDA</t>
  </si>
  <si>
    <t>DLE349</t>
  </si>
  <si>
    <t>HERRERA CALVACHE JUAN CARLOS</t>
  </si>
  <si>
    <t>DLE350</t>
  </si>
  <si>
    <t>REYES POVEDA ANDRES ALBERTO</t>
  </si>
  <si>
    <t>DLE351</t>
  </si>
  <si>
    <t>MORAN RODRIGUEZ JOHNNY JULIO</t>
  </si>
  <si>
    <t>DLE353</t>
  </si>
  <si>
    <t>SAONA GOMEZ JORGE ALFREDO</t>
  </si>
  <si>
    <t>DLE354</t>
  </si>
  <si>
    <t>TACURY CALDERON CARLOS ALBERTO</t>
  </si>
  <si>
    <t>DLE356</t>
  </si>
  <si>
    <t>ROMERO ROMERO JANETT VICTORIA</t>
  </si>
  <si>
    <t>DLE357</t>
  </si>
  <si>
    <t>JIMENEZ BARBERAN DANIELA JESSICA</t>
  </si>
  <si>
    <t>DLE358</t>
  </si>
  <si>
    <t>MOSQUERA KATTAN ABDO PETER</t>
  </si>
  <si>
    <t>DLE360</t>
  </si>
  <si>
    <t>VARGAS ZAMBRANO HILDA MARIA</t>
  </si>
  <si>
    <t>DLE362</t>
  </si>
  <si>
    <t>ARREAGA MARTILLO JOSE BRAULIO</t>
  </si>
  <si>
    <t>DLE363</t>
  </si>
  <si>
    <t>ESCALANTE AVILES ABRAHAN JOSUE</t>
  </si>
  <si>
    <t>DLE364</t>
  </si>
  <si>
    <t>SABANDO ELIZALDE JOEL ADOLFO</t>
  </si>
  <si>
    <t>DLE365</t>
  </si>
  <si>
    <t>VILLACIS LOPEZ ATALA ELENA</t>
  </si>
  <si>
    <t>DLE368</t>
  </si>
  <si>
    <t>VASQUEZ MONCAYO GUIDO MANUEL</t>
  </si>
  <si>
    <t>DLE371</t>
  </si>
  <si>
    <t>VALENCIA VALENCIA NIVARES DAVID</t>
  </si>
  <si>
    <t>DLE372</t>
  </si>
  <si>
    <t>RODRIGUEZ ORELLANA SAMUEL MOISES</t>
  </si>
  <si>
    <t>DLE373</t>
  </si>
  <si>
    <t>LEBED CORNEJO PAULETTE</t>
  </si>
  <si>
    <t>DLE374</t>
  </si>
  <si>
    <t>LAUZO MARISCAL MANUEL DAVID</t>
  </si>
  <si>
    <t>DLE375</t>
  </si>
  <si>
    <t>REVILLA MEZA ROBINSON JOSE</t>
  </si>
  <si>
    <t>DLE376</t>
  </si>
  <si>
    <t>LEON VILLALVA JUAN CARLOS</t>
  </si>
  <si>
    <t>DLE377</t>
  </si>
  <si>
    <t>CASTRO ESPINALES LUCELINA PRIMITIVA</t>
  </si>
  <si>
    <t>DLE378</t>
  </si>
  <si>
    <t>MALDONADO SEGURA MARIA DANIELA</t>
  </si>
  <si>
    <t>DLE379</t>
  </si>
  <si>
    <t>CHAVEZ GARAICOA PAOLA YOLANDA</t>
  </si>
  <si>
    <t>DLE380</t>
  </si>
  <si>
    <t>ELIAS CABRERA ANGELA MARIA</t>
  </si>
  <si>
    <t>DLE381</t>
  </si>
  <si>
    <t>LLERAS EVARISTO RAFAEL GUSTAVO</t>
  </si>
  <si>
    <t>DLE382</t>
  </si>
  <si>
    <t>BROCEL LOZANO DIEGO EFRAIN</t>
  </si>
  <si>
    <t>1.1.03.01.35</t>
  </si>
  <si>
    <t>CENTRO DE GUAYAQUIL</t>
  </si>
  <si>
    <t>CTO003</t>
  </si>
  <si>
    <t>CALDERON RUIZ WILLIAN ARTURO</t>
  </si>
  <si>
    <t>CTO004</t>
  </si>
  <si>
    <t>HECTOR EMANUEL SOLIS ANDRADE</t>
  </si>
  <si>
    <t>CTO005</t>
  </si>
  <si>
    <t>MUNDIFIESTA S.A</t>
  </si>
  <si>
    <t>CTO006</t>
  </si>
  <si>
    <t>TAMAYO MULET ELIZABETH CECILIA</t>
  </si>
  <si>
    <t>CTO010</t>
  </si>
  <si>
    <t>BENITEZ PERLAZA CIRO HERNANDO</t>
  </si>
  <si>
    <t>CTO013</t>
  </si>
  <si>
    <t>TORRES FAJARDO CARLOS ANTONIO</t>
  </si>
  <si>
    <t>CTO014</t>
  </si>
  <si>
    <t>TORRES ROMAN IVAN ENRIQUE</t>
  </si>
  <si>
    <t>CTO015</t>
  </si>
  <si>
    <t>VAQUE ORTIZ JORGE SANTIAGO</t>
  </si>
  <si>
    <t>CTO016</t>
  </si>
  <si>
    <t>PERALTA MUJICA JENNIFER ISABEL</t>
  </si>
  <si>
    <t>CTO017</t>
  </si>
  <si>
    <t>MITE QUINTO DANNYS JAVIER</t>
  </si>
  <si>
    <t>CTO018</t>
  </si>
  <si>
    <t>FALCONI NOBOA CARLOS VICENTE</t>
  </si>
  <si>
    <t>CTO019</t>
  </si>
  <si>
    <t>OCHOA PEÑA DINO FABRICIO</t>
  </si>
  <si>
    <t>CTO021</t>
  </si>
  <si>
    <t>NARVAEZ MIRANDA ALAN PEDRO</t>
  </si>
  <si>
    <t>CTO022</t>
  </si>
  <si>
    <t>PILLASAGUA VENTURA MARIA FERNANDA</t>
  </si>
  <si>
    <t>CTO023</t>
  </si>
  <si>
    <t>GOLDHILL S.A.</t>
  </si>
  <si>
    <t>CTO024</t>
  </si>
  <si>
    <t>CEDILLO CHICA KARINA LEONOR</t>
  </si>
  <si>
    <t>CTO025</t>
  </si>
  <si>
    <t>CARDENAS IZQUIERDO JULIO EDUARDI</t>
  </si>
  <si>
    <t>CTO026</t>
  </si>
  <si>
    <t>ESPINEL PAUCAR MIGUEL ANGEL</t>
  </si>
  <si>
    <t>CTO027</t>
  </si>
  <si>
    <t>JURADO ESCALANTE SARA ESTEFANIA</t>
  </si>
  <si>
    <t>CTO028</t>
  </si>
  <si>
    <t>AGUILAR CONTENTO COSME EDUARDO</t>
  </si>
  <si>
    <t>CTO030</t>
  </si>
  <si>
    <t>ROMAN ACUÑA PATRICIO GUSTAVO</t>
  </si>
  <si>
    <t>CTO031</t>
  </si>
  <si>
    <t>YOU XIANDAN</t>
  </si>
  <si>
    <t>CTO032</t>
  </si>
  <si>
    <t>SORNOZA MARQUEZ ROLANDO CLAUDIO</t>
  </si>
  <si>
    <t>CTO033</t>
  </si>
  <si>
    <t>RODRIGUEZ PLUA DOLORES MARIA</t>
  </si>
  <si>
    <t>CTO034</t>
  </si>
  <si>
    <t>HIDALGO MAYORGA TONNY JAREK</t>
  </si>
  <si>
    <t>CTO035</t>
  </si>
  <si>
    <t>CASTILLO PALACIOS VICTORIA ESTEFANIA</t>
  </si>
  <si>
    <t>CTO036</t>
  </si>
  <si>
    <t>CARDENAS CASTILLO JUAN IGNACIO</t>
  </si>
  <si>
    <t>CTO038</t>
  </si>
  <si>
    <t>VANEGAS GUILLEN OSWALDO ANDRES</t>
  </si>
  <si>
    <t>CTO040</t>
  </si>
  <si>
    <t>SANCHEZ CARRIEL NARCISA DE JESUS</t>
  </si>
  <si>
    <t>CTO042</t>
  </si>
  <si>
    <t>MEJIA CHASIPANTA ALEX FERNANDO</t>
  </si>
  <si>
    <t>CTO043</t>
  </si>
  <si>
    <t>LOZADA TOBAR ADRIANA VERONICA</t>
  </si>
  <si>
    <t>CTO045</t>
  </si>
  <si>
    <t>DUPRE MELLA HERNAN TADEO</t>
  </si>
  <si>
    <t>CTO047</t>
  </si>
  <si>
    <t>FREIRE ORTIZ PEDRO PABLO</t>
  </si>
  <si>
    <t>CTO049</t>
  </si>
  <si>
    <t>PIZARRO CARDENAS MIGUEL MODESTO</t>
  </si>
  <si>
    <t>CTO050</t>
  </si>
  <si>
    <t>HECHAVARRIA GUEVARA SANTIAGO RAFAEL</t>
  </si>
  <si>
    <t>CTO051</t>
  </si>
  <si>
    <t>ROJAS ULLOA AURORA DEL CARMEN</t>
  </si>
  <si>
    <t>CTO052</t>
  </si>
  <si>
    <t>BELLO ORTIZ JORGE ALFREDO</t>
  </si>
  <si>
    <t>CTO053</t>
  </si>
  <si>
    <t>COBOS MARMOLEJO JESUS ALFREDO</t>
  </si>
  <si>
    <t>CTO054</t>
  </si>
  <si>
    <t>PARRALES GONZALEZ NIXA JASMIN</t>
  </si>
  <si>
    <t>CTO055</t>
  </si>
  <si>
    <t>VILLON MATUTE TEODORO FRANCISCO</t>
  </si>
  <si>
    <t>CTO056</t>
  </si>
  <si>
    <t>CAMPOS MANZABA ESTEFANIA XIOMARA</t>
  </si>
  <si>
    <t>CTO057</t>
  </si>
  <si>
    <t>SERNAQUE CORONEL SILVIO SAUL</t>
  </si>
  <si>
    <t>CTO058</t>
  </si>
  <si>
    <t>BENAVIDES OGONO JENNIFFER ISABEL</t>
  </si>
  <si>
    <t>CTO059</t>
  </si>
  <si>
    <t>PULLEY&amp;PULLEY GESTION DE COBRANZA Y MERCADEO</t>
  </si>
  <si>
    <t>CTO060</t>
  </si>
  <si>
    <t>MANRIQUE MOSQUERA SILVIA LORENA</t>
  </si>
  <si>
    <t>CTO062</t>
  </si>
  <si>
    <t>ESPIN CEVALLOS PATRICIA JACKELINE</t>
  </si>
  <si>
    <t>CTO065</t>
  </si>
  <si>
    <t>MONCAYO OÑATE NELSON GABRIEL</t>
  </si>
  <si>
    <t>CTO066</t>
  </si>
  <si>
    <t>MUNOZ MOREIRA ANGELA MARIA</t>
  </si>
  <si>
    <t>CTO068</t>
  </si>
  <si>
    <t>SOLORZANO SEGARRA KELVIN JOSE</t>
  </si>
  <si>
    <t>CTO070</t>
  </si>
  <si>
    <t>AGUINO ARTEAGA MARIA DE LOURDES</t>
  </si>
  <si>
    <t>CTO071</t>
  </si>
  <si>
    <t>BALLADARES ALVARADO LEONARD ANTHONY</t>
  </si>
  <si>
    <t>CTO072</t>
  </si>
  <si>
    <t>MONCAYO PINCAY OMAR ANTONIO</t>
  </si>
  <si>
    <t>CTO073</t>
  </si>
  <si>
    <t>PASTRYCHEF CIA LTDA</t>
  </si>
  <si>
    <t>CTO074</t>
  </si>
  <si>
    <t>FREIRE PORRAS XAVIER ANDRES</t>
  </si>
  <si>
    <t>CTO075</t>
  </si>
  <si>
    <t>GARCIA MALABE SONIA PAOLA</t>
  </si>
  <si>
    <t>CTO077</t>
  </si>
  <si>
    <t>ORTEGA ROMERO SANDRA ELIZABETH</t>
  </si>
  <si>
    <t>CTO078</t>
  </si>
  <si>
    <t>PUNGUIL PILLA JEAN PAUL</t>
  </si>
  <si>
    <t>CTO079</t>
  </si>
  <si>
    <t>CTO080</t>
  </si>
  <si>
    <t>RODRIGUEZ YCAZA DANIEL ALEJANDRO</t>
  </si>
  <si>
    <t>CTO081</t>
  </si>
  <si>
    <t>CREME DURAND YORDAN</t>
  </si>
  <si>
    <t>CTO083</t>
  </si>
  <si>
    <t>SAGNAY PUCUNA JOSE MANUEL</t>
  </si>
  <si>
    <t>CTO084</t>
  </si>
  <si>
    <t>BARROS TERREROS JIMMY ALEJANDRO</t>
  </si>
  <si>
    <t>CTO085</t>
  </si>
  <si>
    <t>CTO087</t>
  </si>
  <si>
    <t>VILLACIS ALVARADO EDGAR EUSTORGIO</t>
  </si>
  <si>
    <t>CTO090</t>
  </si>
  <si>
    <t>LOPEZ CARCHI CARLOS ANTONIO</t>
  </si>
  <si>
    <t>CTO091</t>
  </si>
  <si>
    <t>MORAN MERA SANDRA ISABEL</t>
  </si>
  <si>
    <t>CTO094</t>
  </si>
  <si>
    <t>MONTES BRIONES JEFFERSON ANTONIO</t>
  </si>
  <si>
    <t>CTO096</t>
  </si>
  <si>
    <t>HERNANDEZ PANCHANA  ARIANA ELIZABETH</t>
  </si>
  <si>
    <t>CTO098</t>
  </si>
  <si>
    <t>ALVAREZ MIRANDA WENDY VANESSA</t>
  </si>
  <si>
    <t>CTO099</t>
  </si>
  <si>
    <t>JATIVA CARRILLO MARIA EUGENIA</t>
  </si>
  <si>
    <t>CTO100</t>
  </si>
  <si>
    <t>MURILLI JARA KATIUSKA ELIZABETH</t>
  </si>
  <si>
    <t>1.1.03.01.36</t>
  </si>
  <si>
    <t>CLIENTES AUTOPISTA TERMINAL PASCUALES</t>
  </si>
  <si>
    <t>ATP002</t>
  </si>
  <si>
    <t>GUERRERO LOZANO JORGE ANTONIO</t>
  </si>
  <si>
    <t>ATP006</t>
  </si>
  <si>
    <t>PILATAXI PALACIOS CLARIBEL DEL PILAR</t>
  </si>
  <si>
    <t>ATP007</t>
  </si>
  <si>
    <t>MENDOZA CORTEZ JOSE LEONCIO</t>
  </si>
  <si>
    <t>ATP009</t>
  </si>
  <si>
    <t>CHIRIBOGA CALDERON LISSETT ARACELY</t>
  </si>
  <si>
    <t>ATP010</t>
  </si>
  <si>
    <t>JIMENEZ NAVARRETE MERCEDES ISABEL</t>
  </si>
  <si>
    <t>ATP012</t>
  </si>
  <si>
    <t>DIAZ FARAH FARID RENE</t>
  </si>
  <si>
    <t>ATP013</t>
  </si>
  <si>
    <t>TRIVIÑO TOMALA ALEXANDRA DE LOURDES</t>
  </si>
  <si>
    <t>ATP014</t>
  </si>
  <si>
    <t>PEÑAFIEL SOLIS NANCY PRISCILA</t>
  </si>
  <si>
    <t>ATP015</t>
  </si>
  <si>
    <t>ZURITA VILEMA PAOLA CRISTINA</t>
  </si>
  <si>
    <t>ATP016</t>
  </si>
  <si>
    <t>BARRETO SANTANA FABRICIO ELIS</t>
  </si>
  <si>
    <t>ATP017</t>
  </si>
  <si>
    <t>ERAS GALARZA ANGEL FERNANDO</t>
  </si>
  <si>
    <t>ATP018</t>
  </si>
  <si>
    <t>VALENCIA MORA JOSSELIN ABIGAIL</t>
  </si>
  <si>
    <t>ATP021</t>
  </si>
  <si>
    <t>BRIGGS CHAGERBEN WASHINGTON DANIEL</t>
  </si>
  <si>
    <t>ATP022</t>
  </si>
  <si>
    <t>LOZANO VERA RUTH ELIZABETH</t>
  </si>
  <si>
    <t>ATP024</t>
  </si>
  <si>
    <t>RUIZ MENDOZA CECILIA VIVIANA</t>
  </si>
  <si>
    <t>ATP026</t>
  </si>
  <si>
    <t>URIÑA ZAMORA MARCIA ANGELICA</t>
  </si>
  <si>
    <t>ATP027</t>
  </si>
  <si>
    <t>HOLGUIN MORALES ANDREA KATHERINE</t>
  </si>
  <si>
    <t>ATP028</t>
  </si>
  <si>
    <t>LOPEZ CONTRERAS NUBIA CICELY</t>
  </si>
  <si>
    <t>ATP029</t>
  </si>
  <si>
    <t>ZAMBRANO ARRIAGA WALTER WILLIAM</t>
  </si>
  <si>
    <t>ATP030</t>
  </si>
  <si>
    <t>BAQUE SANCHEZ CONSUELO DEL ROCIO</t>
  </si>
  <si>
    <t>ATP031</t>
  </si>
  <si>
    <t>PLAZA VERA EISTEHIN GILBERTO</t>
  </si>
  <si>
    <t>ATP033</t>
  </si>
  <si>
    <t>MEDINA ORELLANA ERIKA ELBA</t>
  </si>
  <si>
    <t>ATP034</t>
  </si>
  <si>
    <t>SILVA JAUREGUI LUDGARDA CRISTINA</t>
  </si>
  <si>
    <t>ATP035</t>
  </si>
  <si>
    <t>MONTIEL LOOR ESTEFANIA ISABEL</t>
  </si>
  <si>
    <t>ATP036</t>
  </si>
  <si>
    <t>MAYO TEODOMIRO</t>
  </si>
  <si>
    <t>ATP037</t>
  </si>
  <si>
    <t>CONTRERAS ZUÑIGAS IRMA ALEXANDRA</t>
  </si>
  <si>
    <t>ATP038</t>
  </si>
  <si>
    <t>RIVAS ORDOÑEZ ERIK SANTIAGO</t>
  </si>
  <si>
    <t>ATP039</t>
  </si>
  <si>
    <t>SANTACRUZ CHERREZ DIANA LISBETH</t>
  </si>
  <si>
    <t>ATP040</t>
  </si>
  <si>
    <t>ROJAS AMAYA LUIS</t>
  </si>
  <si>
    <t>ATP042</t>
  </si>
  <si>
    <t>MERA VALLEJO IVAN PATRICIO</t>
  </si>
  <si>
    <t>ATP043</t>
  </si>
  <si>
    <t>SALAZAR ORTEGA JACQUELINE DOLORES</t>
  </si>
  <si>
    <t>ATP044</t>
  </si>
  <si>
    <t>CARDENAS MOSQUERA GALO ALEXANDER</t>
  </si>
  <si>
    <t>ATP045</t>
  </si>
  <si>
    <t>FLORIL ESPINOZA FELIX ELIAS</t>
  </si>
  <si>
    <t>ATP046</t>
  </si>
  <si>
    <t>GUILLEN VASQUEZ GLORIA IRENE</t>
  </si>
  <si>
    <t>ATP047</t>
  </si>
  <si>
    <t>LOOR VERA JULIO CESAR</t>
  </si>
  <si>
    <t>ATP049</t>
  </si>
  <si>
    <t>SARABIA ORELLANA MARCOS ALEXANDER</t>
  </si>
  <si>
    <t>ATP050</t>
  </si>
  <si>
    <t>VELEZ BARCO SORAYA PAOLA</t>
  </si>
  <si>
    <t>ATP053</t>
  </si>
  <si>
    <t>GUAILACELA ZAMBRANO JOSE LUIS</t>
  </si>
  <si>
    <t>ATP055</t>
  </si>
  <si>
    <t>MACIAS FABRE CARLOS JULIO</t>
  </si>
  <si>
    <t>ATP056</t>
  </si>
  <si>
    <t>SIBRI BERNEJO CESAR GEOVANNY</t>
  </si>
  <si>
    <t>ATP058</t>
  </si>
  <si>
    <t>CASTRO CASTRO MERY GREGORIA</t>
  </si>
  <si>
    <t>ATP059</t>
  </si>
  <si>
    <t>YAGUAL GOMEZ JOHAN ALEJANDRO</t>
  </si>
  <si>
    <t>ATP060</t>
  </si>
  <si>
    <t>MACIAS MACIAS JOSE ANDRES</t>
  </si>
  <si>
    <t>ATP061</t>
  </si>
  <si>
    <t>ALVARADO HERAS MARIA FERNANDA</t>
  </si>
  <si>
    <t>ATP063</t>
  </si>
  <si>
    <t>CEPEDA CASTAÑEDA WILMER YURY</t>
  </si>
  <si>
    <t>ATP064</t>
  </si>
  <si>
    <t>MERCHAN PEREZ FABIAN BERNARDINO</t>
  </si>
  <si>
    <t>ATP067</t>
  </si>
  <si>
    <t>CHANCAY DOMENECH MARILIN ARACELY</t>
  </si>
  <si>
    <t>ATP069</t>
  </si>
  <si>
    <t>EXCELCALL ECUADOR</t>
  </si>
  <si>
    <t>ATP070</t>
  </si>
  <si>
    <t>SANCHEZ MERCHAN JAVIER FERNANADO</t>
  </si>
  <si>
    <t>ATP072</t>
  </si>
  <si>
    <t>LUNG ALVAREZ JUAN NAPOLEON</t>
  </si>
  <si>
    <t>ATP073</t>
  </si>
  <si>
    <t>LOPEZ SEGURA DIANA KATHERINE</t>
  </si>
  <si>
    <t>ATP075</t>
  </si>
  <si>
    <t>LARREATEGUI MOLINA JOHNNY ADRIAN</t>
  </si>
  <si>
    <t>ATP076</t>
  </si>
  <si>
    <t>DUEÑAS RUIZ TERESA EDITH</t>
  </si>
  <si>
    <t>ATP077</t>
  </si>
  <si>
    <t>HIDALGO ORDOÑEZ YESENIA DEL ROCIO</t>
  </si>
  <si>
    <t>ATP078</t>
  </si>
  <si>
    <t>BOHORQUEZ ALVARADO FELICITA DEL CARMEN</t>
  </si>
  <si>
    <t>ATP079</t>
  </si>
  <si>
    <t>ALVEAR MUNOZ JUAN RAUL</t>
  </si>
  <si>
    <t>ATP082</t>
  </si>
  <si>
    <t>GALARZA CENTENO MIGUEL ALEJANDRO</t>
  </si>
  <si>
    <t>ATP083</t>
  </si>
  <si>
    <t>SANCA ALAY GISELLA ANTONIA</t>
  </si>
  <si>
    <t>ATP084</t>
  </si>
  <si>
    <t>MENA INTRIAGO  GLORIA MARIUXI</t>
  </si>
  <si>
    <t>ATP085</t>
  </si>
  <si>
    <t>MUNOZ SALTOS JESSICA ELVIRA</t>
  </si>
  <si>
    <t>ATP087</t>
  </si>
  <si>
    <t>VELASQUEZ POLIT NINA NATASHA</t>
  </si>
  <si>
    <t>ATP088</t>
  </si>
  <si>
    <t>PINCAY SILVA FERNANDO RAFAEL</t>
  </si>
  <si>
    <t>ATP089</t>
  </si>
  <si>
    <t>MONTOYA RENDON GUSTAVO ADOLFO</t>
  </si>
  <si>
    <t>ATP090</t>
  </si>
  <si>
    <t>FAJARDO GONZALEZ CESAR ANTONIO</t>
  </si>
  <si>
    <t>ATP094</t>
  </si>
  <si>
    <t>MATAMOROS MORENO MELANI STEFFANI</t>
  </si>
  <si>
    <t>ATP098</t>
  </si>
  <si>
    <t>REINA MENENDEZ AMADO JOSE LUIS</t>
  </si>
  <si>
    <t>ATP099</t>
  </si>
  <si>
    <t>INTRIAGO GANCHOZO ANGELA MERCEDES</t>
  </si>
  <si>
    <t>ATP101</t>
  </si>
  <si>
    <t>ANCHATUNA LAICA SANTIAGO PAUL</t>
  </si>
  <si>
    <t>ATP102</t>
  </si>
  <si>
    <t>DUCHI CARRILLO CARLOS ALBERTO</t>
  </si>
  <si>
    <t>ATP103</t>
  </si>
  <si>
    <t>LLAGUNO BECERRA GUSTAVO ALBERTO</t>
  </si>
  <si>
    <t>ATP105</t>
  </si>
  <si>
    <t>RAMOS MARCILLO CATHERINE LISSETTE</t>
  </si>
  <si>
    <t>ATP107</t>
  </si>
  <si>
    <t>BRITO ANDRADE MILTON KLEBER</t>
  </si>
  <si>
    <t>ATP108</t>
  </si>
  <si>
    <t>SOLIS PARRALES SILVIA LUCERO</t>
  </si>
  <si>
    <t>ATP109</t>
  </si>
  <si>
    <t>PEREIRA CACERES KETTY DEL ROCIO</t>
  </si>
  <si>
    <t>ATP110</t>
  </si>
  <si>
    <t>ESTRADA TORRES JUAN CARLOS</t>
  </si>
  <si>
    <t>ATP112</t>
  </si>
  <si>
    <t>PLAZA CARREÑO FABRICIO JAVIER</t>
  </si>
  <si>
    <t>PEREZ SEMINARIO HECTOR JUNIOR</t>
  </si>
  <si>
    <t>ATP116</t>
  </si>
  <si>
    <t>RIVERA AGUIRRE JOSE RODRIGO</t>
  </si>
  <si>
    <t>ATP117</t>
  </si>
  <si>
    <t>ANDRAMUNO PAREDES MARIANA DE JESUS</t>
  </si>
  <si>
    <t>ATP118</t>
  </si>
  <si>
    <t>CONSTANTE GARCIA VICKY POALA</t>
  </si>
  <si>
    <t>ATP119</t>
  </si>
  <si>
    <t>CEDENO DAVILA CAMILO FIDEL</t>
  </si>
  <si>
    <t>ATP120</t>
  </si>
  <si>
    <t>COELLO GARNICA EDGAR JOSE</t>
  </si>
  <si>
    <t>ATP121</t>
  </si>
  <si>
    <t>NAVIA MACIAS ARIANA MICHELLE</t>
  </si>
  <si>
    <t>ATP122</t>
  </si>
  <si>
    <t>FAJARDO VILLAMAR XIOMARA JACQUELINE</t>
  </si>
  <si>
    <t>ATP124</t>
  </si>
  <si>
    <t>RODRIGUEZ GARCIA TEODORO DAGOBERTO</t>
  </si>
  <si>
    <t>ATP125</t>
  </si>
  <si>
    <t>GUNCAY LOPEZ HECTOR DAVID</t>
  </si>
  <si>
    <t>ATP126</t>
  </si>
  <si>
    <t>RODRIGUEZ BODERO ANA SHIRLEY</t>
  </si>
  <si>
    <t>ATP127</t>
  </si>
  <si>
    <t>ROSALES TRIVINO MARGARITA AURORA</t>
  </si>
  <si>
    <t>ATP128</t>
  </si>
  <si>
    <t>POLANCO SOTOMAYOR MARIANA DEL CARMEN</t>
  </si>
  <si>
    <t>ATP134</t>
  </si>
  <si>
    <t>ORTIZ REVELO MARLON ANIBAL</t>
  </si>
  <si>
    <t>ATP137</t>
  </si>
  <si>
    <t>ITURBURU SALVADOR EDISON JACINTO</t>
  </si>
  <si>
    <t>ATP138</t>
  </si>
  <si>
    <t>BURGOS GOYA MARLIE  KATHERINE</t>
  </si>
  <si>
    <t>ATP140</t>
  </si>
  <si>
    <t>PAREDES ZAPATA JONATTAN ANDRES</t>
  </si>
  <si>
    <t>ATP142</t>
  </si>
  <si>
    <t>PONCE GANCHOZO MARICELA RAQUEL</t>
  </si>
  <si>
    <t>ATP145</t>
  </si>
  <si>
    <t>GARCIA SILVA ROSA IRALDA</t>
  </si>
  <si>
    <t>ATP146</t>
  </si>
  <si>
    <t>COMERCIALIZADORA JUAN JOSE REYES TORRES ZOEMEDIC S.A.</t>
  </si>
  <si>
    <t>ATP147</t>
  </si>
  <si>
    <t>RUIZ UNDA ROBERTO ANTONIO</t>
  </si>
  <si>
    <t>ATP149</t>
  </si>
  <si>
    <t>DAVILA TORRES JACQUELINE MARIVEL</t>
  </si>
  <si>
    <t>ATP151</t>
  </si>
  <si>
    <t>BAQUE MAGALLANES ENMA VERONICA</t>
  </si>
  <si>
    <t>ATP152</t>
  </si>
  <si>
    <t>CERVANTES VERA CONNY STEFANIA</t>
  </si>
  <si>
    <t>ATP153</t>
  </si>
  <si>
    <t>MOLINA BONILLA LISSETE BEATRIZ</t>
  </si>
  <si>
    <t>ATP156</t>
  </si>
  <si>
    <t>ITURBURU SALVADOR JORGE DAVID</t>
  </si>
  <si>
    <t>ATP158</t>
  </si>
  <si>
    <t>ZAMBRANO LUCAS NOMARDY DEL JESUS</t>
  </si>
  <si>
    <t>ATP159</t>
  </si>
  <si>
    <t>VELEZ TERRANOVA RONALD</t>
  </si>
  <si>
    <t>ATP160</t>
  </si>
  <si>
    <t>MERA NERO JHONNY ALEXANDER</t>
  </si>
  <si>
    <t>ATP161</t>
  </si>
  <si>
    <t>TOMALA CUENCA DANIEL GERARDO</t>
  </si>
  <si>
    <t>ATP163</t>
  </si>
  <si>
    <t>ARGUELLO CORTEZ OSCAR NICOLAS</t>
  </si>
  <si>
    <t>ATP165</t>
  </si>
  <si>
    <t>VERA DEL PEZO DOLORES VICTORIA</t>
  </si>
  <si>
    <t>ATP166</t>
  </si>
  <si>
    <t>SALTOS ZAMBRANO JOSE FERNANDO</t>
  </si>
  <si>
    <t>ATP167</t>
  </si>
  <si>
    <t>CABRERA SOLORZANO NELSON CATITO</t>
  </si>
  <si>
    <t>1.1.03.01.37</t>
  </si>
  <si>
    <t>SALITRE</t>
  </si>
  <si>
    <t>1.1.03.01.38</t>
  </si>
  <si>
    <t>POSORJA</t>
  </si>
  <si>
    <t>POS002</t>
  </si>
  <si>
    <t>VILLAVICENCIO CORNEJO JORGE LUIS</t>
  </si>
  <si>
    <t>1.1.03.01.39</t>
  </si>
  <si>
    <t>QUITO</t>
  </si>
  <si>
    <t>PALA0001</t>
  </si>
  <si>
    <t>LAMIÑA ALMEIDA  SOLEDAD ANGELICA</t>
  </si>
  <si>
    <t>PANT0002</t>
  </si>
  <si>
    <t>VALENCIA MANTILLA MARIA AUGUSTA</t>
  </si>
  <si>
    <t>PANT0003</t>
  </si>
  <si>
    <t>JARAMILLO PEREZ SUSANA ALICIA DEL CARMEN</t>
  </si>
  <si>
    <t>PANT0004</t>
  </si>
  <si>
    <t>DUQUE ROMERO JOSE MIGUEL</t>
  </si>
  <si>
    <t>PANT0005</t>
  </si>
  <si>
    <t>HERRERA PAREDES ZENAIDA MERCEDES</t>
  </si>
  <si>
    <t>PBAR0001</t>
  </si>
  <si>
    <t>IMBAQUINGO CARLOZAMA ROBERTO ADRIAN</t>
  </si>
  <si>
    <t>PBAR0003</t>
  </si>
  <si>
    <t>LOGRONO ANDRADE ANGEL ARTURO</t>
  </si>
  <si>
    <t>PBEL0001</t>
  </si>
  <si>
    <t>CASTRO BENAVIDEZ MARIELA ALEXANDRA</t>
  </si>
  <si>
    <t>PCAL0002</t>
  </si>
  <si>
    <t>LANDETA AYALA ROMEL FAUSTINO</t>
  </si>
  <si>
    <t>PCAL0003</t>
  </si>
  <si>
    <t>ZAMBRANO LOOR ENITA LEONOR</t>
  </si>
  <si>
    <t>PCAL0004</t>
  </si>
  <si>
    <t>INTRIAGO ALCIVAR DAISY ADRIANA</t>
  </si>
  <si>
    <t>PCAL0005</t>
  </si>
  <si>
    <t>SANCHEZ IZQUIERDO YUSMARAY</t>
  </si>
  <si>
    <t>PCAL0007</t>
  </si>
  <si>
    <t>CEVALLOS  ESTRADA RAFAEL</t>
  </si>
  <si>
    <t>PCAL0008</t>
  </si>
  <si>
    <t>PACHECO ORBEA ALDRIN JEANET</t>
  </si>
  <si>
    <t>PCAL0009</t>
  </si>
  <si>
    <t>GUERRA PACHECO LUIS ANIBAL</t>
  </si>
  <si>
    <t>PCAL0010</t>
  </si>
  <si>
    <t>ARAY   PONCE ADRIANA    PATRICIA</t>
  </si>
  <si>
    <t>PCAL0011</t>
  </si>
  <si>
    <t>GUERRERO SUBIA SONIA CARINA</t>
  </si>
  <si>
    <t>PCAL0012</t>
  </si>
  <si>
    <t>GUANO ALCARRAZ GLADYS ALEXANDRA</t>
  </si>
  <si>
    <t>PCAL0013</t>
  </si>
  <si>
    <t>ANDRADE PISCO WASHINGTON RAFAEL</t>
  </si>
  <si>
    <t>PCAL0015</t>
  </si>
  <si>
    <t>ZAPATA FLORES GILMAR FABRICIO</t>
  </si>
  <si>
    <t>PCAL0016</t>
  </si>
  <si>
    <t>JARAMILLO MONTANO JESSICA XIMENA</t>
  </si>
  <si>
    <t>PCAL0017</t>
  </si>
  <si>
    <t>ACERO TIPANLUIZA DANIEL TEODORO</t>
  </si>
  <si>
    <t>PCAL0018</t>
  </si>
  <si>
    <t>OGONAGA BOLANOS MARIA AUGUSTA</t>
  </si>
  <si>
    <t>PCAL0020</t>
  </si>
  <si>
    <t>SANGUNA RON TANIA GRICELDA</t>
  </si>
  <si>
    <t>PCAL0021</t>
  </si>
  <si>
    <t>RAMOS ZAMBRANO JIMMY MANUEL</t>
  </si>
  <si>
    <t>PCAL0022</t>
  </si>
  <si>
    <t>IZA PUMASUNTA JOSSELYN LIZBETH</t>
  </si>
  <si>
    <t>PCAL0025</t>
  </si>
  <si>
    <t>CRUZ CESAR BELISARIO</t>
  </si>
  <si>
    <t>PCAL0027</t>
  </si>
  <si>
    <t>CUMBAL LUNA EDUARDO PATRICIO</t>
  </si>
  <si>
    <t>PCAR0003</t>
  </si>
  <si>
    <t>SILVA REA OLIVO AMADO</t>
  </si>
  <si>
    <t>PCAR0007</t>
  </si>
  <si>
    <t>ARTEAGA MOSQUERA RAFAEL JOSUE</t>
  </si>
  <si>
    <t>PCEN0002</t>
  </si>
  <si>
    <t>HCG TRADING</t>
  </si>
  <si>
    <t>PCEN0003</t>
  </si>
  <si>
    <t>VELEZ ROJAS FRANCISCO ARTURO</t>
  </si>
  <si>
    <t>PCEN0006</t>
  </si>
  <si>
    <t>PUNGUIL PARRA BYRON PATRICIO</t>
  </si>
  <si>
    <t>PCEN0009</t>
  </si>
  <si>
    <t>GUAMAN PADILLA HOLGER EFRAIN</t>
  </si>
  <si>
    <t>PCHI0001</t>
  </si>
  <si>
    <t>CAJILIMA JIMENEZ JOSE LUIS</t>
  </si>
  <si>
    <t>PCOM0002</t>
  </si>
  <si>
    <t>CUENCA ARAUZ OMAR EDUARDO</t>
  </si>
  <si>
    <t>PCOM0003</t>
  </si>
  <si>
    <t>CHACUA TREJO LENIN ORLANDO</t>
  </si>
  <si>
    <t>PCOM0004</t>
  </si>
  <si>
    <t>ZAMBRANO OLMEDO VERONICA PATRICIA</t>
  </si>
  <si>
    <t>PCON0002</t>
  </si>
  <si>
    <t>ORELLANA LLIVICURA JOSE LUIS</t>
  </si>
  <si>
    <t>PCON0004</t>
  </si>
  <si>
    <t>SIGCHA SEMPERTEGUI LUIS OSWALDO</t>
  </si>
  <si>
    <t>PCON0005</t>
  </si>
  <si>
    <t>MACAS OCHOA UBALDO RAMIRO</t>
  </si>
  <si>
    <t>PCON0006</t>
  </si>
  <si>
    <t>CABEZAS FLORES MARIELA EVELIN</t>
  </si>
  <si>
    <t>PCON0007</t>
  </si>
  <si>
    <t>CEVALLOS GRANJA MAYRA ALEJANDRA</t>
  </si>
  <si>
    <t>PCON0008</t>
  </si>
  <si>
    <t>LEON RIVERA PABLO FERNANDO</t>
  </si>
  <si>
    <t>PCON0009</t>
  </si>
  <si>
    <t>MOYA EDISON FERNANDO</t>
  </si>
  <si>
    <t>PCON0010</t>
  </si>
  <si>
    <t>MADERA ROSALES GLADYS DE LAS MERCEDES</t>
  </si>
  <si>
    <t>PCON0011</t>
  </si>
  <si>
    <t>LEON CONSTANTE BOLIVAR GIOVANNY</t>
  </si>
  <si>
    <t>PCON0012</t>
  </si>
  <si>
    <t>LORENZO LOPEZ AGUSTIN LAZARO</t>
  </si>
  <si>
    <t>PCON0013</t>
  </si>
  <si>
    <t>CRUZ JOSE AMABLE</t>
  </si>
  <si>
    <t>PCON0014</t>
  </si>
  <si>
    <t>VELEZ CHAVARRIA FRANCISCA MARIA</t>
  </si>
  <si>
    <t>PCON0016</t>
  </si>
  <si>
    <t>PINEDA &amp; NARVAEZ ADVISERS IN GLOBAL BUSINESS S. A.</t>
  </si>
  <si>
    <t>PCON0018</t>
  </si>
  <si>
    <t>CARRASCO QUEVEDO DIANA ZORAIDA</t>
  </si>
  <si>
    <t>PCON0020</t>
  </si>
  <si>
    <t>SILVA ALDAS MARIANA DE JESUS</t>
  </si>
  <si>
    <t>PCON0021</t>
  </si>
  <si>
    <t>ESPINOSA BARAHONA LENIN PETRONIO</t>
  </si>
  <si>
    <t>PCON0022</t>
  </si>
  <si>
    <t>ZULES ACOSTA FABRICIO ANDRES</t>
  </si>
  <si>
    <t>PCON0024</t>
  </si>
  <si>
    <t>GUERRERO CASTRO ROSA ELVIRA</t>
  </si>
  <si>
    <t>PCON0025</t>
  </si>
  <si>
    <t>CAJIAS MENDOZA ENRIQUE ANDRES</t>
  </si>
  <si>
    <t>PCOT0001</t>
  </si>
  <si>
    <t>HUGO IVAN PROAÑO AYABACA</t>
  </si>
  <si>
    <t>PCOT0002</t>
  </si>
  <si>
    <t>CORAL VELASCO ROCIO ESPERANZA</t>
  </si>
  <si>
    <t>PCOT0006</t>
  </si>
  <si>
    <t>CARRANZA PINARGOTE CATHERYNE ELIZABETH</t>
  </si>
  <si>
    <t>PCOT0008</t>
  </si>
  <si>
    <t>SUAREZ GALARRAGA BRYAN MARCELO</t>
  </si>
  <si>
    <t>PCOT0009</t>
  </si>
  <si>
    <t>CORREA CUNIN GRACIELA PIEDAD</t>
  </si>
  <si>
    <t>PCOT0010</t>
  </si>
  <si>
    <t>ORTIZ ARMAS ROBERTO DAVID</t>
  </si>
  <si>
    <t>PCUM0001</t>
  </si>
  <si>
    <t>EXEL MEDICA DEL ECUADOR EXELMEDICA CIA. LTDA.</t>
  </si>
  <si>
    <t>PCUM0004</t>
  </si>
  <si>
    <t>CARRERA JIBAJA MARCELO EDUARDO</t>
  </si>
  <si>
    <t>PCUM0006</t>
  </si>
  <si>
    <t>ANDRADE LANZL ADRIANA PATRICIA</t>
  </si>
  <si>
    <t>PCUM0007</t>
  </si>
  <si>
    <t>BARONA MOREY RAFAELA DEL PILAR</t>
  </si>
  <si>
    <t>PCUM0010</t>
  </si>
  <si>
    <t>ALCAZAR VALENCIA IVAN MARCELO</t>
  </si>
  <si>
    <t>PCUM0011</t>
  </si>
  <si>
    <t>SERVICIOS ESTRATEGICOS VEKTOR - SEVEKSA S.A.</t>
  </si>
  <si>
    <t>PFER0001</t>
  </si>
  <si>
    <t>SANGUCHO MONTENEGRO CARMEN ROCIO</t>
  </si>
  <si>
    <t>PFER0002</t>
  </si>
  <si>
    <t>MONCAYO ROBLES FERNANDO JOSE</t>
  </si>
  <si>
    <t>PFER0003</t>
  </si>
  <si>
    <t>ESCOBAR LEDESMA KARINA NATALY</t>
  </si>
  <si>
    <t>PFLO0001</t>
  </si>
  <si>
    <t>TORRES MOPOSITA ELIANA ESTEFANIA</t>
  </si>
  <si>
    <t>PFLO0002</t>
  </si>
  <si>
    <t>GUTIERREZ ALVAREZ TERESA EUGENIA</t>
  </si>
  <si>
    <t>PGUA0002</t>
  </si>
  <si>
    <t>GUERRA ZAPATA CHRISTIAN ALEXIS</t>
  </si>
  <si>
    <t>PGUA0003</t>
  </si>
  <si>
    <t>BUSTILLOS DIAZ JOSE LUIS</t>
  </si>
  <si>
    <t>PGUA0004</t>
  </si>
  <si>
    <t>TISALEMA QUIROGA HENRY VINICIO</t>
  </si>
  <si>
    <t>PGUA0005</t>
  </si>
  <si>
    <t>ROMERO PAEZ DIEGO ROBERTO</t>
  </si>
  <si>
    <t>PGUA0007</t>
  </si>
  <si>
    <t>ASTUDILLO PIURI DOLORES LUZMILA</t>
  </si>
  <si>
    <t>PGUA0008</t>
  </si>
  <si>
    <t>TIXILIMA CARANQUI MARIO ROBERTO</t>
  </si>
  <si>
    <t>PIÑA0001</t>
  </si>
  <si>
    <t>SANCHEZ RIOS FERNANDO ALEXIS</t>
  </si>
  <si>
    <t>PIÑA0002</t>
  </si>
  <si>
    <t>PEREZ SERRANO  ALFONSO RAFAEL</t>
  </si>
  <si>
    <t>PIÑA0003</t>
  </si>
  <si>
    <t>VALERA SAMANIEGO KARLY ANTONELLA</t>
  </si>
  <si>
    <t>PIÑA0007</t>
  </si>
  <si>
    <t>SIERRA PADRON JUAN ALBERTO</t>
  </si>
  <si>
    <t>PIÑA0010</t>
  </si>
  <si>
    <t>AGUDELO GOMEZ ANGELA MARIA</t>
  </si>
  <si>
    <t>PIÑA0011</t>
  </si>
  <si>
    <t>CAIZA VILLAGOMEZ KARLA FERNANDA</t>
  </si>
  <si>
    <t>PIÑA0012</t>
  </si>
  <si>
    <t>GONZALEZ DOMINGUEZ OSVALDO</t>
  </si>
  <si>
    <t>PIÑA0013</t>
  </si>
  <si>
    <t>ROSO SANCHEZ JHONATAN ALFONSO</t>
  </si>
  <si>
    <t>PIÑA0014</t>
  </si>
  <si>
    <t>CENTRO DE CAPACITACION ECUADOR CCDE CIA. LTDA.</t>
  </si>
  <si>
    <t>PIÑA0015</t>
  </si>
  <si>
    <t>BERNAL VIRACOCHA SILVIA ELIZABETH</t>
  </si>
  <si>
    <t>PIÑA0016</t>
  </si>
  <si>
    <t>COELLO CANELOS ANDRES FELIPE</t>
  </si>
  <si>
    <t>PISI0001</t>
  </si>
  <si>
    <t>GUATEMAL COLIMBA JUAN BAUTISTA</t>
  </si>
  <si>
    <t>PISI0002</t>
  </si>
  <si>
    <t>LOPEZ FIERRO VALERIA MAINTENAN</t>
  </si>
  <si>
    <t>PISI0004</t>
  </si>
  <si>
    <t>SALINAS GONZALEZ JAIME PATRICIO</t>
  </si>
  <si>
    <t>PISI0006</t>
  </si>
  <si>
    <t>ARREDONDO GUZMAN BORIS ERNESTO</t>
  </si>
  <si>
    <t>PISI0007</t>
  </si>
  <si>
    <t>YANEZ QUEZADA SANDRA IVONNE</t>
  </si>
  <si>
    <t>PITC0001</t>
  </si>
  <si>
    <t>GUIJARRO ALTAMIRANO CARLOS EDUARDO</t>
  </si>
  <si>
    <t>PJIP0001</t>
  </si>
  <si>
    <t>ACUNA ALBUJA XIMENA ALEXANDRA</t>
  </si>
  <si>
    <t>PJUA0001</t>
  </si>
  <si>
    <t>NARANJO ROMERO MARCIA IRLANDA</t>
  </si>
  <si>
    <t>PJUA0002</t>
  </si>
  <si>
    <t>YANEZ ARBOLEDA DELIDA ELINA</t>
  </si>
  <si>
    <t>PKEN0001</t>
  </si>
  <si>
    <t>MINO MANOSALVAS SUSANA JACQUELINE</t>
  </si>
  <si>
    <t>PKEN0002</t>
  </si>
  <si>
    <t>ESPIN BIFARINI LOURDES TAMARA</t>
  </si>
  <si>
    <t>PMAG0002</t>
  </si>
  <si>
    <t>BRIONES MARTINEZ DIEGO MICHAEL</t>
  </si>
  <si>
    <t>PMAG0003</t>
  </si>
  <si>
    <t>LAJONES MORENO CARLOS JAVIER</t>
  </si>
  <si>
    <t>PMAR0001</t>
  </si>
  <si>
    <t>TORRES LOAIZA MAXIMO EDUARDO</t>
  </si>
  <si>
    <t>PMAR0003</t>
  </si>
  <si>
    <t>ROMERO DIAZ CARLOS</t>
  </si>
  <si>
    <t>PMAR0007</t>
  </si>
  <si>
    <t>HERRERA MONTALUISA ESTHELA DEL ROCIO</t>
  </si>
  <si>
    <t>PMAR0008</t>
  </si>
  <si>
    <t>BOMATE GAVIO RAFAEL FELIPE</t>
  </si>
  <si>
    <t>PMAR0010</t>
  </si>
  <si>
    <t>ARIAS MANJARRES CARLOS ALBERTO</t>
  </si>
  <si>
    <t>PNAY0001</t>
  </si>
  <si>
    <t>RIVERA MOLINA GABRIEL DARIO</t>
  </si>
  <si>
    <t>PNAY0003</t>
  </si>
  <si>
    <t>GARCIA MECIAS ANA GABRIELA</t>
  </si>
  <si>
    <t>PPED0001</t>
  </si>
  <si>
    <t>GARCIA RAMOS JOSE RIGOBERTO</t>
  </si>
  <si>
    <t>PPED0002</t>
  </si>
  <si>
    <t>CRUZ SANTANA MARCOS BOLIVAR</t>
  </si>
  <si>
    <t>PPOM0001</t>
  </si>
  <si>
    <t>PANIZA RIVERA WILTON JAIRO</t>
  </si>
  <si>
    <t>PPOM0002</t>
  </si>
  <si>
    <t>SUAREZ RIVADENEIRA JEFERSON ALFONSO</t>
  </si>
  <si>
    <t>PPON0001</t>
  </si>
  <si>
    <t>ANDRADE NARVAEZ WENDY JAQUELINE</t>
  </si>
  <si>
    <t>PPON0002</t>
  </si>
  <si>
    <t>CADENA CHONTASI OLGA MARIA</t>
  </si>
  <si>
    <t>PPON0004</t>
  </si>
  <si>
    <t>TERAN MERCHAN DANIEL LIZARDO</t>
  </si>
  <si>
    <t>PPON0005</t>
  </si>
  <si>
    <t>LINARES VILLAMAR ALVARO JESUS</t>
  </si>
  <si>
    <t>PPON0006</t>
  </si>
  <si>
    <t>ALCANTARA FERRER LOLIMAR ANTONIA</t>
  </si>
  <si>
    <t>PPUE0001</t>
  </si>
  <si>
    <t>PUMA IPIALES MARIO FERNANDO</t>
  </si>
  <si>
    <t>PPUE0002</t>
  </si>
  <si>
    <t>VARGAS HIDALGO SANDRA DEL ROSARIO</t>
  </si>
  <si>
    <t>PPUE0003</t>
  </si>
  <si>
    <t>ALZATE GUIO IVAN DARIO</t>
  </si>
  <si>
    <t>PPUE0004</t>
  </si>
  <si>
    <t>CORONEL AYALA VINICIO DANIEL</t>
  </si>
  <si>
    <t>PQUI0003</t>
  </si>
  <si>
    <t>GAVILANEZ MEDINA MIRIAM PATRICIA</t>
  </si>
  <si>
    <t>PQUI0004</t>
  </si>
  <si>
    <t>ARGUELLO ARGUELLO MANUEL GUILLERMO</t>
  </si>
  <si>
    <t>PQUI0005</t>
  </si>
  <si>
    <t>JARA SANCHEZ MANUEL BENIGNO</t>
  </si>
  <si>
    <t>PQUI0006</t>
  </si>
  <si>
    <t>CALLE AVILA CRISTIAN DARWIN</t>
  </si>
  <si>
    <t>PQUI0007</t>
  </si>
  <si>
    <t>ORTIZ BARRERA MARCO VINICIO</t>
  </si>
  <si>
    <t>PRAF0001</t>
  </si>
  <si>
    <t>PAREDES GORDON ROSSANA ELVIRIA</t>
  </si>
  <si>
    <t>PRAF0002</t>
  </si>
  <si>
    <t>CARRALERO MULET RONNY</t>
  </si>
  <si>
    <t>PRAF0003</t>
  </si>
  <si>
    <t>LAVERDE GRANIZO GLADYS NOEMI</t>
  </si>
  <si>
    <t>PRUM0001</t>
  </si>
  <si>
    <t>ARIAS SEGOVIA HERNAN PATRICIO</t>
  </si>
  <si>
    <t>PSAN0003</t>
  </si>
  <si>
    <t>CALLE DURAN DIEGO VINICIO</t>
  </si>
  <si>
    <t>PSAN0004</t>
  </si>
  <si>
    <t>HERRERA VALLEJO ANDREA CAROLINA</t>
  </si>
  <si>
    <t>PSAN0005</t>
  </si>
  <si>
    <t>ENDARA GOMEZ ANDRES ESTEBAN</t>
  </si>
  <si>
    <t>PSAN0006</t>
  </si>
  <si>
    <t>GARCIA GUERRERO SEGUNDO GUSTAVO</t>
  </si>
  <si>
    <t>PSOL0001</t>
  </si>
  <si>
    <t>LEMA CHICAIZA FRANCISCO HERNAN</t>
  </si>
  <si>
    <t>PTUM0001</t>
  </si>
  <si>
    <t>MOSQUERA MENESES SANTIAGO</t>
  </si>
  <si>
    <t>PTUM0002</t>
  </si>
  <si>
    <t>CRESPO MONCAYO MARIA SOLEDAD</t>
  </si>
  <si>
    <t>PTUM0003</t>
  </si>
  <si>
    <t>CORONEL GARCIA MARITZA LUCILA</t>
  </si>
  <si>
    <t>PTUM0004</t>
  </si>
  <si>
    <t>BALCAZAR PAREJA JOSE ALEJANDRO</t>
  </si>
  <si>
    <t>PTUM0005</t>
  </si>
  <si>
    <t>SALAS ANZULES MAYRA IABEL</t>
  </si>
  <si>
    <t>PTUM0006</t>
  </si>
  <si>
    <t>JAITIA TOAINGA GLADYS BEATRIZ</t>
  </si>
  <si>
    <t>PTUM0007</t>
  </si>
  <si>
    <t>VELASCO ECHEVERRIA IVAN RAMIRO</t>
  </si>
  <si>
    <t>PTUR0001</t>
  </si>
  <si>
    <t>ZABALA BARRIONUEVO RITA CECILIA</t>
  </si>
  <si>
    <t>TATO0001</t>
  </si>
  <si>
    <t>BUENANO JARRIN WALTER ASDRUBAL</t>
  </si>
  <si>
    <t>1.1.03.03</t>
  </si>
  <si>
    <t>OTRAS CUENTAS POR COBRAR</t>
  </si>
  <si>
    <t>1.1.03.03.01</t>
  </si>
  <si>
    <t>INTERCONEXION POR COBRAR</t>
  </si>
  <si>
    <t>CON002</t>
  </si>
  <si>
    <t>CONECEL S.A</t>
  </si>
  <si>
    <t>ETA001</t>
  </si>
  <si>
    <t>ETAPA EP</t>
  </si>
  <si>
    <t>SET001</t>
  </si>
  <si>
    <t>SETEL S.A</t>
  </si>
  <si>
    <t>1.1.03.03.02</t>
  </si>
  <si>
    <t>CC</t>
  </si>
  <si>
    <t>AND005</t>
  </si>
  <si>
    <t>ANDRADE JÁUREGUI BRIGITTE</t>
  </si>
  <si>
    <t>VAR001</t>
  </si>
  <si>
    <t>VARIOS</t>
  </si>
  <si>
    <t>1.1.03.04</t>
  </si>
  <si>
    <t>PROVISION DE CUENTAS INCOBRABLES</t>
  </si>
  <si>
    <t>1.1.03.04.01</t>
  </si>
  <si>
    <t>PROV. PARA CTAS POR COB. CLIENTES</t>
  </si>
  <si>
    <t>1.1.07</t>
  </si>
  <si>
    <t>IMPUESTOS PAGADOS POR ANTICIPADOS</t>
  </si>
  <si>
    <t>1.1.07.01</t>
  </si>
  <si>
    <t>ANTICIPO IMPUESTO A LA RENTA</t>
  </si>
  <si>
    <t>RR</t>
  </si>
  <si>
    <t>RR0012</t>
  </si>
  <si>
    <t>CREDITO TRIBUTARIO</t>
  </si>
  <si>
    <t>1.1.07.02</t>
  </si>
  <si>
    <t>RETENCIONES</t>
  </si>
  <si>
    <t>1.1.07.02.01</t>
  </si>
  <si>
    <t>RETENCIONES EN LA FUENTE</t>
  </si>
  <si>
    <t>RR0002</t>
  </si>
  <si>
    <t xml:space="preserve"> RETENCIÓN EN LA FUENTE  (5%)</t>
  </si>
  <si>
    <t>RR0003</t>
  </si>
  <si>
    <t>RETENCION EN LA FUENTE (2%)</t>
  </si>
  <si>
    <t>RR0004</t>
  </si>
  <si>
    <t>1% IMPUESTO A LA RENTA</t>
  </si>
  <si>
    <t>1.1.07.03</t>
  </si>
  <si>
    <t>RETENCIONES DE IVA</t>
  </si>
  <si>
    <t>1.1.07.03.01</t>
  </si>
  <si>
    <t>IMPUESTO AL VALOR AGRAGADO</t>
  </si>
  <si>
    <t>CTI</t>
  </si>
  <si>
    <t>IR006</t>
  </si>
  <si>
    <t>CREDITO TRIBUTARIO POR RETENCIONES DEL IVA</t>
  </si>
  <si>
    <t>IR</t>
  </si>
  <si>
    <t>IR002</t>
  </si>
  <si>
    <t>IVA POR LA PRESTACION DE OTROS SERVICIOS 70%</t>
  </si>
  <si>
    <t>IR003</t>
  </si>
  <si>
    <t>IVA POR LA PRESTACION DE SERVICIOS PROFECIONALES 100%</t>
  </si>
  <si>
    <t>1.1.07.03.02</t>
  </si>
  <si>
    <t>IVA POR COMPRAS</t>
  </si>
  <si>
    <t>IP</t>
  </si>
  <si>
    <t>IP001</t>
  </si>
  <si>
    <t>COMPRAS LOCALES CON TARIFA 12% IVA</t>
  </si>
  <si>
    <t>1.2</t>
  </si>
  <si>
    <t>ACTIVO FIJO</t>
  </si>
  <si>
    <t>1.2.01</t>
  </si>
  <si>
    <t>DEPRECIABLES</t>
  </si>
  <si>
    <t>1.2.01.03</t>
  </si>
  <si>
    <t>EQUIPO DE COMPUTACION</t>
  </si>
  <si>
    <t>1.2.01.04</t>
  </si>
  <si>
    <t>EQUIPOS DE TELECOMUNICACIONES</t>
  </si>
  <si>
    <t>1.2.01.05</t>
  </si>
  <si>
    <t>EDIFICIOS E INSTALACIONES</t>
  </si>
  <si>
    <t>1.2.01.06</t>
  </si>
  <si>
    <t>SOFTWARE</t>
  </si>
  <si>
    <t>1.2.01.07</t>
  </si>
  <si>
    <t>REDES</t>
  </si>
  <si>
    <t>1.2.01.09</t>
  </si>
  <si>
    <t>OTROS ACTIVOS FIJOS</t>
  </si>
  <si>
    <t>1.2.02</t>
  </si>
  <si>
    <t>DEPRECIACION ACUMULADA</t>
  </si>
  <si>
    <t>1.2.02.03</t>
  </si>
  <si>
    <t>DEP. ACUM.EQUIPO COMPUTACION</t>
  </si>
  <si>
    <t>1.2.02.04</t>
  </si>
  <si>
    <t>DEP. ACUM. EQUIPOS TELEFONICOS</t>
  </si>
  <si>
    <t>1.2.02.05</t>
  </si>
  <si>
    <t>DEP. ACUM. EDIFICIOS E INSTALACIONES</t>
  </si>
  <si>
    <t>1.2.02.06</t>
  </si>
  <si>
    <t>DEP. ACUM. SOFTWARE</t>
  </si>
  <si>
    <t>1.2.02.07</t>
  </si>
  <si>
    <t>DEP. ACUM. REDES</t>
  </si>
  <si>
    <t>1.2.02.09</t>
  </si>
  <si>
    <t>DEP. ACUM. OTROS ACTIVOS FIJOS</t>
  </si>
  <si>
    <t>1.3</t>
  </si>
  <si>
    <t>ACTIVO DIFERIDO</t>
  </si>
  <si>
    <t>1.3.01</t>
  </si>
  <si>
    <t>DIFERIDO</t>
  </si>
  <si>
    <t>1.3.01.05</t>
  </si>
  <si>
    <t>DISEÑO, IMPLANT., MONTAJE, ENTRENAM.</t>
  </si>
  <si>
    <t>1.3.01.06</t>
  </si>
  <si>
    <t>IMPOUESTO DIFERIDO JUBILACION PATRONAL</t>
  </si>
  <si>
    <t>1.3.01.07</t>
  </si>
  <si>
    <t>IMPUESTO DIFERIDO POR DESAHUCIO</t>
  </si>
  <si>
    <t>1.3.02</t>
  </si>
  <si>
    <t>AMORTIZACIONES</t>
  </si>
  <si>
    <t>1.3.02.05</t>
  </si>
  <si>
    <t>AMORTIZ. ACUM .DISEÑO, IMPLANT., MONTAJE, ENTRENAM</t>
  </si>
  <si>
    <t>2</t>
  </si>
  <si>
    <t>PASIVOS</t>
  </si>
  <si>
    <t>2.1</t>
  </si>
  <si>
    <t>PASIVO CORRIENTE</t>
  </si>
  <si>
    <t>2.1.01</t>
  </si>
  <si>
    <t>CUENTAS POR PAGAR</t>
  </si>
  <si>
    <t>2.1.01.01</t>
  </si>
  <si>
    <t>PROVEEDORES DE BIENES Y SERVICIOS</t>
  </si>
  <si>
    <t>PV</t>
  </si>
  <si>
    <t>BAN006</t>
  </si>
  <si>
    <t>BANCO PICHINCHA C.A.</t>
  </si>
  <si>
    <t>BAN007</t>
  </si>
  <si>
    <t>BANCO DE GUAYAQUIL S.A.</t>
  </si>
  <si>
    <t>LEV001</t>
  </si>
  <si>
    <t>LEVEL 3 ECUADOR LVLT S. A.</t>
  </si>
  <si>
    <t>OTE001</t>
  </si>
  <si>
    <t>OTECEL S.A</t>
  </si>
  <si>
    <t>SEG011</t>
  </si>
  <si>
    <t>SEGUROS EQUINOCCIAL S.A.</t>
  </si>
  <si>
    <t>2.1.01.04</t>
  </si>
  <si>
    <t>DERECHOS Y CONSECIONES POR PAGAR</t>
  </si>
  <si>
    <t>2.1.01.04.01</t>
  </si>
  <si>
    <t>INTERCONEXIONES POR PAGAR</t>
  </si>
  <si>
    <t>2.3</t>
  </si>
  <si>
    <t>OBLIGACIONES Y BENEFICIOS POR PAGAR</t>
  </si>
  <si>
    <t>2.3.01</t>
  </si>
  <si>
    <t>PROVISONES</t>
  </si>
  <si>
    <t>2.3.01.01</t>
  </si>
  <si>
    <t>BENEFICIOS SOCIALES POR PAGAR</t>
  </si>
  <si>
    <t>BS</t>
  </si>
  <si>
    <t>BS002</t>
  </si>
  <si>
    <t>DECIMO TERCER SUELDO</t>
  </si>
  <si>
    <t>BS003</t>
  </si>
  <si>
    <t>DECIMO CUARTO SUELDO</t>
  </si>
  <si>
    <t>BS004</t>
  </si>
  <si>
    <t>VACACIONES</t>
  </si>
  <si>
    <t>BS005</t>
  </si>
  <si>
    <t>FONDO DE RESERVA ADMINISTRATIVO</t>
  </si>
  <si>
    <t>BS017</t>
  </si>
  <si>
    <t>PROV. JUB. PATRONAL MAYOR A 10 AÑOS</t>
  </si>
  <si>
    <t>BS018</t>
  </si>
  <si>
    <t>PROV. JUB. PATRONAL MENOR A 10 AÑOS</t>
  </si>
  <si>
    <t>BS019</t>
  </si>
  <si>
    <t>PROV. BONIFICACION POR DESAHUCIO</t>
  </si>
  <si>
    <t>2.3.01.02</t>
  </si>
  <si>
    <t>OBLIGACIONES I.E.S.S. POR PAGAR</t>
  </si>
  <si>
    <t>BS007</t>
  </si>
  <si>
    <t>APORTES AL I.E.S.S. 21.50%</t>
  </si>
  <si>
    <t>2.4</t>
  </si>
  <si>
    <t>OBLIGACIONES CON EL SRI</t>
  </si>
  <si>
    <t>2.4.01</t>
  </si>
  <si>
    <t>IMPUESTOS POR PAGAR</t>
  </si>
  <si>
    <t>2.4.01.01</t>
  </si>
  <si>
    <t>RETENCIONES EN LA FUENTE POR PAGAR</t>
  </si>
  <si>
    <t>RF</t>
  </si>
  <si>
    <t>303</t>
  </si>
  <si>
    <t>HONORARIOS PROFESIONALES Y DIETAS</t>
  </si>
  <si>
    <t>SEGUROS Y REASEGUROS (PRIMAS Y CESIONES)</t>
  </si>
  <si>
    <t>2.4.01.02</t>
  </si>
  <si>
    <t>RETENCIONES DE I.V.A. POR PAGAR</t>
  </si>
  <si>
    <t>RI</t>
  </si>
  <si>
    <t>731</t>
  </si>
  <si>
    <t>RETENCION DE 100%</t>
  </si>
  <si>
    <t>2.4.01.03</t>
  </si>
  <si>
    <t>I.V.A.   E    I.C.E   POR PAGAR</t>
  </si>
  <si>
    <t>IC</t>
  </si>
  <si>
    <t>I399</t>
  </si>
  <si>
    <t>IMPUESTO A LOS CONSUMOS ESPECIALES ( ICE 15% )</t>
  </si>
  <si>
    <t>I551</t>
  </si>
  <si>
    <t>IMPUESTO VALOR AGREGADO 12%</t>
  </si>
  <si>
    <t>2.5</t>
  </si>
  <si>
    <t>OTROS PASIVOS</t>
  </si>
  <si>
    <t>2.5.01</t>
  </si>
  <si>
    <t>DEPOSITOS DE CLIENTES NO IDENTIFICADOS</t>
  </si>
  <si>
    <t>2.5.01.01</t>
  </si>
  <si>
    <t>CLIENTES NO IDENTIFICADOS</t>
  </si>
  <si>
    <t>2.5.02</t>
  </si>
  <si>
    <t>OTRAS CUENTAS POR PAGAR</t>
  </si>
  <si>
    <t>2.5.02.01</t>
  </si>
  <si>
    <t>OC</t>
  </si>
  <si>
    <t>3</t>
  </si>
  <si>
    <t>3.1</t>
  </si>
  <si>
    <t>PATRIMONIO NETO</t>
  </si>
  <si>
    <t>3.1.01</t>
  </si>
  <si>
    <t>CAPITAL Y RESERVAS</t>
  </si>
  <si>
    <t>3.1.01.01</t>
  </si>
  <si>
    <t>CAPITAL SOCIAL</t>
  </si>
  <si>
    <t>3.1.01.02</t>
  </si>
  <si>
    <t>APORTE PARA FUTURAS CAPITALIZACIONES</t>
  </si>
  <si>
    <t>3.3</t>
  </si>
  <si>
    <t>RESULTADOS</t>
  </si>
  <si>
    <t>3.3.01</t>
  </si>
  <si>
    <t>PERD. Y GNCS. AÑOS ANTRS.</t>
  </si>
  <si>
    <t>3.3.01.07</t>
  </si>
  <si>
    <t>RESULTADOS EJERCICIO ANTERIORES AÑO 2010</t>
  </si>
  <si>
    <t>3.3.01.08</t>
  </si>
  <si>
    <t>RESULTADOS EJERCICIO ANTERIORES AÑO 2011</t>
  </si>
  <si>
    <t>3.3.01.09</t>
  </si>
  <si>
    <t>RESULTADOS EJERCICIO ANTERIORES AÑO 2012</t>
  </si>
  <si>
    <t>3.3.01.10</t>
  </si>
  <si>
    <t>RESULTADOS EJERCICIO ANTERIORES AÑO 2013</t>
  </si>
  <si>
    <t>3.3.01.11</t>
  </si>
  <si>
    <t>RESULTADOS EJERCICIO ANTERIORES AÑO 2014</t>
  </si>
  <si>
    <t>3.3.01.12</t>
  </si>
  <si>
    <t>RESULTADOS EJERCICIO ANTERIORES AÑO 2015</t>
  </si>
  <si>
    <t>3.3.01.13</t>
  </si>
  <si>
    <t>RESULTADOS EJERCICIO ANTERIORES AÑO 2016</t>
  </si>
  <si>
    <t>3.3.01.14</t>
  </si>
  <si>
    <t>RESULTADOS EJERCICIO ANTERIORES AÑO 2017</t>
  </si>
  <si>
    <t>3.3.01.15</t>
  </si>
  <si>
    <t>RESULTADOS EJERCICIO ANTERIORES AÑO 2018</t>
  </si>
  <si>
    <t>3.3.03</t>
  </si>
  <si>
    <t>RESERVAS PARA APLICACION DE NIIF</t>
  </si>
  <si>
    <t>3.3.03.01</t>
  </si>
  <si>
    <t>PROVISIONES PARA NIIF</t>
  </si>
  <si>
    <t>3.4</t>
  </si>
  <si>
    <t>OTROS RESULTADOS INTEGRALES</t>
  </si>
  <si>
    <t>3.4.01</t>
  </si>
  <si>
    <t>SUPERAVIT POR REVALUACION</t>
  </si>
  <si>
    <t>3.4.01.01</t>
  </si>
  <si>
    <t>SUPERAVIT POR REVALUACION P.P.E.</t>
  </si>
  <si>
    <t>TOTAL    PASIVO Y PATRIMONIO</t>
  </si>
  <si>
    <t>Representante Legal</t>
  </si>
  <si>
    <t>Contador</t>
  </si>
  <si>
    <t>ING. PABLO BAQUERIZO DAVILA</t>
  </si>
  <si>
    <t>JOSE BRAVO M.</t>
  </si>
  <si>
    <t>C.I.   1202342299</t>
  </si>
  <si>
    <t>RUC:   0909472953001</t>
  </si>
  <si>
    <t>Reg:   20365</t>
  </si>
  <si>
    <t>rptRepoConBalGeneralEstandar.rpt</t>
  </si>
  <si>
    <t>ESTADO DE PERDIDA Y GANANCIA</t>
  </si>
  <si>
    <t>4</t>
  </si>
  <si>
    <t>4.1</t>
  </si>
  <si>
    <t>VENTAS</t>
  </si>
  <si>
    <t>4.1.01</t>
  </si>
  <si>
    <t>TELEFONIA FIJA</t>
  </si>
  <si>
    <t>4.1.01.02</t>
  </si>
  <si>
    <t>VENTA DE SERVICIOS TELEFONIA FIJA</t>
  </si>
  <si>
    <t>4.1.01.02.01</t>
  </si>
  <si>
    <t>PENSION BASICA</t>
  </si>
  <si>
    <t>TF</t>
  </si>
  <si>
    <t>ATP001</t>
  </si>
  <si>
    <t>AUTOPISTA TERMINAL PASCUALES</t>
  </si>
  <si>
    <t>BAS011</t>
  </si>
  <si>
    <t>CAP001</t>
  </si>
  <si>
    <t>URBANIZACION CAPRI VIA A SAMBORONDON</t>
  </si>
  <si>
    <t>CAR006</t>
  </si>
  <si>
    <t>CENTRAL URB. EL CARACOL</t>
  </si>
  <si>
    <t>CST001</t>
  </si>
  <si>
    <t>CTO001</t>
  </si>
  <si>
    <t>CUM001</t>
  </si>
  <si>
    <t>URB. CUMBRES DEL SOL</t>
  </si>
  <si>
    <t>DAU001</t>
  </si>
  <si>
    <t>CLIENTES VIA DAULE</t>
  </si>
  <si>
    <t>DLE001</t>
  </si>
  <si>
    <t>DUR003</t>
  </si>
  <si>
    <t>DURAN</t>
  </si>
  <si>
    <t>ESP006</t>
  </si>
  <si>
    <t>CENTRAL VILLA ESPAÑA</t>
  </si>
  <si>
    <t>FEL001</t>
  </si>
  <si>
    <t>FOR003</t>
  </si>
  <si>
    <t>GUA013</t>
  </si>
  <si>
    <t>SECTOR SUR</t>
  </si>
  <si>
    <t>KEN001</t>
  </si>
  <si>
    <t>LAG001</t>
  </si>
  <si>
    <t>LAG002</t>
  </si>
  <si>
    <t>LOT001</t>
  </si>
  <si>
    <t>MAT005</t>
  </si>
  <si>
    <t>CENTRAL MATICES DE SAMBORONDON</t>
  </si>
  <si>
    <t>MER008</t>
  </si>
  <si>
    <t>CENTRAL MERCEDES MOLINA</t>
  </si>
  <si>
    <t>NTE001</t>
  </si>
  <si>
    <t>PAS001</t>
  </si>
  <si>
    <t>POR002</t>
  </si>
  <si>
    <t>PORTAL AL SOL</t>
  </si>
  <si>
    <t>PRO011</t>
  </si>
  <si>
    <t>SAL025</t>
  </si>
  <si>
    <t>SAM006</t>
  </si>
  <si>
    <t>CLIENTES VIA SAMBORONDON</t>
  </si>
  <si>
    <t>SAN039</t>
  </si>
  <si>
    <t>URB. SANTA CLARA</t>
  </si>
  <si>
    <t>SEY023</t>
  </si>
  <si>
    <t>URB. PUERTO SEYMOUR</t>
  </si>
  <si>
    <t>TER002</t>
  </si>
  <si>
    <t>VAL008</t>
  </si>
  <si>
    <t>VIA001</t>
  </si>
  <si>
    <t>CENTRAL VIA AL SOL</t>
  </si>
  <si>
    <t>VIS001</t>
  </si>
  <si>
    <t>4.1.01.02.02</t>
  </si>
  <si>
    <t>CONSUMO LOCAL</t>
  </si>
  <si>
    <t>4.1.01.02.04</t>
  </si>
  <si>
    <t>CONSUMO NACIONAL</t>
  </si>
  <si>
    <t>4.1.01.02.05</t>
  </si>
  <si>
    <t>CONSUMO CELULAR</t>
  </si>
  <si>
    <t>4.1.01.02.06</t>
  </si>
  <si>
    <t>CONSUMO INTERNACIONAL</t>
  </si>
  <si>
    <t>4.1.01.03</t>
  </si>
  <si>
    <t>SERVICIOS COMPLEMENTRIOS</t>
  </si>
  <si>
    <t>4.1.01.03.01</t>
  </si>
  <si>
    <t>OTROS SERVICIOS BASICOS</t>
  </si>
  <si>
    <t>OSB012</t>
  </si>
  <si>
    <t>VENTA DE EQUIPOS/ACCESORIOS GATEWAY PARA LINEAS</t>
  </si>
  <si>
    <t>OSB022</t>
  </si>
  <si>
    <t>SERVICIO DE MANTENIMIENTO TECNICO</t>
  </si>
  <si>
    <t>OSB029</t>
  </si>
  <si>
    <t>CLOUD PBX</t>
  </si>
  <si>
    <t>4.1.01.06</t>
  </si>
  <si>
    <t>MANTA</t>
  </si>
  <si>
    <t>4.1.01.06.02</t>
  </si>
  <si>
    <t>MTA001</t>
  </si>
  <si>
    <t>CIUDAD DE MANTA</t>
  </si>
  <si>
    <t>4.1.01.06.03</t>
  </si>
  <si>
    <t>4.1.01.06.05</t>
  </si>
  <si>
    <t>4.1.01.06.06</t>
  </si>
  <si>
    <t>4.1.01.09</t>
  </si>
  <si>
    <t>CLIENTES QUITO</t>
  </si>
  <si>
    <t>4.1.01.09.02</t>
  </si>
  <si>
    <t>PQUITO</t>
  </si>
  <si>
    <t>4.1.01.09.03</t>
  </si>
  <si>
    <t>4.1.01.09.05</t>
  </si>
  <si>
    <t>4.1.01.09.06</t>
  </si>
  <si>
    <t>4.1.01.09.07</t>
  </si>
  <si>
    <t>4.1.01.09.08</t>
  </si>
  <si>
    <t>4.1.02</t>
  </si>
  <si>
    <t>TELEFONIA PUBLICA</t>
  </si>
  <si>
    <t>4.1.02.02</t>
  </si>
  <si>
    <t>VENTA DE SERVICIO TELEFONIA PUBLICA</t>
  </si>
  <si>
    <t>4.1.02.02.02</t>
  </si>
  <si>
    <t>RECARGAS</t>
  </si>
  <si>
    <t>4.1.02.02.07</t>
  </si>
  <si>
    <t>RECARGAS APP MOVIL</t>
  </si>
  <si>
    <t>4.2</t>
  </si>
  <si>
    <t>INGRESOS POR SERVICIOS</t>
  </si>
  <si>
    <t>4.2.01</t>
  </si>
  <si>
    <t>INGRESOS POR INTERCONEXION</t>
  </si>
  <si>
    <t>4.2.01.02</t>
  </si>
  <si>
    <t>CORPORACION NACIONAL DE TELECOMUNICACIONES CNT S.A.</t>
  </si>
  <si>
    <t>4.2.01.03</t>
  </si>
  <si>
    <t>CONECEL ' PORTA '</t>
  </si>
  <si>
    <t>4.2.01.04</t>
  </si>
  <si>
    <t>OTECEL S.A. ' MOVISTAR'</t>
  </si>
  <si>
    <t>4.2.01.05</t>
  </si>
  <si>
    <t>TELECSA S.A. 'ALEGRO'</t>
  </si>
  <si>
    <t>4.2.01.06</t>
  </si>
  <si>
    <t>SETEL " TV CABLE "</t>
  </si>
  <si>
    <t>4.2.01.11</t>
  </si>
  <si>
    <t>ETAPA EP.</t>
  </si>
  <si>
    <t>4.3</t>
  </si>
  <si>
    <t>4.3.01</t>
  </si>
  <si>
    <t>INGRESOS VARIOS</t>
  </si>
  <si>
    <t>4.3.01.01</t>
  </si>
  <si>
    <t>4.4</t>
  </si>
  <si>
    <t>DESCUENTOS</t>
  </si>
  <si>
    <t>4.4.01</t>
  </si>
  <si>
    <t>DESCUENTOS GENERALES</t>
  </si>
  <si>
    <t>4.4.01.01</t>
  </si>
  <si>
    <t>DESCUENTOS TERCERA EDAD</t>
  </si>
  <si>
    <t>5</t>
  </si>
  <si>
    <t>GASTOS</t>
  </si>
  <si>
    <t>5.1</t>
  </si>
  <si>
    <t>GASTOS GENERALES</t>
  </si>
  <si>
    <t>5.1.01</t>
  </si>
  <si>
    <t>GASTOS DE ADMINISTRACION</t>
  </si>
  <si>
    <t>5.1.01.01</t>
  </si>
  <si>
    <t>5.1.01.01.03</t>
  </si>
  <si>
    <t>SEGURO PRIVADO</t>
  </si>
  <si>
    <t>5.1.01.01.04</t>
  </si>
  <si>
    <t>INTERESES Y MULTAS</t>
  </si>
  <si>
    <t>5.1.01.01.05</t>
  </si>
  <si>
    <t>PAPELERIA Y UTILES DE OFICINA</t>
  </si>
  <si>
    <t>5.1.01.01.07</t>
  </si>
  <si>
    <t>ALIMENTACION/MOVILIZACION</t>
  </si>
  <si>
    <t>5.1.01.01.10</t>
  </si>
  <si>
    <t>PUBLICIDAD</t>
  </si>
  <si>
    <t>5.1.01.01.12</t>
  </si>
  <si>
    <t>CORREO</t>
  </si>
  <si>
    <t>5.1.01.01.14</t>
  </si>
  <si>
    <t>GASTOS DE VIAJES</t>
  </si>
  <si>
    <t>5.1.01.01.16</t>
  </si>
  <si>
    <t>SEGUROS Y REASEGUROS</t>
  </si>
  <si>
    <t>5.1.01.01.17</t>
  </si>
  <si>
    <t>GASTOS LEGALES</t>
  </si>
  <si>
    <t>5.1.01.01.20</t>
  </si>
  <si>
    <t>MANTENIMIENTO DE EQUIPOS</t>
  </si>
  <si>
    <t>5.1.01.01.22</t>
  </si>
  <si>
    <t>HONORARIOS PROFESIONALES</t>
  </si>
  <si>
    <t>5.1.01.01.24</t>
  </si>
  <si>
    <t>SERVICIO DE INTERNET BANDA ANCHA</t>
  </si>
  <si>
    <t>5.1.01.01.25</t>
  </si>
  <si>
    <t>MANTENIMIENTO Y REP. DE OFICINA</t>
  </si>
  <si>
    <t>5.1.02</t>
  </si>
  <si>
    <t>GASTOS DE PERSONAL</t>
  </si>
  <si>
    <t>5.1.02.01</t>
  </si>
  <si>
    <t>SUELDOS Y BENEFICIOS SOCIALES</t>
  </si>
  <si>
    <t>5.1.02.01.01</t>
  </si>
  <si>
    <t>ADMINISTRACION</t>
  </si>
  <si>
    <t>BS009</t>
  </si>
  <si>
    <t>APORTES PATRONAL-PERSONAL</t>
  </si>
  <si>
    <t>BS010</t>
  </si>
  <si>
    <t>SUELDO</t>
  </si>
  <si>
    <t>BS015</t>
  </si>
  <si>
    <t>ALIMENTACION</t>
  </si>
  <si>
    <t>GG0035</t>
  </si>
  <si>
    <t>BONIFICACIÓN PERSONAL</t>
  </si>
  <si>
    <t>5.1.02.01.02</t>
  </si>
  <si>
    <t>IMPUESTOS  CONTRIBUCIONES Y VARIOS.</t>
  </si>
  <si>
    <t>GG</t>
  </si>
  <si>
    <t>GG0013</t>
  </si>
  <si>
    <t>MANTEN. Y REPARAC. DE VEHICULOS</t>
  </si>
  <si>
    <t>GG0028</t>
  </si>
  <si>
    <t>GG0040</t>
  </si>
  <si>
    <t>SUPERINTENDENCIA DE COMPAÑIAS</t>
  </si>
  <si>
    <t>GG0041</t>
  </si>
  <si>
    <t>GASTO DE IVA</t>
  </si>
  <si>
    <t>GG0045</t>
  </si>
  <si>
    <t>IMPUESTO RETENCION EN LA FUENTE - IVA</t>
  </si>
  <si>
    <t>GG0063</t>
  </si>
  <si>
    <t>ICE</t>
  </si>
  <si>
    <t>GG0065</t>
  </si>
  <si>
    <t>COMISION WESTERN UNION</t>
  </si>
  <si>
    <t>ICV009</t>
  </si>
  <si>
    <t>SENATEL 1% FODETEL</t>
  </si>
  <si>
    <t>5.1.03</t>
  </si>
  <si>
    <t>GASTOS  OPERACIONALES</t>
  </si>
  <si>
    <t>5.1.03.01</t>
  </si>
  <si>
    <t>GASTOS DE OPERACION</t>
  </si>
  <si>
    <t>5.1.03.01.01</t>
  </si>
  <si>
    <t>MOVILIZACIONES</t>
  </si>
  <si>
    <t>5.1.03.01.04</t>
  </si>
  <si>
    <t>ENLACE DE DATOS / SERVICIO INTERNET</t>
  </si>
  <si>
    <t>5.1.03.01.06</t>
  </si>
  <si>
    <t>5.1.03.01.08</t>
  </si>
  <si>
    <t>LUZ</t>
  </si>
  <si>
    <t>5.1.03.01.09</t>
  </si>
  <si>
    <t>TELEFONO</t>
  </si>
  <si>
    <t>5.1.03.01.11</t>
  </si>
  <si>
    <t>PAGINA WEB</t>
  </si>
  <si>
    <t>5.1.03.01.12</t>
  </si>
  <si>
    <t>5.1.03.01.20</t>
  </si>
  <si>
    <t>COMISIONES</t>
  </si>
  <si>
    <t>5.1.03.02</t>
  </si>
  <si>
    <t>INTERCONEXION</t>
  </si>
  <si>
    <t>5.1.03.02.01</t>
  </si>
  <si>
    <t>OTECEL S. A. "MOVISTAR"</t>
  </si>
  <si>
    <t>5.1.03.02.02</t>
  </si>
  <si>
    <t>GLOBAL THINK TECHNOLOGY S.A.</t>
  </si>
  <si>
    <t>5.1.03.02.04</t>
  </si>
  <si>
    <t>CNT EP - TELECSA S.A. "ALEGRO PCS"</t>
  </si>
  <si>
    <t>5.1.03.02.05</t>
  </si>
  <si>
    <t>CONECEL  "PORTA"</t>
  </si>
  <si>
    <t>5.1.03.02.07</t>
  </si>
  <si>
    <t>CNT, EP - EX-PACIFICTEL</t>
  </si>
  <si>
    <t>5.1.03.02.08</t>
  </si>
  <si>
    <t>5.1.03.02.15</t>
  </si>
  <si>
    <t>5.1.03.03</t>
  </si>
  <si>
    <t>CENTRALES TELEFONICAS</t>
  </si>
  <si>
    <t>5.1.03.03.04</t>
  </si>
  <si>
    <t>CENTRAL  KENNEDY  LINKOTEL</t>
  </si>
  <si>
    <t>CT</t>
  </si>
  <si>
    <t>CT020</t>
  </si>
  <si>
    <t>COPIAS</t>
  </si>
  <si>
    <t>5.2</t>
  </si>
  <si>
    <t>5.2.01</t>
  </si>
  <si>
    <t>GASTOS BANCARIOS</t>
  </si>
  <si>
    <t>5.2.01.01</t>
  </si>
  <si>
    <t>5.3</t>
  </si>
  <si>
    <t>OTROS EGRERSOS</t>
  </si>
  <si>
    <t>5.3.01</t>
  </si>
  <si>
    <t>OTROS EGRESOS</t>
  </si>
  <si>
    <t>5.3.01.02</t>
  </si>
  <si>
    <t>GASTOS VARIOS</t>
  </si>
  <si>
    <t>PROVISIONES</t>
  </si>
  <si>
    <t>5.4.01</t>
  </si>
  <si>
    <t>GASTOS DE DEPRECIACION Y AMORTIZACION</t>
  </si>
  <si>
    <t>5.4.01.01</t>
  </si>
  <si>
    <t>DEPRECIACION DE ACTIVOS FIJOS</t>
  </si>
  <si>
    <t>UTILIDAD / PERDIDA DEL EJERCICIO CONTABLE</t>
  </si>
  <si>
    <t>No aplica</t>
  </si>
  <si>
    <t>LINKOTEL S. A.</t>
  </si>
  <si>
    <t>REVALORIZACION EQUIPOS DE TELECOMUNICACIONES</t>
  </si>
  <si>
    <t>Utilidad del Ejercicio Actual</t>
  </si>
  <si>
    <t>2.4.01.05</t>
  </si>
  <si>
    <t>IMPUESTO A LA RENTA</t>
  </si>
  <si>
    <t>BS006</t>
  </si>
  <si>
    <t>15% UTILIDAD TRABAJADORES</t>
  </si>
  <si>
    <t>15% PARTICIPACION TRABAJADORES</t>
  </si>
  <si>
    <t>Dic del 2020</t>
  </si>
  <si>
    <t>CHI001</t>
  </si>
  <si>
    <t>CHILUIZA GARCIA KATHERINE MALENA</t>
  </si>
  <si>
    <t>DAV001</t>
  </si>
  <si>
    <t>DAVILA CABRERA RICHARD EDUARDO</t>
  </si>
  <si>
    <t>LEO005</t>
  </si>
  <si>
    <t>LEON RODRIGUEZ MAURICIO XAVIER</t>
  </si>
  <si>
    <t>SAN007</t>
  </si>
  <si>
    <t>SANCHEZ BAQUERIZO CARLOS FRANCISCO</t>
  </si>
  <si>
    <t>VIA009</t>
  </si>
  <si>
    <t>UBILLA MORAN MARIANA JACQUELINE</t>
  </si>
  <si>
    <t>VS0343</t>
  </si>
  <si>
    <t>BASTIDAS YUNES JORGE MARCOS</t>
  </si>
  <si>
    <t>VS0394</t>
  </si>
  <si>
    <t>GONZALEZ SANCHEZ OLGA MARIA</t>
  </si>
  <si>
    <t>UMS007</t>
  </si>
  <si>
    <t>CROW MOREIRA EDUARDO ENRIQUE</t>
  </si>
  <si>
    <t>UMS208</t>
  </si>
  <si>
    <t>FRANCO CUMMINGS JEFFERY LEE</t>
  </si>
  <si>
    <t>UMS366</t>
  </si>
  <si>
    <t>MARTINEZ CARRION ALEXANDRE FABIAN</t>
  </si>
  <si>
    <t>UMS374</t>
  </si>
  <si>
    <t>BRITO ANDRADE EDYSON JAVIER</t>
  </si>
  <si>
    <t>UMS465</t>
  </si>
  <si>
    <t>ORTIZ ROJAS JAVIER GONZALO</t>
  </si>
  <si>
    <t>UMS577</t>
  </si>
  <si>
    <t>CAICEDO ANTEPARA LIGIA EUGENIA</t>
  </si>
  <si>
    <t>UMS579</t>
  </si>
  <si>
    <t>GUZMAN MUÑETON WILINTON ALEXANDER</t>
  </si>
  <si>
    <t>UMS589</t>
  </si>
  <si>
    <t>CARRERA ORDOÑEZ MARIA DE LOS ANGELES</t>
  </si>
  <si>
    <t>UMS594</t>
  </si>
  <si>
    <t>PARRALES TENELEMA CRISTHIAN XAVIER</t>
  </si>
  <si>
    <t>UMS612</t>
  </si>
  <si>
    <t>CORONEL SANCHEZ YARLY ALEXANDRA</t>
  </si>
  <si>
    <t>UMS613</t>
  </si>
  <si>
    <t>RODAS NEIRA MARCIA ELENA</t>
  </si>
  <si>
    <t>UMS615</t>
  </si>
  <si>
    <t>JAUREGUI RICO FERNANDO</t>
  </si>
  <si>
    <t>UMS617</t>
  </si>
  <si>
    <t>SALAZAR TORRES DAVID YORDANO</t>
  </si>
  <si>
    <t>CST154</t>
  </si>
  <si>
    <t>ROMMEL ANTONIO ZAMORA TRIGUERO</t>
  </si>
  <si>
    <t>UVA041</t>
  </si>
  <si>
    <t>CHAVEZ VELEZ LOURDES DEL ROCIO</t>
  </si>
  <si>
    <t>UVA127</t>
  </si>
  <si>
    <t>IDROVO FALQUEZ ERNESTO</t>
  </si>
  <si>
    <t>UVA143</t>
  </si>
  <si>
    <t>BEHTSAIDA BRIONES ADELAIDA</t>
  </si>
  <si>
    <t>UVA155</t>
  </si>
  <si>
    <t>ESCALANTE GARCIA MIRTHA ACELA</t>
  </si>
  <si>
    <t>UVA245</t>
  </si>
  <si>
    <t>YEPEZ JIMENEZ NORMA ELISA</t>
  </si>
  <si>
    <t>UVA252</t>
  </si>
  <si>
    <t>PERALTA HATI JENNI FELICIA</t>
  </si>
  <si>
    <t>UVA331</t>
  </si>
  <si>
    <t>MICROBIZ CIA LTDA.</t>
  </si>
  <si>
    <t>uva361</t>
  </si>
  <si>
    <t>ACOSTA MURILLO ROSALINDA GRACIELA</t>
  </si>
  <si>
    <t>UVA515</t>
  </si>
  <si>
    <t>HERBAS HERRERA MARIA EUGENIA</t>
  </si>
  <si>
    <t>UVA934</t>
  </si>
  <si>
    <t>VARELA LOOR MARIA MONSERRATE</t>
  </si>
  <si>
    <t>UVA961</t>
  </si>
  <si>
    <t>REYES TOMALA VILMA GIOCONDA</t>
  </si>
  <si>
    <t>UVA963</t>
  </si>
  <si>
    <t>REYES HERRERA SILVIA LORENA</t>
  </si>
  <si>
    <t>UVA964</t>
  </si>
  <si>
    <t>AGUIRRE BASTE ANDREA NATALIA</t>
  </si>
  <si>
    <t>PAS023</t>
  </si>
  <si>
    <t>CORNEJO HUACON GUILLERMO JOHNNY</t>
  </si>
  <si>
    <t>PAS040</t>
  </si>
  <si>
    <t>REYES LA ROSA GLADYS MERCEDES</t>
  </si>
  <si>
    <t>PAS052</t>
  </si>
  <si>
    <t>VERA GUZMAN SILVIA AZUCENA</t>
  </si>
  <si>
    <t>PAS062</t>
  </si>
  <si>
    <t>CHIQUITO SANCHEZ JOSE MARCOS</t>
  </si>
  <si>
    <t>PAS072</t>
  </si>
  <si>
    <t>ALARCON ROJAS JESSICA LEONELA</t>
  </si>
  <si>
    <t>PAS081</t>
  </si>
  <si>
    <t>MUNOZ PINARGOTE LISBETH ALEXANDRA</t>
  </si>
  <si>
    <t>PAS082</t>
  </si>
  <si>
    <t>GUALE ANGULO SORAYA ITALIA</t>
  </si>
  <si>
    <t>PAS083</t>
  </si>
  <si>
    <t>LLERENA FREIRE SANTIAGO JOSUE</t>
  </si>
  <si>
    <t>UCK066</t>
  </si>
  <si>
    <t>PRODUCTOS TISSUE DEL ECUADOR S. A.</t>
  </si>
  <si>
    <t>UCK178</t>
  </si>
  <si>
    <t>TELCOMAG S.A.</t>
  </si>
  <si>
    <t>UCK428</t>
  </si>
  <si>
    <t>LETTY DEL CISNE DAVILA ROMO</t>
  </si>
  <si>
    <t>UCK451</t>
  </si>
  <si>
    <t>CHOEZ PONCE JORGE JACINTO</t>
  </si>
  <si>
    <t>UCK500</t>
  </si>
  <si>
    <t>INDUGLOBAL S.A</t>
  </si>
  <si>
    <t>UCK577</t>
  </si>
  <si>
    <t>CONSULTLMZ CIA. LTDA.</t>
  </si>
  <si>
    <t>UCK603</t>
  </si>
  <si>
    <t>RAMOS MANOSALVAS RAFAEL MAXIMILIANO</t>
  </si>
  <si>
    <t>UCK613</t>
  </si>
  <si>
    <t>AFCO S.A.</t>
  </si>
  <si>
    <t>UCK634</t>
  </si>
  <si>
    <t>RAMIREZ ROSERO MARIA ISABEL</t>
  </si>
  <si>
    <t>UCK641</t>
  </si>
  <si>
    <t>WINSTOCORP S.A</t>
  </si>
  <si>
    <t>UCK656</t>
  </si>
  <si>
    <t>VUMILATINA MEDICINA PREPAGADA S.A.</t>
  </si>
  <si>
    <t>UCK657</t>
  </si>
  <si>
    <t>MERA MOYANO ADRIANA SOLANGE</t>
  </si>
  <si>
    <t>UCK659</t>
  </si>
  <si>
    <t>QUIMI VALVERDE JENNIFFER FABIOLA</t>
  </si>
  <si>
    <t>UCK663</t>
  </si>
  <si>
    <t>DE LA ROSA FIGUEROA GABRIELA TATIANA</t>
  </si>
  <si>
    <t>UCK672</t>
  </si>
  <si>
    <t>TORRES BUSTAMANTE LUIS ARTURO</t>
  </si>
  <si>
    <t>UCK674</t>
  </si>
  <si>
    <t>MOLOSIA S.A.</t>
  </si>
  <si>
    <t>UCK676</t>
  </si>
  <si>
    <t>MANCERCORP S.A.</t>
  </si>
  <si>
    <t>UCK678</t>
  </si>
  <si>
    <t>ENIGMAEC CIA.LTDA.</t>
  </si>
  <si>
    <t>UCK679</t>
  </si>
  <si>
    <t>BIOCULTIVOS DEL NORTE BIODELNORT S.A.</t>
  </si>
  <si>
    <t>UCK680</t>
  </si>
  <si>
    <t>COSTASHUE S.A.</t>
  </si>
  <si>
    <t>UCK681</t>
  </si>
  <si>
    <t>UCK682</t>
  </si>
  <si>
    <t>DE LA A VILELA FRANKLIN FABRICIO</t>
  </si>
  <si>
    <t>UEC079</t>
  </si>
  <si>
    <t>TRELLES MANTILLA JORGE ENRIQUE</t>
  </si>
  <si>
    <t>UEC210</t>
  </si>
  <si>
    <t>VILLACIS BUENAÑO ADOLFO ENRIQUE</t>
  </si>
  <si>
    <t>UEC336</t>
  </si>
  <si>
    <t>SALAZAR LLORENTE MARIA FERNANDA</t>
  </si>
  <si>
    <t>UEC372</t>
  </si>
  <si>
    <t>CORDOVA JUANAZO FELIX WILFRIDO</t>
  </si>
  <si>
    <t>USF020</t>
  </si>
  <si>
    <t>MOLINA QUIMI AMBROSIO PAUL</t>
  </si>
  <si>
    <t>USF076</t>
  </si>
  <si>
    <t>ALARCON RUGEL ENRIQUETA</t>
  </si>
  <si>
    <t>USF091</t>
  </si>
  <si>
    <t>GOMEZ DELGADO JESSICA MARIVEL</t>
  </si>
  <si>
    <t>USF153</t>
  </si>
  <si>
    <t>LUIS ALFONSO LEON CALDERON</t>
  </si>
  <si>
    <t>UVS011</t>
  </si>
  <si>
    <t>JIMENEZ NOBOA PEDRO ANGEL</t>
  </si>
  <si>
    <t>UVS013</t>
  </si>
  <si>
    <t>CEPEDA GARCIA MARCO VINICIO</t>
  </si>
  <si>
    <t>UVS059</t>
  </si>
  <si>
    <t>GILBERT FEBRES CORDERO ESTEFANIA</t>
  </si>
  <si>
    <t>UVS064</t>
  </si>
  <si>
    <t>SEMMINARIO VALENZUELA SERGIO ANDRES</t>
  </si>
  <si>
    <t>UVS083</t>
  </si>
  <si>
    <t>POVEDA CAMACHO GINA PATRICIA</t>
  </si>
  <si>
    <t>UVS107</t>
  </si>
  <si>
    <t>CAAMAÑO CORNEJO TAMMY CARMEN</t>
  </si>
  <si>
    <t>uvs123</t>
  </si>
  <si>
    <t>MONTENEGRO PEÑA CESAR GALO</t>
  </si>
  <si>
    <t>UVS156</t>
  </si>
  <si>
    <t>ORTIZ DE LA CADENA FAUSTO LEONARDO</t>
  </si>
  <si>
    <t>UTS060</t>
  </si>
  <si>
    <t>KONAZ SCHOTEL CHRISTIAN ARTHUR</t>
  </si>
  <si>
    <t>UTS077</t>
  </si>
  <si>
    <t>GONZENBACH IGLESIAS PABLO ENRIQUE</t>
  </si>
  <si>
    <t>UTS161</t>
  </si>
  <si>
    <t>MARIA ROBERTA MORENO DIAZ</t>
  </si>
  <si>
    <t>CST233</t>
  </si>
  <si>
    <t>FERNANDEZ ESPINOZA JOSE FRANCISCO</t>
  </si>
  <si>
    <t>PS0203</t>
  </si>
  <si>
    <t>FALUGIANI MORA HAYDEE GANDIOSA</t>
  </si>
  <si>
    <t>PS0352</t>
  </si>
  <si>
    <t>PAZMIÑO RODRIGUEZ EDUARDO FRANCISCO</t>
  </si>
  <si>
    <t>PS0532</t>
  </si>
  <si>
    <t>SANCHEZ CAVIEDES KLEBER HENRY</t>
  </si>
  <si>
    <t>PS0597</t>
  </si>
  <si>
    <t>GALLARDO ARTEAGA JESSICA KATHERINE</t>
  </si>
  <si>
    <t>PS522</t>
  </si>
  <si>
    <t>ENCALADA SANCHEZ NIEVES ELIZABETH</t>
  </si>
  <si>
    <t>PS526</t>
  </si>
  <si>
    <t>VINUEZA GALLARDO CARLOS ENRIQUE</t>
  </si>
  <si>
    <t>PS572</t>
  </si>
  <si>
    <t>RIVADENEIRA MONCAYO LUCY TANYA</t>
  </si>
  <si>
    <t>PSL015</t>
  </si>
  <si>
    <t>ENCALADA ESPINOZA LAURA BEATRIZ</t>
  </si>
  <si>
    <t>ULS031</t>
  </si>
  <si>
    <t>RINCON GOMEZ JAIME ALBERTO</t>
  </si>
  <si>
    <t>ESP024</t>
  </si>
  <si>
    <t>GARCIA COBEÑA VERONICA PATRICIA</t>
  </si>
  <si>
    <t>ESP028</t>
  </si>
  <si>
    <t>MARTINEZ DAVILA YINET</t>
  </si>
  <si>
    <t>LOT032</t>
  </si>
  <si>
    <t>PRECIADO MOREIRA GABRIELA STEFANIA</t>
  </si>
  <si>
    <t>LOT043</t>
  </si>
  <si>
    <t>PERALTA AVILES MIGUEL ANGEL</t>
  </si>
  <si>
    <t>LOT048</t>
  </si>
  <si>
    <t>VILLON SORIANO DIOSELINA SOLEDAD</t>
  </si>
  <si>
    <t>LOT054</t>
  </si>
  <si>
    <t>VALLADARES ZAMBRANO RAMON ALEJANDRO</t>
  </si>
  <si>
    <t>LOT055</t>
  </si>
  <si>
    <t>QUITO CABRERA MARIA TRANCITO</t>
  </si>
  <si>
    <t>BAS117</t>
  </si>
  <si>
    <t>SANTACRUZ ORTIZ MARIA GORETTY</t>
  </si>
  <si>
    <t>BAS145</t>
  </si>
  <si>
    <t>CHOEZ ANCHUNDIA WILTER ANTONIO</t>
  </si>
  <si>
    <t>BAS150</t>
  </si>
  <si>
    <t>ZURITA MARTINEZ FERNANDO  DAVID</t>
  </si>
  <si>
    <t>BAS151</t>
  </si>
  <si>
    <t>CABEZAS QUINONEZ LEONELA KATHERINE</t>
  </si>
  <si>
    <t>BAS152</t>
  </si>
  <si>
    <t>TINOCO ESPINOZA DIONICIO LUCIANO</t>
  </si>
  <si>
    <t>BAS153</t>
  </si>
  <si>
    <t>REYES QUIJIJE ALEXI EDUARDO</t>
  </si>
  <si>
    <t>BAS155</t>
  </si>
  <si>
    <t>TOMALA CEDENO ANATOLIA ESTHER</t>
  </si>
  <si>
    <t>BAS156</t>
  </si>
  <si>
    <t>FLORES MORAN LUIS ARMANDO</t>
  </si>
  <si>
    <t>BAS158</t>
  </si>
  <si>
    <t>PILLIGUA ANCHUNDIA SEGUNDO BAUDILLO</t>
  </si>
  <si>
    <t>BAS159</t>
  </si>
  <si>
    <t>SALVADOR REYES KATIUSKA ELIZABETH</t>
  </si>
  <si>
    <t>BAS160</t>
  </si>
  <si>
    <t>MAYORGA ASPIAZU DARWIN RODY</t>
  </si>
  <si>
    <t>BAS161</t>
  </si>
  <si>
    <t>NARANJO RAMOS  WASHINGTON ARMANDO</t>
  </si>
  <si>
    <t>BAS162</t>
  </si>
  <si>
    <t>VILLAFUERTE PEREZ PETRA MARIA</t>
  </si>
  <si>
    <t>BAS164</t>
  </si>
  <si>
    <t>PIZA SILVA ALEX DANILO</t>
  </si>
  <si>
    <t>BAS166</t>
  </si>
  <si>
    <t>MEJIA LEMA WILSON ALEXANDER</t>
  </si>
  <si>
    <t>BAS167</t>
  </si>
  <si>
    <t>SALTOS PONCE ENMA CARINA</t>
  </si>
  <si>
    <t>BAS168</t>
  </si>
  <si>
    <t>SALCEDO MOYA GLENDA VERONICA</t>
  </si>
  <si>
    <t>BAS169</t>
  </si>
  <si>
    <t>RODRIGUEZ LOPEZ MIRIAN AZUCENA</t>
  </si>
  <si>
    <t>MMAN0003</t>
  </si>
  <si>
    <t>MARIA DOMINIQUE MOREIRA ZAMBRANO</t>
  </si>
  <si>
    <t>GUA072</t>
  </si>
  <si>
    <t>SALAS JARAMILLO SONIA CECIBELL</t>
  </si>
  <si>
    <t>GUA074</t>
  </si>
  <si>
    <t>TOMAS MIGUEL YEPEZ MOREIRA</t>
  </si>
  <si>
    <t>GUA1013</t>
  </si>
  <si>
    <t>MEDINA ALVARADO CARLOS VICENTE</t>
  </si>
  <si>
    <t>GUA1016</t>
  </si>
  <si>
    <t>RAQUEL MARLENE AMAIQUEMA ILLESCAS</t>
  </si>
  <si>
    <t>GUA1029</t>
  </si>
  <si>
    <t>PAREDES HIDALGO ALVARO LENIN</t>
  </si>
  <si>
    <t>GUA1034</t>
  </si>
  <si>
    <t>ZAMBRANO JAIME MARIA AUXILIADORA</t>
  </si>
  <si>
    <t>GUA1054</t>
  </si>
  <si>
    <t>IMPROMAYET S.A</t>
  </si>
  <si>
    <t>GUA1065</t>
  </si>
  <si>
    <t>GUEVARA CAICE MAYRA CECILIA</t>
  </si>
  <si>
    <t>GUA107</t>
  </si>
  <si>
    <t>RAMOS MEZA STEVEN MICHAEL</t>
  </si>
  <si>
    <t>GUA1074</t>
  </si>
  <si>
    <t>PEREDO TIGSI KEYLA THALIA</t>
  </si>
  <si>
    <t>GUA1084</t>
  </si>
  <si>
    <t>GOMEZ ALCIVAR RUBER GIL</t>
  </si>
  <si>
    <t>GUA1085</t>
  </si>
  <si>
    <t>LOOR MATEO OLGA MERCEDES</t>
  </si>
  <si>
    <t>GUA1086</t>
  </si>
  <si>
    <t>GARCIA SORIANO LUZ MARIA</t>
  </si>
  <si>
    <t>GUA1087</t>
  </si>
  <si>
    <t>PENAFIEL SOLIS KATTY ALEXANDRA</t>
  </si>
  <si>
    <t>GUA1088</t>
  </si>
  <si>
    <t>MEDINA VALLEJO MANUEL GREGORIO</t>
  </si>
  <si>
    <t>GUA1089</t>
  </si>
  <si>
    <t>VERA VELA ANA MARIA</t>
  </si>
  <si>
    <t>GUA1090</t>
  </si>
  <si>
    <t>MONTEALEGRE PEDRO JOAQUIN</t>
  </si>
  <si>
    <t>GUA1091</t>
  </si>
  <si>
    <t>UBILLA CHIRIGUAYA LEONELA CECILIA</t>
  </si>
  <si>
    <t>GUA1092</t>
  </si>
  <si>
    <t>ALAVA FAJARDO CARLOS ANTONIO</t>
  </si>
  <si>
    <t>GUA1093</t>
  </si>
  <si>
    <t>MOSCOSO DE LA TORRE CARLOS ENRIQUE</t>
  </si>
  <si>
    <t>GUA1094</t>
  </si>
  <si>
    <t>MENDEZ LAINEZ RUTH ELIZABETH</t>
  </si>
  <si>
    <t>GUA1095</t>
  </si>
  <si>
    <t>PIN GONZALEZ MARIA ESTHER</t>
  </si>
  <si>
    <t>GUA1096</t>
  </si>
  <si>
    <t>TAMAYO SANCHEZ ZOILA KATTIA</t>
  </si>
  <si>
    <t>GUA1097</t>
  </si>
  <si>
    <t>LANDA SANCHEZ JAZMIN ALEXANDRA</t>
  </si>
  <si>
    <t>GUA1098</t>
  </si>
  <si>
    <t>JARA VALENCIA GUIDO RICARDO</t>
  </si>
  <si>
    <t>GUA1099</t>
  </si>
  <si>
    <t>RAMIREZ MOSQUERA JIMMY XAVIER</t>
  </si>
  <si>
    <t>GUA1100</t>
  </si>
  <si>
    <t>LINDAO CEDENO KATHERIN LIZBETH</t>
  </si>
  <si>
    <t>GUA1101</t>
  </si>
  <si>
    <t>HOLGUIN VAQUE PEDRO PABLO</t>
  </si>
  <si>
    <t>GUA1102</t>
  </si>
  <si>
    <t>ZAPATA ROMERO ROBERTO DRUVAL</t>
  </si>
  <si>
    <t>GUA1103</t>
  </si>
  <si>
    <t>CHIRIGUAYA BARZOLA JULIANA VERONICA</t>
  </si>
  <si>
    <t>GUA1104</t>
  </si>
  <si>
    <t>CEDENO ANGULO JAIRO RENE</t>
  </si>
  <si>
    <t>GUA1105</t>
  </si>
  <si>
    <t>MITE LOPEZ JESSICA ALEXANDRA</t>
  </si>
  <si>
    <t>GUA1106</t>
  </si>
  <si>
    <t>CORONEL BORBOR ANA ISABEL</t>
  </si>
  <si>
    <t>GUA1107</t>
  </si>
  <si>
    <t>FARIAS GARCIA MARCOS MOISES</t>
  </si>
  <si>
    <t>GUA1108</t>
  </si>
  <si>
    <t>VERA DUME VALERIA DOLORES</t>
  </si>
  <si>
    <t>GUA1109</t>
  </si>
  <si>
    <t>LEMOS CASTILLO PEDRO FELIX</t>
  </si>
  <si>
    <t>GUA1110</t>
  </si>
  <si>
    <t>VERA  CARCHIPULLA DOUGLAS  JOEL</t>
  </si>
  <si>
    <t>GUA1111</t>
  </si>
  <si>
    <t>TUMBACO VERA JOSE LUIS</t>
  </si>
  <si>
    <t>GUA1112</t>
  </si>
  <si>
    <t>PAZMINO CAJAMARCA HORTENCIA BOLIVIA</t>
  </si>
  <si>
    <t>GUA1113</t>
  </si>
  <si>
    <t>MOREIRA PACHECO ANGIE DAYANA</t>
  </si>
  <si>
    <t>GUA1114</t>
  </si>
  <si>
    <t>ROSADO VILLAMAR YESENIA VIOLETA</t>
  </si>
  <si>
    <t>GUA1115</t>
  </si>
  <si>
    <t>NARANJO VERA MARGARITA DEL ROCIO</t>
  </si>
  <si>
    <t>GUA1117</t>
  </si>
  <si>
    <t>CAICEDO CHICAIZA YTALO DAVID</t>
  </si>
  <si>
    <t>GUA1118</t>
  </si>
  <si>
    <t>BALDEON SORIA ANGELICA MARIA</t>
  </si>
  <si>
    <t>GUA1119</t>
  </si>
  <si>
    <t>ANDRADE VILLAMAR FRANCHESCO FERNANDO</t>
  </si>
  <si>
    <t>GUA1120</t>
  </si>
  <si>
    <t>AGUIRRE BUSTAMANTE JESSICA MARIA</t>
  </si>
  <si>
    <t>GUA1121</t>
  </si>
  <si>
    <t>CALERO JIMENEZ WASHINGTON GUILLERMO</t>
  </si>
  <si>
    <t>GUA1122</t>
  </si>
  <si>
    <t>LAINEZ FRANCO MILDRED BETSABE</t>
  </si>
  <si>
    <t>GUA1123</t>
  </si>
  <si>
    <t>CEDENO SOLIS ERICKA VANESSA</t>
  </si>
  <si>
    <t>GUA1124</t>
  </si>
  <si>
    <t>GANCINO TOAPANTA NAPOLEON ISRAEL</t>
  </si>
  <si>
    <t>GUA1125</t>
  </si>
  <si>
    <t>REYES GUAGUA GENESSIS BRIGGITTE</t>
  </si>
  <si>
    <t>GUA1126</t>
  </si>
  <si>
    <t>GUA1127</t>
  </si>
  <si>
    <t>PINO GUANOLUISA FREDY ORLANDO</t>
  </si>
  <si>
    <t>GUA1128</t>
  </si>
  <si>
    <t>ALCIVAR  CEVALLOS ROOSBEHT ALAN</t>
  </si>
  <si>
    <t>GUA1129</t>
  </si>
  <si>
    <t>MITE VENTURA JOHNNY DANIEL</t>
  </si>
  <si>
    <t>GUA1130</t>
  </si>
  <si>
    <t>FRANCO FIGUEROA ORLY JOFFRE</t>
  </si>
  <si>
    <t>GUA1131</t>
  </si>
  <si>
    <t>ALAVA CORNEJO JOSE ISRAEL</t>
  </si>
  <si>
    <t>GUA1133</t>
  </si>
  <si>
    <t>LOOR ZAMBRANO MARIA LEONOR</t>
  </si>
  <si>
    <t>GUA1134</t>
  </si>
  <si>
    <t>AVILES ECHEVER GUSTAVO MICHAEL</t>
  </si>
  <si>
    <t>GUA1135</t>
  </si>
  <si>
    <t>CEVALLOS YOZA LAILA NICOLE</t>
  </si>
  <si>
    <t>GUA1136</t>
  </si>
  <si>
    <t>PALACIOS YLLESCAS RAUL ANDRES</t>
  </si>
  <si>
    <t>GUA1137</t>
  </si>
  <si>
    <t>PARRALES GARCIA BRYAN STEVEN</t>
  </si>
  <si>
    <t>GUA1139</t>
  </si>
  <si>
    <t>ESTACIO NAPA HECTOR RICARDO</t>
  </si>
  <si>
    <t>GUA1141</t>
  </si>
  <si>
    <t>CUERO VACA JUNIOR RAFAEL</t>
  </si>
  <si>
    <t>GUA1142</t>
  </si>
  <si>
    <t>FRANCO DIAZ  ENRIQUE WILLIAM</t>
  </si>
  <si>
    <t>GUA1143</t>
  </si>
  <si>
    <t>MALDONADO ZUMBA DIEGO MANUEL</t>
  </si>
  <si>
    <t>GUA1144</t>
  </si>
  <si>
    <t>DISTRIBUIDORA DE ALIMENTOS CARNICOS (DIALCA) C.A.</t>
  </si>
  <si>
    <t>GUA1145</t>
  </si>
  <si>
    <t>RODRIGUEZ PALMA NELSON IVAN</t>
  </si>
  <si>
    <t>GUA1146</t>
  </si>
  <si>
    <t>MORA ARTEAGA GUADALUPE DEL ROSARIO</t>
  </si>
  <si>
    <t>GUA1147</t>
  </si>
  <si>
    <t>FLORES VELIZ CARMEN ROSA</t>
  </si>
  <si>
    <t>GUA1148</t>
  </si>
  <si>
    <t>FIGUEROA VINCES JOSE ALFREDO</t>
  </si>
  <si>
    <t>GUA1149</t>
  </si>
  <si>
    <t>CASTRO GALARZA RUTH CECILIA</t>
  </si>
  <si>
    <t>GUA1151</t>
  </si>
  <si>
    <t>ARCOS RAMBAY TANIA LORENA</t>
  </si>
  <si>
    <t>GUA1152</t>
  </si>
  <si>
    <t>MERO MINAYA MARIA ELENA</t>
  </si>
  <si>
    <t>GUA1153</t>
  </si>
  <si>
    <t>BARBERAN BRIONES CARMEN ASUNCION</t>
  </si>
  <si>
    <t>GUA1154</t>
  </si>
  <si>
    <t>ROSALES BUSTAMANTE LUIS ALBERTO</t>
  </si>
  <si>
    <t>GUA1155</t>
  </si>
  <si>
    <t>MEJIA RIVERA ROSARIO ARELYS</t>
  </si>
  <si>
    <t>GUA1156</t>
  </si>
  <si>
    <t>RUIZ SANCHEZ ROBINA RAIZA</t>
  </si>
  <si>
    <t>GUA1157</t>
  </si>
  <si>
    <t>MORALES GARCIA JOSE LUIS</t>
  </si>
  <si>
    <t>GUA1159</t>
  </si>
  <si>
    <t>MIRANDA TORRES JUAN ERNESTO</t>
  </si>
  <si>
    <t>GUA1160</t>
  </si>
  <si>
    <t>SOLIS CHUTO RAUL XAVIER</t>
  </si>
  <si>
    <t>GUA1161</t>
  </si>
  <si>
    <t>MIRANDA MENENDEZ LEDINTON JUAN</t>
  </si>
  <si>
    <t>GUA1162</t>
  </si>
  <si>
    <t>PIHUAVE MARTILLO MARIA PILAR</t>
  </si>
  <si>
    <t>GUA1163</t>
  </si>
  <si>
    <t>ANDRADE RIVERA RAFAEL ALBERTO</t>
  </si>
  <si>
    <t>GUA1164</t>
  </si>
  <si>
    <t>ITURRALDE ALVARADO KLEBER ASTOLDO</t>
  </si>
  <si>
    <t>GUA1166</t>
  </si>
  <si>
    <t>PAREDES LOPEZ MARIA PIEDAD</t>
  </si>
  <si>
    <t>GUA1167</t>
  </si>
  <si>
    <t>BENAVIDES MORAN VICKY VIVIANA</t>
  </si>
  <si>
    <t>GUA1168</t>
  </si>
  <si>
    <t>ROSERO GRUEZO MARJORIE YESENIA</t>
  </si>
  <si>
    <t>GUA1169</t>
  </si>
  <si>
    <t>REINOSO MARISCAL CARLOS BORIS</t>
  </si>
  <si>
    <t>GUA117</t>
  </si>
  <si>
    <t>FLOR ORELLANA LUCILA SOLANGE</t>
  </si>
  <si>
    <t>GUA1170</t>
  </si>
  <si>
    <t>LUCIO TAQUIS GIOVANNA MATILDE</t>
  </si>
  <si>
    <t>GUA118</t>
  </si>
  <si>
    <t>COTERA GALLO ANDRES ENRIQUE</t>
  </si>
  <si>
    <t>GUA219</t>
  </si>
  <si>
    <t>JUAN CARLOS MADRID GARCIA</t>
  </si>
  <si>
    <t>GUA236</t>
  </si>
  <si>
    <t>BARBA BAILON PAOLA MARIA AURELIA</t>
  </si>
  <si>
    <t>GUA261</t>
  </si>
  <si>
    <t>QUINTANA HERNANDEZ CARLOS JONATHAN</t>
  </si>
  <si>
    <t>GUA263</t>
  </si>
  <si>
    <t>RODRIGUEZ TAPIA LUIS FERNANDO</t>
  </si>
  <si>
    <t>GUA284</t>
  </si>
  <si>
    <t>VARGAS CARRASCO TARQUINO EFRAIN</t>
  </si>
  <si>
    <t>GUA303</t>
  </si>
  <si>
    <t>VILLEGAS MONTOYA MARTHA WENDY</t>
  </si>
  <si>
    <t>GUA311</t>
  </si>
  <si>
    <t>DELGADO MEZA NANCY GREGORIA</t>
  </si>
  <si>
    <t>GUA383</t>
  </si>
  <si>
    <t>MONTUFAR SELLAN EVA MARIA</t>
  </si>
  <si>
    <t>GUA422</t>
  </si>
  <si>
    <t>CUENCA SALAZAR ADRIANA DE LOS ANGELES</t>
  </si>
  <si>
    <t>GUA454</t>
  </si>
  <si>
    <t>CHAVEZ GUALE DAVID PETER</t>
  </si>
  <si>
    <t>GUA472</t>
  </si>
  <si>
    <t>JESSICA VANNESA METIGA GUARANDA</t>
  </si>
  <si>
    <t>GUA504</t>
  </si>
  <si>
    <t>MARTILLO BUSTAMANTE JIMMY JAVIER</t>
  </si>
  <si>
    <t>GUA524</t>
  </si>
  <si>
    <t>OCHOA MENDEZ MABELL ELIZABETH</t>
  </si>
  <si>
    <t>GUA538</t>
  </si>
  <si>
    <t>GUTIERREZ CAJIAS ANDREA YOLANDA</t>
  </si>
  <si>
    <t>GUA586</t>
  </si>
  <si>
    <t>YUNGAN VELARDE ANDREA ESTEFANYA</t>
  </si>
  <si>
    <t>GUA615</t>
  </si>
  <si>
    <t>SANCHEZ ZUÑIGA OSCAR SANTIAGO</t>
  </si>
  <si>
    <t>GUA632</t>
  </si>
  <si>
    <t>RAMIREZ RUIZ MILTON EMILIO</t>
  </si>
  <si>
    <t>GUA641</t>
  </si>
  <si>
    <t>REINOSO VASCONEZ RONALD HUMBERTO</t>
  </si>
  <si>
    <t>GUA653</t>
  </si>
  <si>
    <t>ARROBA VALENCIA  JULIO ZENON</t>
  </si>
  <si>
    <t>GUA654</t>
  </si>
  <si>
    <t>MINA PERALTA EDDY FABRICIO</t>
  </si>
  <si>
    <t>GUA660</t>
  </si>
  <si>
    <t>MENDEZ VILLON CARMEN MARISOL</t>
  </si>
  <si>
    <t>GUA665</t>
  </si>
  <si>
    <t>ARCE TRONCOSO YULLY CATALINA</t>
  </si>
  <si>
    <t>GUA673</t>
  </si>
  <si>
    <t>SILVA PELAEZ EDWIN</t>
  </si>
  <si>
    <t>GUA679</t>
  </si>
  <si>
    <t>RUIZ SOLANO KELVIL ORLANDO</t>
  </si>
  <si>
    <t>GUA680</t>
  </si>
  <si>
    <t>JARAMILLO RIVERA WILLIAN ADOLFO</t>
  </si>
  <si>
    <t>GUA693</t>
  </si>
  <si>
    <t>QUIJIJE MACIAS JOSE EDUARDO</t>
  </si>
  <si>
    <t>GUA734</t>
  </si>
  <si>
    <t>MAYEZA REGALADO JIMMY HARRY</t>
  </si>
  <si>
    <t>GUA738</t>
  </si>
  <si>
    <t>CASTILLO PEREIRA GABRIEL ARCANGEL</t>
  </si>
  <si>
    <t>GUA746</t>
  </si>
  <si>
    <t>FAJARDO DIAZ MARIA NATALIA</t>
  </si>
  <si>
    <t>GUA767</t>
  </si>
  <si>
    <t>MEDINA CRUZ JHONNY SERGIO</t>
  </si>
  <si>
    <t>GUA775</t>
  </si>
  <si>
    <t>GUERRERO AMAYA DIEGO ANDRES</t>
  </si>
  <si>
    <t>GUA793</t>
  </si>
  <si>
    <t>ALCIVAR MACIAS ROLANDO ANTONIO</t>
  </si>
  <si>
    <t>GUA805</t>
  </si>
  <si>
    <t>ORTEGA QUIMI ADRIANA ALEXANDRA</t>
  </si>
  <si>
    <t>GUA810</t>
  </si>
  <si>
    <t>ARMIJOS BURGOS ZOILA EUGENIA</t>
  </si>
  <si>
    <t>GUA826</t>
  </si>
  <si>
    <t>MONTANO ARROYO CARLINA INES</t>
  </si>
  <si>
    <t>GUA844</t>
  </si>
  <si>
    <t>MORAN BURGOS KARINA ELIZABETH</t>
  </si>
  <si>
    <t>GUA852</t>
  </si>
  <si>
    <t>BAJANA DE LA ROSA SANTIAGO EDISON</t>
  </si>
  <si>
    <t>GUA857</t>
  </si>
  <si>
    <t>NAVEDA PAREJA NINFA VIOLETA</t>
  </si>
  <si>
    <t>GUA870</t>
  </si>
  <si>
    <t>GARCIA FRIAS LUIS ALBERTO</t>
  </si>
  <si>
    <t>GUA874</t>
  </si>
  <si>
    <t>ESCOBAR RODRIGUEZ RICARDO DANIEL</t>
  </si>
  <si>
    <t>GUA877</t>
  </si>
  <si>
    <t>GAIBOR SANCHEZ CARLOS GENARO</t>
  </si>
  <si>
    <t>GUA884</t>
  </si>
  <si>
    <t>CASTRO ALZAMORA DARWIN GABRIEL</t>
  </si>
  <si>
    <t>GUA888</t>
  </si>
  <si>
    <t>MORALES MARCILLO YESENIA MONICA</t>
  </si>
  <si>
    <t>GUA912</t>
  </si>
  <si>
    <t>RODRIGUEZ LLAMUCA JOHANNA MIREYA</t>
  </si>
  <si>
    <t>GUA930</t>
  </si>
  <si>
    <t>CRUZ LINDAO MARTHA MONICA</t>
  </si>
  <si>
    <t>GUA937</t>
  </si>
  <si>
    <t>CHIQUITO SANCHEZ RAMON ALBERTO</t>
  </si>
  <si>
    <t>GUA944</t>
  </si>
  <si>
    <t>RODRIGUEZ SUAREZ OBIRME</t>
  </si>
  <si>
    <t>GUA961</t>
  </si>
  <si>
    <t>TOAPANTA ANALUCA ANGEL STALIN</t>
  </si>
  <si>
    <t>GUA966</t>
  </si>
  <si>
    <t>GUAMAN QUISPE FLORES ESPERANZA ANTONIETA</t>
  </si>
  <si>
    <t>GUA976</t>
  </si>
  <si>
    <t>BURBANO VARGAS LUIS ALEJANDRO</t>
  </si>
  <si>
    <t>GUA980</t>
  </si>
  <si>
    <t>CABANILLA CORREA JORGE LOBERTI</t>
  </si>
  <si>
    <t>GUA991</t>
  </si>
  <si>
    <t>MENDEZ CARABALI FREDDY MANUEL</t>
  </si>
  <si>
    <t>GUA998</t>
  </si>
  <si>
    <t>VERA ANCHUNDIA LUIS ENRIQUE</t>
  </si>
  <si>
    <t>DUR012</t>
  </si>
  <si>
    <t>INDUSTRIA COLOMBO ECUATORIANA DE CARROCERIAS CARCE</t>
  </si>
  <si>
    <t>DUR013</t>
  </si>
  <si>
    <t>AMFORAPACKING S.A.</t>
  </si>
  <si>
    <t>DUR017</t>
  </si>
  <si>
    <t>VALVERDE VULGARIN MABEL EMMA</t>
  </si>
  <si>
    <t>DUR024</t>
  </si>
  <si>
    <t>ANEMASA S.A.</t>
  </si>
  <si>
    <t>DUR027</t>
  </si>
  <si>
    <t>CORTEZ ESPINOZA GASTON ALLAND</t>
  </si>
  <si>
    <t>DUR035</t>
  </si>
  <si>
    <t>VARGAS LEON FREDY JHOVANY</t>
  </si>
  <si>
    <t>DUR039</t>
  </si>
  <si>
    <t>PINO BERMELLO KEVIN ALEXANDER</t>
  </si>
  <si>
    <t>DUR053</t>
  </si>
  <si>
    <t>URRUTIA VINUEZA RUBEN ESTEBAN</t>
  </si>
  <si>
    <t>DUR060</t>
  </si>
  <si>
    <t>ROSALES MEDINA WILLINGTON HUGO</t>
  </si>
  <si>
    <t>DUR077</t>
  </si>
  <si>
    <t>MEJIA LEON WILMER JONAS</t>
  </si>
  <si>
    <t>DUR098</t>
  </si>
  <si>
    <t>ZAPATA CEVALLOS PEDRO LUIS</t>
  </si>
  <si>
    <t>DUR105</t>
  </si>
  <si>
    <t>MURILLO NARANJO MONICA JOHANA</t>
  </si>
  <si>
    <t>DUR130</t>
  </si>
  <si>
    <t>VALENCIA PEREZ MELCHOR MAURICIO</t>
  </si>
  <si>
    <t>DUR159</t>
  </si>
  <si>
    <t>PIN LOPEZ CARLOS ROBERTO</t>
  </si>
  <si>
    <t>DUR173</t>
  </si>
  <si>
    <t>VASQUEZ MIRANDA MARIO AUGUSTO</t>
  </si>
  <si>
    <t>DUR192</t>
  </si>
  <si>
    <t>CULTIVOS SANTA ROSA CULSARO SA.</t>
  </si>
  <si>
    <t>DUR235</t>
  </si>
  <si>
    <t>CHIM-TINTAS S.A.</t>
  </si>
  <si>
    <t>DUR238</t>
  </si>
  <si>
    <t>CHIRIBOGA GONZALEZ DIGNA MERCEDES</t>
  </si>
  <si>
    <t>DUR263</t>
  </si>
  <si>
    <t>OCHOA TAMAYO VICENTE GREGORIO</t>
  </si>
  <si>
    <t>DUR278</t>
  </si>
  <si>
    <t>VICUNA CAICEDO DENNYS ALEJANDRO</t>
  </si>
  <si>
    <t>DUR281</t>
  </si>
  <si>
    <t>DIAZ MANTILLA MARY ELIZABETH</t>
  </si>
  <si>
    <t>DUR282</t>
  </si>
  <si>
    <t>LOPEZ OLLAGUE JURY JANETH</t>
  </si>
  <si>
    <t>DUR283</t>
  </si>
  <si>
    <t>ARROYO MOURA RENE PATRICIO</t>
  </si>
  <si>
    <t>DUR284</t>
  </si>
  <si>
    <t>SOLARTE SOLARTE HERNEY SEBASTIAN</t>
  </si>
  <si>
    <t>DUR285</t>
  </si>
  <si>
    <t>VELEZ LOZANO HECTOR EDUARDO</t>
  </si>
  <si>
    <t>DUR289</t>
  </si>
  <si>
    <t>RODRIGUEZ BARZOLA VLADIMIR MAURICIO</t>
  </si>
  <si>
    <t>DUR291</t>
  </si>
  <si>
    <t>ESPINOZA MONTERO GRACIELA DEL ROCIO</t>
  </si>
  <si>
    <t>DUR297</t>
  </si>
  <si>
    <t>AGROQUIMICOS DEL ECUADOR AGRODESA</t>
  </si>
  <si>
    <t>DUR298</t>
  </si>
  <si>
    <t>VERGARA JARAMILLO OMAR ISRAEL</t>
  </si>
  <si>
    <t>DUR299</t>
  </si>
  <si>
    <t>TAPIA ONOFRE MARCOS ANDRES</t>
  </si>
  <si>
    <t>DUR301</t>
  </si>
  <si>
    <t>PARADA PARRA MIGUEL ANGEL</t>
  </si>
  <si>
    <t>DUR302</t>
  </si>
  <si>
    <t>FERNANDEZ CEVALLOS S.A FERCEVSA</t>
  </si>
  <si>
    <t>DUR303</t>
  </si>
  <si>
    <t>PRECIADO SALVATIERRA PATRICIA PAOLA</t>
  </si>
  <si>
    <t>DUR304</t>
  </si>
  <si>
    <t>CONZAELECT S.A.</t>
  </si>
  <si>
    <t>DUR305</t>
  </si>
  <si>
    <t>PANTA GARZON MARCOS STALYN</t>
  </si>
  <si>
    <t>DUR307</t>
  </si>
  <si>
    <t>BALAREZO FREIRE EDGAR MARCELO</t>
  </si>
  <si>
    <t>DUR308</t>
  </si>
  <si>
    <t>INDUSTRIA FERREHIERRO S.A.</t>
  </si>
  <si>
    <t>DUR309</t>
  </si>
  <si>
    <t>RODRIGUEZ DELGADO CARLA LILIANA</t>
  </si>
  <si>
    <t>DUR311</t>
  </si>
  <si>
    <t>OCAÑA MORALES ANGEL RODRIGO</t>
  </si>
  <si>
    <t>DUR314</t>
  </si>
  <si>
    <t>COVENA LITARDO BOSCO ANTHONY</t>
  </si>
  <si>
    <t>DUR315</t>
  </si>
  <si>
    <t>SECADO Y TRATADO DE MADERA SETRAMAD CIA. LTDA.</t>
  </si>
  <si>
    <t>DUR316</t>
  </si>
  <si>
    <t>AGUILAR TOLEDO MARCELA ALEJANDRA</t>
  </si>
  <si>
    <t>DUR317</t>
  </si>
  <si>
    <t>VILLALTA FLORES MILTON YOBANY</t>
  </si>
  <si>
    <t>DUR318</t>
  </si>
  <si>
    <t>RIVAS BAZURTO BELLA BARTOLA</t>
  </si>
  <si>
    <t>SAM010</t>
  </si>
  <si>
    <t>DOCAL HOLDING S.A DOCAHOLDSA</t>
  </si>
  <si>
    <t>SAM0147</t>
  </si>
  <si>
    <t>GUZMAN MASPONS MARIA DEL ROSARIO</t>
  </si>
  <si>
    <t>SAM023</t>
  </si>
  <si>
    <t>LOAIZA BREVI MARIA CRISTINA</t>
  </si>
  <si>
    <t>MARIO ROBERTO BLUM SAMANIEGO</t>
  </si>
  <si>
    <t>SAM036</t>
  </si>
  <si>
    <t>ASESORIA ECONOMICA INTEGRAL ADVFINSERVICES S.A.</t>
  </si>
  <si>
    <t>SAM039</t>
  </si>
  <si>
    <t>BELLUSCIO S.A.</t>
  </si>
  <si>
    <t>OSCAR ENRIQUE SCHEEL CARRION</t>
  </si>
  <si>
    <t>SAM048</t>
  </si>
  <si>
    <t>SUPERGLOBAL S.A.</t>
  </si>
  <si>
    <t>SAM055</t>
  </si>
  <si>
    <t>ALEGRIA HUREL NACER</t>
  </si>
  <si>
    <t>SAM061</t>
  </si>
  <si>
    <t>CANAHUATI CHAIN ANDREA</t>
  </si>
  <si>
    <t>SAM074</t>
  </si>
  <si>
    <t>CALLING - CONSULTING S.A</t>
  </si>
  <si>
    <t>SAM091</t>
  </si>
  <si>
    <t>COLOMBARA PAVESE CARLO</t>
  </si>
  <si>
    <t>SAM103</t>
  </si>
  <si>
    <t>MORA QUIROZ MATILDE PILAR</t>
  </si>
  <si>
    <t>SAM117</t>
  </si>
  <si>
    <t>TELLO CEDEÑO ALEX EMILIO</t>
  </si>
  <si>
    <t>SAM125</t>
  </si>
  <si>
    <t>SOCIEDAD DE HECHO SAMBAC</t>
  </si>
  <si>
    <t>SAM126</t>
  </si>
  <si>
    <t>DURAN LAMA DANIEL ENRIQUE</t>
  </si>
  <si>
    <t>SAM146</t>
  </si>
  <si>
    <t>LOGISTICA ZEUS S.A. LOGZEUS</t>
  </si>
  <si>
    <t>SAM157</t>
  </si>
  <si>
    <t>GUAYAQUIL ALBAN HECTOR NICOLAS</t>
  </si>
  <si>
    <t>SAM187</t>
  </si>
  <si>
    <t>NEDERAGRO S.A</t>
  </si>
  <si>
    <t>SAM189</t>
  </si>
  <si>
    <t>JERVIS BASURTO KENYA SORAYA</t>
  </si>
  <si>
    <t>SAM191</t>
  </si>
  <si>
    <t>AVICOLA FERNANDEZ S.A.</t>
  </si>
  <si>
    <t>SAM195</t>
  </si>
  <si>
    <t>ARMIJOS OBANDO LEISTER ELIZABETH</t>
  </si>
  <si>
    <t>SAM200</t>
  </si>
  <si>
    <t>ENJOYCHANNEL S.A</t>
  </si>
  <si>
    <t>SAM215</t>
  </si>
  <si>
    <t>PRIM. ETA. PROYEC. URB. AIRES DE BATAN</t>
  </si>
  <si>
    <t>SAM232</t>
  </si>
  <si>
    <t>MENDOZA ZAMBRANO MARIA BELEN</t>
  </si>
  <si>
    <t>SAM233</t>
  </si>
  <si>
    <t>TECNOLOGIAS DE BUSINESS S.A  TECBUSINESS</t>
  </si>
  <si>
    <t>SAM236</t>
  </si>
  <si>
    <t>SORIANO SUAREZ GUILBERT SAUL</t>
  </si>
  <si>
    <t>SAM237</t>
  </si>
  <si>
    <t>CORRELARE S.A.</t>
  </si>
  <si>
    <t>SAM248</t>
  </si>
  <si>
    <t>DELGADO ILLESCAS GARY ANDRES</t>
  </si>
  <si>
    <t>SAM289</t>
  </si>
  <si>
    <t>ETHERIA S.A.</t>
  </si>
  <si>
    <t>SAM290</t>
  </si>
  <si>
    <t>ASISTMED ASISTENCIA A MEDICOS S.A.</t>
  </si>
  <si>
    <t>SAM314</t>
  </si>
  <si>
    <t>DIAZ FREIRE LUCCIOLA ALEXANDRA</t>
  </si>
  <si>
    <t>SAM317</t>
  </si>
  <si>
    <t>SPORTSMANAGEMENT S.A.</t>
  </si>
  <si>
    <t>SAM327</t>
  </si>
  <si>
    <t>AGROSIGAL SA</t>
  </si>
  <si>
    <t>SAM333</t>
  </si>
  <si>
    <t>CHANG ZHI TONG</t>
  </si>
  <si>
    <t>SAM346</t>
  </si>
  <si>
    <t>MORENO GOMEZ DUQUE ALFREDO</t>
  </si>
  <si>
    <t>SAM369</t>
  </si>
  <si>
    <t>ANTOTRANSPORT S.A</t>
  </si>
  <si>
    <t>SAM372</t>
  </si>
  <si>
    <t>CENTOP S.A.</t>
  </si>
  <si>
    <t>SAM385</t>
  </si>
  <si>
    <t>ZUMBA CAMPOVERDE MARIA CRISTHINA</t>
  </si>
  <si>
    <t>SAM389</t>
  </si>
  <si>
    <t>SALGADO PLATA DORIS</t>
  </si>
  <si>
    <t>SAM393</t>
  </si>
  <si>
    <t>HIDALGO VEGA MARIUXI ELIZABETH</t>
  </si>
  <si>
    <t>SAM398</t>
  </si>
  <si>
    <t>ANNIE ANDREA CARRERA MOROCHO</t>
  </si>
  <si>
    <t>SAM401</t>
  </si>
  <si>
    <t>NEME ZAVALA NAYIB</t>
  </si>
  <si>
    <t>SAM421</t>
  </si>
  <si>
    <t>HERRERA CASTRO HUGO ANDRES</t>
  </si>
  <si>
    <t>SAM429</t>
  </si>
  <si>
    <t>CARPIO PORTILLA RAUL MOISES</t>
  </si>
  <si>
    <t>SAM432</t>
  </si>
  <si>
    <t>CAPIA MORALES FRANCESCO MARIO</t>
  </si>
  <si>
    <t>SAM438</t>
  </si>
  <si>
    <t>NIETO CORDERO EDYIMAR JOSEFINA</t>
  </si>
  <si>
    <t>SAM440</t>
  </si>
  <si>
    <t>ANTEPARAS FOOD COMPANY ANTEFOOD S.A.</t>
  </si>
  <si>
    <t>SAM441</t>
  </si>
  <si>
    <t>PAN ZI</t>
  </si>
  <si>
    <t>SAM443</t>
  </si>
  <si>
    <t>MARTINEZ PUGA XAVIER ENRRIQUE</t>
  </si>
  <si>
    <t>SAM444</t>
  </si>
  <si>
    <t>CUEVA VEGA EFREN</t>
  </si>
  <si>
    <t>SAM448</t>
  </si>
  <si>
    <t>CONTRERAS LLOPART MARIA CRISTINA</t>
  </si>
  <si>
    <t>SAM451</t>
  </si>
  <si>
    <t>ALCIVAR DUENAS FERNANDO JESUS</t>
  </si>
  <si>
    <t>SAM452</t>
  </si>
  <si>
    <t>INTERBANANAEXPORT S.A.</t>
  </si>
  <si>
    <t>SAM453</t>
  </si>
  <si>
    <t>DEL CAMPO VALLE  RALPH LEONIDAS</t>
  </si>
  <si>
    <t>SAM455</t>
  </si>
  <si>
    <t>MENCIAS CAMPOS VIANKA VIVIANA</t>
  </si>
  <si>
    <t>SAM456</t>
  </si>
  <si>
    <t>ORTEGA GUILLEN JAVIER FRANCISCO</t>
  </si>
  <si>
    <t>SAM457</t>
  </si>
  <si>
    <t>PENA MUENTES MARCELA EDELMIRA</t>
  </si>
  <si>
    <t>SAM459</t>
  </si>
  <si>
    <t>RUGGIERO DIAZ GINO HECTOR</t>
  </si>
  <si>
    <t>SAM460</t>
  </si>
  <si>
    <t>VALLEJO MEDRANDA YURI MAURICIO</t>
  </si>
  <si>
    <t>SAM461</t>
  </si>
  <si>
    <t>SAMAN CERASUOLO CRISTHIAN VICENTE</t>
  </si>
  <si>
    <t>SAM462</t>
  </si>
  <si>
    <t>ESTRADA ESTRADA ROSEMARIA</t>
  </si>
  <si>
    <t>SAM464</t>
  </si>
  <si>
    <t>SORIA LAMAN HARRY SUN</t>
  </si>
  <si>
    <t>SAM465</t>
  </si>
  <si>
    <t>DECKER UBILLA ERNESTO RAMON</t>
  </si>
  <si>
    <t>SAM466</t>
  </si>
  <si>
    <t>LEBED VELEZ DAVID FERNANDO</t>
  </si>
  <si>
    <t>SAM470</t>
  </si>
  <si>
    <t>GOMEZ HIDALGO CARLOS ALBERTO</t>
  </si>
  <si>
    <t>SAM471</t>
  </si>
  <si>
    <t>NUNEZ ORTIZ REBECA</t>
  </si>
  <si>
    <t>SAM472</t>
  </si>
  <si>
    <t>SAPORITI DESCALZI JULIA DIANA MILENA</t>
  </si>
  <si>
    <t>SAM473</t>
  </si>
  <si>
    <t>PRIETO VEGA MARTHA MARIA ELIZABETH</t>
  </si>
  <si>
    <t>SAM476</t>
  </si>
  <si>
    <t>CAMACHO SILVA JAVIER ENRIQUE</t>
  </si>
  <si>
    <t>SAM477</t>
  </si>
  <si>
    <t>VILLON MEZA GRACE CLEMENCIA</t>
  </si>
  <si>
    <t>SAM478</t>
  </si>
  <si>
    <t>IRIGOYEN NEGRON MARIA TERESA</t>
  </si>
  <si>
    <t>SAM479</t>
  </si>
  <si>
    <t>HERNANDEZ MUNOZ JUDITH MARIA</t>
  </si>
  <si>
    <t>SAM480</t>
  </si>
  <si>
    <t>CORPORACIÓN FERNÁNDEZ CORPFERNANDEZ S.A.</t>
  </si>
  <si>
    <t>SAM481</t>
  </si>
  <si>
    <t>IANNUZZELLI PUGA MARIA DE LOURDES</t>
  </si>
  <si>
    <t>SAM482</t>
  </si>
  <si>
    <t>MORANTE YNTRIAGO XENIA VIVIANA</t>
  </si>
  <si>
    <t>SAM484</t>
  </si>
  <si>
    <t>COSTA SISALIMA HECTOR ALCIVAR</t>
  </si>
  <si>
    <t>SAM486</t>
  </si>
  <si>
    <t>AVILA ROJAS YONHN ALBERTO</t>
  </si>
  <si>
    <t>SAM487</t>
  </si>
  <si>
    <t>REINOSO TIGRE OMAR ALEJANDRO</t>
  </si>
  <si>
    <t>SAM488</t>
  </si>
  <si>
    <t>CAMPOSANO VACA GLENDA MARJORIE</t>
  </si>
  <si>
    <t>SAM489</t>
  </si>
  <si>
    <t>ANDRADE TOBAR MIGUEL ANTONIO</t>
  </si>
  <si>
    <t>SAM490</t>
  </si>
  <si>
    <t>GRANDA VELEPUCHA AMANDA GLADYS</t>
  </si>
  <si>
    <t>CST006</t>
  </si>
  <si>
    <t>CARVAJAL TORAL LUIS ANTONIO</t>
  </si>
  <si>
    <t>CST035</t>
  </si>
  <si>
    <t>FALCONES ZAMBRANO LUIS FERNANDO</t>
  </si>
  <si>
    <t>CST040</t>
  </si>
  <si>
    <t>GUTIERREZ FLORES FELIX DANIEL</t>
  </si>
  <si>
    <t>CST046</t>
  </si>
  <si>
    <t>CARRERA CEDEÑO FELIX EDUARDO</t>
  </si>
  <si>
    <t>CST096</t>
  </si>
  <si>
    <t>MURILLO MIRANDA GUILLERMO XAVIER</t>
  </si>
  <si>
    <t>CST113</t>
  </si>
  <si>
    <t>CAMBA COELLO ROMMEL ANTONIO</t>
  </si>
  <si>
    <t>CST129</t>
  </si>
  <si>
    <t>LUEY PUNGUIL MAYRA LUCIA</t>
  </si>
  <si>
    <t>CST137</t>
  </si>
  <si>
    <t>IMPORT OSCAR S.A</t>
  </si>
  <si>
    <t>CST147</t>
  </si>
  <si>
    <t>RAMOS YAGUAL FLABIO EDMUNDO</t>
  </si>
  <si>
    <t>CST156</t>
  </si>
  <si>
    <t>BLOISE CORTAZAR LUIGI BRUNO</t>
  </si>
  <si>
    <t>CST157</t>
  </si>
  <si>
    <t>MANCERO PALMA MARIA TERESA</t>
  </si>
  <si>
    <t>CST169</t>
  </si>
  <si>
    <t>CAMPOS VELEZ HENRRY GONZALO</t>
  </si>
  <si>
    <t>CST195</t>
  </si>
  <si>
    <t>ROJAS MELONI LUIS FERNANDO</t>
  </si>
  <si>
    <t>CST197</t>
  </si>
  <si>
    <t>SALVATIERRA TIMM MARIA AUXILIADORA</t>
  </si>
  <si>
    <t>CST201</t>
  </si>
  <si>
    <t>MITE VERGARA EDISON CLAUDIO</t>
  </si>
  <si>
    <t>CST206</t>
  </si>
  <si>
    <t>ALZAMORA ALVARADO HECTOR JAVIER</t>
  </si>
  <si>
    <t>CST213</t>
  </si>
  <si>
    <t>CST214</t>
  </si>
  <si>
    <t>MARIN RIVERA FREDDY OMAR</t>
  </si>
  <si>
    <t>CST220</t>
  </si>
  <si>
    <t>BACA GARAYCOA HILDA SHELLMA</t>
  </si>
  <si>
    <t>CST224</t>
  </si>
  <si>
    <t>MENDIETA VILLALVA ROSA MARIA</t>
  </si>
  <si>
    <t>CST228</t>
  </si>
  <si>
    <t>GARCIA CEDENO ALFREDO ALBERTO</t>
  </si>
  <si>
    <t>CST241</t>
  </si>
  <si>
    <t>VALENCIA COROZO JEFFERSON ANTONIO</t>
  </si>
  <si>
    <t>CST242</t>
  </si>
  <si>
    <t>VELASCO ROMERO MARIA DEL CARMEN</t>
  </si>
  <si>
    <t>CST243</t>
  </si>
  <si>
    <t>TRUJILL0 ELJURI ROBERTO FARID</t>
  </si>
  <si>
    <t>CST244</t>
  </si>
  <si>
    <t>SOFFE PAZMINO JUDITH ROSABEL</t>
  </si>
  <si>
    <t>CST245</t>
  </si>
  <si>
    <t>CHALEN ROSADO VICENTE MANUEL</t>
  </si>
  <si>
    <t>CST246</t>
  </si>
  <si>
    <t>MÜLLER CARDENAS MICHAEL</t>
  </si>
  <si>
    <t>CST247</t>
  </si>
  <si>
    <t>ARMIJOS SALAZAR ANA ISABEL</t>
  </si>
  <si>
    <t>CST248</t>
  </si>
  <si>
    <t>SALTOS MATA FILADELFO VLADIMIR</t>
  </si>
  <si>
    <t>CST249</t>
  </si>
  <si>
    <t>ZAMORA CARRIEL JORGE HECTOR</t>
  </si>
  <si>
    <t>CST250</t>
  </si>
  <si>
    <t>MORQUECHO CHOEZ MARTHA ELIZABETH</t>
  </si>
  <si>
    <t>CST251</t>
  </si>
  <si>
    <t>GONZALEZ HUACON ANABELL DOLORES</t>
  </si>
  <si>
    <t>CST253</t>
  </si>
  <si>
    <t>ANDRADE ANDRADE RICARDO ALEJO</t>
  </si>
  <si>
    <t>CST254</t>
  </si>
  <si>
    <t>SANTOS KUNZE CARLOS ANDRES</t>
  </si>
  <si>
    <t>CST255</t>
  </si>
  <si>
    <t>LEON SALAZAR PABLO  DAVID</t>
  </si>
  <si>
    <t>CST258</t>
  </si>
  <si>
    <t>COTTO RUIZ CARLOS HUMBERTO</t>
  </si>
  <si>
    <t>CST260</t>
  </si>
  <si>
    <t>SUAREZ VARGAS ALEX MARCELO</t>
  </si>
  <si>
    <t>CST262</t>
  </si>
  <si>
    <t>MORA ALVARADO ENRIQUE ALEJANDRO</t>
  </si>
  <si>
    <t>CST263</t>
  </si>
  <si>
    <t>PARODI LEDESMA VINICIO JAVIER</t>
  </si>
  <si>
    <t>CST265</t>
  </si>
  <si>
    <t>CALERO ALMEIDA JAIME MAJIRUS</t>
  </si>
  <si>
    <t>CST266</t>
  </si>
  <si>
    <t>DML TECNOLOGIA DMLT S.A.</t>
  </si>
  <si>
    <t>CST267</t>
  </si>
  <si>
    <t>GONZALEZ LINCH ERICK ERMORY</t>
  </si>
  <si>
    <t>CST268</t>
  </si>
  <si>
    <t>GAIBOR ESPINOZA MARIA FERNANDA</t>
  </si>
  <si>
    <t>CST269</t>
  </si>
  <si>
    <t>ACOSTA CARVAJAL PAOLA TATIANA</t>
  </si>
  <si>
    <t>CST270</t>
  </si>
  <si>
    <t>MONGE GARCIA FRANK ANDRES</t>
  </si>
  <si>
    <t>CST271</t>
  </si>
  <si>
    <t>MEJIA GONZALE MARIO RICARDO</t>
  </si>
  <si>
    <t>CST272</t>
  </si>
  <si>
    <t>FUENTES ZUNIGA JOSE ALFREDO</t>
  </si>
  <si>
    <t>CST273</t>
  </si>
  <si>
    <t>PONCE REINADO MARIA DE LOURDES</t>
  </si>
  <si>
    <t>CST274</t>
  </si>
  <si>
    <t>DIAZ VILLACRES STANLEY ANDRES</t>
  </si>
  <si>
    <t>CST275</t>
  </si>
  <si>
    <t>INZHIVOTKINA YANA</t>
  </si>
  <si>
    <t>CST276</t>
  </si>
  <si>
    <t>VILLEGAS CUESTA RAUL FERNANDO</t>
  </si>
  <si>
    <t>CST277</t>
  </si>
  <si>
    <t>ARIAS ALVAREZ GLADYS MERCEDES</t>
  </si>
  <si>
    <t>CST278</t>
  </si>
  <si>
    <t>ALZAMORA BATALLA BLANCA LEONOR</t>
  </si>
  <si>
    <t>CST279</t>
  </si>
  <si>
    <t>ANDRADE VALDOSPINOS ALVARO EFREN</t>
  </si>
  <si>
    <t>CST281</t>
  </si>
  <si>
    <t>MILAN SORIA FABIOLA ALEJANDRA</t>
  </si>
  <si>
    <t>CST282</t>
  </si>
  <si>
    <t>MEDINA MERO PABLO ORLANDO</t>
  </si>
  <si>
    <t>CST284</t>
  </si>
  <si>
    <t>HIDROVO BARREIRO JOSE MIGUEL RUBEN</t>
  </si>
  <si>
    <t>CST286</t>
  </si>
  <si>
    <t>REYES ALAVA CARLOS ALFREDO</t>
  </si>
  <si>
    <t>DAU</t>
  </si>
  <si>
    <t>PRODUCTORA DE ALIMENTOS SALUDABLES Y CHOCOLATE PROCHOC S.A</t>
  </si>
  <si>
    <t>DAU035</t>
  </si>
  <si>
    <t>MOREIRA ESPINOZA MARIA GABRIELA</t>
  </si>
  <si>
    <t>DAU049</t>
  </si>
  <si>
    <t>FERRUX S.A.</t>
  </si>
  <si>
    <t>DAU050</t>
  </si>
  <si>
    <t>DIAZ ARICA RANULFO IVAN</t>
  </si>
  <si>
    <t>DAU072</t>
  </si>
  <si>
    <t>DIPLOTER SA</t>
  </si>
  <si>
    <t>DAU083</t>
  </si>
  <si>
    <t>CRESPO MEZA BYRON FIDEL</t>
  </si>
  <si>
    <t>DAU098</t>
  </si>
  <si>
    <t>ABARCA PACHAY GEOVANNY ANDRES</t>
  </si>
  <si>
    <t>DAU105</t>
  </si>
  <si>
    <t>DEL SALTO GONZALEZ GLORIA ANA</t>
  </si>
  <si>
    <t>DAU111</t>
  </si>
  <si>
    <t>AGUAYO SOLORZANO JOEL GEOVANNY</t>
  </si>
  <si>
    <t>DAU113</t>
  </si>
  <si>
    <t>GONZALEZ SINCHE EDWIN VICENTE</t>
  </si>
  <si>
    <t>DAU119</t>
  </si>
  <si>
    <t>TENECOTA RAMIREZ MANUEL ENRIQUE</t>
  </si>
  <si>
    <t>DAU121</t>
  </si>
  <si>
    <t>PALMA PIN JEFFERSON ROLANDO</t>
  </si>
  <si>
    <t>DAU127</t>
  </si>
  <si>
    <t>RUBIRA PEREZ JUAN SEBASTIAN</t>
  </si>
  <si>
    <t>DAU128</t>
  </si>
  <si>
    <t>QUINDE PEREZ JIMMY FELIX</t>
  </si>
  <si>
    <t>DAU129</t>
  </si>
  <si>
    <t>NAVARRETE TORRES WALTER FORTUNATO</t>
  </si>
  <si>
    <t>DAU130</t>
  </si>
  <si>
    <t>MARCILLO VELASQUEZ LAIYA MARIA</t>
  </si>
  <si>
    <t>DAU133</t>
  </si>
  <si>
    <t>BRAVO FRANCO HORACIO GERARDO</t>
  </si>
  <si>
    <t>DAU134</t>
  </si>
  <si>
    <t>QUIROZ MARTINEZ KARINA SOLANGE</t>
  </si>
  <si>
    <t>DAU135</t>
  </si>
  <si>
    <t>GONZALES LOJA MARIA FERNANDA</t>
  </si>
  <si>
    <t>DAU136</t>
  </si>
  <si>
    <t>VERA LUCIO EUSTACIO BENICIO</t>
  </si>
  <si>
    <t>DAU139</t>
  </si>
  <si>
    <t>SILVA ESPINOZA CARLOTA ELIZABETH</t>
  </si>
  <si>
    <t>DAU140</t>
  </si>
  <si>
    <t>FIALLOS CUMBE ROSA MATILDE</t>
  </si>
  <si>
    <t>DAU141</t>
  </si>
  <si>
    <t>OLVERA ALCIVAR JOEL DOMINGO</t>
  </si>
  <si>
    <t>DAU142</t>
  </si>
  <si>
    <t>MANGOLAND S. A.</t>
  </si>
  <si>
    <t>DAU143</t>
  </si>
  <si>
    <t>SEVILLA CAICEDO RINA MARLENE</t>
  </si>
  <si>
    <t>DAU144</t>
  </si>
  <si>
    <t>AGUIRRE COELLO KRUPSKAIA MARIELA</t>
  </si>
  <si>
    <t>DAU145</t>
  </si>
  <si>
    <t>DISTRIBUIDORA DE PRODUCTOS DE CONSUMO MASIVO CODIPROMASA C.A.</t>
  </si>
  <si>
    <t>DAU147</t>
  </si>
  <si>
    <t>CASTRO ORTEGA JONNY EVARISTO</t>
  </si>
  <si>
    <t>DAU148</t>
  </si>
  <si>
    <t>DAU149</t>
  </si>
  <si>
    <t>SOLEDISPA CARRASCO DIEGO JAFET</t>
  </si>
  <si>
    <t>DAU150</t>
  </si>
  <si>
    <t>CARDENAS ARRIETA JENIFFER VICTORIA</t>
  </si>
  <si>
    <t>DLE406</t>
  </si>
  <si>
    <t>LUZURIAGA CARRERA GLORIA AZUCENA</t>
  </si>
  <si>
    <t>NTE041</t>
  </si>
  <si>
    <t>CARANGUI AUCANCELA CARLOS HUMBERTO</t>
  </si>
  <si>
    <t>NTE064</t>
  </si>
  <si>
    <t>MONTOYA CHAVARRIA FREDDY EDILBERTO</t>
  </si>
  <si>
    <t>NTE072</t>
  </si>
  <si>
    <t>GOMEZ CALDERON GINGER LIZBETH</t>
  </si>
  <si>
    <t>NTE1004</t>
  </si>
  <si>
    <t>SOTOMAYOR ESPINOSA MARIA VANESSA</t>
  </si>
  <si>
    <t>NTE1010</t>
  </si>
  <si>
    <t>FLOREZ QUINTERO DIEGO ERNESTO</t>
  </si>
  <si>
    <t>NTE1012</t>
  </si>
  <si>
    <t>NTE1017</t>
  </si>
  <si>
    <t>ALVARADO SANTOS SILVANA PATRICIA</t>
  </si>
  <si>
    <t>NTE1022</t>
  </si>
  <si>
    <t>MONTECE QUINONEZ LISBETH MAGDALENA</t>
  </si>
  <si>
    <t>NTE1023</t>
  </si>
  <si>
    <t>MONGE SCALDAFERRI ANDRES ALBERTO</t>
  </si>
  <si>
    <t>NTE1024</t>
  </si>
  <si>
    <t>ROYAL TOUR S.A.</t>
  </si>
  <si>
    <t>NTE1025</t>
  </si>
  <si>
    <t>TUMBACO LARA DEIDES DEL CARMEN</t>
  </si>
  <si>
    <t>NTE1026</t>
  </si>
  <si>
    <t>VERA MEZA ANA REGINA</t>
  </si>
  <si>
    <t>NTE1027</t>
  </si>
  <si>
    <t>BALDA VELASQUEZ CARLOS ALBERTO</t>
  </si>
  <si>
    <t>NTE1028</t>
  </si>
  <si>
    <t>VDS C.C.C</t>
  </si>
  <si>
    <t>NTE1029</t>
  </si>
  <si>
    <t>AVILES BARBOTO PABLO XAVIER</t>
  </si>
  <si>
    <t>NTE1030</t>
  </si>
  <si>
    <t>PASEABORDO S.A</t>
  </si>
  <si>
    <t>NTE1031</t>
  </si>
  <si>
    <t>UBILLA MEDINA JOSE OMAR</t>
  </si>
  <si>
    <t>NTE1032</t>
  </si>
  <si>
    <t>BAQUE ROVIRA JOSEPH CRISTOPHER</t>
  </si>
  <si>
    <t>NTE1035</t>
  </si>
  <si>
    <t>FARIAS FRANCO JUAN FRANCISCO</t>
  </si>
  <si>
    <t>NTE1036</t>
  </si>
  <si>
    <t>SALAZAR MARURI ROXANA ELIZABETH</t>
  </si>
  <si>
    <t>NTE1037</t>
  </si>
  <si>
    <t>NIEVES RODRIGUEZ JORGE ELIECER</t>
  </si>
  <si>
    <t>NTE1038</t>
  </si>
  <si>
    <t>MINGA ESPINOZA KEVIN GEOVANNY</t>
  </si>
  <si>
    <t>NTE1039</t>
  </si>
  <si>
    <t>ZUNIGA BURGOS IBELIA ISABEL</t>
  </si>
  <si>
    <t>NTE1040</t>
  </si>
  <si>
    <t>ZAMBRANO ZAMBRANO MARIA AUXILIADORA</t>
  </si>
  <si>
    <t>NTE1041</t>
  </si>
  <si>
    <t>VERA MUNOZ FANNY NARCISA</t>
  </si>
  <si>
    <t>NTE1042</t>
  </si>
  <si>
    <t>VELEZ PALACIOS CUMANDA ELIZABETH</t>
  </si>
  <si>
    <t>NTE1043</t>
  </si>
  <si>
    <t>ESCOBAR PILAY MARCIA VALERIA</t>
  </si>
  <si>
    <t>NTE1044</t>
  </si>
  <si>
    <t>PONCE OCHOA ERIKA LISSETTE</t>
  </si>
  <si>
    <t>NTE1045</t>
  </si>
  <si>
    <t>SANCHEZ GONZALEZ ANGIE</t>
  </si>
  <si>
    <t>NTE1046</t>
  </si>
  <si>
    <t>ROBLES CHACHA RICHARD ITALO</t>
  </si>
  <si>
    <t>NTE1047</t>
  </si>
  <si>
    <t>ACUNA MARQUEZ PATRICIA ROSARIO</t>
  </si>
  <si>
    <t>NTE1048</t>
  </si>
  <si>
    <t>FLORES NAZARENO KLEONIS LEONELA</t>
  </si>
  <si>
    <t>NTE1049</t>
  </si>
  <si>
    <t>COMPANIA ON LINE FACTORY S.A ONLYFAC</t>
  </si>
  <si>
    <t>NTE1050</t>
  </si>
  <si>
    <t>SANCHEZ CONSTANTE RICHARD ALBERTO</t>
  </si>
  <si>
    <t>NTE1052</t>
  </si>
  <si>
    <t>BORBOR ORTIZ MARIA JOSE</t>
  </si>
  <si>
    <t>NTE1055</t>
  </si>
  <si>
    <t>FREIRE JIMENEZ JOSE OCTAVIO</t>
  </si>
  <si>
    <t>NTE1056</t>
  </si>
  <si>
    <t>LEMA PARCO JULIO CESAR</t>
  </si>
  <si>
    <t>NTE1058</t>
  </si>
  <si>
    <t>SOLANO JIMENEZ PABLO EMILIO</t>
  </si>
  <si>
    <t>NTE1059</t>
  </si>
  <si>
    <t>MALDONADO CORDOVA SARA MARIELA</t>
  </si>
  <si>
    <t>NTE1060</t>
  </si>
  <si>
    <t>BONILLA MIELES MAXIMO REMIGIO</t>
  </si>
  <si>
    <t>NTE1061</t>
  </si>
  <si>
    <t>GARAY BARRETO MARIA FERNANDA</t>
  </si>
  <si>
    <t>NTE1062</t>
  </si>
  <si>
    <t>CELY BAUX CARMEN FABIOLA</t>
  </si>
  <si>
    <t>NTE1063</t>
  </si>
  <si>
    <t>MORALES MORALES ALEXANDRA MARISELA</t>
  </si>
  <si>
    <t>NTE1064</t>
  </si>
  <si>
    <t>PIN ZAMBRANO ISIDRA JUSTINA</t>
  </si>
  <si>
    <t>NTE1068</t>
  </si>
  <si>
    <t>MONTOYA LEON DARWIN SANTIAGO</t>
  </si>
  <si>
    <t>NTE1071</t>
  </si>
  <si>
    <t>CORREA MURILLO NINFA IRENE</t>
  </si>
  <si>
    <t>NTE1072</t>
  </si>
  <si>
    <t>PALACIOS ALVARADO JULIO RAMON</t>
  </si>
  <si>
    <t>NTE1076</t>
  </si>
  <si>
    <t>SALTOS ORDONEZ RONALD ANDRES</t>
  </si>
  <si>
    <t>NTE1077</t>
  </si>
  <si>
    <t>LOYOLA ALAMA SILVIA ALEXANDRA</t>
  </si>
  <si>
    <t>NTE1079</t>
  </si>
  <si>
    <t>MONCAYO AGUIRRE MARIA DE LOURDES</t>
  </si>
  <si>
    <t>NTE1080</t>
  </si>
  <si>
    <t>VELEZ COBENA HUGO NEUTORGIO</t>
  </si>
  <si>
    <t>NTE1085</t>
  </si>
  <si>
    <t>CONSTANTE BONILLA FRANKLIN EDUARDO</t>
  </si>
  <si>
    <t>NTE1086</t>
  </si>
  <si>
    <t>AYNAGUANO NAUNAY MARIA ELVIRA</t>
  </si>
  <si>
    <t>NTE1087</t>
  </si>
  <si>
    <t>UVIDIA ANDRADE CESAR FERNANDO</t>
  </si>
  <si>
    <t>NTE1088</t>
  </si>
  <si>
    <t>LOOR BARREZUETA JAVIER ANTONIO</t>
  </si>
  <si>
    <t>NTE1089</t>
  </si>
  <si>
    <t>LOOR MENDOZA IRIS GABRIELA</t>
  </si>
  <si>
    <t>NTE1091</t>
  </si>
  <si>
    <t>NTE1093</t>
  </si>
  <si>
    <t>CRESPO PEREZ CAROL SILVANA</t>
  </si>
  <si>
    <t>NTE1095</t>
  </si>
  <si>
    <t>MONTENEGRO ALVAREZ GALO FERNANDO</t>
  </si>
  <si>
    <t>NTE1097</t>
  </si>
  <si>
    <t>HUAYAMAVE GOMEZ BYRON JAVIER</t>
  </si>
  <si>
    <t>NTE1098</t>
  </si>
  <si>
    <t>RODRIGUEZ SALCEDO WILLIAM DAVID</t>
  </si>
  <si>
    <t>NTE1100</t>
  </si>
  <si>
    <t>VELASTEGUI QUEZADA MARITZA LILIANA</t>
  </si>
  <si>
    <t>NTE1101</t>
  </si>
  <si>
    <t>COMISARIATO FRIGOCAMPO COFRI S.A.</t>
  </si>
  <si>
    <t>NTE1102</t>
  </si>
  <si>
    <t>MEJIA SANTANA PAOLA FERNANDA</t>
  </si>
  <si>
    <t>NTE1103</t>
  </si>
  <si>
    <t>PALMA MACIAS RONALD GABRIEL</t>
  </si>
  <si>
    <t>NTE1104</t>
  </si>
  <si>
    <t>GALARZA LOPEZ CHRISTIAN WILLIAM</t>
  </si>
  <si>
    <t>NTE1105</t>
  </si>
  <si>
    <t>LOOR  ZAMBRANO JENIFFER  LISSETH</t>
  </si>
  <si>
    <t>NTE1107</t>
  </si>
  <si>
    <t>OVIEDO MORAN MICHAEL JOSE</t>
  </si>
  <si>
    <t>NTE1108</t>
  </si>
  <si>
    <t>ZAMBRANO ORMAZA PEDRO ELOY</t>
  </si>
  <si>
    <t>NTE1109</t>
  </si>
  <si>
    <t>GUZMAN  GUANOLUISA ANDREA BRIGGITTE</t>
  </si>
  <si>
    <t>NTE1110</t>
  </si>
  <si>
    <t>SUAREZ MARIN HECTOR FELIX</t>
  </si>
  <si>
    <t>NTE1111</t>
  </si>
  <si>
    <t>DE SANTIS NEIRA JUAN JAIME CRISTIAN</t>
  </si>
  <si>
    <t>NTE1112</t>
  </si>
  <si>
    <t>IZQUIERDO RUBIO CARLOS VICENTE</t>
  </si>
  <si>
    <t>NTE1114</t>
  </si>
  <si>
    <t>MENDEZ PINTO OSCAR ISRAEL</t>
  </si>
  <si>
    <t>NTE1116</t>
  </si>
  <si>
    <t>MURILLO BARAHONA LISSETTE ESTEFANIA</t>
  </si>
  <si>
    <t>NTE1119</t>
  </si>
  <si>
    <t>ESCOBAR ECHEVERRIA LUIS ALEJANDRO</t>
  </si>
  <si>
    <t>NTE1120</t>
  </si>
  <si>
    <t>CHOEZ CHOEZ LORENZO WILMER</t>
  </si>
  <si>
    <t>NTE1122</t>
  </si>
  <si>
    <t>MACIAS LOPEZ VICENTE ARCADIO</t>
  </si>
  <si>
    <t>NTE1125</t>
  </si>
  <si>
    <t>GUARANDA MERCHAN NIEVE GRACIELA</t>
  </si>
  <si>
    <t>NTE1126</t>
  </si>
  <si>
    <t>SANMARTIN ESPARZA ANA MELANIA</t>
  </si>
  <si>
    <t>NTE1127</t>
  </si>
  <si>
    <t>CHOEZ CHOEZ JAIROJOSE</t>
  </si>
  <si>
    <t>NTE1128</t>
  </si>
  <si>
    <t>BAZURTO MONTIEL PILAR CLARIBEL</t>
  </si>
  <si>
    <t>NTE1129</t>
  </si>
  <si>
    <t>POSLIGUA ALTAMIRANO ADRIAN FERNANDO</t>
  </si>
  <si>
    <t>NTE1130</t>
  </si>
  <si>
    <t>CHOEZ PIGUAVE SONNIA YESENIA</t>
  </si>
  <si>
    <t>NTE1131</t>
  </si>
  <si>
    <t>OVIEDO OVIEDO MANUEL ALFREDO</t>
  </si>
  <si>
    <t>NTE116</t>
  </si>
  <si>
    <t>VARGAS FIGUEROA ULISES MARTIN</t>
  </si>
  <si>
    <t>NTE162</t>
  </si>
  <si>
    <t>SANTOS NARANJO MIGUEL ANGEL</t>
  </si>
  <si>
    <t>NTE210</t>
  </si>
  <si>
    <t>FORMICONSTRUC S.A.</t>
  </si>
  <si>
    <t>NTE220</t>
  </si>
  <si>
    <t>VELASQUEZ SUAREZ GABRIELA ELIZABETH</t>
  </si>
  <si>
    <t>NTE309</t>
  </si>
  <si>
    <t>MAGOZOLUTIONS S.A.</t>
  </si>
  <si>
    <t>NTE313</t>
  </si>
  <si>
    <t>ANDRADE PACHECO NANCY EUFEMIA</t>
  </si>
  <si>
    <t>NTE332</t>
  </si>
  <si>
    <t>VITERI FERNANDEZ MARIA JOSE</t>
  </si>
  <si>
    <t>NTE346</t>
  </si>
  <si>
    <t>ALLINPUBLICIDAD&amp;MARKETING S A</t>
  </si>
  <si>
    <t>NTE354</t>
  </si>
  <si>
    <t>GARCIA MORALES MIGDONIA ELINOR</t>
  </si>
  <si>
    <t>NTE355</t>
  </si>
  <si>
    <t>INMOBILIARIA GALILEA-ECUADOR S.A</t>
  </si>
  <si>
    <t>NTE356</t>
  </si>
  <si>
    <t>DISTRIBUIDORA DE ELECTRODOMESTICOS WALTMAYSA S.A</t>
  </si>
  <si>
    <t>NTE370</t>
  </si>
  <si>
    <t>GONZALEZ ZUÑIGA AARON PAUL</t>
  </si>
  <si>
    <t>NTE372</t>
  </si>
  <si>
    <t>SANCHEZ SOLORZANO JUAN CARLOS</t>
  </si>
  <si>
    <t>NTE377</t>
  </si>
  <si>
    <t>ANCHUNDIA PARRALES LEUCADIO JUVENAL</t>
  </si>
  <si>
    <t>NTE400</t>
  </si>
  <si>
    <t>MORA MOREIRA PABLO MARCELO</t>
  </si>
  <si>
    <t>NTE413</t>
  </si>
  <si>
    <t>GO &amp; MEDICAL GO&amp;MEDICAL S.A.</t>
  </si>
  <si>
    <t>NTE416</t>
  </si>
  <si>
    <t>LUIS ERICK ESPINOZA PIONCE</t>
  </si>
  <si>
    <t>NTE425</t>
  </si>
  <si>
    <t>FINANCORE NET SERVICIOS TRANSACIONALES FINANCIEROS FICONET S.A.</t>
  </si>
  <si>
    <t>NTE433</t>
  </si>
  <si>
    <t>GLENDA ALEXANDRA NUGRA PEREZ</t>
  </si>
  <si>
    <t>NTE436</t>
  </si>
  <si>
    <t>PRODUCCION &amp; EVENTOS ECUAMULTISPORT S.A</t>
  </si>
  <si>
    <t>NTE452</t>
  </si>
  <si>
    <t>DERCONSULT CIA LTDA</t>
  </si>
  <si>
    <t>NTE468</t>
  </si>
  <si>
    <t>GUERRERO CELI FRANCISCO</t>
  </si>
  <si>
    <t>NTE474</t>
  </si>
  <si>
    <t>ETYECU S.A</t>
  </si>
  <si>
    <t>NTE479</t>
  </si>
  <si>
    <t>CARRIEL DELGADO SIRLYS JADIRA</t>
  </si>
  <si>
    <t>NTE482</t>
  </si>
  <si>
    <t>PLANET-MEDIK</t>
  </si>
  <si>
    <t>NTE486</t>
  </si>
  <si>
    <t>RIOS CANO LEYDY LAURA</t>
  </si>
  <si>
    <t>NTE489</t>
  </si>
  <si>
    <t>CEDEÑO MURILLO ARIANA ANDREA</t>
  </si>
  <si>
    <t>NTE502</t>
  </si>
  <si>
    <t>VILLEGAS LIRIANO YULIANA IRINA</t>
  </si>
  <si>
    <t>NTE503</t>
  </si>
  <si>
    <t>BRIONES CEVALLOS CARLOS DANIEL</t>
  </si>
  <si>
    <t>NTE517</t>
  </si>
  <si>
    <t>INDUVERIKA S.A.</t>
  </si>
  <si>
    <t>NTE518</t>
  </si>
  <si>
    <t>VITERI RAMIREZ RICARDO ISAIAS</t>
  </si>
  <si>
    <t>NTE523</t>
  </si>
  <si>
    <t>CASTRO RIVERA JONATHAN GEOVANNY</t>
  </si>
  <si>
    <t>NTE530</t>
  </si>
  <si>
    <t>CERCADO ERAZO GALO ENRIQUE</t>
  </si>
  <si>
    <t>NTE547</t>
  </si>
  <si>
    <t>CORPORACION GUERRERO DEL CAMPO CORPGUECONSA</t>
  </si>
  <si>
    <t>NTE581</t>
  </si>
  <si>
    <t>SEN SANG GARCIA LENIN CESAR</t>
  </si>
  <si>
    <t>NTE588</t>
  </si>
  <si>
    <t>JAIME MENDOZA JIMMY JHON</t>
  </si>
  <si>
    <t>NTE599</t>
  </si>
  <si>
    <t>LOOR VIEJO ESTEFANIA EILLIN</t>
  </si>
  <si>
    <t>NTE602</t>
  </si>
  <si>
    <t>CACERES GONZALEZ JOSE FELIX</t>
  </si>
  <si>
    <t>NTE625</t>
  </si>
  <si>
    <t>ESPINOZA HERRERA CARLOS ALBERTO</t>
  </si>
  <si>
    <t>NTE633</t>
  </si>
  <si>
    <t>ROSERO CRUZ MARIA AUXILIADORA</t>
  </si>
  <si>
    <t>NTE662</t>
  </si>
  <si>
    <t>RASTREO TOTAL (RASTOTAL) S.A.</t>
  </si>
  <si>
    <t>NTE674</t>
  </si>
  <si>
    <t>RUIZ JORDAN TERESA DE JESUS</t>
  </si>
  <si>
    <t>NTE677</t>
  </si>
  <si>
    <t>LOPEZ RUIZ MARIA DEL CARMEN</t>
  </si>
  <si>
    <t>NTE682</t>
  </si>
  <si>
    <t>MANRIQUE OSORIO XAVIER ENRIQUE</t>
  </si>
  <si>
    <t>NTE702</t>
  </si>
  <si>
    <t>RICMETRUCKS S.A.</t>
  </si>
  <si>
    <t>NTE713</t>
  </si>
  <si>
    <t>ESCANDON DIAZ FRANCISCO DAVID</t>
  </si>
  <si>
    <t>NTE714</t>
  </si>
  <si>
    <t>GALARZA QUINDE JIMMY DEL JESUS</t>
  </si>
  <si>
    <t>NTE716</t>
  </si>
  <si>
    <t>VIOSCULPT ECUADOR S.A.</t>
  </si>
  <si>
    <t>NTE722</t>
  </si>
  <si>
    <t>PALADINES RODRIGUEZ VICTOR EMILIO</t>
  </si>
  <si>
    <t>NTE777</t>
  </si>
  <si>
    <t>IMPORTADORA RODRIGUEZ GALLEGOS RODGALPARTS S.A</t>
  </si>
  <si>
    <t>NTE844</t>
  </si>
  <si>
    <t>WEISSON CEDENO GLADYS LORENA</t>
  </si>
  <si>
    <t>NTE854</t>
  </si>
  <si>
    <t>EDREIS S.A</t>
  </si>
  <si>
    <t>NTE855</t>
  </si>
  <si>
    <t>SKYCELL S.A</t>
  </si>
  <si>
    <t>NTE868</t>
  </si>
  <si>
    <t>JARRIN LOPEZ VERONICA ELIZABETH</t>
  </si>
  <si>
    <t>NTE883</t>
  </si>
  <si>
    <t>VALVERDE PARRAGA AZUCENA MARIA</t>
  </si>
  <si>
    <t>NTE891</t>
  </si>
  <si>
    <t>ACTIVASPORT S A</t>
  </si>
  <si>
    <t>NTE893</t>
  </si>
  <si>
    <t>PENAFIEL GUTIERREZ CLARITA ELENA</t>
  </si>
  <si>
    <t>NTE895</t>
  </si>
  <si>
    <t>PEREZ SUAREZ DIEGO EFRAIN</t>
  </si>
  <si>
    <t>NTE896</t>
  </si>
  <si>
    <t>BARREIRO BELLETTINI RUBEN JESUS</t>
  </si>
  <si>
    <t>NTE903</t>
  </si>
  <si>
    <t>GONZALEZ VASQUEZ ANA LUCIA</t>
  </si>
  <si>
    <t>NTE924</t>
  </si>
  <si>
    <t>GUERRERO ALMEIDA RODOLFO BYRON</t>
  </si>
  <si>
    <t>NTE931</t>
  </si>
  <si>
    <t>JARAMILLO MUNOZ GENARO JORGE</t>
  </si>
  <si>
    <t>NTE937</t>
  </si>
  <si>
    <t>SPORTMEDIC.S.A</t>
  </si>
  <si>
    <t>NTE940</t>
  </si>
  <si>
    <t>VASQUEZ MOREIRA HILDA VIVIANA</t>
  </si>
  <si>
    <t>NTE949</t>
  </si>
  <si>
    <t>PONCE MORAN GUSTAVO JAVIER</t>
  </si>
  <si>
    <t>NTE950</t>
  </si>
  <si>
    <t>INMOBILIRIA REALTORS TRESCIENTOS SESENTA GRADOS INMOBREALTRES S.A.</t>
  </si>
  <si>
    <t>NTE958</t>
  </si>
  <si>
    <t>CHIQUITO TUMBACO CRUZ RICARDO</t>
  </si>
  <si>
    <t>NTE961</t>
  </si>
  <si>
    <t>CERCADO MENDOZA MARIA AUXILIADORA</t>
  </si>
  <si>
    <t>NTE966</t>
  </si>
  <si>
    <t>ANDRADE RENGIFO CARLOS ENRIQUE</t>
  </si>
  <si>
    <t>NTE968</t>
  </si>
  <si>
    <t>BAQUE DIAZ JORGE PAUL</t>
  </si>
  <si>
    <t>NTE969</t>
  </si>
  <si>
    <t>ARROYO BUSTOS EXON OSNI</t>
  </si>
  <si>
    <t>NTE972</t>
  </si>
  <si>
    <t>NTE977</t>
  </si>
  <si>
    <t>PENA TIGRERO MARIA VICTORIA</t>
  </si>
  <si>
    <t>NTE982</t>
  </si>
  <si>
    <t>VILLAMAR CARRANZA MARISOL DEL PILAR</t>
  </si>
  <si>
    <t>NTE992</t>
  </si>
  <si>
    <t>VELOZ MORAN JORGE GABRIEL</t>
  </si>
  <si>
    <t>NTE994</t>
  </si>
  <si>
    <t>HOLGUIN MARQUEZ JAVIER ENRIQUE</t>
  </si>
  <si>
    <t>DLE027</t>
  </si>
  <si>
    <t>YUNES MARIDUEÑA NAIM ANTONIO</t>
  </si>
  <si>
    <t>DLE031</t>
  </si>
  <si>
    <t>VARAS CHIQUITO FEDERICO GUILLERMO</t>
  </si>
  <si>
    <t>DLE050</t>
  </si>
  <si>
    <t>REATEGUI BURNEO CHRISTIAN DAVID</t>
  </si>
  <si>
    <t>DLE068</t>
  </si>
  <si>
    <t>BARANDEARAN OYAGUE ROBERTO DAVID</t>
  </si>
  <si>
    <t>DLE070</t>
  </si>
  <si>
    <t>NANCY ESTHELA SANCHEZ</t>
  </si>
  <si>
    <t>DLE109</t>
  </si>
  <si>
    <t>PACHECO BALLESTEROS BEATRIZ MARIA DEL CARMEN</t>
  </si>
  <si>
    <t>DLE132</t>
  </si>
  <si>
    <t>MINCHALA ZAMBRANO TOBIA ANDRES</t>
  </si>
  <si>
    <t>DLE137</t>
  </si>
  <si>
    <t>VANEGAS RIPALDA NATHALIE VALERIA</t>
  </si>
  <si>
    <t>DLE138</t>
  </si>
  <si>
    <t>BARCO LOOR ALEXANDRA JACQUELINE</t>
  </si>
  <si>
    <t>DLE141</t>
  </si>
  <si>
    <t>SOLORZANO ROMO ZULEMA ANALI</t>
  </si>
  <si>
    <t>DLE148</t>
  </si>
  <si>
    <t>FLORES LAVAYEN HECTOR GIOVANNY</t>
  </si>
  <si>
    <t>DLE165</t>
  </si>
  <si>
    <t>SANI CERON LINDA MARICELA</t>
  </si>
  <si>
    <t>DLE183</t>
  </si>
  <si>
    <t>LOPEZ ORTEGA ROMMY KARINA</t>
  </si>
  <si>
    <t>DLE196</t>
  </si>
  <si>
    <t>PAZ SANCHEZ ROXANA MICHELLE</t>
  </si>
  <si>
    <t>DLE222</t>
  </si>
  <si>
    <t>PAZMINO PRIETO SIXTO JAVIER</t>
  </si>
  <si>
    <t>DLE235</t>
  </si>
  <si>
    <t>VELEZ VITERI LENIN ENRIQUE</t>
  </si>
  <si>
    <t>DLE247</t>
  </si>
  <si>
    <t>DUARTE DEMERA FRANCISCO JAVIER</t>
  </si>
  <si>
    <t>DLE262</t>
  </si>
  <si>
    <t>RUGEL AGUAYO KARINA ELIZABETH</t>
  </si>
  <si>
    <t>DLE300</t>
  </si>
  <si>
    <t>MORAN MACIAS CHRISTIAN ALFREDO</t>
  </si>
  <si>
    <t>DLE307</t>
  </si>
  <si>
    <t>LEY VITERI LUIS ROBERTO</t>
  </si>
  <si>
    <t>DLE310</t>
  </si>
  <si>
    <t>ASENCIO PARRALES ANDREA CAROLINA</t>
  </si>
  <si>
    <t>DLE323</t>
  </si>
  <si>
    <t>ANZOATEGUI SANTOS WENDY STEFANIA</t>
  </si>
  <si>
    <t>DLE332</t>
  </si>
  <si>
    <t>CORDOBA EIDER JOSE</t>
  </si>
  <si>
    <t>DLE336</t>
  </si>
  <si>
    <t>MACAS VERA CARLOS ERNESTO</t>
  </si>
  <si>
    <t>DLE337</t>
  </si>
  <si>
    <t>EGUEZ SALCEDO SANTIAGO FELIPE</t>
  </si>
  <si>
    <t>DLE352</t>
  </si>
  <si>
    <t>GUANIN CAMPOVERDE MERCY JANET</t>
  </si>
  <si>
    <t>DLE355</t>
  </si>
  <si>
    <t>CHAVELI CHAVEZ YMILCA</t>
  </si>
  <si>
    <t>DLE359</t>
  </si>
  <si>
    <t>ESTRELLA MORALES LAURA RAQUEL</t>
  </si>
  <si>
    <t>DLE361</t>
  </si>
  <si>
    <t>IZQUIERDO NOBOA ANDREA STEFANIA</t>
  </si>
  <si>
    <t>DLE367</t>
  </si>
  <si>
    <t>RIVAS CEVALLOS HOLGER ENRIQUE</t>
  </si>
  <si>
    <t>DLE383</t>
  </si>
  <si>
    <t>HERRERA ORTEGA JOHNNY ANDRES</t>
  </si>
  <si>
    <t>DLE386</t>
  </si>
  <si>
    <t>INGA AVILA HUGO HUMBERTO</t>
  </si>
  <si>
    <t>DLE387</t>
  </si>
  <si>
    <t>MENDOZA BRITO ALLAN FERNANDO</t>
  </si>
  <si>
    <t>DLE388</t>
  </si>
  <si>
    <t>QUIROZ MARTINEZ ALBERISLU</t>
  </si>
  <si>
    <t>DLE390</t>
  </si>
  <si>
    <t>BOWEN FLORES WALTER EDISON</t>
  </si>
  <si>
    <t>DLE391</t>
  </si>
  <si>
    <t>MAZZILLI MENDOZA MELANIE MICHELLE</t>
  </si>
  <si>
    <t>DLE393</t>
  </si>
  <si>
    <t>DAVILA SOLORZANO DANIEL SIMON</t>
  </si>
  <si>
    <t>DLE395</t>
  </si>
  <si>
    <t>JARAMILLO JALON JOSE GABRIEL</t>
  </si>
  <si>
    <t>DLE397</t>
  </si>
  <si>
    <t>FLORES ORTEGA MERCEDES ROCIO</t>
  </si>
  <si>
    <t>DLE398</t>
  </si>
  <si>
    <t>RODRIGUEZ CAJIAS ALEX LEONEL</t>
  </si>
  <si>
    <t>DLE400</t>
  </si>
  <si>
    <t>SANTANA COBENA CIELO MARIBEL</t>
  </si>
  <si>
    <t>DLE401</t>
  </si>
  <si>
    <t>MAZZINI RADA MARIELA PAOLA</t>
  </si>
  <si>
    <t>DLE402</t>
  </si>
  <si>
    <t>RUIZ FLORES ESTANISLAO DEIVY</t>
  </si>
  <si>
    <t>DLE403</t>
  </si>
  <si>
    <t>CEREZO ANZULES ALBA LORENA</t>
  </si>
  <si>
    <t>DLE404</t>
  </si>
  <si>
    <t>LANDIVAR VELIZ CARLOS ALEX</t>
  </si>
  <si>
    <t>DLE407</t>
  </si>
  <si>
    <t>REPLACHEM SA REPRESENTACIONES PLASTICAS Y QUIMICAS</t>
  </si>
  <si>
    <t>DLE408</t>
  </si>
  <si>
    <t>PIGUAVE ARAMBULO RONALD FABRICIO</t>
  </si>
  <si>
    <t>DLE412</t>
  </si>
  <si>
    <t>CALLE RODRIGO GERARDO DANIEL</t>
  </si>
  <si>
    <t>DLE413</t>
  </si>
  <si>
    <t>VITERI  CHAVEZ CARLOS ALBERTO</t>
  </si>
  <si>
    <t>DLE416</t>
  </si>
  <si>
    <t>FERNANDEZ RONQUILLO JORGE ENRIQUE MARCELO</t>
  </si>
  <si>
    <t>DLE417</t>
  </si>
  <si>
    <t>GARCIA DROUET ENRIQUE RICARDO</t>
  </si>
  <si>
    <t>DLE418</t>
  </si>
  <si>
    <t>ESCALANTE BUSTAMANTE MARIA GABRIELA</t>
  </si>
  <si>
    <t>DLE419</t>
  </si>
  <si>
    <t>CHAVEZ AVILES FELIX EDGAR</t>
  </si>
  <si>
    <t>DLE420</t>
  </si>
  <si>
    <t>MARTILLO AVILES  CHRISTIAN NAHUN</t>
  </si>
  <si>
    <t>DLE421</t>
  </si>
  <si>
    <t>BATTEN SORIANO CARLOS ARTURO</t>
  </si>
  <si>
    <t>DLE422</t>
  </si>
  <si>
    <t>IZQUIERDO CARRION HARTMAN FERNANDO</t>
  </si>
  <si>
    <t>DLE423</t>
  </si>
  <si>
    <t>GIRALDO ECHEVERRY CLAUDIA ISABEL</t>
  </si>
  <si>
    <t>DLE424</t>
  </si>
  <si>
    <t>AGUILAR BALSECA FANNY TERESA</t>
  </si>
  <si>
    <t>DLE425</t>
  </si>
  <si>
    <t>PROANO PIEDRA CHRISTIAN XAVIER</t>
  </si>
  <si>
    <t>DLE426</t>
  </si>
  <si>
    <t>RAMIREZ FLORES JOSE MIGUEL</t>
  </si>
  <si>
    <t>DLE428</t>
  </si>
  <si>
    <t>FREYLE DUCAND ORIETA CAROLINA</t>
  </si>
  <si>
    <t>DLE429</t>
  </si>
  <si>
    <t>DUME ALCIVAR ALEX ENRIQUE</t>
  </si>
  <si>
    <t>DLE430</t>
  </si>
  <si>
    <t>DLE431</t>
  </si>
  <si>
    <t>JIMENEZ MATAMOROS EDDER RONNY</t>
  </si>
  <si>
    <t>DLE432</t>
  </si>
  <si>
    <t>DENNIS TOMALA ALBA ROSA</t>
  </si>
  <si>
    <t>DLE433</t>
  </si>
  <si>
    <t>CARLOS LANDIVAR VELIZ</t>
  </si>
  <si>
    <t>DLE436</t>
  </si>
  <si>
    <t>PORRO SUAREZ MERCEDES MARILU</t>
  </si>
  <si>
    <t>DLE437</t>
  </si>
  <si>
    <t>ORTEGA PEREZ ANDREA MICHELLE</t>
  </si>
  <si>
    <t>DLE438</t>
  </si>
  <si>
    <t>CHICALA GARCIA GEOVANNY PATRICIO</t>
  </si>
  <si>
    <t>DLE439</t>
  </si>
  <si>
    <t>MUNIZAGA SORIO MAURICIO GABRIEL</t>
  </si>
  <si>
    <t>DLE441</t>
  </si>
  <si>
    <t>BORJA  ALARCON KEVIN  HERNAN</t>
  </si>
  <si>
    <t>DLE442</t>
  </si>
  <si>
    <t>CELI MALHABER JORGE GUSTAVO</t>
  </si>
  <si>
    <t>DLE444</t>
  </si>
  <si>
    <t>PALACIOS MIRANDA JOSE RODOLFO</t>
  </si>
  <si>
    <t>DLE445</t>
  </si>
  <si>
    <t>LOPEZ DOYLE PAOLA ANDREA</t>
  </si>
  <si>
    <t>CTO007</t>
  </si>
  <si>
    <t>PLUAS CEVALLOS FAUSTO ALFREDO</t>
  </si>
  <si>
    <t>CTO020</t>
  </si>
  <si>
    <t>PEREZ MOLINA MARIA BRIGITE</t>
  </si>
  <si>
    <t>CTO061</t>
  </si>
  <si>
    <t>IMPORTADORA JARAMILLO&amp;MIELES S A</t>
  </si>
  <si>
    <t>CTO067</t>
  </si>
  <si>
    <t>ROSAS SUAREZ EDUARDO DAVID</t>
  </si>
  <si>
    <t>CTO069</t>
  </si>
  <si>
    <t>WENDY PRISCILLA SALAZAR SALAZAR</t>
  </si>
  <si>
    <t>CTO076</t>
  </si>
  <si>
    <t>CTO086</t>
  </si>
  <si>
    <t>PENAFIEL VALLE MELISSA DEL ROCIO</t>
  </si>
  <si>
    <t>CTO088</t>
  </si>
  <si>
    <t>SANTANA ALAVA JUAN ESTUARDO</t>
  </si>
  <si>
    <t>CTO097</t>
  </si>
  <si>
    <t>ZAMORA MURILLO MARISOL ALEXANDRA</t>
  </si>
  <si>
    <t>CTO101</t>
  </si>
  <si>
    <t>FRANCO MARIN KAREN DANIELA</t>
  </si>
  <si>
    <t>CTO102</t>
  </si>
  <si>
    <t>MARMOL GONZALEZ GUSTAVO ANDRES</t>
  </si>
  <si>
    <t>CTO103</t>
  </si>
  <si>
    <t>LOOR ROMERO HILDA MERCEDES</t>
  </si>
  <si>
    <t>CTO104</t>
  </si>
  <si>
    <t>ARAUJO FIGUEROA WASHINGTON SALVADOR</t>
  </si>
  <si>
    <t>CTO106</t>
  </si>
  <si>
    <t>PUIG MORA CINTHYA DE LOURDES</t>
  </si>
  <si>
    <t>CTO107</t>
  </si>
  <si>
    <t>IMPORTADORA CANGURO - ECUADOR S.A .</t>
  </si>
  <si>
    <t>CTO108</t>
  </si>
  <si>
    <t>REPROLIMIT CIA.LTDA</t>
  </si>
  <si>
    <t>CTO109</t>
  </si>
  <si>
    <t>HONG GUANSHEN</t>
  </si>
  <si>
    <t>CTO110</t>
  </si>
  <si>
    <t>PLUAS SANCHEZ CARLOS YASMANY</t>
  </si>
  <si>
    <t>CTO111</t>
  </si>
  <si>
    <t>ESPIN DEL SALTO ROMULO FERNANDO</t>
  </si>
  <si>
    <t>CTO112</t>
  </si>
  <si>
    <t>BROKER BALUARTE F&amp;L BALUARTEFLJ CIA LTDA</t>
  </si>
  <si>
    <t>CTO114</t>
  </si>
  <si>
    <t>LOYOLA ZAMBRANO ARTURO LEONARDO</t>
  </si>
  <si>
    <t>CTO115</t>
  </si>
  <si>
    <t>GARCIA ALAVA JAVIER</t>
  </si>
  <si>
    <t>CTO116</t>
  </si>
  <si>
    <t>ARELLANO FLORES LUIS ANIBAL</t>
  </si>
  <si>
    <t>ATP019</t>
  </si>
  <si>
    <t>SARABIA ORELLANA LENIN ANTONIO</t>
  </si>
  <si>
    <t>ATP048</t>
  </si>
  <si>
    <t>ESTUPIÑAN VERA GALO ENRIQUE</t>
  </si>
  <si>
    <t>ATP068</t>
  </si>
  <si>
    <t>BAILON SALAZAR JOSE GUILLERMO</t>
  </si>
  <si>
    <t>ATP091</t>
  </si>
  <si>
    <t>PILLIGUA TORRES ADELAIDA DE LA CRUZ</t>
  </si>
  <si>
    <t>ATP097</t>
  </si>
  <si>
    <t>COMERCIALIZADORA DE PROUCTOS &amp; SERVICIOS ECUADOR S.A</t>
  </si>
  <si>
    <t>ATP100</t>
  </si>
  <si>
    <t>VIERA ROMERO DANTE JAVIER</t>
  </si>
  <si>
    <t>ATP106</t>
  </si>
  <si>
    <t>VELIZ RAMOS JOHN JIMMY</t>
  </si>
  <si>
    <t>ATP111</t>
  </si>
  <si>
    <t>CRUZ MONTANO CLAUDIA JOHANNA</t>
  </si>
  <si>
    <t>ATP132</t>
  </si>
  <si>
    <t>CHAVEZ VELEZ HENRY PAUL</t>
  </si>
  <si>
    <t>ATP135</t>
  </si>
  <si>
    <t>MORAN CEPEDA ELENA JACQUELINE</t>
  </si>
  <si>
    <t>ATP136</t>
  </si>
  <si>
    <t>ZEREGA RECALDE ERIKA PAMELA</t>
  </si>
  <si>
    <t>ATP139</t>
  </si>
  <si>
    <t>VASQUEZ RESABALA CARLOS JESUS</t>
  </si>
  <si>
    <t>ATP144</t>
  </si>
  <si>
    <t>INDACOCHEA TUBAY BYRON JOSE</t>
  </si>
  <si>
    <t>ATP154</t>
  </si>
  <si>
    <t>MARIN MANRINQUE JOHNNY FRANCISCO</t>
  </si>
  <si>
    <t>ATP155</t>
  </si>
  <si>
    <t>MEJIA TOLEDO ALEX YAIR</t>
  </si>
  <si>
    <t>ATP162</t>
  </si>
  <si>
    <t>NEIRA CUENCA MAGNER RICHARD</t>
  </si>
  <si>
    <t>ATP168</t>
  </si>
  <si>
    <t>MAZZINI RIVADENEIRA VALERIE GEOVANNA</t>
  </si>
  <si>
    <t>ATP169</t>
  </si>
  <si>
    <t>TORRES SALCEDO GUSTAVO ERNESTO</t>
  </si>
  <si>
    <t>ATP170</t>
  </si>
  <si>
    <t>CASTRO FARINO MARIUXI AZUCENA</t>
  </si>
  <si>
    <t>ATP172</t>
  </si>
  <si>
    <t>ZAMBRANO MANZUR NELLY DE LAS MERCEDES</t>
  </si>
  <si>
    <t>ATP173</t>
  </si>
  <si>
    <t>RIZZO BASTIDAS CECILIA ELIZABETH</t>
  </si>
  <si>
    <t>ATP174</t>
  </si>
  <si>
    <t>PERALTA CHICA DANIEL EDUARDO</t>
  </si>
  <si>
    <t>ATP178</t>
  </si>
  <si>
    <t>AVEIGA INTRIAGO JORGE ALFREDO</t>
  </si>
  <si>
    <t>ATP180</t>
  </si>
  <si>
    <t>ANDRADE ARELLANO MARCOS VICENTE</t>
  </si>
  <si>
    <t>ATP181</t>
  </si>
  <si>
    <t>FARIAS ERIQUE JOEL EDUARDO</t>
  </si>
  <si>
    <t>ATP182</t>
  </si>
  <si>
    <t>REVELO ALVARADO LILIANA JAQUELINE</t>
  </si>
  <si>
    <t>ATP184</t>
  </si>
  <si>
    <t>CALDERON PONCE PETER EDSON</t>
  </si>
  <si>
    <t>ATP185</t>
  </si>
  <si>
    <t>OCAMPO MORENO CESAR DAVID</t>
  </si>
  <si>
    <t>ATP186</t>
  </si>
  <si>
    <t>JACOME RODRIGUEZ NATHALY MARIANELLA</t>
  </si>
  <si>
    <t>PANT0006</t>
  </si>
  <si>
    <t>TAPIA ARAQUE MARCELA  PATRICIA</t>
  </si>
  <si>
    <t>PANT0007</t>
  </si>
  <si>
    <t>AGUIRRE HERRERA EDWIN RENE</t>
  </si>
  <si>
    <t>PARG0002</t>
  </si>
  <si>
    <t>GARCIA TORRES VERONICA MERCEDES</t>
  </si>
  <si>
    <t>PCAL0001</t>
  </si>
  <si>
    <t>MORALES ZALDIVAR YONEL</t>
  </si>
  <si>
    <t>PCAL0019</t>
  </si>
  <si>
    <t>CHAVEZ ZAMBRANO BRYAN SEBASTIAN</t>
  </si>
  <si>
    <t>PCAL0026</t>
  </si>
  <si>
    <t>MASACHE PALACIOS EMMA ALBERTINA</t>
  </si>
  <si>
    <t>PCAL0029</t>
  </si>
  <si>
    <t>CELI PEREIRA MARIANNE PAULETTE</t>
  </si>
  <si>
    <t>PCAL0030</t>
  </si>
  <si>
    <t>JIMENEZ ENCARNACION JOSE VICENTE</t>
  </si>
  <si>
    <t>PCAR0002</t>
  </si>
  <si>
    <t>VILLACRES GONZALEZ GISSELLA CECILIA</t>
  </si>
  <si>
    <t>PCAR0006</t>
  </si>
  <si>
    <t>PCAR0008</t>
  </si>
  <si>
    <t>CHILUISA CORTES RUTH ELIZABETH</t>
  </si>
  <si>
    <t>PCAR0011</t>
  </si>
  <si>
    <t>CASTILLO VELASTEGUI ELVER DAVID</t>
  </si>
  <si>
    <t>PCAR0012</t>
  </si>
  <si>
    <t>FRIAS JACOME JANINE ALEXANDRA</t>
  </si>
  <si>
    <t>PCEN0004</t>
  </si>
  <si>
    <t>JULIO CESAR CORREDORES CHILUISA</t>
  </si>
  <si>
    <t>PCEN0007</t>
  </si>
  <si>
    <t>ARGUDO MURILLO JULIO ALEJANDRO</t>
  </si>
  <si>
    <t>PCEN0010</t>
  </si>
  <si>
    <t>INDUSTRIAL SALES &amp; SERVICES COOTERSINDSALE CIA. LTDA.</t>
  </si>
  <si>
    <t>PCEN0012</t>
  </si>
  <si>
    <t>ACTICA TECH CIA.LTDA</t>
  </si>
  <si>
    <t>PCEN0014</t>
  </si>
  <si>
    <t>SANTIAGO JAVIER NIETO CARRERA</t>
  </si>
  <si>
    <t>PCEN0015</t>
  </si>
  <si>
    <t>FINANMOTORS S.A.</t>
  </si>
  <si>
    <t>PCHI0003</t>
  </si>
  <si>
    <t>MORALES CHUQUER EVELYN YADIRA</t>
  </si>
  <si>
    <t>PCOM0005</t>
  </si>
  <si>
    <t>LEON CARDENAS MARIA GABRIELA</t>
  </si>
  <si>
    <t>PCON0001</t>
  </si>
  <si>
    <t>PCON0003</t>
  </si>
  <si>
    <t>GUAINILLA CAJAS LUIS FERNANDO</t>
  </si>
  <si>
    <t>PCON0015</t>
  </si>
  <si>
    <t>MORILLO VACA JOSE VICENTE</t>
  </si>
  <si>
    <t>PCON0017</t>
  </si>
  <si>
    <t>ROMERO DIAZ JAIME HUMBERTO</t>
  </si>
  <si>
    <t>PCON0019</t>
  </si>
  <si>
    <t>DUENAS REYES VERONICA ALEJANDRA</t>
  </si>
  <si>
    <t>PCON0023</t>
  </si>
  <si>
    <t>VASCO ORTIZ OSCAR IVAN</t>
  </si>
  <si>
    <t>PCON0029</t>
  </si>
  <si>
    <t>MENA CRUZ ROBERTO CARLOS</t>
  </si>
  <si>
    <t>PCON0030</t>
  </si>
  <si>
    <t>CASTILLO PAEZ SERGIO ALBERTO</t>
  </si>
  <si>
    <t>PCON0032</t>
  </si>
  <si>
    <t>MENDIGA DELGADO JOSE CRISTOBAL</t>
  </si>
  <si>
    <t>PCON0033</t>
  </si>
  <si>
    <t>AGUILAR TACO CRISTIAN SANTIAGO</t>
  </si>
  <si>
    <t>PCON0034</t>
  </si>
  <si>
    <t>SILVA VANEGAS CESAR MARCOS</t>
  </si>
  <si>
    <t>PCON0035</t>
  </si>
  <si>
    <t>VERDECIA  GARCIA LUDMILA ELOINA</t>
  </si>
  <si>
    <t>PCON0036</t>
  </si>
  <si>
    <t>LARCO ROSERO LOLA SOFIA</t>
  </si>
  <si>
    <t>PCON0038</t>
  </si>
  <si>
    <t>ORTIZ TAMAYO FABIAN RODRIGO</t>
  </si>
  <si>
    <t>PCOT0003</t>
  </si>
  <si>
    <t>SIERRA HERRERA EDISON VICTOR MANUEL</t>
  </si>
  <si>
    <t>PCOT0004</t>
  </si>
  <si>
    <t>RUEDA QUISHPE WASHINGTON RAMIRO</t>
  </si>
  <si>
    <t>PCOT0005</t>
  </si>
  <si>
    <t>GONZALEZ RUIZ SANDY</t>
  </si>
  <si>
    <t>PCOT0011</t>
  </si>
  <si>
    <t>REINOSO MERA  WILSON BLADIMIR</t>
  </si>
  <si>
    <t>PCOT0012</t>
  </si>
  <si>
    <t>BENAVIDES  GAVILANES ULVIO LENIN</t>
  </si>
  <si>
    <t>PCOT0013</t>
  </si>
  <si>
    <t>ROSERO VALENCIA DIEGO PATRICIO</t>
  </si>
  <si>
    <t>PCUM0003</t>
  </si>
  <si>
    <t>SIMCHECK AARON QUENTIN</t>
  </si>
  <si>
    <t>PCUM0005</t>
  </si>
  <si>
    <t>LARREA NARVAEZ SANDY FERNANDA</t>
  </si>
  <si>
    <t>PCUM0012</t>
  </si>
  <si>
    <t>INFINITYGROUP S.A</t>
  </si>
  <si>
    <t>PCUM0013</t>
  </si>
  <si>
    <t>FALCONI GALARZA AIDA LORENA</t>
  </si>
  <si>
    <t>PCUM0014</t>
  </si>
  <si>
    <t>LAMINA ALMEIDA SOLEDAD ANGELICA</t>
  </si>
  <si>
    <t>PCUM0015</t>
  </si>
  <si>
    <t>AGUINAGA SILVA PABLO JULIO</t>
  </si>
  <si>
    <t>PCUM0016</t>
  </si>
  <si>
    <t>LAMIÑA AYABACA VICENTE ALBERTO</t>
  </si>
  <si>
    <t>PCUM0017</t>
  </si>
  <si>
    <t>LIRA CORREA MARTIN ALFREDO</t>
  </si>
  <si>
    <t>PCUM0019</t>
  </si>
  <si>
    <t>RIERA NOLIVOS MIRIAM MARLENE</t>
  </si>
  <si>
    <t>PFER0004</t>
  </si>
  <si>
    <t>NARANJO TORRES DIEGO ALEJANDRO</t>
  </si>
  <si>
    <t>PFLO0003</t>
  </si>
  <si>
    <t>MANCERO ZAMBONINO PEDRO JOSE</t>
  </si>
  <si>
    <t>PGUA0009</t>
  </si>
  <si>
    <t>TERAN LAYEDRA HUGO FABRICIO</t>
  </si>
  <si>
    <t>PGUA0010</t>
  </si>
  <si>
    <t>PIÑA0004</t>
  </si>
  <si>
    <t>TESSERAE BUREAU DE ABOGADOS TESSBUAB C.L.</t>
  </si>
  <si>
    <t>PIÑA0008</t>
  </si>
  <si>
    <t>SILVA ANDRADE FREDDY TADEO</t>
  </si>
  <si>
    <t>PIÑA0018</t>
  </si>
  <si>
    <t>RURANA CONSTRUCCIONES CIA. LTDA.</t>
  </si>
  <si>
    <t>PIÑA0022</t>
  </si>
  <si>
    <t>CEVALLOS GUERRERO MARIA DEL CISNE</t>
  </si>
  <si>
    <t>PIÑA0024</t>
  </si>
  <si>
    <t>CLOUDEC S.A.</t>
  </si>
  <si>
    <t>PIÑA0025</t>
  </si>
  <si>
    <t>CANETE GARCIA RICARDO RAMON</t>
  </si>
  <si>
    <t>PISI0003</t>
  </si>
  <si>
    <t>PAREDES PEREZ GUSTAVO XAVIER</t>
  </si>
  <si>
    <t>PISI0008</t>
  </si>
  <si>
    <t>MOLINA PENA IVONNE SORAYA</t>
  </si>
  <si>
    <t>PISI0009</t>
  </si>
  <si>
    <t>SORNOZA MACIAS MANUEL DE JESUS</t>
  </si>
  <si>
    <t>PJIP0005</t>
  </si>
  <si>
    <t>ZOANNI SALDIVAR DAMIAN ALFREDO</t>
  </si>
  <si>
    <t>PJIP0008</t>
  </si>
  <si>
    <t>CAMPAÑA DONOSO CIA. LTDA.</t>
  </si>
  <si>
    <t>PJUA0003</t>
  </si>
  <si>
    <t>FUNDACION FAMILIAS UNIDAS POR EL CAMBIO</t>
  </si>
  <si>
    <t>PJUA0004</t>
  </si>
  <si>
    <t>PARRA MOROCHO GLADYS ROCIO</t>
  </si>
  <si>
    <t>PLIB0001</t>
  </si>
  <si>
    <t>MALLA BUSTAMANTE ROCIO DE JESUS</t>
  </si>
  <si>
    <t>PLLA0001</t>
  </si>
  <si>
    <t>CACUANGO LINCANGO EDISON FABIAN</t>
  </si>
  <si>
    <t>PMAG0001</t>
  </si>
  <si>
    <t>CORREA MORENO EDISON FERNANDO</t>
  </si>
  <si>
    <t>PMAR0002</t>
  </si>
  <si>
    <t>CABEZAS GUERRA MARIA DEL CARMEN</t>
  </si>
  <si>
    <t>PMAR0004</t>
  </si>
  <si>
    <t>CORPORACION DE PEQUENOS GANADEROS S.A. CORGANPECSA</t>
  </si>
  <si>
    <t>PMAR0006</t>
  </si>
  <si>
    <t>RODRIGUEZ GUEVARA MARIA AUGUSTA</t>
  </si>
  <si>
    <t>PMAR0009</t>
  </si>
  <si>
    <t>RUIZ CHIVICO LEONARD JOSE</t>
  </si>
  <si>
    <t>PNAY0004</t>
  </si>
  <si>
    <t>VALDIVIESO BURBANO FRANKILN ESTEBAN</t>
  </si>
  <si>
    <t>PPIF0001</t>
  </si>
  <si>
    <t>ESCORZA CUMBAL JAIME DAVID</t>
  </si>
  <si>
    <t>PPOM0004</t>
  </si>
  <si>
    <t>TASIGCHANA VACA LENIN ENRIQUE</t>
  </si>
  <si>
    <t>PPOM0005</t>
  </si>
  <si>
    <t>PANTOJA BURBANO CARLOS ANDRES</t>
  </si>
  <si>
    <t>PPOM0006</t>
  </si>
  <si>
    <t>MENENDEZ LARA LINNER DANIELA</t>
  </si>
  <si>
    <t>PPOM0007</t>
  </si>
  <si>
    <t>VILLACIS BECERRA FAUSTO MARCELO</t>
  </si>
  <si>
    <t>PPUE0005</t>
  </si>
  <si>
    <t>SEGOVIA ROJAS ERNAN ENRIQUE</t>
  </si>
  <si>
    <t>PQUI0008</t>
  </si>
  <si>
    <t>ARIAS ORTIZ MAYRA ELISA</t>
  </si>
  <si>
    <t>PQUI0009</t>
  </si>
  <si>
    <t>CABEZAS SAMANIEGO JORGE GEOVANNY</t>
  </si>
  <si>
    <t>PQUI0010</t>
  </si>
  <si>
    <t>COBOS TAPIA BRYAN ALEXIS</t>
  </si>
  <si>
    <t>PRAF0004</t>
  </si>
  <si>
    <t>BORJA UYANA DANIEL GENARO</t>
  </si>
  <si>
    <t>PRUM0002</t>
  </si>
  <si>
    <t>ALVAREZ MOLINA PAUL ALEJANDRO</t>
  </si>
  <si>
    <t>PRUM0003</t>
  </si>
  <si>
    <t>LARREA PAEZ ALBERTO JOSE</t>
  </si>
  <si>
    <t>PSAN0007</t>
  </si>
  <si>
    <t>PENA GALLEGOS MARIA SALOME</t>
  </si>
  <si>
    <t>PSAN0008</t>
  </si>
  <si>
    <t>REYES KAROLYS ANDRES EDUARDO</t>
  </si>
  <si>
    <t>PSAN0009</t>
  </si>
  <si>
    <t>RIERA ORDONEZ MIGUEL ANGEL</t>
  </si>
  <si>
    <t>PSAN0010</t>
  </si>
  <si>
    <t>SANCHEZ CEDENO MELYT JANINKA</t>
  </si>
  <si>
    <t>PSOL0002</t>
  </si>
  <si>
    <t>MINDA POZO EDVIN ERNESTO</t>
  </si>
  <si>
    <t>PTUM0011</t>
  </si>
  <si>
    <t>GUERRERO REINA ADRIANA MICHELL</t>
  </si>
  <si>
    <t>PTUM0012</t>
  </si>
  <si>
    <t>ROMERO MONTOYA MARIA AMADA</t>
  </si>
  <si>
    <t>PTUM0013</t>
  </si>
  <si>
    <t>LOOR CASTAÑEDA  NEGRI LORENA</t>
  </si>
  <si>
    <t>PTUR0002</t>
  </si>
  <si>
    <t>FLORES ANDRADE ALEX ROBERTO</t>
  </si>
  <si>
    <t>PTUR0003</t>
  </si>
  <si>
    <t>GUAMAN QUILLIGANA WILSON MISAEL</t>
  </si>
  <si>
    <t>PTUR0004</t>
  </si>
  <si>
    <t>BUENO QUEZADA JAIRO JAVIER</t>
  </si>
  <si>
    <t>OTR002</t>
  </si>
  <si>
    <t>RR0014</t>
  </si>
  <si>
    <t>RETENCION EN LA FUENTE (2.75%)</t>
  </si>
  <si>
    <t>RR0015</t>
  </si>
  <si>
    <t>RETENCION EN LA FUENTE (1.75%)</t>
  </si>
  <si>
    <t>1.1.09</t>
  </si>
  <si>
    <t>INVERSIONES</t>
  </si>
  <si>
    <t>1.1.09.01</t>
  </si>
  <si>
    <t>INVERSIONES A CORTO PLAZO</t>
  </si>
  <si>
    <t>1.1.09.01.01</t>
  </si>
  <si>
    <t>CERTIFICADO DE DEPOSITO A PLAZO FIJO</t>
  </si>
  <si>
    <t>1.2.01.02</t>
  </si>
  <si>
    <t>VEHICULOS</t>
  </si>
  <si>
    <t>1.2.02.02</t>
  </si>
  <si>
    <t>DEP. ACUM. VEHÝCULOS</t>
  </si>
  <si>
    <t>ESP025</t>
  </si>
  <si>
    <t>ESPINOSA TORO ALEX JAVIER</t>
  </si>
  <si>
    <t>TRA009</t>
  </si>
  <si>
    <t>TRANSFERUNION S.A.</t>
  </si>
  <si>
    <t>304</t>
  </si>
  <si>
    <t>SERVICIOS DONDE PREDOMINA EL INTELECTO</t>
  </si>
  <si>
    <t>312A</t>
  </si>
  <si>
    <t>COMPRA DE BIENES DE ORIGEN AGRICOLA, PECUARIO, CUNICULA, BIOACUATICO</t>
  </si>
  <si>
    <t>3440</t>
  </si>
  <si>
    <t>OTRAS RETENCIONES APLICABLES 2.75%</t>
  </si>
  <si>
    <t>OTRAS RETENCIONES APLICABLES A OTROS PORCENTAJES</t>
  </si>
  <si>
    <t>729</t>
  </si>
  <si>
    <t>RETENCION DE 70%</t>
  </si>
  <si>
    <t>3.2</t>
  </si>
  <si>
    <t>3.2.01</t>
  </si>
  <si>
    <t>3.2.01.01</t>
  </si>
  <si>
    <t>RESERVA LEGAL</t>
  </si>
  <si>
    <t>3.3.01.16</t>
  </si>
  <si>
    <t>RESULTADOS EJERCICIO ANTERIORES AÑO 2019</t>
  </si>
  <si>
    <t>VEHÍCUOS</t>
  </si>
  <si>
    <t>4.1.01.01</t>
  </si>
  <si>
    <t>VENTA DE LINEAS TELEFONICAS</t>
  </si>
  <si>
    <t>4.1.01.01.01</t>
  </si>
  <si>
    <t>COSTO E INSTALACION</t>
  </si>
  <si>
    <t>BRI006</t>
  </si>
  <si>
    <t>OSB014</t>
  </si>
  <si>
    <t>CAMBIO DE NUMERACION</t>
  </si>
  <si>
    <t>OSB015</t>
  </si>
  <si>
    <t>TARIFA BASICA POR E1</t>
  </si>
  <si>
    <t>4.1.01.06.07</t>
  </si>
  <si>
    <t>4.1.01.08</t>
  </si>
  <si>
    <t>SERVICIO DE INTERNET</t>
  </si>
  <si>
    <t>4.1.01.08.01</t>
  </si>
  <si>
    <t>ENLACE INTERNET ASIMETRICO 1024 KBPS - 128 KBPS</t>
  </si>
  <si>
    <t>4.1.01.09.01</t>
  </si>
  <si>
    <t>4.1.01.09.04</t>
  </si>
  <si>
    <t>CONSUMO REGIONAL</t>
  </si>
  <si>
    <t>CAM013</t>
  </si>
  <si>
    <t>CAMARA DE COMERCIO DE MANTA</t>
  </si>
  <si>
    <t>IMPUESTO RETENCIÓN EN LA FUENTE-IVA</t>
  </si>
  <si>
    <t>REG003</t>
  </si>
  <si>
    <t>REGISTRO MERCANTIL DEL CANTON GUAYAQUIL</t>
  </si>
  <si>
    <t>5.3.01.01</t>
  </si>
  <si>
    <t>EGRESOS VARIOS</t>
  </si>
  <si>
    <t>5.4</t>
  </si>
  <si>
    <t>GANANCIA DEL EJERCICIO CONTABLE</t>
  </si>
  <si>
    <t>2020</t>
  </si>
  <si>
    <t>\\172.24.37.2\Panaceasoft\Ci+\reportes\rptEstPerYGanAux.rpt</t>
  </si>
  <si>
    <t>MAPEO 101 AÑO 2020</t>
  </si>
  <si>
    <t>31 DE DICIEMBRE 2020</t>
  </si>
  <si>
    <t xml:space="preserve">    INVERSIONES A CORTO PLAZO</t>
  </si>
  <si>
    <t xml:space="preserve">  RESERVAS</t>
  </si>
  <si>
    <t>LIBRO MAYOR - CUENTA</t>
  </si>
  <si>
    <t>Página:</t>
  </si>
  <si>
    <t>Fecha:</t>
  </si>
  <si>
    <t>Desde:</t>
  </si>
  <si>
    <t>Ene/2020</t>
  </si>
  <si>
    <t>Hasta:</t>
  </si>
  <si>
    <t>Usuario:</t>
  </si>
  <si>
    <t>JBRAVO</t>
  </si>
  <si>
    <t>Compañía:</t>
  </si>
  <si>
    <t>03 LINKOTEL</t>
  </si>
  <si>
    <t>División:</t>
  </si>
  <si>
    <t>01 GUAYAQUIL</t>
  </si>
  <si>
    <t>Sucursal:</t>
  </si>
  <si>
    <t>CC-Fase</t>
  </si>
  <si>
    <t>Compr</t>
  </si>
  <si>
    <t>F. Contab.</t>
  </si>
  <si>
    <t>Detalle Movimiento</t>
  </si>
  <si>
    <t>Débito</t>
  </si>
  <si>
    <t>Crédito</t>
  </si>
  <si>
    <t>Saldo</t>
  </si>
  <si>
    <t>51010103   SEGURO PRIVADO</t>
  </si>
  <si>
    <t>Auxiliar</t>
  </si>
  <si>
    <t>Saldo Inicial</t>
  </si>
  <si>
    <t>DF-10</t>
  </si>
  <si>
    <t>Fact # 59865 AIG001-AIG METROPOLITANA CIA DE SEGUROS PAGO DE SEGURO POR ACCIDENTE MES DE ENE-2020</t>
  </si>
  <si>
    <t>DF-16</t>
  </si>
  <si>
    <t>Fact # 61138 AIG001-AIG METROPOLITANA CIA DE SEGUROS PAGO DE SEGURO POR ACCIDENTE MES DE FEB-2020</t>
  </si>
  <si>
    <t>DF-7</t>
  </si>
  <si>
    <t>Fact # 62218 AIG001-AIG METROPOLITANA CIA DE SEGUROS PAGO DE SEGURO POR ACCIDENTE MES DE MAR-2020</t>
  </si>
  <si>
    <t>DF-6</t>
  </si>
  <si>
    <t>Fact # 63279 AIG001-AIG METROPOLITANA CIA DE SEGUROS PAGO DE SEGURO POR ACCIDENTE MES DE ABR-2020</t>
  </si>
  <si>
    <t>Saldo Final</t>
  </si>
  <si>
    <t>51010104   INTERESES Y MULTAS</t>
  </si>
  <si>
    <t>NDL-3</t>
  </si>
  <si>
    <t>PAGO DE PLLAS. IESS AJUSTES MES DE FEB 2020, COMP#126436394</t>
  </si>
  <si>
    <t>NDL-4</t>
  </si>
  <si>
    <t>PAGO DE PLLAS. IESS FONDOS DE RESERVA MES DE FEB 2020, COMP#19594979</t>
  </si>
  <si>
    <t>NDL-5</t>
  </si>
  <si>
    <t>PAGO PLLAS. IESS PREST. HIPOTECARIOS MES DE FEB 2020, COMP#8457499</t>
  </si>
  <si>
    <t>NDL-6</t>
  </si>
  <si>
    <t>PAGO PLLAS. IESS PREST. QUIROGRAFARIOS MES DE FEB 2020, COMP#26206548</t>
  </si>
  <si>
    <t>NDL-7</t>
  </si>
  <si>
    <t>PAGO DE PLLAS. IESS NORMALES MES DE FEB 2020, COMP#126436306</t>
  </si>
  <si>
    <t>NDL-8</t>
  </si>
  <si>
    <t>PAGO PLLAS. IESS NORMALES MES DE FEB 2020, PABLO BAQUERIZO DAVILA, COMP#126619081</t>
  </si>
  <si>
    <t>N/D BANCO PACIFICO, PAGO DE FACTURA#143102396, 143102395, 143102392, 143102393, 143102394 CNT EP MES DE FEB-2020</t>
  </si>
  <si>
    <t>NDL-11</t>
  </si>
  <si>
    <t xml:space="preserve">N/D TRANSFERENCIA CANCELACIÓN DE INTERESES A CNT EP </t>
  </si>
  <si>
    <t>DF-31</t>
  </si>
  <si>
    <t>Fact # 201903 AGE002-AGENCIA DE REGULACION Y CONTROL DE LAS TELECOMUNICACIONES ARCOTEL PAGO DE DERECHO DE CONCESIONES 0.5% FACTURACIÓN BRUTA (CONC. TELEFONÍA FIJA Y LOCAL) 2DO TRIMESTRE ABR A JUN 2020</t>
  </si>
  <si>
    <t>DF-32</t>
  </si>
  <si>
    <t>Fact # 201904 AGE002-AGENCIA DE REGULACION Y CONTROL DE LAS TELECOMUNICACIONES ARCOTEL SERVICIO DE DERECHO CONCESIONES 0.5% FACTURACIÓN BRUTA (CONC. 1.00 LARGA DISTANCIA INTERNACIONAL) 2DO TRIMESTRE ABR A JUN 2020</t>
  </si>
  <si>
    <t>NDL-1</t>
  </si>
  <si>
    <t>N/D PACIFICO TRANSFERENCIA A SUPERINTENDENCIA DE COMPAÑÍA POR  CONTRIBUCION AÑO 2020</t>
  </si>
  <si>
    <t>DF-60</t>
  </si>
  <si>
    <t>Fact # 210029 AGE002-AGENCIA DE REGULACION Y CONTROL DE LAS TELECOMUNICACIONES ARCOTEL SERVICIO DE DERECHO CONCESIONES  0.5% FACTURACIÓN BRUTA (CONC. TELEFONÍA FIJA Y LOCAL), 3ER TRIMESTRE JUL A SEP 2020</t>
  </si>
  <si>
    <t>NDL-37</t>
  </si>
  <si>
    <t xml:space="preserve">N/D PACIFICO CANCELACIÓN FODETEL 1% 3ER TRIMESTRE POR TELEFONIA LARGA DISTANCIA INTERNACIONAL </t>
  </si>
  <si>
    <t>51010105   PAPELERIA Y UTILES DE OFICINA</t>
  </si>
  <si>
    <t>DF-38</t>
  </si>
  <si>
    <t>Fact # 3586 COR026-CORLANQUIMICA S.A. COMPRA DE SUMINISTROS DE OFICINA</t>
  </si>
  <si>
    <t>DF-59</t>
  </si>
  <si>
    <t>Fact # 429410 IMP002-CORPORACION EL ROSADO S.A. COMPRA DE CINTA AISLANTE</t>
  </si>
  <si>
    <t>DF-14</t>
  </si>
  <si>
    <t>Fact # 3667 COR026-CORLANQUIMICA S.A. COMPRA DE SUMINISTROS DE OFICINA</t>
  </si>
  <si>
    <t>DF-25</t>
  </si>
  <si>
    <t>Fact # 20210 HOL003-RICHARD JAVIER HOLGUIN CHAN ELABORACIÓN DE 10 BLOCKS (CONTRATOS DE ABONADOS), 10 BLOCKS (ACTA DE ACTIVACIÓN E INSTALACIÓN) Y 10 BLOCKS (ANEXO 1A)</t>
  </si>
  <si>
    <t>DF-1</t>
  </si>
  <si>
    <t>Fact # 4678 COR026-CORLANQUIMICA S.A. COMPRA DE SUMINISTROS DE OFICINA</t>
  </si>
  <si>
    <t>DF-47</t>
  </si>
  <si>
    <t>Fact # 5985 ECU013-ECUSOLTEG S.A. COMPRA DE 2 MOUSE INALAMBRICOS, LAPTOP DELL 5593 C17, MEMORIA RAM DE 8GB</t>
  </si>
  <si>
    <t>Fact # 6244 ECU013-ECUSOLTEG S.A. (2) COMPRA DE TINTAS EPSON 4 COLORES</t>
  </si>
  <si>
    <t>DF-33</t>
  </si>
  <si>
    <t>Fact # 6381 ECU013-ECUSOLTEG S.A. COMPRA DE LAPTOP DELL 14-3490 C17 (4.9GHZ 8GB RAM-256), MOUSE INALAMBRICO, DISCO DURO EXTERNO ADATA 1TB, LICENCIA WINDOWS 10PRO Y DISCO DURO INTERNO 2.5</t>
  </si>
  <si>
    <t>DF-34</t>
  </si>
  <si>
    <t>Fact # 6382 ECU013-ECUSOLTEG S.A. COMPRA DE PEN DRIVE 16GB</t>
  </si>
  <si>
    <t>51010110   PUBLICIDAD</t>
  </si>
  <si>
    <t>FE-11</t>
  </si>
  <si>
    <t>Registro-Contabilización Tarj. Corp. gastos varios periodo del 04 ene al 03 feb del 2020  Registro-Contabilización Tarj. Corp. gastos varios periodo del 05 al 27 feb 2020</t>
  </si>
  <si>
    <t>MR-9</t>
  </si>
  <si>
    <t>Registro-Contabilización Tarj. Corp. gastos varios periodo del 05 al 31 marzo 2020 y contribución Solca</t>
  </si>
  <si>
    <t>AB-10</t>
  </si>
  <si>
    <t>Registro-Contabilización Tarj. Corp. gastos varios periodo del 04 al 27 abr 2020 y contribución a Solca</t>
  </si>
  <si>
    <t>MA-9</t>
  </si>
  <si>
    <t>Registro-Contabilización Tarj. Corp. gastos varios periodo del 07 al 29 may 2020 y contribución a Solca</t>
  </si>
  <si>
    <t>JN-9</t>
  </si>
  <si>
    <t>Registro-Contabilización Tarj. Corp. gastos varios periodo del 03 al 19 junio 2020</t>
  </si>
  <si>
    <t>AG-1</t>
  </si>
  <si>
    <t>Registro-Contabilización Tarj. Corp. gastos varios periodo 08, 21 julio y 03 ago 2020</t>
  </si>
  <si>
    <t>OC-10</t>
  </si>
  <si>
    <t>Registro-Contribución Tarj. Corp. gastos varios periodo del 07 al 27 sep 2020, contribución Solca y servicio digital</t>
  </si>
  <si>
    <t>NO-9</t>
  </si>
  <si>
    <t>Registro-Contabilización Tarj. Corp. gastos varios periodo del 10 al 30 oct, 05 nov/2020, contribución Solca y servicio digital</t>
  </si>
  <si>
    <t>51010112   CORREO</t>
  </si>
  <si>
    <t>DR-513</t>
  </si>
  <si>
    <t>Liqu # 2033 MER005-MERELO ANGULO ROBERTO MANUEL REEMBOLSO DE CAJA CHICA DEL 01 AL 10 DE ENERO DEL 2020</t>
  </si>
  <si>
    <t>DR-514</t>
  </si>
  <si>
    <t>Liqu # 2034 MER005-MERELO ANGULO ROBERTO MANUEL REEMBOLSO DE CAJA CHICA DEL 11 AL 24 DE ENERO DEL 2020</t>
  </si>
  <si>
    <t>51010114   GASTOS DE VIAJES</t>
  </si>
  <si>
    <t>EG-103</t>
  </si>
  <si>
    <t>REEMBOLSO POR GASTOS DE VIAJE QUITO MOTIVO: INSPECCIÓN EN LAS INSTALACIONES DE CNT CONOCOTO (F.ESTUPIÑAN)</t>
  </si>
  <si>
    <t>NDL-14</t>
  </si>
  <si>
    <t xml:space="preserve">N/D PACIFICO VALORES POR GASTOS DE VIAJE TÉCNICO INSPECCIÓN ARCOTEL NODO-AMBATO A BYRON BAQUE BAQUE </t>
  </si>
  <si>
    <t>51010116   SEGUROS Y REASEGUROS</t>
  </si>
  <si>
    <t>Fact # 262512 COL001-ZURICH SEGUROS ECUADOR S.A. PÓLIZA#104341 POR CUMPLIMIENTO DE CONTRATO, ARCOTEL</t>
  </si>
  <si>
    <t>DR-121</t>
  </si>
  <si>
    <t>NC # 52008 COL001-ZURICH SEGUROS ECUADOR S.A. N/C APLICA A FACT#02-001-000261010 POR POLIZA DE SEGURO, ARCOTEL</t>
  </si>
  <si>
    <t>DF-12</t>
  </si>
  <si>
    <t>Fact # 129382 SEG014-SEGUROS CONFIANZA S.A. PÓLIZA DE SEGURO DE CUMPLIMIENTO DE CONTRATO SECTOR PÚBLICO (CNT EP)</t>
  </si>
  <si>
    <t>DF-48</t>
  </si>
  <si>
    <t>Fact # 890120 SEG011-SEGUROS EQUINOCCIAL S.A. SEGURO SEGÚN PÓLIZA#50840 POR MULTIRIESGO INDUSTRIAL</t>
  </si>
  <si>
    <t>DF-49</t>
  </si>
  <si>
    <t>Fact # 890137 SEG011-SEGUROS EQUINOCCIAL S.A. SEGUROS SEGÚN POLIZA#52557 POR RESPONSABILIDAD CIVIL EXTRACONTRACTUAL</t>
  </si>
  <si>
    <t>DF-50</t>
  </si>
  <si>
    <t>Fact # 890133 SEG011-SEGUROS EQUINOCCIAL S.A. SEGURO SEGÚN POLIZA#50511 POR FIDELIDAD</t>
  </si>
  <si>
    <t>DF-51</t>
  </si>
  <si>
    <t>Fact # 890132 SEG011-SEGUROS EQUINOCCIAL S.A. SEGUROS SEGÚN POLIZA#50548 DINERO Y VALORES</t>
  </si>
  <si>
    <t>DF-52</t>
  </si>
  <si>
    <t>Fact # 890140 SEG011-SEGUROS EQUINOCCIAL S.A. SEGURO SEGÚN PÓLIZA#50667 POR TRANSPORTE INTERNO</t>
  </si>
  <si>
    <t>DF-46</t>
  </si>
  <si>
    <t>Fact # 288460 COL001-ZURICH SEGUROS ECUADOR S.A. POLIZA: 1042341 POR CUMPLIMIENTO DE CONTRATO A ARCOTEL</t>
  </si>
  <si>
    <t>51010117   GASTOS LEGALES</t>
  </si>
  <si>
    <t>Fact # 4307 AYC004-AYCART VINCENZINI CARRASCO PIERO THOMAS SERVICIO POR AUMENTO DE CAPITAL EN NUMERARIO, (9) CERTIFICACIÓN DE DOCUMENTOS EXHIBIDOS EN ORIGINAL O COPIA CERTIFICADA QUE SE INCORPOREN A LA ESCRITURA PÚBLICA, (1) CONSULTA DATOS BIOMETRICOS SIS</t>
  </si>
  <si>
    <t>Fact # 137 CAL009-CALDERON JACOME CECILIA PAULINA SERVICIO POR (4) MARGINACIONES A LA MATRIZ, GASTOS JURÍDICOS.</t>
  </si>
  <si>
    <t>DF-5</t>
  </si>
  <si>
    <t>Fact # 25998 BOB002-SOLANGE PATRICIA BOBADILLA HENRIQUEZ SERVICIO POR (4) MARGINACIONES A LA MATRIZ, GASTOS LEGALES</t>
  </si>
  <si>
    <t>51010122   HONORARIOS PROFESIONALES</t>
  </si>
  <si>
    <t>DF-26</t>
  </si>
  <si>
    <t>Fact # 830 NOG003-NOGALES Y PLATON MANUEL ALEJANDRO HONORARIOS COMO INTERVENTOR DEL MES DE ENERO 2020</t>
  </si>
  <si>
    <t>DF-22</t>
  </si>
  <si>
    <t>Fact # 6043 ARR005-ARROBA PIEDRA RODRIGO HONORARIOS PROFESIONALES, JUBILACIÓN PATRONAL TODO EL PERSONAL E INDEMNIZACIONES LABORALES POR DESAHUCIO BAJO NIIF-NIC 19 AÑO 2019</t>
  </si>
  <si>
    <t>DF-45</t>
  </si>
  <si>
    <t>Fact # 340 UCF073-BAQUERIZO DAVILA PABLO JONATHAN HONORARIOS PROFESIONALES, PLAN CORP. (TEF#0994398178)</t>
  </si>
  <si>
    <t>Fact # 345 UCF073-BAQUERIZO DAVILA PABLO JONATHAN HONORARIOS PROFESIONALES</t>
  </si>
  <si>
    <t>DF-27</t>
  </si>
  <si>
    <t>Fact # 435 LEA001-LEADING EDGE AUDIT &amp; CONSULTING CIA. LTDA. LEADING EDGE &amp; CONSULTING, HONORARIOS PROFESIONALES POR AUDITORIA EXTERNA, CUOTA 2/4</t>
  </si>
  <si>
    <t>Fact # 856 NOG003-NOGALES Y PLATON MANUEL ALEJANDRO HONORARIOS COMO INTERVENTOR MES DE FEB-2020</t>
  </si>
  <si>
    <t>DF-20</t>
  </si>
  <si>
    <t>Fact # 866 NOG003-NOGALES Y PLATON MANUEL ALEJANDRO HONORARIOS PROFESIONALES COMO INTERVENTOR MES DE MARZO 2020</t>
  </si>
  <si>
    <t>Fact # 875 NOG003-NOGALES Y PLATON MANUEL ALEJANDRO HONORARIOS COMO INTERVENTOR MES DE ABRIL 2020</t>
  </si>
  <si>
    <t>Fact # 402 UCF073-BAQUERIZO DAVILA PABLO JONATHAN HONORARIOS PROFESIONALES MES DE MARZO Y ABRIL 2020</t>
  </si>
  <si>
    <t>Fact # 883 NOG003-NOGALES Y PLATON MANUEL ALEJANDRO HONORARIOS COMO INTERVENTOR MES DE MAYO 2020</t>
  </si>
  <si>
    <t>DF-13</t>
  </si>
  <si>
    <t>Fact # 406 UCF073-BAQUERIZO DAVILA PABLO JONATHAN HONORARIOS PROFESIONALES MES DE MAYO 2020</t>
  </si>
  <si>
    <t>Fact # 900 NOG003-NOGALES Y PLATON MANUEL ALEJANDRO HONORARIOS COMO INTERVENTOR MES DE JUNIO 2020</t>
  </si>
  <si>
    <t>DF-21</t>
  </si>
  <si>
    <t>Fact # 407 UCF073-BAQUERIZO DAVILA PABLO JONATHAN HONORARIOS PROFESIONALES MES DE JUNIO 2020</t>
  </si>
  <si>
    <t>Fact # 102 EST018-ESTUPIÑAN ANDRADE FRANCISCO JAVIER SERVICIOS PRESTADOS DE TELECOMUNICACIONES</t>
  </si>
  <si>
    <t>DF-23</t>
  </si>
  <si>
    <t>Fact # 76 BAQ024-BAQUE BAQUE BYRON PAUL SERVICIOS PROFESIONALES DE TELECOMUNICACIÓN</t>
  </si>
  <si>
    <t>Fact # 918 NOG003-NOGALES Y PLATON MANUEL ALEJANDRO HONORARIOS COMO INTERVENTOR MES DE JULIO 2020</t>
  </si>
  <si>
    <t>DF-24</t>
  </si>
  <si>
    <t>Fact # 411 UCF073-BAQUERIZO DAVILA PABLO JONATHAN HONORARIOS PROFESIONALES MES DE JULIO 2020</t>
  </si>
  <si>
    <t>Fact # 596 LEA001-LEADING EDGE AUDIT &amp; CONSULTING CIA. LTDA. SERVICIOS POR AUDITORIA EXTERNA A LOS ESTADOS FINANCIEROS, POR EL ANO TERMINADO EL 31 DE DICIEMBRE DEL 2019. CUOTAS 3/4 Y 4/4, SEGUN LO INDICADO EN LA CLAUSULA SEPTIMA DEL CONTRATO.-</t>
  </si>
  <si>
    <t>DF-35</t>
  </si>
  <si>
    <t>Fact # 126 BAQ024-BAQUE BAQUE BYRON PAUL SERVICIOS PROFESIONALES DE TELECOMUNICACIÓN MES DE AGOSTO 2020</t>
  </si>
  <si>
    <t>Fact # 103 EST018-ESTUPIÑAN ANDRADE FRANCISCO JAVIER SERVICIOS PRESTADOS DE TELECOMUNICACIÓN</t>
  </si>
  <si>
    <t>Fact # 928 NOG003-NOGALES Y PLATON MANUEL ALEJANDRO HONORARIOS COMO INTERVENTOR POR EL MES DE AGOSTO 2020</t>
  </si>
  <si>
    <t>Fact # 416 UCF073-BAQUERIZO DAVILA PABLO JONATHAN HONORARIOS PROFESIONALES MES DE AGOSTO 2020</t>
  </si>
  <si>
    <t>Fact # 206 ALM012-ALMEIDA REDROVAN MARIO ROGELIO HONORARIOS PROFESIONALES COMISARIO 2019</t>
  </si>
  <si>
    <t>Fact # 946 NOG003-NOGALES Y PLATON MANUEL ALEJANDRO HONORARIOS COMO INTERVENTOR POR MES DE SEPT 2020</t>
  </si>
  <si>
    <t>Fact # 104 EST018-ESTUPIÑAN ANDRADE FRANCISCO JAVIER SERVICIOS PRESTADOS DE TELECOMUNICACIÓN MES DE SEPT 2020</t>
  </si>
  <si>
    <t>Fact # 127 BAQ024-BAQUE BAQUE BYRON PAUL SERVICIOS PROFESIONALES DE TELECOMUNICACIÓN MES DE SEPT 2020</t>
  </si>
  <si>
    <t>Fact # 419 UCF073-BAQUERIZO DAVILA PABLO JONATHAN HONORARIOS PROFESIONALES MES DE SEPT 2020</t>
  </si>
  <si>
    <t>DF-69</t>
  </si>
  <si>
    <t>Fact # 2679 FEL003-FELIX MONTALVO &amp; ASOCIADOS FELMON CIA. LTDA ANTICIPO 50% POR SERVICIOS DE AUDITORÍA EXTERNA A LOS ESTADOS FINANCIEROS POR EL AÑO 2020</t>
  </si>
  <si>
    <t>DF-18</t>
  </si>
  <si>
    <t>Fact # 130 BAQ024-BAQUE BAQUE BYRON PAUL SERVICIOS PROFESIONALES DE TELECOMUNICACIÓN</t>
  </si>
  <si>
    <t>DF-19</t>
  </si>
  <si>
    <t>Fact # 106 EST018-ESTUPIÑAN ANDRADE FRANCISCO JAVIER SERVICIOS PRESTADOS DE TELECOMUNICACIONES</t>
  </si>
  <si>
    <t>DF-30</t>
  </si>
  <si>
    <t>Fact # 955 NOG003-NOGALES Y PLATON MANUEL ALEJANDRO HONORARIOS COMO INTERVENTOR MES DE  OCT 2020</t>
  </si>
  <si>
    <t>Fact # 422 UCF073-BAQUERIZO DAVILA PABLO JONATHAN HONORARIOS PROFESIONALES MES DE OCT 2020</t>
  </si>
  <si>
    <t>Fact # 132 BAQ024-BAQUE BAQUE BYRON PAUL SERVICIOS PROFESIONALES DE TELECOMUNICACIÓN</t>
  </si>
  <si>
    <t>Fact # 965 NOG003-NOGALES Y PLATON MANUEL ALEJANDRO HONORARIOS COMO INTERVENTOR MES DE NOV 2020</t>
  </si>
  <si>
    <t>DF-43</t>
  </si>
  <si>
    <t>Fact # 107 EST018-ESTUPIÑAN ANDRADE FRANCISCO JAVIER SERVICIOS PRESTADOS TELECOMUNICACIONES</t>
  </si>
  <si>
    <t>DF-42</t>
  </si>
  <si>
    <t>Fact # 425 UCF073-BAQUERIZO DAVILA PABLO JONATHAN HONORARIOS PROFESIONALES NOV 2020</t>
  </si>
  <si>
    <t>DF-2</t>
  </si>
  <si>
    <t>Fact # 429 UCF073-BAQUERIZO DAVILA PABLO JONATHAN HONORARIOS PROFESIONALES</t>
  </si>
  <si>
    <t>DF-29</t>
  </si>
  <si>
    <t>Fact # 973 NOG003-NOGALES Y PLATON MANUEL ALEJANDRO HONORARIOS COMO INTERVENTOR MES DE DIC 2020</t>
  </si>
  <si>
    <t>Fact # 108 EST018-ESTUPIÑAN ANDRADE FRANCISCO JAVIER SERVICIOS PRESTADOS DE TELECOMUNICACIONES</t>
  </si>
  <si>
    <t>Fact # 133 BAQ024-BAQUE BAQUE BYRON PAUL SERVICIOS PRESTADOS POR TELECOMUNICACIONES</t>
  </si>
  <si>
    <t>Fact # 430 UCF073-BAQUERIZO DAVILA PABLO JONATHAN HONORARIOS PROFESIONALES MES DE DIC 2020</t>
  </si>
  <si>
    <t>51010124   SERVICIO DE INTERNET BANDA ANCHA</t>
  </si>
  <si>
    <t>Fact # 1652803 DAT001-DATAFAST CIA LTDA SERVICIO DE CONEXIÓN MES DE ENE-2020</t>
  </si>
  <si>
    <t>Fact # 1698743 DAT001-DATAFAST CIA LTDA SERVICIO DE CONEXIÓN MES DE FEB-2020</t>
  </si>
  <si>
    <t>DF-54</t>
  </si>
  <si>
    <t>Fact # 1685012 DAT001-DATAFAST CIA LTDA ALQUILER ANUAL Y SERVICIO DE CONEXIÓN FEB-2020</t>
  </si>
  <si>
    <t>DF-8</t>
  </si>
  <si>
    <t>Fact # 1745150 DAT001-DATAFAST CIA LTDA SERVICIO DE CONEXIÓN INTERNET MES DE MAR-2020</t>
  </si>
  <si>
    <t>Fact # 1792591 DAT001-DATAFAST CIA LTDA SERVICIO DE CONEXIÓN  20-ABR A 19-MAY</t>
  </si>
  <si>
    <t>DF-9</t>
  </si>
  <si>
    <t>Fact # 1831637 DAT001-DATAFAST CIA LTDA SERVICIO CONEXIÓN 20-MAY A 19-JUN 2020</t>
  </si>
  <si>
    <t>DF-3</t>
  </si>
  <si>
    <t>Fact # 1871562 DAT001-DATAFAST CIA LTDA SERVICIO DE CONEXION PERIODO FACTURADO: 20-JUN A 19-JUL</t>
  </si>
  <si>
    <t>Fact # 1912242 DAT001-DATAFAST CIA LTDA SERVICIO DE CONEXIÓN PERIODO 20-JUL A 19-AGO</t>
  </si>
  <si>
    <t>DF-57</t>
  </si>
  <si>
    <t>Fact # 1954832 DAT001-DATAFAST CIA LTDA SERVICIO CONEXION 20-AGO A 19-SEP</t>
  </si>
  <si>
    <t>Fact # 1999280 DAT001-DATAFAST CIA LTDA SERVICIO CONEXION  20-SEP A 19-OCT</t>
  </si>
  <si>
    <t>DF-66</t>
  </si>
  <si>
    <t>Fact # 2044866 DAT001-DATAFAST CIA LTDA SERVICIO CONEXION 20-OCT A 19-NOV</t>
  </si>
  <si>
    <t>DF-55</t>
  </si>
  <si>
    <t>Fact # 2091403 DAT001-DATAFAST CIA LTDA SERVICIO CONEXION 20-NOV A 19-DIC</t>
  </si>
  <si>
    <t>Fact # 2140770 DAT001-DATAFAST CIA LTDA SERVICIO DE ONEXIÓN PERIODO 20-DIC A 19-ENE</t>
  </si>
  <si>
    <t>51020101   ADMINISTRACION</t>
  </si>
  <si>
    <t>BS   BS002   DECIMO TERCER SUELDO</t>
  </si>
  <si>
    <t>EN-17</t>
  </si>
  <si>
    <t>Registro.- Contabilización de Provisión de Beneficios Sociales correspondiente al mes de Enero 2020</t>
  </si>
  <si>
    <t>FE-10</t>
  </si>
  <si>
    <t>Registro.- Contabilización de Provisión de Beneficios Sociales correspondiente al mes de Febrero 2020</t>
  </si>
  <si>
    <t>MR-2</t>
  </si>
  <si>
    <t>Registro.- Contabilización de Provisión de Beneficios Sociales correspondiente al mes de Marzo 2020</t>
  </si>
  <si>
    <t>AB-12</t>
  </si>
  <si>
    <t>Registro.- Contabilización de Provisión de Beneficios Sociales correspondiente al mes de Abril 2020</t>
  </si>
  <si>
    <t>MA-10</t>
  </si>
  <si>
    <t>Registro.- Contabilización de Provisión de Beneficios Sociales correspondiente al mes de Mayo 2020</t>
  </si>
  <si>
    <t>JN-11</t>
  </si>
  <si>
    <t>Registro.- Contabilización de Provisión de Beneficios Sociales correspondiente al mes de Junio 2020</t>
  </si>
  <si>
    <t>JU-9</t>
  </si>
  <si>
    <t>Registro.- Contabilización de Provisión de Beneficios Sociales correspondiente al mes de Julio 2020</t>
  </si>
  <si>
    <t>AG-11</t>
  </si>
  <si>
    <t>Registro.- Contabilización de Provisión de Beneficios Sociales correspondiente al mes de Agosto 2020</t>
  </si>
  <si>
    <t>SE-8</t>
  </si>
  <si>
    <t>Registro.- Contabilización de Provisión de Beneficios Sociales correspondiente al mes de Septiembre 2020</t>
  </si>
  <si>
    <t>OC-9</t>
  </si>
  <si>
    <t>Registro.- Contabilización de Provisión de Beneficios Sociales correspondiente al mes de Octubre 2020</t>
  </si>
  <si>
    <t>NO-8</t>
  </si>
  <si>
    <t>Registro.- Contabilización de Provisión de Beneficios Sociales correspondiente al mes de Noviembre 2020</t>
  </si>
  <si>
    <t>DI-9</t>
  </si>
  <si>
    <t>Registro.- Contabilización de Provisión de Beneficios Sociales correspondiente al mes de Diciembre 2020</t>
  </si>
  <si>
    <t>BS   BS003   DECIMO CUARTO SUELDO</t>
  </si>
  <si>
    <t>BS   BS004   VACACIONES</t>
  </si>
  <si>
    <t>EG-62</t>
  </si>
  <si>
    <t>MERELO ANGULO ROBERTO, LIQ. DE VACACIONES PERIODO 01 FEB 2019 AL 31 ENE 2020 MAS 10 DIAS ADICIONALES</t>
  </si>
  <si>
    <t>NDL-39</t>
  </si>
  <si>
    <t>N/D PACIFICO LIQ. VACACIONES A SANCHEZ CALDERON TANIA PERIODO 14/OCT/2018 AL 13/OCT/2019 Y 14/OCT/2019 AL 13/OCT/2020</t>
  </si>
  <si>
    <t>NDL-13</t>
  </si>
  <si>
    <t>N/D PACIFICO LIQ. DE VACACIONES PERIODO SEP/2018 A AGO/2019, GUZHÑAY HIDALGO MARIA AUXILIADORA</t>
  </si>
  <si>
    <t>BS   BS005   FONDO DE RESERVA ADMINISTRATIVO</t>
  </si>
  <si>
    <t>BS   BS009   APORTES PATRONAL-PERSONAL</t>
  </si>
  <si>
    <t>BS   BS010   SUELDO</t>
  </si>
  <si>
    <t>EG-42</t>
  </si>
  <si>
    <t>MERELO ANGULO ROBERTO, PAGO DE 2DA QUINCENA MES DE ENE-2019</t>
  </si>
  <si>
    <t>EG-43</t>
  </si>
  <si>
    <t>RONQUILLO MORAN  PERFECTO, PAGO DE 2DA QUINCENA MES DE ENE-2019</t>
  </si>
  <si>
    <t>NDL-9</t>
  </si>
  <si>
    <t>TRANSFERENCIA ROLES DE PAGO 2DA QUINCENA MES DE ENERO-2019</t>
  </si>
  <si>
    <t>EG-85</t>
  </si>
  <si>
    <t>MERELO ANGULO ROBERTO, PAGO DE 2DA QUINCENA MES DE FEB-2020</t>
  </si>
  <si>
    <t>EG-86</t>
  </si>
  <si>
    <t>RONQUILLO MORAN  PERFECTO, PAGO DE 2DA QUINCENA MES DE FEB-2020</t>
  </si>
  <si>
    <t>N/D TRANSFERENCIA ROLES DE PAGO 2DA QUINCENA MES DE FEB-2020</t>
  </si>
  <si>
    <t>NDL-16</t>
  </si>
  <si>
    <t>N/D BANCO PACIFICO PAGO DE 2DA QUINCENA MES DE MAR-2020</t>
  </si>
  <si>
    <t>NDL-18</t>
  </si>
  <si>
    <t>N/D BANCO PACIFICO PAGO DE 2DA QUINCENA MES DE MAR-2020, RONQUILLO MORAN  PERFECTO</t>
  </si>
  <si>
    <t>NDL-19</t>
  </si>
  <si>
    <t>N/D BANCO PACIFICO PAGO DE 2DA QUINCENA MES DE MAR-2020, MERELO ANGULO MANUEL</t>
  </si>
  <si>
    <t>NDL-21</t>
  </si>
  <si>
    <t>N/D BANCO PACIFICO ROLES DE PAGO 2DA QUINCENA MES DE ABRIL 2020</t>
  </si>
  <si>
    <t>NDL-22</t>
  </si>
  <si>
    <t>PRODUBANCO TRANSFERENCIA PAGO DE 2DA QUINCENA MES DE ABRIL 2020, A RONQUILLO PERFECTO ISAIAS</t>
  </si>
  <si>
    <t>N/D TRANSFERENCIA ROLES DE PAGO 2DA QUINCENA MES DE MAYO 2020</t>
  </si>
  <si>
    <t>N/D TRANSFERENCIA PAGO DE 2DA QUINCENA MES DE MAYO 2020, A RONQUILLO MORAN PERFECTO ISAIAS</t>
  </si>
  <si>
    <t>NDL-41</t>
  </si>
  <si>
    <t>N/D TRANSFERENCIA ROLES DE PAGO 2DA QUINCENA MES DE JUNIO 2020</t>
  </si>
  <si>
    <t>NDL-42</t>
  </si>
  <si>
    <t>N/D PRODUBANCO PAGO DE 2DA QUINCENA MES DE JUNIO 2020, A RONQUILLO MORAN PERFECTO ISAIAS</t>
  </si>
  <si>
    <t>NDL-40</t>
  </si>
  <si>
    <t xml:space="preserve">N/D TRANSFERENCIA ROL DE PAGO 2DA QUINCENA MES DE JULIO 2020, A RONQUILLO MORAN PERFECTO ISAIAS </t>
  </si>
  <si>
    <t>N/D TRANSFERENCIA ROLES DE PAGO 2DA QUINCENA MES DE JULIO 2020</t>
  </si>
  <si>
    <t>NDL-52</t>
  </si>
  <si>
    <t>N/D PACIFICO ROLES DE PAGO 2DA QUINCENA MES DE AGOSTO 2020</t>
  </si>
  <si>
    <t>NDL-53</t>
  </si>
  <si>
    <t xml:space="preserve">N/D PRODUBANCO ROLES DE PAGO 2DA QUINCENA MES DE AGOSTO 2020, PERFECTO ISAIAS RONQUILLO MORAN </t>
  </si>
  <si>
    <t xml:space="preserve">N/D PRODUBANCO TRANSFERENCIA PAGO DE 2DA QUINCENA MES DE SEP 2020 A PERFECTO ISAIAS RONQUILLO MORAN </t>
  </si>
  <si>
    <t>NDL-54</t>
  </si>
  <si>
    <t>N/D PACIFICO TRANSFERENCIA ROLES DE PAGO 2DA QUINCENA MES DE SEP 2020</t>
  </si>
  <si>
    <t>N/D PACIFICO ROLES DE PAGO 2DA QUINCENA DE OCTUBRE DEL 2020</t>
  </si>
  <si>
    <t xml:space="preserve">N/D PRODUBANCO ROLES DE PAGO 2DA QUINCENA MES DE OCT 2020 A RONQUILLO MORAN PERFECTO ISAIAS </t>
  </si>
  <si>
    <t>NDL-47</t>
  </si>
  <si>
    <t>N/D PACIFICO ROLES DE PAGO 2DA QUINCENA MES DE NOV 2020</t>
  </si>
  <si>
    <t>N/D PRODUBANCO ROLES DE PAGO 2DA QUINCENA MES NOV 2020, A RONQUILLO MORAN PERFECTO ISAIAS</t>
  </si>
  <si>
    <t>NDL-56</t>
  </si>
  <si>
    <t>N/D PACIFICO ROLES DE PAGO 2DA QUINCENA MES DE DICIEMBRE 2020</t>
  </si>
  <si>
    <t xml:space="preserve">N/D PRODUBANCO ROL DE PAGO 2DA QUINCENA MES DE DIC 2020, RONQUILLO MORAN PERFECTO ISAIAS </t>
  </si>
  <si>
    <t>BS   BS017   PROV. JUB. PATRONAL MAYOR A 10 AÑOS</t>
  </si>
  <si>
    <t>DI-15</t>
  </si>
  <si>
    <t>Registro.- Provisión Jubilación Patronal aplicados con NIC 19 al 31 de Diciembre 2020</t>
  </si>
  <si>
    <t>Registro.- Gastos Financieros en Provisión Jubilación Patronal aplicados con NIC 19 al 31 de Diciembre 2020</t>
  </si>
  <si>
    <t>BS   BS019   PROV. BONIFICACION POR DESAHUCIO</t>
  </si>
  <si>
    <t>DI-16</t>
  </si>
  <si>
    <t>Registro.- Provisión indemnizaciones laborables por desahucio según codigo de trabajo al 31 de Diciembre 2020</t>
  </si>
  <si>
    <t>Registro.- Gastos Financieros Provisión indemnizaciones laborables por desahucio según codigo de trabajo al 31 de Diciembre 2020</t>
  </si>
  <si>
    <t>51020102   IMPUESTOS  CONTRIBUCIONES Y VARIOS.</t>
  </si>
  <si>
    <t>GG   CAM013   CAMARA DE COMERCIO DE MANTA</t>
  </si>
  <si>
    <t>Fact # 7402 CAM013-CAMARA DE COMERCIO DE MANTA AFILIACION DE NUEVOS SOCIOS - A LA CAMARA DE COMERCIO DE MANTA CUOTA DE INGRESO: $ 160 DICIEMBRE: $ 70 CARNET: $ 70</t>
  </si>
  <si>
    <t>GG   GG0013   MANTEN. Y REPARAC. DE VEHICULOS</t>
  </si>
  <si>
    <t>DF-61</t>
  </si>
  <si>
    <t>Fact # 335665 ATI002-ATIMASA S.A. COMPRA DE COMBUSTIBLE</t>
  </si>
  <si>
    <t>DF-62</t>
  </si>
  <si>
    <t>Fact # 338188 ATI002-ATIMASA S.A. COMPRA DE COMBUSTIBLE</t>
  </si>
  <si>
    <t>DF-64</t>
  </si>
  <si>
    <t>Fact # 423800 NUE001-NUEVAS OPERACIONES COMERCIALES NUCOPSA S.A. COMPRA DE COMBUSTIBLE</t>
  </si>
  <si>
    <t>DF-65</t>
  </si>
  <si>
    <t>Fact # 73944 ATI002-ATIMASA S.A. COMPRA DE COMBUSTIBLE</t>
  </si>
  <si>
    <t>Fact # 341988 ATI002-ATIMASA S.A. COMPRA DE COMBUSTIBLE</t>
  </si>
  <si>
    <t>DF-58</t>
  </si>
  <si>
    <t>Fact # 344499 ATI002-ATIMASA S.A. COMPRA DE COMBUSTIBLE</t>
  </si>
  <si>
    <t>Fact # 399604 NUE001-NUEVAS OPERACIONES COMERCIALES NUCOPSA S.A. COMPRA DE COMBUSTIBLE</t>
  </si>
  <si>
    <t>DF-71</t>
  </si>
  <si>
    <t>Fact # 176959 ATI002-ATIMASA S.A. COMPRA DE COMBUSTIBLE</t>
  </si>
  <si>
    <t>Fact # 350905 ATI002-ATIMASA S.A. COMPRA DE COMBUSTIBLE</t>
  </si>
  <si>
    <t>Fact # 385079 NUE001-NUEVAS OPERACIONES COMERCIALES NUCOPSA S.A. COMPRA DE COMBUSTIBLE</t>
  </si>
  <si>
    <t>DF-36</t>
  </si>
  <si>
    <t>Fact # 385216 NUE001-NUEVAS OPERACIONES COMERCIALES NUCOPSA S.A. COMPRA DE COMBUSTIBLE</t>
  </si>
  <si>
    <t>DF-37</t>
  </si>
  <si>
    <t>Fact # 723991 ULL002-ULLAURI NOBLECILLA ANA PRISCILA COMPRA DE COMBUSTIBLE</t>
  </si>
  <si>
    <t>Fact # 443372 MAX004-MAXICOMBUST SA COMPRA DE COMBUSTIBLE</t>
  </si>
  <si>
    <t>DF-39</t>
  </si>
  <si>
    <t>Fact # 386193 NUE001-NUEVAS OPERACIONES COMERCIALES NUCOPSA S.A. COMPRA DE COMBUSTIBLE</t>
  </si>
  <si>
    <t>DF-41</t>
  </si>
  <si>
    <t>Fact # 387099 NUE001-NUEVAS OPERACIONES COMERCIALES NUCOPSA S.A. COMPRA DE COMBUSTIBLE</t>
  </si>
  <si>
    <t>Fact # 151278 NUE001-NUEVAS OPERACIONES COMERCIALES NUCOPSA S.A. COMPRA DE COMBUSTIBLE</t>
  </si>
  <si>
    <t>Fact # 353107 ATI002-ATIMASA S.A. COMPRA DE COMBUSTIBLE</t>
  </si>
  <si>
    <t>Fact # 151931 NUE001-NUEVAS OPERACIONES COMERCIALES NUCOPSA S.A. COMPRA DE COMBUSTIBLE</t>
  </si>
  <si>
    <t>DF-44</t>
  </si>
  <si>
    <t>Fact # 1168811 COO007-COOPERATIVA DE TRANSPORTE INTRAPROVINCIAL DE PASAJEROS PRESIDENTE ELOY ALFARO COMPRA DE COMBUSTIBLE</t>
  </si>
  <si>
    <t>Fact # 625712 NUE001-NUEVAS OPERACIONES COMERCIALES NUCOPSA S.A. COMPRA DE COMBUSTIBLE</t>
  </si>
  <si>
    <t>Fact # 773040 NUE001-NUEVAS OPERACIONES COMERCIALES NUCOPSA S.A. COMPRA DE COMBUSTIBLE</t>
  </si>
  <si>
    <t>Fact # 628631 NUE001-NUEVAS OPERACIONES COMERCIALES NUCOPSA S.A. COMPRA DE COMBUSTIBLE</t>
  </si>
  <si>
    <t>Fact # 629967 NUE001-NUEVAS OPERACIONES COMERCIALES NUCOPSA S.A. COMPRA DE COMBUSTIBLE</t>
  </si>
  <si>
    <t>Fact # 630633 NUE001-NUEVAS OPERACIONES COMERCIALES NUCOPSA S.A. COMPRA DE COMBUSTIBLE</t>
  </si>
  <si>
    <t>AB-11</t>
  </si>
  <si>
    <t xml:space="preserve">Registro-Contabilización Ajuste por valores en Nucopsa Factura#630633-632089 </t>
  </si>
  <si>
    <t>Fact # 632089 NUE001-NUEVAS OPERACIONES COMERCIALES NUCOPSA S.A. COMPRA DE COMBUSTIBLE</t>
  </si>
  <si>
    <t>Fact # 790679 MAX004-MAXICOMBUST SA COMPRA DE COMBUSTIBLE</t>
  </si>
  <si>
    <t>Fact # 1352973 CAN007-CANCESA S.A. COMPRA DE COMBUSTIBLE</t>
  </si>
  <si>
    <t>Fact # 124 TAL006-TALLERES Y SERVICIOS PRORECORDS S.A. MANTENIMIENTO CORRECTIVO DE FURGONETA BERLINGO 22 REALIZADO EL 13/03/2020, PLACA GRF0517, KM171541</t>
  </si>
  <si>
    <t>Fact # 693827 ATI002-ATIMASA S.A. COMPRA DE COMBUSTIBLE</t>
  </si>
  <si>
    <t>Fact # 695420 ATI002-ATIMASA S.A. COMPRA DE COMBUSTIBLE</t>
  </si>
  <si>
    <t>Fact # 44940 GUA083-AUTOMERCADO S.A. COMPRA DE ACEITE</t>
  </si>
  <si>
    <t>Fact # 909736 ATI002-ATIMASA S.A. COMPRA DE COMBUSTIBLE</t>
  </si>
  <si>
    <t>DF-4</t>
  </si>
  <si>
    <t>Fact # 163 TAL006-TALLERES Y SERVICIOS PRORECORDS S.A. MANTENIMIENTO CORRECTIVO VEHICULO  BERLINGO 22, GRF517, KM172498</t>
  </si>
  <si>
    <t>Fact # 394002 ATI002-ATIMASA S.A. COMPRA DE COMBUSTIBLE</t>
  </si>
  <si>
    <t>Fact # 394634 ATI002-ATIMASA S.A. COMPRA DE COMBUSTIBLE</t>
  </si>
  <si>
    <t>Fact # 77637 ATI002-ATIMASA S.A. COMPRA DE COMBUSTIBLE</t>
  </si>
  <si>
    <t>DF-28</t>
  </si>
  <si>
    <t>Fact # 49930 GUA083-AUTOMERCADO S.A. COMPRA DE COMBUSTIBLE</t>
  </si>
  <si>
    <t>Fact # 396216 ATI002-ATIMASA S.A. COMPRA DE COMBUSTIBLE</t>
  </si>
  <si>
    <t>Fact # 397742 ATI002-ATIMASA S.A. COMPRA DE COMBUSTIBLE</t>
  </si>
  <si>
    <t>Fact # 487461 ATI002-ATIMASA S.A. COMPRA DE COMBUSTIBLE</t>
  </si>
  <si>
    <t>Fact # 860537 MAX004-MAXICOMBUST SA COMPRA DE COMBUSTIBLE</t>
  </si>
  <si>
    <t>Fact # 572962 ATI002-ATIMASA S.A. COMPRA DE COMBUSTIBLE</t>
  </si>
  <si>
    <t>Fact # 573492 ATI002-ATIMASA S.A. COMPRA DE COMBUSTIBLE</t>
  </si>
  <si>
    <t>Fact # 573668 ATI002-ATIMASA S.A. COMPRA DE COMBUSTIBLE</t>
  </si>
  <si>
    <t>Fact # 737391 GAS007-GAS-ELIALEHI S.A. COMPRA DE COMBUSTIBLE</t>
  </si>
  <si>
    <t>Fact # 527119 ATI002-ATIMASA S.A. COMRA DE COMBUSTIBLE</t>
  </si>
  <si>
    <t>Fact # 166899 CAS030-CASANOVA REYNOSO IVAN ENRICO COMPRA DE COMBUSTIBLE</t>
  </si>
  <si>
    <t>Fact # 39425 BEL003-BELLASI S.A. COMPRA DE COMBUSTIBLE</t>
  </si>
  <si>
    <t>Fact # 39536 BEL003-BELLASI S.A. COMPRA DE COMBUSTIBLE</t>
  </si>
  <si>
    <t>DF-56</t>
  </si>
  <si>
    <t>Fact # 169221 CAS030-CASANOVA REYNOSO IVAN ENRICO COMPRA DE COMBUSTIBLE</t>
  </si>
  <si>
    <t>Fact # 170444 CAS030-CASANOVA REYNOSO IVAN ENRICO COMPRA DE COMBUSTIBLE</t>
  </si>
  <si>
    <t>Fact # 171025 CAS030-CASANOVA REYNOSO IVAN ENRICO COMPRA DE COMBUSTIBLE</t>
  </si>
  <si>
    <t>Fact # 172514 CAS030-CASANOVA REYNOSO IVAN ENRICO COMPRA DE COMBUSTIBLE</t>
  </si>
  <si>
    <t>Fact # 172515 CAS030-CASANOVA REYNOSO IVAN ENRICO COMPRA DE COMBUSTIBLE</t>
  </si>
  <si>
    <t>Fact # 173168 CAS030-CASANOVA REYNOSO IVAN ENRICO COMPRA DE COMBUSTIBLE</t>
  </si>
  <si>
    <t>GG   GG0040   SUPERINTENDENCIA DE COMPAÑIAS</t>
  </si>
  <si>
    <t>GG   GG0041   GASTO DE IVA</t>
  </si>
  <si>
    <t>NO-11</t>
  </si>
  <si>
    <t xml:space="preserve">Registro-Contabilización por impuestos de combustible sin derecho a CT mes de nov 2020 </t>
  </si>
  <si>
    <t>DI-11</t>
  </si>
  <si>
    <t>Registro-Contabilización por impuestos de combustible sin derecho a CT mes de dic 2020</t>
  </si>
  <si>
    <t>GG   GG0045   IMPUESTO RETENCIÓN EN LA FUENTE-IVA</t>
  </si>
  <si>
    <t>N/D BANCO DEL PACIFICO SEGUROS CONFIANZA FACTURA#129382 PÓLIZA DE SEGURO DE CUMPLIMIENTO DE CONTRATO SECTOR PÚBLICO (CNT EP), RTE#8714 ASUMIDA</t>
  </si>
  <si>
    <t>Fact # 25998 BOB002-SOLANGE PATRICIA BOBADILLA HENRIQUEZ SERVICIO POR (4) MARGINACIONES A LA MATRIZ, GASTOS LEGALES, SE ASUME RETENCIÓN#9330</t>
  </si>
  <si>
    <t>DF-11</t>
  </si>
  <si>
    <t>Fact # 10429 SUP001-CORPORACION FAVORITA C.A. COMPRA DE 6 CONTENEDORES NAVIDEÑOS, SE ASUME VALOR DE RETENCIÓN</t>
  </si>
  <si>
    <t>Fact # 10428 SUP001-CORPORACION FAVORITA C.A. COMPRA DE 24 CONTENEDORES NAVIDEÑOS Y 12 PAVOS</t>
  </si>
  <si>
    <t>GG   GG0063   ICE</t>
  </si>
  <si>
    <t>Fact # 138978769 PAC005-CORPORACION NACIONAL DE TELECOMUNICACIONES CNT EP PENSIÓN BÁSICA SERVICIO#23820600 MES DE DIC-19 POR TRONCAL SIP/QUITO/ENLACE 10 CANALES LLAMADA DE VOZ</t>
  </si>
  <si>
    <t>Fact # 138978770 PAC005-CORPORACION NACIONAL DE TELECOMUNICACIONES CNT EP PENSION BASICA SERVICIO#43805540 MES DIC  2019 POR TRONCAL SIP/ENERO/GYE/ENLACE 10 CANALES LLAMADA DE VOZ</t>
  </si>
  <si>
    <t>Fact # 138978773 PAC005-CORPORACION NACIONAL DE TELECOMUNICACIONES CNT EP CONSUMO TELEFÓNICO#42682706 MES DE DIC-2019</t>
  </si>
  <si>
    <t>Fact # 62799419 OTE001-OTECEL S.A PLAN CORPORATIVO PERIODO DEL 08-DIC-2019 AL 07-ENE-2020</t>
  </si>
  <si>
    <t>Fact # 141104127 PAC005-CORPORACION NACIONAL DE TELECOMUNICACIONES CNT EP PENSIÓN BÁSICA SERVICIO#23820600 MES DE ENE-20 POR TRONCAL SIP/QUITO/ENLACE 10 CANALES LLAMADA DE VOZ</t>
  </si>
  <si>
    <t>Fact # 141104128 PAC005-CORPORACION NACIONAL DE TELECOMUNICACIONES CNT EP PENSION BASICA SERVICIO#43805540 MES ENE-2020 POR TRONCAL SIP/ENERO/GYE/ENLACE 10 CANALES LLAMADA DE VOZ</t>
  </si>
  <si>
    <t>Fact # 141104131 PAC005-CORPORACION NACIONAL DE TELECOMUNICACIONES CNT EP CONSUMO TELEFÓNICO#42682706 MES DE ENE-2020</t>
  </si>
  <si>
    <t>Fact # 63577447 OTE001-OTECEL S.A PLAN CORPORATIVO PERIODO DEL 08 ENE AL 07 FEB 2020</t>
  </si>
  <si>
    <t>Fact # 143102392 PAC005-CORPORACION NACIONAL DE TELECOMUNICACIONES CNT EP PENSIÓN BÁSICA SERVICIO#23820600 MES DE FEB-20 POR TRONCAL SIP/QUITO/ENLACE 10 CANALES LLAMADA DE VOZ</t>
  </si>
  <si>
    <t>Fact # 143102393 PAC005-CORPORACION NACIONAL DE TELECOMUNICACIONES CNT EP PENSION BASICA SERVICIO#43805540 MES FEB-2020 POR TRONCAL SIP/ENERO/GYE/ENLACE 10 CANALES LLAMADA DE VOZ</t>
  </si>
  <si>
    <t>Fact # 1431023 PAC005-CORPORACION NACIONAL DE TELECOMUNICACIONES CNT EP CONSUMO TELEFÓNICO#42682706 MES DE FEB-2020</t>
  </si>
  <si>
    <t>Fact # 64417020 OTE001-OTECEL S.A PLAN CORPORATIVO PERIODO DEL 08 FEB AL 07 MAR 2020</t>
  </si>
  <si>
    <t>Fact # 145645046 PAC005-CORPORACION NACIONAL DE TELECOMUNICACIONES CNT EP PENSION BASICA SERVICIO#43805540 MES MAR-2020 POR TRONCAL SIP/ENERO/GYE/ENLACE 10 CANALES LLAMADA DE VOZ</t>
  </si>
  <si>
    <t>Fact # 145645045 PAC005-CORPORACION NACIONAL DE TELECOMUNICACIONES CNT EP PENSIÓN BÁSICA SERVICIO#23820600 MES DE MAR-20 POR TRONCAL SIP/QUITO/ENLACE 10 CANALES LLAMADA DE VOZ</t>
  </si>
  <si>
    <t>Fact # 145645049 PAC005-CORPORACION NACIONAL DE TELECOMUNICACIONES CNT EP CONSUMO TELEFÓNICO#42682706 MES DE MAR-2020</t>
  </si>
  <si>
    <t>Fact # 65309891 OTE001-OTECEL S.A PLAN CORPORATIVO PERIODO  08-MAR-2020 AL 07-ABR-2020</t>
  </si>
  <si>
    <t>Fact # 147302959 PAC005-CORPORACION NACIONAL DE TELECOMUNICACIONES CNT EP PENSIÓN BÁSICA SERVICIO#23820600 MES DE ABR-20 POR TRONCAL SIP/QUITO/ENLACE 10 CANALES LLAMADA DE VOZ</t>
  </si>
  <si>
    <t>Fact # 147302960 PAC005-CORPORACION NACIONAL DE TELECOMUNICACIONES CNT EP PENSION BASICA SERVICIO#43805540 MES ABR-2020 POR TRONCAL SIP/ENERO/GYE/ENLACE 10 CANALES LLAMADA DE VOZ</t>
  </si>
  <si>
    <t>Fact # 65998232 OTE001-OTECEL S.A PLAN CORPORATIVO PERIODO  08-ABR-2020 AL 07-MAY-2020</t>
  </si>
  <si>
    <t>Fact # 149773460 PAC005-CORPORACION NACIONAL DE TELECOMUNICACIONES CNT EP PENSION BASICA SERVICIO#43805540 MES MAY-2020 POR TRONCAL SIP/ENERO/GYE/ENLACE 10 CANALES LLAMADA DE VOZ</t>
  </si>
  <si>
    <t>Fact # 149773459 PAC005-CORPORACION NACIONAL DE TELECOMUNICACIONES CNT EP PENSIÓN BÁSICA SERVICIO#23820600 MES DE MAY-20 POR TRONCAL SIP/QUITO/ENLACE 10 CANALES LLAMADA DE VOZ</t>
  </si>
  <si>
    <t>Fact # 1497734 PAC005-CORPORACION NACIONAL DE TELECOMUNICACIONES CNT EP CONSUMO TELEFÓNICO#42682706 MES DE MAYO 2020</t>
  </si>
  <si>
    <t>Fact # 66721772 OTE001-OTECEL S.A PLAN CORP. PERIODO 08-MAY AL 07-JUN-2020</t>
  </si>
  <si>
    <t>Fact # 151973913 PAC005-CORPORACION NACIONAL DE TELECOMUNICACIONES CNT EP PENSIÓN BÁSICA SERVICIO#23820600 MES DE JUN-20 POR TRONCAL SIP/QUITO/ENLACE 10 CANALES LLAMADA DE VOZ</t>
  </si>
  <si>
    <t>DF-15</t>
  </si>
  <si>
    <t>Fact # 151973914 PAC005-CORPORACION NACIONAL DE TELECOMUNICACIONES CNT EP PENSION BASICA SERVICIO#43805540 MES JUN-2020 POR TRONCAL SIP/ENERO/GYE/ENLACE 10 CANALES LLAMADA DE VOZ</t>
  </si>
  <si>
    <t>Fact # 67479437 OTE001-OTECEL S.A PLAN CORP. 08-JUN-2020 AL 07-JUL-2020</t>
  </si>
  <si>
    <t>Fact # 153935470 PAC005-CORPORACION NACIONAL DE TELECOMUNICACIONES CNT EP PENSIÓN BÁSICA SERVICIO#23820600 MES DE JUL-20 POR TRONCAL SIP/QUITO/ENLACE 10 CANALES LLAMADA DE VOZ</t>
  </si>
  <si>
    <t>Fact # 153935471 PAC005-CORPORACION NACIONAL DE TELECOMUNICACIONES CNT EP PENSION BASICA SERVICIO#43805540 MES JUL-2020 POR TRONCAL SIP/ENERO/GYE/ENLACE 10 CANALES LLAMADA DE VOZ</t>
  </si>
  <si>
    <t>Fact # 153935474 PAC005-CORPORACION NACIONAL DE TELECOMUNICACIONES CNT EP CONSUMO TELEFÓNICO# 42682706 MES DE JULIO 2020</t>
  </si>
  <si>
    <t>Fact # 68284468 OTE001-OTECEL S.A PLAN CORP. 08-JUL-2020 AL 07-AGO-2020</t>
  </si>
  <si>
    <t>Fact # 156125052 PAC005-CORPORACION NACIONAL DE TELECOMUNICACIONES CNT EP PENSIÓN BÁSICA SERVICIO#23820600 MES DE AGO-20 POR TRONCAL SIP/QUITO/ENLACE 10 CANALES LLAMADA DE VOZ</t>
  </si>
  <si>
    <t>Fact # 156125053 PAC005-CORPORACION NACIONAL DE TELECOMUNICACIONES CNT EP PENSION BASICA SERVICIO#43805540 MES AGO-2020 POR TRONCAL SIP/ENERO/GYE/ENLACE 10 CANALES LLAMADA DE VOZ</t>
  </si>
  <si>
    <t>Fact # 1561250 PAC005-CORPORACION NACIONAL DE TELECOMUNICACIONES CNT EP CONSUMO TELEFÓNICO# 42682706 MES DE AGOSTO 2020</t>
  </si>
  <si>
    <t>Fact # 68957085 OTE001-OTECEL S.A PLAN CORP. 08-AGO-2020 AL 07-SEP-2020</t>
  </si>
  <si>
    <t>Fact # 2078 TRA009-TRANSFERUNION S.A. COMSION SERV. RED ACTIVA RECAUD LINKOTEL SEP-20</t>
  </si>
  <si>
    <t>Fact # 157807889 PAC005-CORPORACION NACIONAL DE TELECOMUNICACIONES CNT EP PENSION BASICA SERVICIO#43805540 MES SEP-2020 POR TRONCAL</t>
  </si>
  <si>
    <t>Fact # 157807892 PAC005-CORPORACION NACIONAL DE TELECOMUNICACIONES CNT EP CONSUMO TELEFÓNICO# 42682706 MES DE SEPTIEMBRE 2020</t>
  </si>
  <si>
    <t>DF-17</t>
  </si>
  <si>
    <t>Fact # 6978232 OTE001-OTECEL S.A PLAN CORP. PERIODO 08-SEP-2020 AL 07-OCT-2020</t>
  </si>
  <si>
    <t>Fact # 157807888 PAC005-CORPORACION NACIONAL DE TELECOMUNICACIONES CNT EP PENSIÓN BÁSICA SERVICIO#23820600 MES DE SEP-20 POR TRONCAL SIP/QUITO/ENLACE 10 CANALES LLAMADA DE VOZ</t>
  </si>
  <si>
    <t>Fact # 160351412 PAC005-CORPORACION NACIONAL DE TELECOMUNICACIONES CNT EP PENSIÓN BÁSICA SERVICIO#23820600 MES DE OCT-20 POR TRONCAL SIP/QUITO/ENLACE 10 CANALES LLAMADA DE VOZ</t>
  </si>
  <si>
    <t>Fact # 160351413 PAC005-CORPORACION NACIONAL DE TELECOMUNICACIONES CNT EP PENSION BASICA SERVICIO#43805540 MES OCT-2020 POR TRONCAL</t>
  </si>
  <si>
    <t>Fact # 160351416 PAC005-CORPORACION NACIONAL DE TELECOMUNICACIONES CNT EP CONSUMO TELEFÓNICO# 42682706 MES DE OCTUBRE 2020</t>
  </si>
  <si>
    <t>Fact # 70573222 OTE001-OTECEL S.A PLAN CORP. PERIODO 08-OCT-2020 AL 07-NOV-2020</t>
  </si>
  <si>
    <t>Fact # 161965721 PAC005-CORPORACION NACIONAL DE TELECOMUNICACIONES CNT EP PENSIÓN BÁSICA SERVICIO#23820600 MES DE NOV-20 POR TRONCAL SIP/QUITO/ENLACE 10 CANALES LLAMADA DE VOZ</t>
  </si>
  <si>
    <t>Fact # 161965722 PAC005-CORPORACION NACIONAL DE TELECOMUNICACIONES CNT EP PENSION BASICA SERVICIO#43805540 MES NOV-2020 POR TRONCAL</t>
  </si>
  <si>
    <t>Fact # 161965725 PAC005-CORPORACION NACIONAL DE TELECOMUNICACIONES CNT EP CONSUMO TELEFÓNICO# 42682706 MES DE NOVIEMBRE 2020</t>
  </si>
  <si>
    <t>Fact # 71351587 OTE001-OTECEL S.A PLAN CORP. PERIODO 08-NOV-2020 AL 07-DIC-2020</t>
  </si>
  <si>
    <t>GG   GG0065   COMISION WESTERN UNION</t>
  </si>
  <si>
    <t>Fact # 1677 TRA009-TRANSFERUNION S.A. COMISIÓN SERV. RED ACTIVA RECAUD DIC-2019</t>
  </si>
  <si>
    <t>Fact # 1744 TRA009-TRANSFERUNION S.A. COMISIÓN SERV. RED ACTIVA RECAUDACIÓN ENE-2020</t>
  </si>
  <si>
    <t>Fact # 1785 TRA009-TRANSFERUNION S.A. COMISIÓN SERV. RED ACTIVA RECAUD. FEB-2020</t>
  </si>
  <si>
    <t>Fact # 1839 TRA009-TRANSFERUNION S.A. COMSION SERV. RED ACTIVA RECAUD LINKOTEL MAR-20</t>
  </si>
  <si>
    <t>Fact # 1876 TRA009-TRANSFERUNION S.A. COMSION SERV. RED ACTIVA RECAUD LINKOTEL ABR-20</t>
  </si>
  <si>
    <t>Fact # 1914 TRA009-TRANSFERUNION S.A. COMISION SERV. RED ACTIVA RECAUD MAY-20</t>
  </si>
  <si>
    <t>Fact # 1958 TRA009-TRANSFERUNION S.A. COMSION SERV. RED ACTIVA RECAUD LINKOTEL JUN-20</t>
  </si>
  <si>
    <t>Fact # 1999 TRA009-TRANSFERUNION S.A. COMSION SERV. RED ACTIVA RECAUD LINKOTEL JUL-20</t>
  </si>
  <si>
    <t>Fact # 2039 TRA009-TRANSFERUNION S.A. COMSION SERV. RED ACTIVA RECAUD LINKOTEL AGO-20</t>
  </si>
  <si>
    <t>Fact # 2128 TRA009-TRANSFERUNION S.A. COMSION SERV. RED ACTIVA RECAUD LINKOTEL OCT-20</t>
  </si>
  <si>
    <t>Fact # 2186 TRA009-TRANSFERUNION S.A. COMSION SERV. RED ACTIVA RECAUD LINKOTEL NOV-20</t>
  </si>
  <si>
    <t>Fact # 2241 TRA009-TRANSFERUNION S.A. COMSION SERV. RED ACTIVA RECAUD LINKOTEL DIC-20</t>
  </si>
  <si>
    <t>GG   ICV009   SENATEL 1% FODETEL</t>
  </si>
  <si>
    <t>EN-10</t>
  </si>
  <si>
    <t>Registro-Contabilización Arcotel, pago Derecho de Concesión 4to trimestre mes de oct a dic-2019</t>
  </si>
  <si>
    <t>Fact # 180652 AGE002-AGENCIA DE REGULACION Y CONTROL DE LAS TELECOMUNICACIONES ARCOTEL PAGO DE DERECHO DE CONCESIÓN 4TO TRIMESTRE DE OCT A DIC 2019, 0.5% FACTURACIÓN BRUTA (CONC. TELEFONÍA FIJA Y LOCAL)</t>
  </si>
  <si>
    <t>Fact # 180654 AGE002-AGENCIA DE REGULACION Y CONTROL DE LAS TELECOMUNICACIONES ARCOTEL PAGO DE DERECHOS DE CONCESIÓN 4TO TRIMESTRE DE JOCT A DIC 2019, 0,5% FACTURACIÓN BRUTA (CONC. LARGA DISTANCIA INTERNACIONAL)</t>
  </si>
  <si>
    <t>Fact # 180653 AGE002-AGENCIA DE REGULACION Y CONTROL DE LAS TELECOMUNICACIONES ARCOTEL TRIMESTRE DE OCT A DIC 2019, 0.50% SERVICIOS DE TELECOMUNICACIONES DE USO PÚBLICO</t>
  </si>
  <si>
    <t>N/D TRANSFERENCIA PAGO DE FODETEL 1% PRIMER TRIMESTRE ENE A MAR 2020</t>
  </si>
  <si>
    <t>Fact # 193400 AGE002-AGENCIA DE REGULACION Y CONTROL DE LAS TELECOMUNICACIONES ARCOTEL PAGO DE DERECHO DE CONCESIONES 0.5% FACTURACIÓN BRUTA (CONC. TELEFONÍA FIJA Y LOCAL) 1ER TRIMESTRE ENE A MAR 2020</t>
  </si>
  <si>
    <t>Fact # 193402 AGE002-AGENCIA DE REGULACION Y CONTROL DE LAS TELECOMUNICACIONES ARCOTEL SERVICIO POR DERECHO CE CONCESIONES 0.5% SERVICIOS TELECOMUNICACIONES A TRAVÉS DE TERMINALES DE USO PÚBLICO 1ER TRIMESTRE ENE A MAR 2020</t>
  </si>
  <si>
    <t>Fact # 193401 AGE002-AGENCIA DE REGULACION Y CONTROL DE LAS TELECOMUNICACIONES ARCOTEL SERVICIO DE DERECHO CONCESIONES 0.5% FACTURACIÓN BRUTA (CONC. 1.00 LARGA DISTANCIA INTERNACIONAL) 1ER TRIMESTRE ENE A MAR 2020</t>
  </si>
  <si>
    <t>Fact # 201902 AGE002-AGENCIA DE REGULACION Y CONTROL DE LAS TELECOMUNICACIONES ARCOTEL SERVICIO POR DERECHO CE CONCESIONES 0.5% SERVICIOS TELECOMUNICACIONES A TRAVÉS DE TERMINALES DE USO PÚBLICO 2DO TRIMESTRE ABR A JUN 2020</t>
  </si>
  <si>
    <t>NDL-35</t>
  </si>
  <si>
    <t>N/D PACIFICO CANCELACIÓN FODETEL 1% 2DO TRIMESTRE TELEFONIA FIJA LOCAL</t>
  </si>
  <si>
    <t>NDL-36</t>
  </si>
  <si>
    <t>N/D PACIFICO CANCELACION FODETEL 1%, 2DO TRIMESTRE, TELEFONIA LARGA DISTANCIA INTERNACIONAL</t>
  </si>
  <si>
    <t>N/D PACIFICO CANCELACION FODETEL 1%, 2DO TRIMESTRE, A TRAVÉS DE TERMINALES DE USOS PÚBLICO</t>
  </si>
  <si>
    <t>Fact # 210026 AGE002-AGENCIA DE REGULACION Y CONTROL DE LAS TELECOMUNICACIONES ARCOTEL PAGO DE DERECHO DE CONCESIONES 0.5% SERVICIOS TELECOMUNICACIONES A TRAVÉS DE TERMINALES DE USO PÚBLICO, 3ER TRIMESTRE JUL A SEP 2020</t>
  </si>
  <si>
    <t>Fact # 210027 AGE002-AGENCIA DE REGULACION Y CONTROL DE LAS TELECOMUNICACIONES ARCOTEL SERVICIO DE DERECHO DE CONCESIONES 0.5% FACTURACIÓN BRUTA (CONC. 1.00 LARGA DISTANCIA INTERNACIONAL), 3ER TRIMESTRE JUL A SEP 2020</t>
  </si>
  <si>
    <t>N/D PACIFICO CANCELACIÓN FODETEL 1% 3ER TRIMESTRES TELEFONIA FIJA LOCAL</t>
  </si>
  <si>
    <t>NDL-38</t>
  </si>
  <si>
    <t xml:space="preserve">N/D PACIFICO CANCELACIÓN FODETEL 1% 3ER TRIMESTRE POR SERVICIO DE TELECOMUNICACIONES A TRAVÉS  DE TERMINALES DE USO PÚBLICO </t>
  </si>
  <si>
    <t>GG   REG003   REGISTRO MERCANTIL DEL CANTON GUAYAQUIL</t>
  </si>
  <si>
    <t>Fact # 78846 REG003-REGISTRO MERCANTIL DEL CANTON GUAYAQUIL DERECHO DE REGISTRO</t>
  </si>
  <si>
    <t>GG   VAR001   VARIOS</t>
  </si>
  <si>
    <t>EN-15</t>
  </si>
  <si>
    <t>Registro-Contabilización Tarj. Corp. gastos varios periodo del 04 ene al 03 feb del 2020, SOLCA CONTRB. (0.50%)</t>
  </si>
  <si>
    <t>DI-8</t>
  </si>
  <si>
    <t xml:space="preserve">Registro-Contabilización Traj. Corp. gastos varios periodo del 07 al 30 nov 2020, contribución Solca </t>
  </si>
  <si>
    <t>51030101   MOVILIZACIONES</t>
  </si>
  <si>
    <t>DR-515</t>
  </si>
  <si>
    <t>Liqu # 2035 MER005-MERELO ANGULO ROBERTO MANUEL REEMBOLSO DE CAJA CHICA DEL 25 AL 31 DE ENERO DEL 2020</t>
  </si>
  <si>
    <t>EG-45</t>
  </si>
  <si>
    <t>RODRIGUEZ GOMEZ FERNANDO, GASTOS POR MOVILIZACIÓN (CAPACITACIÓN DE OPU TELCONET)</t>
  </si>
  <si>
    <t>Fact # 157 COM22-COMPAÑIA TRANSPORTE ESCOLAR E INSTITUCIONAL ELMIANKI SAMBORONDON S.A. MOVILIZACIÓN DE PERSONAL PLANTA EXTERNA  DIAS 10,11 Y 12 JUNIO 2020</t>
  </si>
  <si>
    <t>Fact # 159 COM22-COMPAÑIA TRANSPORTE ESCOLAR E INSTITUCIONAL ELMIANKI SAMBORONDON S.A. MOVILIZACIÓN DE PERSONAL PLANTA EXTERNA DÍAS 16, 17, 23, 24</t>
  </si>
  <si>
    <t>Fact # 163 COM22-COMPAÑIA TRANSPORTE ESCOLAR E INSTITUCIONAL ELMIANKI SAMBORONDON S.A. MOVILIZACIÓN PERSONAL DE PLANTA EXTERNA DÍAS 30 JUN, 01, 07, 08 JUL 2020</t>
  </si>
  <si>
    <t>Fact # 169 COM22-COMPAÑIA TRANSPORTE ESCOLAR E INSTITUCIONAL ELMIANKI SAMBORONDON S.A. MOVILIZACIÓN DE PERSONAL PLANTA EXTERNA DÍAS  15, 17, 21, 22 JULIO 2020</t>
  </si>
  <si>
    <t>Fact # 170 COM22-COMPAÑIA TRANSPORTE ESCOLAR E INSTITUCIONAL ELMIANKI SAMBORONDON S.A. MOVILIZACIÓN DE PERSONAL PLANTA EXTERNA DÍAS 28, 30 JUL Y 04, 06 AGO 2020</t>
  </si>
  <si>
    <t>Fact # 174 COM22-COMPAÑIA TRANSPORTE ESCOLAR E INSTITUCIONAL ELMIANKI SAMBORONDON S.A. MOVILIZACIÓN DE PERSONAL PLANTA EXTERNA DÍAS 11, 14, 18, 19,  20 AGOSTO 2020</t>
  </si>
  <si>
    <t>Fact # 175 COM22-COMPAÑIA TRANSPORTE ESCOLAR E INSTITUCIONAL ELMIANKI SAMBORONDON S.A. MOVILIZACIÓN DE PLANTA EXTERNA DÍAS 25,26,27 AGO, 01,02 SEP 2020</t>
  </si>
  <si>
    <t>Fact # 178 COM22-COMPAÑIA TRANSPORTE ESCOLAR E INSTITUCIONAL ELMIANKI SAMBORONDON S.A. MOVILIZACIÓN PERSONAL PLANTA EXTERNA DÍAS 08,09,10,15,16,22,23 SEP 2020</t>
  </si>
  <si>
    <t>Fact # 179 COM22-COMPAÑIA TRANSPORTE ESCOLAR E INSTITUCIONAL ELMIANKI SAMBORONDON S.A. MOVILIZACIÓN DE PERSONAL PLANTA EXTERNA DÍAS 24, 25, 30 SEP, 01, 06, 07, 14 OCT 2020</t>
  </si>
  <si>
    <t>N/D PACIFICO BAQUE BAQUE BYRON PAUL POR MOVILIZACIÓN DE INSTALACIÓN TRONCAL SIP CLIENTE FERPACIFIC S.A.</t>
  </si>
  <si>
    <t>51030104   ENLACE DE DATOS / SERVICIO INTERNET</t>
  </si>
  <si>
    <t>Fact # 398268 TEL001-TELCONET S.A. CLOUD EMAIL PROTECTION BÁSICO 30 DOMINIO Y 5GB(30 CORREOS) MES DE ENE-2020</t>
  </si>
  <si>
    <t>DF-40</t>
  </si>
  <si>
    <t>Fact # 398269 TEL001-TELCONET S.A. SERVICIO POR UNIDAD VIRTUAL MES DE ENE-2020</t>
  </si>
  <si>
    <t>Fact # 399117 TEL001-TELCONET S.A. SERVICIO POR L3MPLS 10240K VALLECNT, ETAPAMALOCUENCA, LEVEL3PROSPERINA, ETAPARUMIURCUCUENCA -5120K CONTECONGYE Y INTERNET WIFI 23552 ELGUABOBONITO</t>
  </si>
  <si>
    <t>Fact # 399648 TEL001-TELCONET S.A. CLEAR CHANNEL TDMOIP 3 E1 10240K LINKO MÓVIL MES DE ENE-2020</t>
  </si>
  <si>
    <t>Fact # 399649 TEL001-TELCONET S.A. SERVICIO DE LÍNEAS TELEFÓNICAS MES DE ENE-2020</t>
  </si>
  <si>
    <t>Fact # 399947 TEL001-TELCONET S.A. ENLACE TDM CLEAR CHANNEL CONTRA SETEL 1E1 MES DE ENE-2020</t>
  </si>
  <si>
    <t>Fact # 402825 TEL001-TELCONET S.A. ENLACE TDM CLEAR CHANNEL CONTRA SETEL 1E1 MES DE  FEB-2020</t>
  </si>
  <si>
    <t>Fact # 402531 TEL001-TELCONET S.A. SERVICIO DE LÍNEAS TELEFÓNICAS MES DE FEB-2020</t>
  </si>
  <si>
    <t>Fact # 402530 TEL001-TELCONET S.A. CLEAR CHANNEL TDMOIP 3 E1 MÓVIL MES DE FEB-2020</t>
  </si>
  <si>
    <t>Fact # 401996 TEL001-TELCONET S.A. L3MPLS 10240K LINKOVALLECNT, ETAPABMALOCUENCA, LEVEL3PROSPERINA, ETAPARUMIURCUCUENCA, L3MPLS 5120K CONTECONGYE, INTERNET WIFI 23552K WIFIELGUABOBONITO</t>
  </si>
  <si>
    <t>Fact # 401146 TEL001-TELCONET S.A. SERVICIOS POR UNIDADES VIRTUALES MES DE FEB-2020</t>
  </si>
  <si>
    <t>Fact # 401145 TEL001-TELCONET S.A. CLOUD EMAIL PROTECTION BÁSICO 30 DOMINIO Y SERVICIO CLOUDMAIL 5 GB(30 CORREOS) MES DE FEB-2020</t>
  </si>
  <si>
    <t>Fact # 403518 TEL001-TELCONET S.A. SERVICIO POR CLOUD IAAS, CONCENTRADOR DEL 03 AL 27 FEB Y HOUSING ACCESORIOS-POTENCIA-ALQUILER DE ESPACIO DEL 03 AL 27 FEB DEL 2020</t>
  </si>
  <si>
    <t>Fact # 404028 TEL001-TELCONET S.A. CLOUD EMAIL PROTECTION BÁSICO 30 DOMINIO Y SERVICIO DE CLOUDMAIL 5GB(30 CORREOS) MES DE MAR-2020</t>
  </si>
  <si>
    <t>Fact # 404029 TEL001-TELCONET S.A. SERVICIOS DE UNIDADES VIRTUALES MES DE MAR-2020</t>
  </si>
  <si>
    <t>Fact # 405428 TEL001-TELCONET S.A. CLEAR CHANNEL TDMOIP 3 E1 10240K MÓVIL MES DE MAR-2020</t>
  </si>
  <si>
    <t>Fact # 405429 TEL001-TELCONET S.A. SERVICIOS DE LÍNEAS TELEFÓNICAS MES DE MAR-2020</t>
  </si>
  <si>
    <t>Fact # 405723 TEL001-TELCONET S.A. ENLACE TDM CLEAR CHANNEL CONTRA SETEL 1E1 MES DE MAR-2020</t>
  </si>
  <si>
    <t>DR-932</t>
  </si>
  <si>
    <t>NC # 16366 TEL001-TELCONET S.A. N/C APLICA A FACTURA#403518 POR SERVICIOS NO SOLICITADOS</t>
  </si>
  <si>
    <t>Fact # 406851 TEL001-TELCONET S.A. SERVICIO POR CLOUD EMAIL PROTECTION BASICO 30 DOMINIO Y  CLOUDMAIL 5 GB(30 CORREO) MES DE ABRIL 2020</t>
  </si>
  <si>
    <t>Fact # 406852 TEL001-TELCONET S.A. SERVICIOS DE UNIDADES VIRTUALES MES DE ABRIL 2020</t>
  </si>
  <si>
    <t>Fact # 407722 TEL001-TELCONET S.A. SERVICIO POR L3MPLS 10240K VALLECNT,  -ETAPABMALOCUENCA, -LEVEL3PROSPERINA, -ETAPARUMIURCUCUENCA Y CONTECONGYE MES DE ABRIL 2020</t>
  </si>
  <si>
    <t>Fact # 408247 TEL001-TELCONET S.A. SERVICIOS POR CLEAR CHANNEL TDMOIP 3 E1 10240K LINKO_MOVIL MES DE ABRIL 2020</t>
  </si>
  <si>
    <t>Fact # 408248 TEL001-TELCONET S.A. SERVICIO POR LINEAS TELEFÓNICAS MES DE ABRIL 2020</t>
  </si>
  <si>
    <t>Fact # 408532 TEL001-TELCONET S.A. SERVICIO POR ENLACE TDM CLEAR CHANNEL CONTRA SETEL MES DE ABRIL 2020</t>
  </si>
  <si>
    <t>Fact # 408935 TEL001-TELCONET S.A. SERVICIO POR  L3MPLS 5120 K CONTECONGY,  L3MPLS 1024 K ETAPABMALOCUENCA, EETAPARUMIURCUCUENCA, OVALLECNT Y LEVEL3PROSPERINA MES DE MAR 2020</t>
  </si>
  <si>
    <t>Fact # 409541 TEL001-TELCONET S.A. SERVICIOS POR  CLOUD EMAIL BASICO 30 DOMINIO,  5 GB(30 CORREO) MAY 2020,  (WEBHOSTING MEDIO 300 MB, PLAN WEBHOSTING PLUS LINKO.WS, SERVICIO DNS(NETVOICE.EC) DE MAY 2020 A MAY 2021</t>
  </si>
  <si>
    <t>Fact # 409542 TEL001-TELCONET S.A. SERVICIO POR UNIDAD VIRTUAL MES DE MAYO-2020</t>
  </si>
  <si>
    <t>Fact # 410360 TEL001-TELCONET S.A. SERVICIOS POR L3MPLS 10240K VALLECN, -ETAPABMALOCUENCA, LEVEL3PROSPERINA, -ETAPARUMIURCUCUENCA, CONTECONGYE MES DE MAYO 2020</t>
  </si>
  <si>
    <t>Fact # 410862 TEL001-TELCONET S.A. SERVICIO POR CLEAR CHANNEL TDMOIP 3 E1 10240K LINKO_MOVIL MES DE MAYO 2020</t>
  </si>
  <si>
    <t>Fact # 410863 TEL001-TELCONET S.A. SERVICIO POR LINEAS TELEFÓNICAS MES MAYO 2020</t>
  </si>
  <si>
    <t>Fact # 411131 TEL001-TELCONET S.A. SERVICIO POR ENLACE TDM CLEAR CHANNEL CONTRA SETEL MES DE MAYO 2020</t>
  </si>
  <si>
    <t>Fact # 412233 TEL001-TELCONET S.A. SERVICIO DE CLOUD EMAIL PROTECTION BASICO 30 DOMINIO Y CLOUDMAIL 5 GB(30 CORREO) MES DE JUNIO 2020</t>
  </si>
  <si>
    <t>Fact # 412234 TEL001-TELCONET S.A. SERVICIO POR UNIDAD VIRTUAL MES DE JUNIO 2020</t>
  </si>
  <si>
    <t>Fact # 413052 TEL001-TELCONET S.A. SERVICIO POR L3MPLS 10240K LINKOVALLECNT, ETAPABMALOCUENCA, LEVEL3PROSPERINA, ETAPARUMIURCUCUENCA, CONTECONGYE MES DE JUNIO 2020</t>
  </si>
  <si>
    <t>Fact # 413558 TEL001-TELCONET S.A. SERVICIO POR CLEAR CHANNEL TDMOIP 3 E1 10240K LINKO_MOVIL MES DE JUNIO 2020</t>
  </si>
  <si>
    <t>Fact # 413559 TEL001-TELCONET S.A. SERVICIO DE LÍNEAS TELEFÓNICAS MES DE JUNIO 2020</t>
  </si>
  <si>
    <t>Fact # 413842 TEL001-TELCONET S.A. SERVICIO DE ENLACE TDM CLEAR CHANNEL CONTRA SETEL 1E1</t>
  </si>
  <si>
    <t>Fact # 415271 TEL001-TELCONET S.A. CLOUD EMAIL PROTECTION BASICO 30 DOMINIO Y  CLOUDMAIL 5 GB(30 CORREO) MES DE JULIO 2020</t>
  </si>
  <si>
    <t>Fact # 415272 TEL001-TELCONET S.A. UNIDAD VIRTUAL MES DE JULIO 2020</t>
  </si>
  <si>
    <t>Fact # 416103 TEL001-TELCONET S.A. SERVICIOS POR L3MPLS 10240K VALLECNT, LEVEL3PROSPERINA, L3MPLS 1024K ETAPABMALOCUENCA, ETAPARUMIURCUCUENCA, L3MPLS 5120 K CONTECONGYE MES DE JULIO 2020</t>
  </si>
  <si>
    <t>Fact # 416619 TEL001-TELCONET S.A. SERVICIO POR CLEAR CHANNEL TDMOIP 3 E1 10240K LINKO_MOVIL MES DE JULIO 2020</t>
  </si>
  <si>
    <t>Fact # 416620 TEL001-TELCONET S.A. SERVICIO POR LINEAS TELEFÓNICAS MES DE JULIO 2020</t>
  </si>
  <si>
    <t>Fact # 416900 TEL001-TELCONET S.A. SERVICIO POR ENLACE TDM CLEAR CHANNEL CONTRA SETEL 1E1 MES DE JULIO 2020</t>
  </si>
  <si>
    <t>Fact # 417620 TEL001-TELCONET S.A. MATERIALES NETVOICECLAROHERRADURA</t>
  </si>
  <si>
    <t>Fact # 417705 TEL001-TELCONET S.A. SERVICIO POR CLEAR CHANNEL 3 E1 ( NETVOICECLAROHERRADURA). FACTURACION CAMBIOPRECIO DEL SERVICIO DESDE: 2020-07-08 HASTA: 2020-07-27 MES DE JULIO 2020</t>
  </si>
  <si>
    <t>Fact # 418351 TEL001-TELCONET S.A. UNIDAD VIRTUAL MES DE AGOSTO 2020</t>
  </si>
  <si>
    <t>Fact # 419188 TEL001-TELCONET S.A. SERVICIO POR L3MPLS 10240K LINKOVALLECNT, LEVEL3PROSPERINA, L3MPLS 1024 K ETAPABMALOCUENCA, ETAPARUMIURCUCUENCA, L3MPLS 5120 K CONTECONGYE MES DE AGOSTO 2020</t>
  </si>
  <si>
    <t>Fact # 419707 TEL001-TELCONET S.A. SERVICIO POR CLEAR CHANNEL TDMOIP 3 E1 10240K LINKO_MOVIL MES DE AGOSTO 2020</t>
  </si>
  <si>
    <t>Fact # 419708 TEL001-TELCONET S.A. LÍNEAS TELEFÓNICAS MES DE AGOSTO 2020</t>
  </si>
  <si>
    <t>Fact # 420003 TEL001-TELCONET S.A. SERVICIO POR ENLACE TDM CLEAR CHANNEL CONTRA SETEL 1E1 MES DE AGOSTO 2020</t>
  </si>
  <si>
    <t>Fact # 420505 TEL001-TELCONET S.A. SERVICIO POR INSTALACION (80 METROS EXCEDENTE DE FIBRA NETVOICECLARODURANBOLICHE)</t>
  </si>
  <si>
    <t>Fact # 418350 TEL001-TELCONET S.A. CLOUD EMAIL PROTECTION BASICO 30 DOMINIO Y SERVICIO DE CLOUDMAIL 5 GB(30 CORREO) MES DE AGOSTO 2020</t>
  </si>
  <si>
    <t>Fact # 421478 TEL001-TELCONET S.A. L3MPLS 18432 K - NETVOICE-CNTCORREOSGYE MES DE SEP 2020</t>
  </si>
  <si>
    <t>Fact # 421479 TEL001-TELCONET S.A. CLOUD EMAIL PROTECTION BASICO 30 DOMINIO, SERVICIO DE CLOUDMAIL 5 GB(30 CORREO) MES DE SEP 2020</t>
  </si>
  <si>
    <t>Fact # 421480 TEL001-TELCONET S.A. SERVICIOS DE UNIDADES VIRTUALES MES DE SEPT 2020</t>
  </si>
  <si>
    <t>Fact # 422321 TEL001-TELCONET S.A. L3MPLS 1024 K -ETAPABMALOCUENCA, L3MPLS 10240 K -LEVEL3PROSPERINA, L3MPLS 1024 K -ETAPARUMIURCUCUENCA, L3MPLS 5120 K -CONTECONGY, L3MPLS 30720K VALLECNT MES DE SEP 2020</t>
  </si>
  <si>
    <t>Fact # 422851 TEL001-TELCONET S.A. CLEAR CHANNEL TDMOIP 3 E1 10240K LINKO_MOVIL MES DE SEPT 2020</t>
  </si>
  <si>
    <t>Fact # 422852 TEL001-TELCONET S.A. SERVICIOS DE LÍNEAS TELÉFONICAS MES DE SEPT 2020</t>
  </si>
  <si>
    <t>Fact # 423140 TEL001-TELCONET S.A. ENLACE TDM CLEAR CHANNEL CONTRA SETEL 1E1 MES DE SEPT 2020</t>
  </si>
  <si>
    <t>Fact # 423775 TEL001-TELCONET S.A. L3MPLS 30720 K - NETVOICE-CNTCORREOSGYE. FACTURACION CAMBIOPRECIO DEL SERVICIO DESDE: 2020-09-08 HASTA: 2020-09-27</t>
  </si>
  <si>
    <t>Fact # 424502 TEL001-TELCONET S.A. L3MPLS 30720 K - NETVOICECNTCORREOSGYE OCT 2020</t>
  </si>
  <si>
    <t>Fact # 424503 TEL001-TELCONET S.A. CLOUD EMAIL PROTECTION BASICO 30 DOMINIO, SERVICIO DE CLOUDMAIL 5 GB(30 CORREO) OCT 2020</t>
  </si>
  <si>
    <t>Fact # 424504 TEL001-TELCONET S.A. SERVICIO POR UNIDAD VIRTUAL MES DE OCT 2020</t>
  </si>
  <si>
    <t>Fact # 425355 TEL001-TELCONET S.A. SERVICIO POR L3MPLS 1024 K ETAPABMALOCUENCA, L3MPLS 10240 K - ELEVEL3PROSPERINA, L3MPLS 1024 K - ETAPARUMIURCUCUENCA, L3MPLS 5120 K - CONTECONGYE, L3MPLS 30720K LINKOVALLECNT MES DE OCT 2020</t>
  </si>
  <si>
    <t>Fact # 425891 TEL001-TELCONET S.A. CLEAR CHANNEL TDMOIP 3 E1 10240K LINKO_MOVIL MES DE OCT 2020</t>
  </si>
  <si>
    <t>Fact # 425892 TEL001-TELCONET S.A. SERVICOS DE LÍNEAS TELEFÓNICAS MES DE OCT 2020</t>
  </si>
  <si>
    <t>Fact # 426188 TEL001-TELCONET S.A. ENLACE TDM CLEAR CHANNEL CONTRA SETEL 1E1  MES OCT 2020</t>
  </si>
  <si>
    <t>Fact # 427200 TEL001-TELCONET S.A. CANAL TELEFONIA. FACTURACION POR INSTALACION DEL SERVICIO MES DE OCT 2020</t>
  </si>
  <si>
    <t>Fact # 427258 TEL001-TELCONET S.A. CANAL TELEFONIA. FACTURACION PROPORCIONAL DEL SERVICIO DESDE: 2020-10-18 HASTA: 2020-10-27</t>
  </si>
  <si>
    <t>Fact # 427747 TEL001-TELCONET S.A. L3MPLS 30720 K - NETVOICE-CNTCORREOSGYE MES NOV 2020</t>
  </si>
  <si>
    <t>Fact # 427748 TEL001-TELCONET S.A. CLOUD EMAIL PROTECTION BASICO 30 DOMINIO Y SERVICIO DE CLOUDMAIL 5 GB(30 CORREO) MES DE NOV 2020</t>
  </si>
  <si>
    <t>Fact # 427749 TEL001-TELCONET S.A. UNIDADES VIRTUALES Y CLOUD IAAS, MES DE NOV 2020</t>
  </si>
  <si>
    <t>Fact # 428625 TEL001-TELCONET S.A. L3MPLS 1024 K ETAPABMALOCUENCA, L3MPLS 10240 K LEVEL3PROSPERINA, L3MPLS 1024 K ETAPARUMIURCUCUENCA, L3MPLS 5120 K CONTECONGYE, L3MPLS 30720K LINKOVALLECNT  MES DE NOV 2020</t>
  </si>
  <si>
    <t>Fact # 429172 TEL001-TELCONET S.A. SERVICIO DE LÍNEAS TELEFÓNICAS MES DE NOV 2020</t>
  </si>
  <si>
    <t>Fact # 429474 TEL001-TELCONET S.A. ENLACE TDM CLEAR CHANNEL CONTRA SETEL 1E1  MES DE NOV 2020</t>
  </si>
  <si>
    <t>Fact # 429171 TEL001-TELCONET S.A. SERVICIO POR CANAL TELEFONIA-CLEAR CHANNEL TDMOIP 3 E1 20480K LINKO_MOVIL MES DE NOV 2020</t>
  </si>
  <si>
    <t>Fact # 429867 TEL001-TELCONET S.A. SERVICIO POR CLEAR CHANNEL TDMOIP 3 E1 20480K LINKO_MOVIL. FACTURACION CAMBIOPRECIO DEL SERVICIO DESDE: 2020-10-23 HASTA: 2020-10-27</t>
  </si>
  <si>
    <t>Fact # 430822 TEL001-TELCONET S.A. SERVICIO POR L3MPLS 30720 K - NETVOICE-CNTCORREOSGYE MES DE DIC 2020</t>
  </si>
  <si>
    <t>Fact # 430823 TEL001-TELCONET S.A. SERVICIO POR CLOUD EMAIL PROTECTION BASICO 30 DOMINIO NETVOICE Y CLOUDMAIL 5 GB(30 CORREO) MES DE DIC 2020</t>
  </si>
  <si>
    <t>Fact # 430824 TEL001-TELCONET S.A. UNIDAD VIRTUAL MES DE DIC 2020</t>
  </si>
  <si>
    <t>Fact # 431705 TEL001-TELCONET S.A. SERVICIOS POR L3MPLS 1024 K-ETAPABMALOCUENCA, ETAPARUMIURCUCUENCA, L3MPLS 10240 K LEVEL3PROSPERINA, L3MPLS 5120 K CONTECONGYE, L3MPLS 30720K LINKOVALLECNT MES DE DIC 2020</t>
  </si>
  <si>
    <t>Fact # 432255 TEL001-TELCONET S.A. SERVICIO POR CANAL TELEFONIA  Y CLEAR CHANNEL TDMOIP 3 E1 20480K LINKO_MOVIL</t>
  </si>
  <si>
    <t>Fact # 432256 TEL001-TELCONET S.A. SERVICIO POR LÍNEAS TELEFÓNICAS MES DE DIC 2020</t>
  </si>
  <si>
    <t>Fact # 432558 TEL001-TELCONET S.A. SERVICIO POR ENLACE TDM CLEAR CHANNEL CONTRA SETEL 1E1 MES DE DIC 2020</t>
  </si>
  <si>
    <t>Fact # 433176 TEL001-TELCONET S.A. SERVICIO POR CLOUD IAAS POOL RECURSOS LOC, CLOUD IAAS SERV DE RESPALDO SERVICIO BACKU, CLOUD IAAS LICENCIAMIENTO SE UBUNTU LINUX, INTERNET DC 1024K LINKOTEL-DATACENTER DESDE 2020-12-01 HASTA: 2020-12-27</t>
  </si>
  <si>
    <t>51030106   MANTENIMIENTO DE EQUIPOS</t>
  </si>
  <si>
    <t>Fact # 49245 PER002-PERMONSA S. A. COMPRA DE 2ADAPTADOR DE TELÉFONO ANÁLOGO 2 PUERTOS, PARA STOCK</t>
  </si>
  <si>
    <t>Fact # 823 TEL011-TELCOMAG S.A. MANTENIMIENTO TÉCNICO REDES Y EQUIPOS TELEFÓNICO MES DE ENE-2020</t>
  </si>
  <si>
    <t>Fact # 42394 COM024-COMPUTRON S.A. COMPRA DE CABLE UTP 4, CONECTOR RJ45, BOTAS NEXT PARA RJ45, REVISION Y DIAGNOSTICO</t>
  </si>
  <si>
    <t>Fact # 865 TEL011-TELCOMAG S.A. MANTENIMIENTO TÉCNICO REDES Y EQUIPOS TELÉFONICO MES DE FEB Y MAR 2020</t>
  </si>
  <si>
    <t>Fact # 873 TEL011-TELCOMAG S.A. MANTENIMIENTO TÉCNICO REDES Y EQUIPOS TELÉFONICO MES DE ABR Y MAY 2020</t>
  </si>
  <si>
    <t>Fact # 874 TEL011-TELCOMAG S.A. MANTENIMIENTO TÉCNICO REDES Y EQUIPO TELÉFONICO MES DE JUNIO 2020</t>
  </si>
  <si>
    <t>Fact # 882 TEL011-TELCOMAG S.A. MANTENIMIENTO TÉCNICO REDES Y EQUIPO TELÉFONICO MES DE JULIO 2020</t>
  </si>
  <si>
    <t>Fact # 902 TEL011-TELCOMAG S.A. MANTENIMIENTO TÉCNICO REDES Y EQUIPO TELEFÓNICO MES DE AGOSTO 2020</t>
  </si>
  <si>
    <t>Fact # 9 BRI009-BRICEÑO VALERIO ALEXANDER JESUS CENTRAL TELEFONICA YEASTAR S50 25 LLAMADAS CONCURRENTE 50 USUARIOS, INSTALADO EN OFICINA NETVOICE</t>
  </si>
  <si>
    <t>Fact # 78249 VIL038-VILCONSA S.A. COMPRA DE CABLE UTP 70 MTRS, 10 CAPUCHAS PLÁSTICAS RJ45,  10 PLUG RJ45, AMARRA 2.5MM, AMARRA 3.6X400MM</t>
  </si>
  <si>
    <t>Fact # 13331 INT010-INTROMEX S.A. CONECTOR RECTO SELL. 1/2" USA</t>
  </si>
  <si>
    <t>Fact # 921 TEL011-TELCOMAG S.A. MANTENIMIENTO TÉCNICO REDES Y EQUIPO TELEFÓNICO MES DE SEPTIEMBRE 2020</t>
  </si>
  <si>
    <t>Fact # 242853 IMP002-CORPORACION EL ROSADO S.A. COMPRA DE 4 CINTA AISLANTE Y TUBO CONDUIT PESADA</t>
  </si>
  <si>
    <t>Fact # 50599 PER002-PERMONSA S. A. COMPRA DE 3 ADAPTADOR TELÉFONICO DE 2 PUERTOS</t>
  </si>
  <si>
    <t>Fact # 939 TEL011-TELCOMAG S.A. MANTENIMIENTO TÉCNICO REDES Y EQUIPO TELEFÓNICO MES DE OCTUBRE 2020</t>
  </si>
  <si>
    <t>Fact # 50872 PER002-PERMONSA S. A. COMPRA DE UN ADAPTADOR TELEFONICO 4 PUERTOS FXS C074AD293CC4</t>
  </si>
  <si>
    <t>Fact # 959 TEL011-TELCOMAG S.A. MANTENIMIENTO TÉCNICO REDES Y EQUIPO TELEFÓNICO MES DE NOVIEMBRE 2020</t>
  </si>
  <si>
    <t>Fact # 978 TEL011-TELCOMAG S.A. MANTENIMIENTO TÉCNICO REDES Y EQUIPO TELEFÓNICO MES DE DICIEMBRE 2020</t>
  </si>
  <si>
    <t>51030108   LUZ</t>
  </si>
  <si>
    <t>Fact # 620113 COR018-CNEL EP CONSUMO DE ENERGÍA ELÉCTRICA PERIODO 28 NOV AL 29 DIC 2019, COD:0900421382, URB. TERRASOL</t>
  </si>
  <si>
    <t>Fact # 12360 UMS437-ASOC. DE MORADORES DE LA URB. MATICES DE SAMBORONDON CONSUMO DE ENERGÍA ELÉCTRICA DE LA ANTENA MATICES MES DE ENE-2020</t>
  </si>
  <si>
    <t>Fact # 23598825 COR018-CNEL EP CONSUMO DE ENERGÍA ELÉCTRICA PERIODO 30 NOV AL 30 DIC 2019, COD:5385091, MANABI-MANTA</t>
  </si>
  <si>
    <t>Fact # 2736157 ETA001-ETAPA EP SERVICIO DE ENERGÍA Y COUBICACIÓN MES DE DIC-2019</t>
  </si>
  <si>
    <t>Fact # 624383 COR018-CNEL EP CONSUMO DE ENERGÍA ELÉCTRICA PERIODO 05/DIC/2019 AL 04/ENE/2020, COD:0900420945, URB. CAPRI</t>
  </si>
  <si>
    <t>Fact # 17871690 COR018-CNEL EP CONSUMO DE ENERGÍA ELÉCTRICA PERIODO 12/DIC/2019 AL 11/01/2020</t>
  </si>
  <si>
    <t>Fact # 17916177 COR018-CNEL EP CONSUMO DE ENERGÍA ELÉCTRICA PERIODO 14 DIC 2019 AL 13 ENE 2020, COD:200022378406, BTA. MERCEDES MOLINA</t>
  </si>
  <si>
    <t>Fact # 17890418 COR018-CNEL EP CONSUMO DE ENERGÍA ELÉCTRICA PERIODO 12 DIC 2019 AL 11 ENE 2020, COD:200017417466, VALLE ALTO</t>
  </si>
  <si>
    <t>Fact # 17933329 COR018-CNEL EP CONSUMO DE ENERGÍA ELÉCTRICA PERIODO 12 DIC 2019 AL 11 ENE 2020, COD:200016916559, VIA AL SOL</t>
  </si>
  <si>
    <t>EG-28</t>
  </si>
  <si>
    <t>CNEL EP, CONSUMO DE ENERGÍA ELÉCTRICA PERIODO 12 DIC 2019 AL 11 ENE 2020, COD:200017298429, PORTAL AL SOL, CTV</t>
  </si>
  <si>
    <t>Fact # 17995559 COR018-CNEL EP CONSUMO DE ENERGÍA ELÉCTRICA PERIODO 17/DIC/2019 AL 15/ENE/2020, COD:200019723945, EL CARACOL</t>
  </si>
  <si>
    <t>Fact # 12476 UMS437-ASOC. DE MORADORES DE LA URB. MATICES DE SAMBORONDON CONSUMO DE ENERGÍA ELÉCTRICA DE LA ANTENA MATICES MES DE FEB-2020</t>
  </si>
  <si>
    <t>Fact # 641709 COR018-CNEL EP CONSUMO DE ENERGÍA ELÉCTRICA PERIODO 29/DIC/2019 AL 28/ENE/2020, COD:0900421382, URB. TERRASOL</t>
  </si>
  <si>
    <t>Fact # 23849633 COR018-CNEL EP CONSUMO DE ENERGÍA ELÉCTRICA PERIODO 30/DIC/2019 AL 30/ENE/2020</t>
  </si>
  <si>
    <t>Fact # 645707 COR018-CNEL EP CONSUMO DE ENERGÍA ELÉCTRICA PERIODO 04 ENE AL 05 FEB 2020, COD:0900420945-1</t>
  </si>
  <si>
    <t>Fact # 18579815 COR018-CNEL EP CONSUMO DE ENERGÍA ELÉCTRICA PERIODO 12 ENE AL 10 FEB 2020, COD:200024271278, SAN FELIPE</t>
  </si>
  <si>
    <t>Fact # 18624486 COR018-CNEL EP CONSUMO DE ENERGÍA ELÉCTRICA PERIODO 14 ENE A 11 FEB 2020, COD:20002378406, BEATA MERCEDES MOLINA</t>
  </si>
  <si>
    <t>Fact # 18706696 COR018-CNEL EP CONSUMO DE ENERGÍA ELÉCTRICA PERIODO 16 ENE AL 13 FEB 2020, COD:200019723945, EL CARACOL</t>
  </si>
  <si>
    <t>Fact # 18735496 COR018-CNEL EP CONSUMO DE ENERGÍA ELÉCTRICA PERIODO 12 ENE AL 10 FEB 2020, COD:200016916559, VIA AL SOL</t>
  </si>
  <si>
    <t>Fact # 18772980 COR018-CNEL EP CONSUMO DE ENERGÍA ELÉCTRICA PERIODO 12 ENE AL 10 FEB 2020, COD:200017417466, VALLE ALTO</t>
  </si>
  <si>
    <t>EG-83</t>
  </si>
  <si>
    <t>CNEL EP, POR CONSUMO DE ENERGÍA ELÉCTRICA PERIODO 12 ENE AL 10 FEB 2020. COD:200017298429, CTV</t>
  </si>
  <si>
    <t>Fact # 660583 COR018-CNEL EP CONSUMO DE ENERGÍA ELÉCTRICA PERIODO 28 ENE AL 28 FEB 20202, CÓDIGO:0900421382, URB. TERRASOL</t>
  </si>
  <si>
    <t>Fact # 12597 UMS437-ASOC. DE MORADORES DE LA URB. MATICES DE SAMBORONDON CONSUMO DE ENERGÍA ELÉCTRICA DE LA ANTENA MATICES MES DE MAR-2020</t>
  </si>
  <si>
    <t>Fact # 24164327 COR018-CNEL EP CONSUMO DE ENERGÍA ELÉCTRICA PERIODO 30 ENE AL 29 FEB 2020, CÓDIGO:1105385091, MANABI-MANTA</t>
  </si>
  <si>
    <t>Fact # 19318491 COR018-CNEL EP CONSUMO DE ENERGÍA ELÉCTRICA PERIODO 11 FEB AL 10 MAR 2020, CÓDIGO:200024271278, SAN FELIPE</t>
  </si>
  <si>
    <t>Fact # 668517 COR018-CNEL EP CONSUMO DE ENERGÍA ELÉCTRICA PERIODO 05 FEB AL 06 MAR 2020, COD: 0900420945</t>
  </si>
  <si>
    <t>Fact # 19342917 COR018-CNEL EP CONSUMO DE ENERGÍA ELÉCTRICA PERIODO  12 FEB AL 11 MAR 2020, COD:200022378406</t>
  </si>
  <si>
    <t>Fact # 19408266 COR018-CNEL EP CONSUMO DE ENERGÍA ELÉCTRICA PERIODO 14 FEB AL 13 MAR 2020, COD:200019723945</t>
  </si>
  <si>
    <t>Fact # 19483123 COR018-CNEL EP CONSUMO DE ENERGÍA ELÉCTRICA PERIODO  11 FEB AL 10 MAR 2020, COD: 200016916559</t>
  </si>
  <si>
    <t>Fact # 19479496 COR018-CNEL EP CONSUMO DE ENERGÍA ELÉCTRICA PERIODO 11 FEB AL  10 MAR 2020, COD:200017417466</t>
  </si>
  <si>
    <t>NDL-31</t>
  </si>
  <si>
    <t>BANCO PACIFICO TRANSFERENCIA PAGO DE FACTURA#19542534 CNEL EP, CTV, PORTAL AL SOL, PERIODO 11 FEB AL 10 MAR 2020</t>
  </si>
  <si>
    <t>Fact # 681169 COR018-CNEL EP CONSUMO DE ENERGÍA ELÉCTRICA PERIODO 28 FEB AL 30 MAR 2020, COD:0900421382</t>
  </si>
  <si>
    <t>Fact # 12710 UMS437-ASOC. DE MORADORES DE LA URB. MATICES DE SAMBORONDON CONSUMO DE ENERGÍA ELÉCTRICA DE LA ANTENA MATICES MES DE ABR-2020</t>
  </si>
  <si>
    <t>Fact # 1026496 COR018-CNEL EP CONSUMO DE ENERGÍA ELÉCTRICA PERIODO 29 FEB AL 30 MAR 2020, COD:1105385091, MANBI-MANTA</t>
  </si>
  <si>
    <t>Fact # 20055157 COR018-CNEL EP CONSUMO DE ENERGÍA ELÉCTRICA PERIODO: 11 MAR AL 09 ABR 2020, COD:200024271278</t>
  </si>
  <si>
    <t>Fact # 20101944 COR018-CNEL EP CONSUMO DE ENERGÍA ELÉCTRICA PERIODO: 12 MAR AL  11 ABR 2020, COD:200022378406</t>
  </si>
  <si>
    <t>Fact # 20064928 COR018-CNEL EP CONSUMO DE ENERGÍA ELÉCTRICA PERIODO: 11 MAR AL 09 ABR 2020, COD:200017417466</t>
  </si>
  <si>
    <t>Fact # 20069463 COR018-CNEL EP CONSUMO DE ENERGÍA ELÉCTRICA PERIODO: 11 MAR AL 09 ABR 2020 , COD:200016916559</t>
  </si>
  <si>
    <t>Fact # 687562 COR018-CNEL EP CONSUMO DE ENERGÍA ELÉCTRICA PERIODO:  06 MAR AL 05 ABR 2020, COD:0900420945</t>
  </si>
  <si>
    <t>Fact # 20194217 COR018-CNEL EP CONSUMO DE ENERGÍA ELÉCTRICA PERIODO: 13 MAR AL 14 ABR 2020, COD:200019723945</t>
  </si>
  <si>
    <t>NDL-27</t>
  </si>
  <si>
    <t>BANCO PACIFICO TRANSFERENCIA PAGO DE FACTURA#20142084 CTV, PORTAL AL SOL, PERIODO:11 MAR AL 09 ABR 2020, COD:200017298429</t>
  </si>
  <si>
    <t>Fact # 12922 UMS437-ASOC. DE MORADORES DE LA URB. MATICES DE SAMBORONDON CONSUMO DE ENERGÍA ELÉCTRICA DE LA ANTENA MATICES MES DE MAY-2020</t>
  </si>
  <si>
    <t>Fact # 1330855 COR018-CNEL EP CONSUMO DE ENERGÍA ELÉCTRICA PERIODO 30 MAR AL 30 ABR 2020, COD:1105385091, MANABI-MANTA</t>
  </si>
  <si>
    <t>Fact # 833183 COR018-CNEL EP CONSUMO DE ENERGÍA ELÉCTRICA PERIODO 30 MAR AL 30 ABR 2020, COD:0900421382, URB. TERRASOL</t>
  </si>
  <si>
    <t>Fact # 914542 COR018-CNEL EP CONSUMO DE ENERGÍA ELÉCTRICA PERIODO 05 ABR AL  06 MAY 2020, COD:0900420945, URB. CAPRI</t>
  </si>
  <si>
    <t>Fact # 20794697 COR018-CNEL EP CONSUMO DE ENERGÍA ELÉCTRICA PERIODO 10 ABR AL 11 MAY 2020, COD:200024271278, SAN FELIPE</t>
  </si>
  <si>
    <t>Fact # 20840431 COR018-CNEL EP CONSUMO DE ENERGÍA ELÉCTRICA PERIODO 12 ABR AL 12 MAY 2020, COD:200022378406, BTA. MERCEDES MOLINA</t>
  </si>
  <si>
    <t>Fact # 20904623 COR018-CNEL EP CONSUMO DE ENERGÍA ELÉCTRICA PERIODO 10 ABR AL 11 MAY 2020, COD:200017417466, VALLE ALTO</t>
  </si>
  <si>
    <t>Fact # 20876604 COR018-CNEL EP CONSUMO DE ENERGÍA ELÉCTRICA PERIODO 10 ABR AL  11 MAY 2020, COD:200016916559, VIA AL SOL</t>
  </si>
  <si>
    <t>Fact # 20929865 COR018-CNEL EP CONSUMO DE ENERGÍA ELÉCTRICA PERIODO 15 ABR AL 14 MAY 2020, COD: 200019723945, EL CARACOL</t>
  </si>
  <si>
    <t>N/D TRANSFERENCIA PAGO DE FACTURA#148-999-020936175 CTV, COD:200017298429, PORTAL AL SOL</t>
  </si>
  <si>
    <t>Fact # 12931 UMS437-ASOC. DE MORADORES DE LA URB. MATICES DE SAMBORONDON CONSUMO DE ENERGÍA ELÉCTRICA DE LA ANTENA MATICES MES DE JUNIO-2020</t>
  </si>
  <si>
    <t>Fact # 1162938 COR018-CNEL EP CONSUMO DE ENERGÍA ELÉCTRICA PERIODO 30 ABR AL 29 MAY 2020, COD:421382-3, URB. TERRASOL</t>
  </si>
  <si>
    <t>Fact # 21512456 COR018-CNEL EP CONSUMO DE ENERGÍA ELÉCTRICA PERIODO 12 MAR AL 12 MAY 2020 CORRECCIÓN, COD:200022378406, BTA. MERCEDES MOLINA</t>
  </si>
  <si>
    <t>Fact # 21490210 COR018-CNEL EP CONSUMO DE ENERGÍA ELÉCTRICA PERIODO 11 MAR AL 11 MAY 2020 CORRECCIÓN, COD:200024271278, SAN FELIPE</t>
  </si>
  <si>
    <t>Fact # 21559843 COR018-CNEL EP CONSUMO DE ENERGÍA ELÉCTRICA</t>
  </si>
  <si>
    <t>DR-1865</t>
  </si>
  <si>
    <t>NC # 1001422 COR018-CNEL EP N/C AFECTA A FACTURA# 148-999-020929865 AJUSTE PERIODOS ESTIMADOS</t>
  </si>
  <si>
    <t>Fact # 1328473 COR018-CNEL EP CONSUMO DE ENERGÍA ELÉCTRICA</t>
  </si>
  <si>
    <t>Fact # 21708650 COR018-CNEL EP CONSUMO DE ENERGÍA ELÉCTRICA</t>
  </si>
  <si>
    <t>Fact # 21705191 COR018-CNEL EP CONSUMO DE ENERGÍA ELÉCTRICA</t>
  </si>
  <si>
    <t>Fact # 1643618 COR018-CNEL EP CONSUMO DE ENERGÍA ELÉCTRICA</t>
  </si>
  <si>
    <t>NDL-25</t>
  </si>
  <si>
    <t>N/D PACIFICO PAGO DE FACTURA C. THALIA VICTORIA POR CNEL EP</t>
  </si>
  <si>
    <t>Fact # 13114 UMS437-ASOC. DE MORADORES DE LA URB. MATICES DE SAMBORONDON CONSUMO DE ENERGÍA ELÉCTRICA DE LA ANTENA DE MATICES MES DE JULIO 2020</t>
  </si>
  <si>
    <t>Fact # 1523569 COR018-CNEL EP CONSUMO DE ENERGÍA ELÉCTRICA PERIODO 29 MAY AL 29 JUN 2020, COD:0900421382 URB. TERRASOL</t>
  </si>
  <si>
    <t>Fact # 22224026 COR018-CNEL EP CONSUMO DE ENERGÍA ELÉCTRICA COD:0400991060 URB. SAN FELIPE</t>
  </si>
  <si>
    <t>Fact # 22255096 COR018-CNEL EP CONSUMO DE ENERGÍA ELÉCTRICA BTA. MERCEDES MOLINA COD:0400885886</t>
  </si>
  <si>
    <t>Fact # 1678885 COR018-CNEL EP CONSUMO DE ENERGÍA ELÉCTRICA PERIODO 04 JUN AL 06 JUL 2020, COD:0900420945 URB. CAPRI</t>
  </si>
  <si>
    <t>Fact # 22325947 COR018-CNEL EP CONSUMO DE ENERGÍA ELÉCTRICA VALLE ALTO COD:0400890778</t>
  </si>
  <si>
    <t>Fact # 22344488 COR018-CNEL EP CONSUMO DE ENERGÍA ELÉCTRICA URB. VIA AL SOL COD:0400895534</t>
  </si>
  <si>
    <t>Fact # 22378938 COR018-CNEL EP CONSUMO DE ENERGÍA ELÉCTRICA URB. EL CARACOL, COD:0400902939</t>
  </si>
  <si>
    <t>N/D TRANSFERENCIA CANCELACIÓN FACTURA#22347072 C.T.V. PORTAL AL SOL, CNEL EP</t>
  </si>
  <si>
    <t>DR-2127</t>
  </si>
  <si>
    <t>NC # 1205895 COR018-CNEL EP N/C APLICA A FACTURA#148-999-020101944 POR Inclus/Exclus rub no energ. cargos fact (intereses por mora)</t>
  </si>
  <si>
    <t>Fact # 2202000 COR018-CNEL EP CONSUMO DE ENERGÍA ELÉCTRICA PERIODO 30 MAY AL 30 JUN 2020, COD:1105385091, MANABI-MANTA</t>
  </si>
  <si>
    <t>Fact # 13183 UMS437-ASOC. DE MORADORES DE LA URB. MATICES DE SAMBORONDON CONSUMO DE ENERGÍA ELÉCTRICA DE LA ANTENA DE MATICES MES DE AGOSTO 2020</t>
  </si>
  <si>
    <t>Fact # 420599 TEL001-TELCONET S.A. L3MPLS 30720K NETVOICELINKOVALLECNT. FACTURACION CAMBIOPRECIO DEL SERVICIO DESDE: 2020-08-04 HASTA: 2020-08-27</t>
  </si>
  <si>
    <t>Fact # 1900324 COR018-CNEL EP CONSUMO DE ENERGÍA ELÉCTRICA PERIODO 29 JUN AL 29 JUL 2020, COD:0900421382, URB. TERRASOL</t>
  </si>
  <si>
    <t>Fact # 22985729 COR018-CNEL EP CONSUMO DE ENERGÍA ELÉCTRICA PERIODO JULIO, COD:0400991060</t>
  </si>
  <si>
    <t>Fact # 23032266 COR018-CNEL EP CONSUMO DE ENERGÍA ELÉCTRICA MES DE JULIO 2020, COD:0400885886</t>
  </si>
  <si>
    <t>Fact # 1981044 COR018-CNEL EP CONSUMO DE ENERGÍA ELÉCTRICA PERIODO JULIO, COD:0900420945, URB. CAPRI</t>
  </si>
  <si>
    <t>Fact # 2316268 COR018-CNEL EP CONSUMO DE ENERGÍA ELÉCTRICA PERIODO 20 JUN AL 20 JUL 2020, COD:1105385091, MANABI-MANTA</t>
  </si>
  <si>
    <t>Fact # 23075484 COR018-CNEL EP CONSUMO DE ENERGÍA ELÉCTRICA MES DE JULIO, COD:0400902939</t>
  </si>
  <si>
    <t>Fact # 23109921 COR018-CNEL EP CONSUMO DE ENERGÍA ELÉCTRICA MES DE JULIO, COD:0400895534</t>
  </si>
  <si>
    <t>Fact # 23109922 COR018-CNEL EP CONSUMO DE ENERGÍA ELÉCTRICA MES DE JUNIO, COD:0400890778</t>
  </si>
  <si>
    <t>NDL-33</t>
  </si>
  <si>
    <t>N/D PACIFICO CANCELACION FACTURA DE CTV, PORTAL AL SOL, COD:200017298429</t>
  </si>
  <si>
    <t>Fact # 13395 UMS437-ASOC. DE MORADORES DE LA URB. MATICES DE SAMBORONDON CONSUMO DE ENERGÍA ELÉCTRICA DE LA ANTENA DE MATICES MES DE SEPTIEMBRE 2020</t>
  </si>
  <si>
    <t>Fact # 23765431 COR018-CNEL EP CONSUMO DE ENERGÍA ELECTRICA COD:0400991060, SAN FELIPE</t>
  </si>
  <si>
    <t>Fact # 23786782 COR018-CNEL EP CONSUMO DE ENERGÍA ELECTRICA COD:0400885886, BTA. MERCEDES MOLINA</t>
  </si>
  <si>
    <t>Fact # 23832626 COR018-CNEL EP CONSUMO DE ENERGÍA ELECTRICA, COD:0400895534, VIA AL SOL</t>
  </si>
  <si>
    <t>Fact # 23863141 COR018-CNEL EP CONSUMO DE ENERGÍA ELECTRICA, COD:0400890778, VALLE ALTO</t>
  </si>
  <si>
    <t>Fact # 2286125 COR018-CNEL EP CONSUMO DE ENERGÍA ELECTRICA, COD:0900421382, URB. TERRASOL</t>
  </si>
  <si>
    <t>Fact # 23902137 COR018-CNEL EP CONSUMO ENERGÍA ELECTRICA COD:0400902939, EL CARACOL</t>
  </si>
  <si>
    <t>Fact # 2435191 COR018-CNEL EP CONSUMO DE ENERGÍA ELECTRICA, COD:0900420945, URB. CAPRI</t>
  </si>
  <si>
    <t>Fact # 2641247 COR018-CNEL EP CONSUMO DE ENERGÍA ELECTRICA  AGO 2020 COD:1105385091 MANABI-MANTA</t>
  </si>
  <si>
    <t>N/D PACIFICO CANCELACIÓN DE FACTURA PORTAL AL SOL CTV. COD:20017298429</t>
  </si>
  <si>
    <t>Fact # 13457 UMS437-ASOC. DE MORADORES DE LA URB. MATICES DE SAMBORONDON CONSUMO DE ENERGÍA ELÉCTRICA DE LA ANTENA DE MATICES MES DE OCTUBRE 2020</t>
  </si>
  <si>
    <t>Fact # 24558141 COR018-CNEL EP CONSUMO DE ENERGÍA ELECTRICA, URB. VIA AL SOL, COD:0400895534</t>
  </si>
  <si>
    <t>Fact # 24562928 COR018-CNEL EP CONSUMO DE ENERGÍA ELECTRICA, VALLE ALTO, COD:0400890778</t>
  </si>
  <si>
    <t>Fact # 24596654 COR018-CNEL EP CONSUMO DE ENERGÍA ELECTRICA, URB. SAN FELIPE, 0400991060</t>
  </si>
  <si>
    <t>Fact # 24558661 COR018-CNEL EP CONSUMO DE ENERGÍA ELECTRICA, BTA MERCEDES MOLINA, COD:0400885886</t>
  </si>
  <si>
    <t>Fact # 2632036 COR018-CNEL EP CONSUMO DE ENERGÍA ELECTRICA PERIODO 28 AGO AL 29 SEP 2020, URB. TERRASOL</t>
  </si>
  <si>
    <t>Fact # 2752960 COR018-CNEL EP CONSUMO DE ENERGÍA ELECTRICA PERIODO 02 SEP AL 03 OCT 2020, URB. CAPRI</t>
  </si>
  <si>
    <t>Fact # 24800518 COR018-CNEL EP CONSUMO DE ENERGÍA ELECTRICA, URB. EL CARACOL, COD:0400902939</t>
  </si>
  <si>
    <t>DF-67</t>
  </si>
  <si>
    <t>Fact # 3059103 COR018-CNEL EP CONSUMO DE ENERGÍA ELECTRICA, SEP 2020, MANABI-MANTA COD:5385091</t>
  </si>
  <si>
    <t>NDL-28</t>
  </si>
  <si>
    <t xml:space="preserve">N/D PACIFICO CANCELACIÓN DE FACTURA CNEL EP A CTV </t>
  </si>
  <si>
    <t>Fact # 13538 UMS437-ASOC. DE MORADORES DE LA URB. MATICES DE SAMBORONDON CONSUMO DE ENERGÍA ELÉCTRICA DE LA ANTENA DE MATICES MES DE NOVIEMBRE 2020</t>
  </si>
  <si>
    <t>Fact # 2960343 COR018-CNEL EP CONSUMO DE ENERGÍA ELÉCTRICA, COD:0900421382, URB. TERRASOL</t>
  </si>
  <si>
    <t>Fact # 3067898 COR018-CNEL EP CONSUMO DE ENERGÍA ELÉCTRICA, COD: 0900420945, URB. CAPRI</t>
  </si>
  <si>
    <t>Fact # 3316932 COR018-CNEL EP CONSUMO DE ENERGÍA ELECTRICA PERIODO OCT-2020, COD:5385091, MANABI-MANTA</t>
  </si>
  <si>
    <t>Fact # 25291077 COR018-CNEL EP CONSUMO DE ENERGÍA ELÉCTRICA, COD:0400991060, URB. SAN FELIPE</t>
  </si>
  <si>
    <t>Fact # 25330266 COR018-CNEL EP CONSUMO DE ENERGÍA ELÉCTRICA, COD:0400885886, BTA. MEREDES MOLINA</t>
  </si>
  <si>
    <t>Fact # 25397918 COR018-CNEL EP CONSUMO DE ENERGÍA ELECTRICA, COD:0400890778, VALLE ALTO</t>
  </si>
  <si>
    <t>Fact # 25401049 COR018-CNEL EP CONSUMO DE ENRGÍA ELCTRICA, COD:0400895534, VIA AL SOL</t>
  </si>
  <si>
    <t>Fact # 25409911 COR018-CNEL EP CONSUMO DE ENERGÍA COD:0400902939, URB. EL CARACOL</t>
  </si>
  <si>
    <t>N/D PACIFICO CANCELACIÓN DE ENERGÍA ELECTRICA CTV COD:200017298429 CNEL EP</t>
  </si>
  <si>
    <t>Fact # 13644 UMS437-ASOC. DE MORADORES DE LA URB. MATICES DE SAMBORONDON CONSUMO DE ENERGÍA ELÉCTRICA DE LA ANTENA DE MATICES MES DE DICIEMBRE 2020</t>
  </si>
  <si>
    <t>Fact # 3323616 COR018-CNEL EP CONSUMO DE ENERGÍA ELECTRICA PERIODO 29 OCT AL 27 NOV 2020, COD:0900421382, URB. TERRASOL</t>
  </si>
  <si>
    <t>Fact # 3450575 COR018-CNEL EP CONSUMO DE ENERGÍA ELECTRICA PERIODO 03 NOV AL 03 DIC 2020, COD:0900420945, URB. CAPRI</t>
  </si>
  <si>
    <t>Fact # 26001384 COR018-CNEL EP CONSUMO DE ENERGÍA ELECTRICA PERIODO 13 NOV AL 10 DIC 2020, COD:200024271278, URB. SAN FELIPE</t>
  </si>
  <si>
    <t>Fact # 3675816 COR018-CNEL EP CONSUMO DE ENERGÍA ELECTRICA, CÓDIGO#5385091,  MES DE NOV-2020</t>
  </si>
  <si>
    <t>Fact # 26044808 COR018-CNEL EP CONSUMO DE ENERGÍA ELECTRICA PERIODO, COD:0400885886, BTA. MERCEDES MOLINA</t>
  </si>
  <si>
    <t>Fact # 26075366 COR018-CNEL EP CONSUMO DE ENERGÍA ELECTRICA PERIODO 13 NOV AL 12 DIC 2020, COD:</t>
  </si>
  <si>
    <t>Fact # 26085797 COR018-CNEL EP CONSUMO DE ENERGÍA ELECTRICA PERIODO 13 NOV AL 10 DIC 2020, COD:200016916559, VIA AL SOL</t>
  </si>
  <si>
    <t>Fact # 26144929 COR018-CNEL EP CONSUMO DE ENERGÍA ELECTRICA PERIODO 17 NOV AL 16  DIC 2020, URB. EL CARACOL</t>
  </si>
  <si>
    <t xml:space="preserve">N/D PACIFICO CANCELACIÓN DE FACTURA#26092899 CTV, PORTAL AL SOL </t>
  </si>
  <si>
    <t>51030109   TELEFONO</t>
  </si>
  <si>
    <t>Fact # 147302963 PAC005-CORPORACION NACIONAL DE TELECOMUNICACIONES CNT EP CONSUMO TELEFÓNICO#42682706 MES DE ABRIL 2020</t>
  </si>
  <si>
    <t>Fact # 1519739 PAC005-CORPORACION NACIONAL DE TELECOMUNICACIONES CNT EP CONSUMO TELEFÓNICO#42682706 MES DE JUNIO 2020</t>
  </si>
  <si>
    <t>51030111   PAGINA WEB</t>
  </si>
  <si>
    <t>Fact # 34012 SEC002-SECURITY DATA SEGURIDAD EN DATOS Y FIRMA DIGITAL S.A. WEB CERTIFICADO Y RENOVACIÓN BAJO VOLUMEN 2 AÑOS</t>
  </si>
  <si>
    <t>Fact # 45998 SEC002-SECURITY DATA SEGURIDAD EN DATOS Y FIRMA DIGITAL S.A. SELLOS DE TIEMPO VIGENCIA UN AÑO</t>
  </si>
  <si>
    <t>Fact # 36678 SEC002-SECURITY DATA SEGURIDAD EN DATOS Y FIRMA DIGITAL S.A. WEB CERTIFICATES, SOPORTE CERT. BAJO VOL 2</t>
  </si>
  <si>
    <t>Fact # 305 IST001-ISTARTDIGITAL S.A. MANEJO DE REDES SOCIALES</t>
  </si>
  <si>
    <t>Fact # 307 IST001-ISTARTDIGITAL S.A. MANEJO DE REDES SOCIALES</t>
  </si>
  <si>
    <t>Fact # 309 IST001-ISTARTDIGITAL S.A. MANEJO DE REDES SOCIALES</t>
  </si>
  <si>
    <t>Fact # 275 SOL017-SOLUCIONES INFORMATICAS PARA FIRMA ELECTRONICA GEEKTECH S.A. CONTRATOS ELECTRONICOS 1 AL 31 DE JULIO</t>
  </si>
  <si>
    <t>Fact # 371 SOL017-SOLUCIONES INFORMATICAS PARA FIRMA ELECTRONICA GEEKTECH S.A. CONTRATOS ELECTRONICOS  1 AL 31 DE AGOSTO</t>
  </si>
  <si>
    <t>Fact # 311 IST001-ISTARTDIGITAL S.A. MANEJO DE REDES SOCIALES MES SEPT 2020</t>
  </si>
  <si>
    <t>Fact # 434 SOL017-SOLUCIONES INFORMATICAS PARA FIRMA ELECTRONICA GEEKTECH S.A. CONTRATOS ELECTRONICOS 1 AL 30 DE SEPTIEMBRE</t>
  </si>
  <si>
    <t>Fact # 313 IST001-ISTARTDIGITAL S.A. MANEJO DE REDES SOCIALES</t>
  </si>
  <si>
    <t>Fact # 96919 SEC002-SECURITY DATA SEGURIDAD EN DATOS Y FIRMA DIGITAL S.A. RENOVACION SSL ADVANTAGE MI NETVOICE EC 1 AÑO</t>
  </si>
  <si>
    <t>Fact # 458 SOL017-SOLUCIONES INFORMATICAS PARA FIRMA ELECTRONICA GEEKTECH S.A. CONTRATOS ELECTRONICOS 1 AL 31 DE OCTUBRE</t>
  </si>
  <si>
    <t>Fact # 474 SOL017-SOLUCIONES INFORMATICAS PARA FIRMA ELECTRONICA GEEKTECH S.A. SERVICIO POR CONTRATOS ELECTRONICOS 01 AL 30 DE NOVIEMBRE</t>
  </si>
  <si>
    <t>Fact # 404 IST001-ISTARTDIGITAL S.A. MANEJO DE REDES SOCIALES MES DE NOVIEMBRE Y DICIEMBRE 2020</t>
  </si>
  <si>
    <t>Fact # 489 SOL017-SOLUCIONES INFORMATICAS PARA FIRMA ELECTRONICA GEEKTECH S.A. SERVICIOS POR CONTRATOS ELECTRONICOS 1 AL 14 DICIEMBRE 2020.</t>
  </si>
  <si>
    <t>51030112   VARIOS</t>
  </si>
  <si>
    <t>Fact # 18126 GG0047-COLEGIO DE CONTADORES DEL GUAYAS RENOVACION CREDENCIAL CONTADOR 2020</t>
  </si>
  <si>
    <t>EN-16</t>
  </si>
  <si>
    <t xml:space="preserve">Registro-Contabilización Tarj. Corp. por cargos capital anterior </t>
  </si>
  <si>
    <t>Fact # 362942 WIL002-WILSON FLORES REALIZACIÓN DE EVENTO (ROSCAS DE REYES)</t>
  </si>
  <si>
    <t>DF-63</t>
  </si>
  <si>
    <t>Fact # 1629 MEL001-MELKITIN SA ALQUILER DE PARQUEO (DPTO. JURIDICO)</t>
  </si>
  <si>
    <t>Registro-Contabilización Tarj. Corp. gastos varios periodo del 04 ene al 03 feb del 2020</t>
  </si>
  <si>
    <t>Registro-Contabilización Tarj. Corp. gastos varios periodo del 04 ene al 03 feb del 2020  Registro-Contabilización Tarj. Corp. gastos varios periodo del 05 al 27 feb 2020, Best Buy MHT #5611</t>
  </si>
  <si>
    <t>Fact # 18248 EXP007-EXPRESSGRILL CIA. LTDA. COMPRA DE ALIMETOS</t>
  </si>
  <si>
    <t>N/D BANCO PACIFICO PAGO DE 2DA QUINCENA MES DE MAR-2020, (PLAN CORP.)</t>
  </si>
  <si>
    <t>Fact # 427 SAN059-SANCHEZ PINARGOTE CRISTIAN PAUL COMPRA DE MASCARILLAS, GUANTES Y ALCOHOL</t>
  </si>
  <si>
    <t>Fact # 217866 OTE001-OTECEL S.A REPOSICIÓN DE CHIP 0998869212, ANDRES CANTOS PAGO AL CONTADO</t>
  </si>
  <si>
    <t>Fact # 377243 IMP002-CORPORACION EL ROSADO S.A. COMPRA DE HERRAMIENTAS</t>
  </si>
  <si>
    <t>Fact # 45 PAZ007-PAZMIÑO CAMPOS CARLOS JACINTO REEMBOLSOS DE GASTOS POR FACT#1424 DE ROMCORLAW CIA Y MOVILIZACIONES VARIAS</t>
  </si>
  <si>
    <t>JN-8</t>
  </si>
  <si>
    <t>Registro-Contabilización TELECOM CARRIER INT. Cliente#8279841</t>
  </si>
  <si>
    <t>Fact # 219473 OTE001-OTECEL S.A COMPRA DE DOS CELULARES LTE SAMSUNG GALAXY S20+ CH29210PVP:1207 , TELF:0990090090 Y 0994398178</t>
  </si>
  <si>
    <t>Fact # 78375 UCK445-BANCO DEL PACIFICO CARGOS FINANC. NO BONIFIC Y N/D COMISION CONSUMO EXT</t>
  </si>
  <si>
    <t>Fact # 76872 VIL038-VILCONSA S.A. COMPRA DE 10 PLUG RJ 45, PONCHADORA MULTIFUNCIÓN Y 20 MTRS CABLE UTP CAT6</t>
  </si>
  <si>
    <t xml:space="preserve">N/D TRANSFERENCIA REEMBOLSO A TÉCNICOS POR EMERGENCIA EN CLARO LA HERRADURA, ALIMENTACIÓN, A C.BUSTOS </t>
  </si>
  <si>
    <t xml:space="preserve">N/D TRANSFERENCIA REEMBOLSO A TÉCNICOS POR PRUEBA DE COVIC-19, TRABAJOS EN CLARO Y NODO KENNEDY A F.RODRIGUEZ </t>
  </si>
  <si>
    <t>Registro-Contabilización Tarj. Corp. gastos varios periodo 08, 21 julio y 03 ago 2020, Contrib. SOLCA 0.50%</t>
  </si>
  <si>
    <t>DF-53</t>
  </si>
  <si>
    <t>Fact # 447572 OTE001-OTECEL S.A INFORME TÉCNICO</t>
  </si>
  <si>
    <t>Fact # 13612 INT010-INTROMEX S.A. COMPRA DE CINTA, 3 TUBOS TERMO, PISTOLA CALOR, 80 CABLE UTP, 10 CONECTOR, 10 BOTA RJ45</t>
  </si>
  <si>
    <t>Fact # 2479131 OTE001-OTECEL S.A USIM MULTISIM POS TELEF:994345825 A MANUEL MERELO POR PERDIDA DE CELULAR</t>
  </si>
  <si>
    <t>SE-9</t>
  </si>
  <si>
    <t>Registro-Contabilización Tarj. Corp. gastos varios periodo ago 2020 y contribución Solca</t>
  </si>
  <si>
    <t>Fact # 2532397 OTE001-OTECEL S.A USIM MULTISIM TEFL:0998866104 A BYRON BAQUE POR PERDIDA DE CELULAR</t>
  </si>
  <si>
    <t>NDL-29</t>
  </si>
  <si>
    <t>N/D PRODUBANCO REEMBOLSO DE GASTOS DE COMBUSTIBLE Y ALIMENTACIÓN A BUSTOS CARLOS DE FACTURA#396216</t>
  </si>
  <si>
    <t>NO-12</t>
  </si>
  <si>
    <t>Reegistro.- Nota de entrega NE-G-406290 Corporacion FAvorita por 18 Bonos Favoritos para personal</t>
  </si>
  <si>
    <t>Fact # 10429 SUP001-CORPORACION FAVORITA C.A. COMPRA DE 6 CONTENEDORES NAVIDEÑOS</t>
  </si>
  <si>
    <t>Fact # 1321 EIJ001-IEJ S A COMPRA DE FOCO UNA C BASE 2 CONTAC 12V 72W 10X100PCS (P.B.D)</t>
  </si>
  <si>
    <t>51030120   COMISIONES</t>
  </si>
  <si>
    <t>Fact # 3779830 BAN007-BANCO DE GUAYAQUIL S.A. TARIFA POR COMISIÓN, RECAP#AL08778799, VL08778804</t>
  </si>
  <si>
    <t>Fact # 1859205 UCK445-BANCO DEL PACIFICO TARIFA POR COMISIÓN, RECAP#1061,1064</t>
  </si>
  <si>
    <t>Fact # 3333433 DIN003-DINERS CLUB DEL ECUADOR S.A. SOCIEDAD FINANCIERA TARIFA POR COMISIÓN, RECAP#202463</t>
  </si>
  <si>
    <t>Fact # 1162951 BAN006-BANCO PICHINCHA C.A. TARIFA POR COMISIÓN, RECAP#60277,</t>
  </si>
  <si>
    <t>Fact # 3341822 DIN003-DINERS CLUB DEL ECUADOR S.A. SOCIEDAD FINANCIERA TARIFA POR COMISIÓN, RECAP#1063,</t>
  </si>
  <si>
    <t>Fact # 3329168 DIN003-DINERS CLUB DEL ECUADOR S.A. SOCIEDAD FINANCIERA TARIFA POR COMISIÓN, RECAP#202463</t>
  </si>
  <si>
    <t>Fact # 1949064 DIN003-DINERS CLUB DEL ECUADOR S.A. SOCIEDAD FINANCIERA TARIFA POR COMISIÓN, RECAP#108626</t>
  </si>
  <si>
    <t>Fact # 1947068 DIN003-DINERS CLUB DEL ECUADOR S.A. SOCIEDAD FINANCIERA TARIFA POR COMISIÓN, RECAP#1065,1064,1062,1061 Y 1066</t>
  </si>
  <si>
    <t>Fact # 3947701 BAN007-BANCO DE GUAYAQUIL S.A. TARIFA POR COMISIÓN, RECAP#1027, 1028, 1023</t>
  </si>
  <si>
    <t>Fact # 1881219 UCK445-BANCO DEL PACIFICO TARIFA POR COMISIÓN,</t>
  </si>
  <si>
    <t>Fact # 3387371 DIN003-DINERS CLUB DEL ECUADOR S.A. SOCIEDAD FINANCIERA TARIFA POR COMISIÓN, RECAP#203865</t>
  </si>
  <si>
    <t>Fact # 3382479 DIN003-DINERS CLUB DEL ECUADOR S.A. SOCIEDAD FINANCIERA TARIFA POR COMISIÓN, RECAP#28253, 203865</t>
  </si>
  <si>
    <t>Fact # 3378918 DIN003-DINERS CLUB DEL ECUADOR S.A. SOCIEDAD FINANCIERA TARIFA POR COMISIÓN, RECAP#1067</t>
  </si>
  <si>
    <t>Fact # 1197999 BAN006-BANCO PICHINCHA C.A. TARIFA POR COMISIÓN, RECAP#1070, 1069</t>
  </si>
  <si>
    <t>Fact # 1194075 BAN006-BANCO PICHINCHA C.A. TARIFA POR COMISIÓN, RECAP#60901</t>
  </si>
  <si>
    <t>Fact # 1989542 DIN003-DINERS CLUB DEL ECUADOR S.A. SOCIEDAD FINANCIERA TARIFA POR COMISIÓN, RECAP#109509</t>
  </si>
  <si>
    <t>Fact # 1989301 DIN003-DINERS CLUB DEL ECUADOR S.A. SOCIEDAD FINANCIERA TARIFA POR COMISIÓN, RECAP#1068, 1071, 1072</t>
  </si>
  <si>
    <t>Fact # 4125449 BAN007-BANCO DE GUAYAQUIL S.A. TARIFA POR COMISION</t>
  </si>
  <si>
    <t>NC-10</t>
  </si>
  <si>
    <t>DISCOVER CANCELACION DEBITO TARJETAS PICHINCHA- PAGO DE FACT 1206</t>
  </si>
  <si>
    <t>Fact # 1914502 UCK445-BANCO DEL PACIFICO TARIFA POR COMISION</t>
  </si>
  <si>
    <t>Fact # 3446532 DIN003-DINERS CLUB DEL ECUADOR S.A. SOCIEDAD FINANCIERA TARIFA POR COMISION</t>
  </si>
  <si>
    <t>Fact # 2033947 DIN003-DINERS CLUB DEL ECUADOR S.A. SOCIEDAD FINANCIERA TARIFA POR COMISION</t>
  </si>
  <si>
    <t>Fact # 2032301 DIN003-DINERS CLUB DEL ECUADOR S.A. SOCIEDAD FINANCIERA TARIFA POR COMISION</t>
  </si>
  <si>
    <t>Fact # 3441242 DIN003-DINERS CLUB DEL ECUADOR S.A. SOCIEDAD FINANCIERA TARIFA POR COMISION</t>
  </si>
  <si>
    <t>Fact # 1228378 BAN006-BANCO PICHINCHA C.A. TARIFA POR COMISION</t>
  </si>
  <si>
    <t>Fact # 1237772 BAN006-BANCO PICHINCHA C.A. TARIFA POR COMISION</t>
  </si>
  <si>
    <t>Fact # 4250869 BAN007-BANCO DE GUAYAQUIL S.A. TARIFA POR COMISIÓN</t>
  </si>
  <si>
    <t>Fact # 3478469 DIN003-DINERS CLUB DEL ECUADOR S.A. SOCIEDAD FINANCIERA TARIFA POR COMISIÓN</t>
  </si>
  <si>
    <t>Fact # 3477961 DIN003-DINERS CLUB DEL ECUADOR S.A. SOCIEDAD FINANCIERA TARIFA POR COMISIÓN</t>
  </si>
  <si>
    <t>Fact # 2055648 DIN003-DINERS CLUB DEL ECUADOR S.A. SOCIEDAD FINANCIERA TARIFA POR COMISIÓN</t>
  </si>
  <si>
    <t>Fact # 1249027 BAN006-BANCO PICHINCHA C.A. TARIFA POR COMISION</t>
  </si>
  <si>
    <t>Fact # 4292268 BAN007-BANCO DE GUAYAQUIL S.A. TARIFA POR COMISIÓN</t>
  </si>
  <si>
    <t>Fact # 1257650 BAN006-BANCO PICHINCHA C.A. TARIFA POR COMISIÓN</t>
  </si>
  <si>
    <t>Fact # 2068151 DIN003-DINERS CLUB DEL ECUADOR S.A. SOCIEDAD FINANCIERA TARIFA POR COMISIÓN</t>
  </si>
  <si>
    <t>Fact # 3493461 DIN003-DINERS CLUB DEL ECUADOR S.A. SOCIEDAD FINANCIERA TARIFA POR COMISION</t>
  </si>
  <si>
    <t>Fact # 3492295 DIN003-DINERS CLUB DEL ECUADOR S.A. SOCIEDAD FINANCIERA TARIFA POR COMISIÓN</t>
  </si>
  <si>
    <t>Fact # 3701 PAG001-PAGO SEGURO S.A. COMISION POR SERVICIO PAYMENTEZ</t>
  </si>
  <si>
    <t>Fact # 3702 PAG001-PAGO SEGURO S.A. COMISION POR SERVICIO PAYMENTEZ</t>
  </si>
  <si>
    <t>Fact # 3703 PAG001-PAGO SEGURO S.A. COMISION POR SERVICIO PAYMENTEZ</t>
  </si>
  <si>
    <t>Fact # 3520568 DIN003-DINERS CLUB DEL ECUADOR S.A. SOCIEDAD FINANCIERA TARIFA POR COMISIÓN</t>
  </si>
  <si>
    <t>Fact # 2094666 DIN003-DINERS CLUB DEL ECUADOR S.A. SOCIEDAD FINANCIERA TARIFA POR COMISIÓN</t>
  </si>
  <si>
    <t>Fact # 3522464 DIN003-DINERS CLUB DEL ECUADOR S.A. SOCIEDAD FINANCIERA TARIFA POR COMISION</t>
  </si>
  <si>
    <t>Fact # 1275949 BAN006-BANCO PICHINCHA C.A. TARIFA POR COMISIÓN</t>
  </si>
  <si>
    <t>Fact # 4364699 BAN007-BANCO DE GUAYAQUIL S.A. TARIFA EN COMISIÓN</t>
  </si>
  <si>
    <t>Fact # 4507258 BAN007-BANCO DE GUAYAQUIL S.A. TARIFA POR COMISIÓN</t>
  </si>
  <si>
    <t>Fact # 3567470 DIN003-DINERS CLUB DEL ECUADOR S.A. SOCIEDAD FINANCIERA TARIFA POR COMISIÓN</t>
  </si>
  <si>
    <t>Fact # 1306222 BAN006-BANCO PICHINCHA C.A. TARIFA POR COMISIÓN</t>
  </si>
  <si>
    <t>Fact # 2134391 DIN003-DINERS CLUB DEL ECUADOR S.A. SOCIEDAD FINANCIERA TARIFA POR COMISIÓN</t>
  </si>
  <si>
    <t>Fact # 3570111 DIN003-DINERS CLUB DEL ECUADOR S.A. SOCIEDAD FINANCIERA TARIFA POR COMISIÓN</t>
  </si>
  <si>
    <t>Fact # 2005420 UCK445-BANCO DEL PACIFICO TARIFA POR COMISION</t>
  </si>
  <si>
    <t>Fact # 4645799 BAN007-BANCO DE GUAYAQUIL S.A. TARIFA POR COMISIÓN</t>
  </si>
  <si>
    <t>Fact # 1331941 BAN006-BANCO PICHINCHA C.A. TARIFA POR COMISIÓN</t>
  </si>
  <si>
    <t>Fact # 3608034 DIN003-DINERS CLUB DEL ECUADOR S.A. SOCIEDAD FINANCIERA TARIFA POR COMISIÓN</t>
  </si>
  <si>
    <t>Fact # 3611441 DIN003-DINERS CLUB DEL ECUADOR S.A. SOCIEDAD FINANCIERA TARIFA POR COMISIÓN</t>
  </si>
  <si>
    <t>Fact # 2168580 DIN003-DINERS CLUB DEL ECUADOR S.A. SOCIEDAD FINANCIERA TARIFA POR COMISIÓN</t>
  </si>
  <si>
    <t>Fact # 4807968 BAN007-BANCO DE GUAYAQUIL S.A. TARIFA POR COMISIÓN</t>
  </si>
  <si>
    <t>Fact # 4523 PAG001-PAGO SEGURO S.A. COMISION POR SERVICIO PAYMENTEZ MES DE JULIO 2020</t>
  </si>
  <si>
    <t>Fact # 3661861 DIN003-DINERS CLUB DEL ECUADOR S.A. SOCIEDAD FINANCIERA TARIFA POR COMISION</t>
  </si>
  <si>
    <t>Fact # 3659332 DIN003-DINERS CLUB DEL ECUADOR S.A. SOCIEDAD FINANCIERA TARIFA POR COMISION</t>
  </si>
  <si>
    <t>Fact # 2209161 DIN003-DINERS CLUB DEL ECUADOR S.A. SOCIEDAD FINANCIERA TARIFA POR COMISION</t>
  </si>
  <si>
    <t>Fact # 1363643 BAN006-BANCO PICHINCHA C.A. TARIFA POR COMISION</t>
  </si>
  <si>
    <t>Fact # 4954532 BAN007-BANCO DE GUAYAQUIL S.A. TARIFA POR COMISIÓN</t>
  </si>
  <si>
    <t>Fact # 4935 PAG001-PAGO SEGURO S.A. COMISION POR SERVICIO PAYMENTEZ SEPTIEMBRE 2020</t>
  </si>
  <si>
    <t>Fact # 2102358 UCK445-BANCO DEL PACIFICO TARIFA POR COMISIÓN (RECAUDACIÓN DÉBITO)</t>
  </si>
  <si>
    <t>Fact # 3719022 DIN003-DINERS CLUB DEL ECUADOR S.A. SOCIEDAD FINANCIERA TARIFA POR COMISIÓN</t>
  </si>
  <si>
    <t>Fact # 3715353 DIN003-DINERS CLUB DEL ECUADOR S.A. SOCIEDAD FINANCIERA TARIFA POR COMISIÓN</t>
  </si>
  <si>
    <t>Fact # 2255060 DIN003-DINERS CLUB DEL ECUADOR S.A. SOCIEDAD FINANCIERA TARIFA POR COMISIÓN</t>
  </si>
  <si>
    <t>Fact # 1400312 BAN006-BANCO PICHINCHA C.A. TARIFA POR COMISIÓN</t>
  </si>
  <si>
    <t>Fact # 5088085 BAN007-BANCO DE GUAYAQUIL S.A. FACT.COMIS.LIQUIDACION PAGO DEPOSITOS DE VOUCHERS TARJETAS DE CREDITO</t>
  </si>
  <si>
    <t>Fact # 3766844 DIN003-DINERS CLUB DEL ECUADOR S.A. SOCIEDAD FINANCIERA TARIFA POR COMISIÓN</t>
  </si>
  <si>
    <t>Fact # 2295106 DIN003-DINERS CLUB DEL ECUADOR S.A. SOCIEDAD FINANCIERA TARIFA POR COMISIÓN</t>
  </si>
  <si>
    <t>Fact # 1433192 BAN006-BANCO PICHINCHA C.A. TARIFA POR COMISIÓN</t>
  </si>
  <si>
    <t>Fact # 5254502 BAN007-BANCO DE GUAYAQUIL S.A. SERVICIO POR FACT.COMIS.LIQUIDACION PAGO DEPOSITOS DE VOUCHERS TARJETAS DE CREDITO</t>
  </si>
  <si>
    <t>Fact # 2170042 UCK445-BANCO DEL PACIFICO TARIFA POR COMISION</t>
  </si>
  <si>
    <t>DF-70</t>
  </si>
  <si>
    <t>Fact # 3821769 DIN003-DINERS CLUB DEL ECUADOR S.A. SOCIEDAD FINANCIERA TARIFA POR COMISIÓN</t>
  </si>
  <si>
    <t>Fact # 2338343 DIN003-DINERS CLUB DEL ECUADOR S.A. SOCIEDAD FINANCIERA TARIFA POR COMISIÓN</t>
  </si>
  <si>
    <t>DF-72</t>
  </si>
  <si>
    <t>Fact # 1468898 BAN006-BANCO PICHINCHA C.A. TARIFA POR COMISIÓN</t>
  </si>
  <si>
    <t>51030201   OTECEL S. A. "MOVISTAR"</t>
  </si>
  <si>
    <t>Fact # 400403 OTE001-OTECEL S.A INTERCONEXIÓN MES DE NOV-2019, MIN:53406.96, TS:0.01015</t>
  </si>
  <si>
    <t>Fact # 402323 OTE001-OTECEL S.A INTERCONEXIÓN MES DE DIC-2019, MIN:44552.76, TS:0.01015, COMPENSA FACT#317108</t>
  </si>
  <si>
    <t>Fact # 411015 OTE001-OTECEL S.A INTERCONEXIÓN MES DE ENE-2020, MIN:59039, TS:0.01015, COMPENSA FACT#319850</t>
  </si>
  <si>
    <t>Fact # 417295 OTE001-OTECEL S.A INTERCONEXION MES DE FEB 2020,  MIN: 60247.99 T: 0.01015 TICKET 57328147</t>
  </si>
  <si>
    <t>Fact # 420803 OTE001-OTECEL S.A INTERCONEXIÓN MES DE MAR-2020, COMPENSA FACT#325384, MIN: 59485.54 T: 0.01015</t>
  </si>
  <si>
    <t>Fact # 426505 OTE001-OTECEL S.A INTERCONEXION MES ABRIL-2020 MIN: 68311.65 T: 0.01015 TICKET 59374099</t>
  </si>
  <si>
    <t>Fact # 432475 OTE001-OTECEL S.A INTERCONEXIÓN MES DE MAYO 2020, MIN: 83967.78 T: 0.01015, COMPENSA FACT#330949</t>
  </si>
  <si>
    <t>Fact # 2387015 OTE001-OTECEL S.A INTERCONEXIÓN MES DE JUNIO 2020,  MIN: 81815.22 T: 0.01015, COMPENSA FACT#333858</t>
  </si>
  <si>
    <t>Fact # 444221 OTE001-OTECEL S.A INTERCONEXION MES DE JULIO 2020,  MIN: 84047.44 T: 0.01015, COMPENSA FACT#336810</t>
  </si>
  <si>
    <t>Fact # 450627 OTE001-OTECEL S.A INTERCONEXIÓN MES DE AGO 2020, MIN: 79070.12 T: 0.01015, COMPENSA FACT#339822</t>
  </si>
  <si>
    <t>Fact # 458566 OTE001-OTECEL S.A INTERCONEXIÓN MES DE SEP 2020, COMPENSA FACT#343365</t>
  </si>
  <si>
    <t>Fact # 467033 OTE001-OTECEL S.A INTERCONEXIÓN MES DE OCT 2020, MIN: 90187.52 T: 0.01015, COMPENSA FACT#346402</t>
  </si>
  <si>
    <t>Fact # 474475 OTE001-OTECEL S.A INTERCONEXIÓN MES DE NOV 2020</t>
  </si>
  <si>
    <t>51030202   GLOBAL THINK TECHNOLOGY S.A.</t>
  </si>
  <si>
    <t>EN-14</t>
  </si>
  <si>
    <t>Registro-Contabilización Servicio mensuales por soporte técnico Global Think Tecnology S.A. mes de ene-2020, Fact#00004-00000359</t>
  </si>
  <si>
    <t>FE-2</t>
  </si>
  <si>
    <t>Registro-Contabilización Servicio mensuales por soporte técnico Global Think Tecnology S.A. mes de feb-2020, Fact#00004-00000364</t>
  </si>
  <si>
    <t>MR-1</t>
  </si>
  <si>
    <t>Registro-Contabilización Servicio mensuales por soporte técnico Global Think Tecnology S.A. mes de mar-2020, Fact#00004-00000379</t>
  </si>
  <si>
    <t>AB-9</t>
  </si>
  <si>
    <t>Registro-Contabilización Servicio mensuales por soporte técnico Global Think Tecnology S.A. mes de abr-2020, Fact#00004-00000394</t>
  </si>
  <si>
    <t>MA-1</t>
  </si>
  <si>
    <t>Registro-Contabilización Servicio mensuales por soporte técnico Global Think Tecnology S.A. mes de MAY-2020, Fact#00004-00000408</t>
  </si>
  <si>
    <t>JN-7</t>
  </si>
  <si>
    <t>Registro-Contabilización Servicio mensuales por soporte técnico Global Tecnology S.A. mes de jun-2020, Fact#00004-00000411</t>
  </si>
  <si>
    <t>JU-1</t>
  </si>
  <si>
    <t>Registro-Contabilización Servicio mensuales por soporte técnico Global Tecnology S.A. mes de jul-2020, Fact#00004-00000425</t>
  </si>
  <si>
    <t>AG-2</t>
  </si>
  <si>
    <t>Registro-Contabilización Servicio mensuales por soporte técnico Global Think Tecnology S.A. mes de ago-2020, Fact#0004-00000438</t>
  </si>
  <si>
    <t>AG-3</t>
  </si>
  <si>
    <t>Registro-Contabilización Global Think Tecnology S.A. Servicio en módulo Denwa Technology Corp. apoyo y potenciar Dena UC-PRO(Basic) Licencia:650750160459962, Vigencia: 09/08/2020 al 09/08/2021</t>
  </si>
  <si>
    <t>SE-1</t>
  </si>
  <si>
    <t>Registro-Contabilización Servicio mensuales por soporte técnico Global Tecnology S.A. mes de sep-2020, Fact#00004-00000451</t>
  </si>
  <si>
    <t>OC-1</t>
  </si>
  <si>
    <t>Registro-Contabilización Servicio mensuales por soporte técnico Global Tecnology S.A. mes de oct-2020, Fact#00004-00000465</t>
  </si>
  <si>
    <t>NO-6</t>
  </si>
  <si>
    <t>Registro-Contabilización Servicio mensuales por soporte técnico Global Tecnology S.A. mes de nov-2020, Fact#00004-00000467</t>
  </si>
  <si>
    <t>DI-7</t>
  </si>
  <si>
    <t>Registro-Contabilización Servicio mensuales por soporte técnico Global Think Tecnology S.A. mes de dic-2020, Fact#00004-00000481</t>
  </si>
  <si>
    <t>51030204   CNT EP - TELECSA S.A. "ALEGRO PCS"</t>
  </si>
  <si>
    <t>Fact # 138978771 PAC005-CORPORACION NACIONAL DE TELECOMUNICACIONES CNT EP PENSIÓN BÁSICA MES DE DIC-19 PILOTO#891422 ENLACE LINKO-ETAPA CUENCA</t>
  </si>
  <si>
    <t>Fact # 138978772 PAC005-CORPORACION NACIONAL DE TELECOMUNICACIONES CNT EP PENSIÓN BÁSICA MES DE OCT-19, PILOTO 891537, ENLACE LINKO-CNT MOVIL</t>
  </si>
  <si>
    <t>Fact # 5238 PAC005-CORPORACION NACIONAL DE TELECOMUNICACIONES CNT EP INTERCONEXIÓN MÓVIL MES DE DIC-2019, MIN:13.974.83, TS:0.013470, COMPENSA FACT#317107</t>
  </si>
  <si>
    <t>Fact # 141104129 PAC005-CORPORACION NACIONAL DE TELECOMUNICACIONES CNT EP PENSIÓN BÁSICA MES DE ENE-2020 PILOTO#891422 ENLACE LINKO-ETAPA CUENCA</t>
  </si>
  <si>
    <t>Fact # 141104130 PAC005-CORPORACION NACIONAL DE TELECOMUNICACIONES CNT EP PENSIÓN BÁSICA MES DE ENE-2020, PILOTO 891537, ENLACE LINKO-CNT MOVIL</t>
  </si>
  <si>
    <t>Fact # 5380 PAC005-CORPORACION NACIONAL DE TELECOMUNICACIONES CNT EP INTERCONEXIÓN MÓVIL MES DE ENE-2020, MED:18.940.86, TS:0.013470, COMPENSA FACT#319849</t>
  </si>
  <si>
    <t>Fact # 143102394 PAC005-CORPORACION NACIONAL DE TELECOMUNICACIONES CNT EP PENSIÓN BÁSICA MES DE FEB-2020 PILOTO#891422 ENLACE LINKO-ETAPA CUENCA</t>
  </si>
  <si>
    <t>Fact # 143102395 PAC005-CORPORACION NACIONAL DE TELECOMUNICACIONES CNT EP PENSIÓN BÁSICA MES DE FEB-2020, PILOTO 891537, ENLACE LINKO-CNT MOVIL</t>
  </si>
  <si>
    <t>Fact # 5492 PAC005-CORPORACION NACIONAL DE TELECOMUNICACIONES CNT EP INTERCONEXIÓN MÓVIL MES DE FEB 2020,  MEDICIÓN 17.197,32 TASA USD 0.013470, COMPENSA FACT#322625</t>
  </si>
  <si>
    <t>Fact # 145645048 PAC005-CORPORACION NACIONAL DE TELECOMUNICACIONES CNT EP PENSIÓN BÁSICA MES DE MAR-2020, PILOTO 891537, ENLACE LINKO-CNT MOVIL</t>
  </si>
  <si>
    <t>Fact # 145645047 PAC005-CORPORACION NACIONAL DE TELECOMUNICACIONES CNT EP PENSIÓN BÁSICA MES DE MAR-2020 PILOTO#891422 ENLACE LINKO-ETAPA CUENCA</t>
  </si>
  <si>
    <t>Fact # 5615 PAC005-CORPORACION NACIONAL DE TELECOMUNICACIONES CNT EP INTERCONEXIÓN MÓVIL MES DE MAR-2020,  MEDICIÓN 16.904,77 TASA USD 0.013470, COMPENSA FACT#325387</t>
  </si>
  <si>
    <t>Fact # 147302961 PAC005-CORPORACION NACIONAL DE TELECOMUNICACIONES CNT EP PENSIÓN BÁSICA MES DE ABR-2020 PILOTO#891422 ENLACE LINKO-ETAPA CUENCA</t>
  </si>
  <si>
    <t>Fact # 147302962 PAC005-CORPORACION NACIONAL DE TELECOMUNICACIONES CNT EP PENSIÓN BÁSICA MES DE ABR-2020, PILOTO 891537, ENLACE LINKO-CNT MOVIL</t>
  </si>
  <si>
    <t>Fact # 5738 PAC005-CORPORACION NACIONAL DE TELECOMUNICACIONES CNT EP INTERCONEXION MÓVIL/VOZ MES DE ABRIL 2020 MEDICIÓN 22.094,83 TASA USD 0.013470, COMPENSA FACT#328125</t>
  </si>
  <si>
    <t>Fact # 149773462 PAC005-CORPORACION NACIONAL DE TELECOMUNICACIONES CNT EP PENSIÓN BÁSICA MES DE MAY-2020, PILOTO 891537, ENLACE LINKO-CNT MOVIL</t>
  </si>
  <si>
    <t>Fact # 149773461 PAC005-CORPORACION NACIONAL DE TELECOMUNICACIONES CNT EP PENSIÓN BÁSICA MES DE MAY-2020 PILOTO#891422 ENLACE LINKO-ETAPA CUENCA</t>
  </si>
  <si>
    <t>Fact # 5849 PAC005-CORPORACION NACIONAL DE TELECOMUNICACIONES CNT EP INTERCONEXIÓN MÓVIL/VOZ MAYO 2020, MEDICIÓN 24.864,27 TASA USD 0.013470, COMPENSA FACT#330947</t>
  </si>
  <si>
    <t>Fact # 151973915 PAC005-CORPORACION NACIONAL DE TELECOMUNICACIONES CNT EP PENSIÓN BÁSICA MES DE JUN-2020 PILOTO#891422 ENLACE LINKO-ETAPA CUENCA</t>
  </si>
  <si>
    <t>Fact # 151973916 PAC005-CORPORACION NACIONAL DE TELECOMUNICACIONES CNT EP PENSIÓN BÁSICA MES DE JUN-2020, PILOTO 891537, ENLACE LINKO-CNT MOVIL</t>
  </si>
  <si>
    <t>Fact # 5937 PAC005-CORPORACION NACIONAL DE TELECOMUNICACIONES CNT EP INTERCONEXIÓN MÓVIL MES DE JUNIO 2020,  MEDICIÓN 20.579,91 TASA USD 0.013470, COMPENSA FACT#333862</t>
  </si>
  <si>
    <t>Fact # 153935472 PAC005-CORPORACION NACIONAL DE TELECOMUNICACIONES CNT EP PENSIÓN BÁSICA MES DE JUL-2020 PILOTO#891422 ENLACE LINKO-ETAPA CUENCA</t>
  </si>
  <si>
    <t>Fact # 153935473 PAC005-CORPORACION NACIONAL DE TELECOMUNICACIONES CNT EP PENSIÓN BÁSICA MES DE JUL-2020, PILOTO 891537, ENLACE LINKO-CNT MOVIL</t>
  </si>
  <si>
    <t>Fact # 6035 PAC005-CORPORACION NACIONAL DE TELECOMUNICACIONES CNT EP INTERCONEXION MÓVIL MES DE JULIO 2020,  MEDICIÓN 21.561,46 TASA USD 0.013470, COMPENSA FACT#336807</t>
  </si>
  <si>
    <t>Fact # 156125054 PAC005-CORPORACION NACIONAL DE TELECOMUNICACIONES CNT EP PENSIÓN BÁSICA MES DE AGO-2020 PILOTO#891422 ENLACE LINKO-ETAPA CUENCA</t>
  </si>
  <si>
    <t>Fact # 156125055 PAC005-CORPORACION NACIONAL DE TELECOMUNICACIONES CNT EP PENSIÓN BÁSICA MES DE AGO-2020, PILOTO 891537, ENLACE LINKO-CNT MOVIL</t>
  </si>
  <si>
    <t>Fact # 6153 PAC005-CORPORACION NACIONAL DE TELECOMUNICACIONES CNT EP INTERCONEXIÓN MÓVIL MES DE AGO 2020, MEDICIÓN 20.758,99 TASA USD 0.013470, COMPENSA FACT#339821</t>
  </si>
  <si>
    <t>Fact # 157807890 PAC005-CORPORACION NACIONAL DE TELECOMUNICACIONES CNT EP PENSIÓN BÁSICA MES DE SEP-2020 PILOTO#891422 ENLACE LINKO-ETAPA CUENCA</t>
  </si>
  <si>
    <t>Fact # 157807891 PAC005-CORPORACION NACIONAL DE TELECOMUNICACIONES CNT EP PENSIÓN BÁSICA MES DE SEP-2020, PILOTO 891537, ENLACE LINKO-CNT MOVIL</t>
  </si>
  <si>
    <t>Fact # 6272 PAC005-CORPORACION NACIONAL DE TELECOMUNICACIONES CNT EP INTERCONEXIÓN MÓVIL MES DE SEP 2020,  MEDICIÓN 23.708,35 TASA USD 0.013470, COMPENSA FACT#343362</t>
  </si>
  <si>
    <t>Fact # 160351414 PAC005-CORPORACION NACIONAL DE TELECOMUNICACIONES CNT EP PENSIÓN BÁSICA MES DE OCT-2020 PILOTO#891422 ENLACE LINKO-ETAPA CUENCA</t>
  </si>
  <si>
    <t>Fact # 160351415 PAC005-CORPORACION NACIONAL DE TELECOMUNICACIONES CNT EP PENSIÓN BÁSICA MES DE OCT-2020, PILOTO 891537, ENLACE LINKO-CNT MOVIL</t>
  </si>
  <si>
    <t>Fact # 6382 PAC005-CORPORACION NACIONAL DE TELECOMUNICACIONES CNT EP INTERCONEXIÓN MÓVIL MES DE OCT 2020, , MEDICIÓN 21.990,80 TASA USD 0.013470, COMPENSA A FACT#346406</t>
  </si>
  <si>
    <t>Fact # 161965724 PAC005-CORPORACION NACIONAL DE TELECOMUNICACIONES CNT EP PENSIÓN BÁSICA MES DE NOV-2020, PILOTO 891537, ENLACE LINKO-CNT MOVIL</t>
  </si>
  <si>
    <t>Fact # 161965723 PAC005-CORPORACION NACIONAL DE TELECOMUNICACIONES CNT EP PENSIÓN BÁSICA MES DE NOV-2020 PILOTO#891422 ENLACE LINKO-ETAPA CUENCA</t>
  </si>
  <si>
    <t>Fact # 6507 PAC005-CORPORACION NACIONAL DE TELECOMUNICACIONES CNT EP INTERCONEXIÓN MÓVIL MES DE NOV 2020,  MEDICIÓN 20.599,92 TASA USD0.013470</t>
  </si>
  <si>
    <t>51030205   CONECEL  "PORTA"</t>
  </si>
  <si>
    <t>Fact # 3111 CON002-CONECEL S.A INTERCONEXIÓN FIJA MES DE NOV-2019</t>
  </si>
  <si>
    <t>Fact # 3123 CON002-CONECEL S.A INTERCONEXIÓN MÓVIL MES DE NOV-2019, COMPENSA FACT#317094</t>
  </si>
  <si>
    <t>Fact # 3157 CON002-CONECEL S.A INTERCONEXIÓN MÓVIL MES DE DIC-2019, COMPENSA FACT#317109</t>
  </si>
  <si>
    <t>Fact # 3169 CON002-CONECEL S.A INTERCONEXION FIJA MES DE DIC-2019</t>
  </si>
  <si>
    <t>Fact # 3206 CON002-CONECEL S.A INTERCONEXIÓN FIJA MES DE ENE-2020</t>
  </si>
  <si>
    <t>Fact # 3219 CON002-CONECEL S.A INTERCONEXIÓN FIJA MES DE ENE-2020, COMPENSA FACT#319857</t>
  </si>
  <si>
    <t>Fact # 3235 CON002-CONECEL S.A INTERCONEXION FIJA MES DE FEB-2020</t>
  </si>
  <si>
    <t>Fact # 3274 CON002-CONECEL S.A INTERCONEXION MÓVIL MES DE FEB 2020, COMPENSA FACT#324873</t>
  </si>
  <si>
    <t>Fact # 3315 CON002-CONECEL S.A INTERCONEXIÓN MÓVIL MES DE MAR-2020, COMPENSA FACT#325382</t>
  </si>
  <si>
    <t>Fact # 3304 CON002-CONECEL S.A INTERCONEXIÓN FIJA MES MAR-2020</t>
  </si>
  <si>
    <t>Fact # 3366 CON002-CONECEL S.A INTERCONEXIÓN MÓVIL MES DE ABRIL 2020, COMPENSA FACT#328130</t>
  </si>
  <si>
    <t>Fact # 3373 CON002-CONECEL S.A INTERCONEXION FIJA MES DE ABRIL 2020</t>
  </si>
  <si>
    <t>Fact # 3403 CON002-CONECEL S.A INTERCONEXIÓN FIJA MES DE MAYO 2020</t>
  </si>
  <si>
    <t>Fact # 3409 CON002-CONECEL S.A INTERCONEXIÓN MÓVIL MES DE MAYO 2020, COMPENSA FACT#330952</t>
  </si>
  <si>
    <t>Fact # 3455 CON002-CONECEL S.A INTERCONEXIÓN FIJA MES DE JUNIO 2020</t>
  </si>
  <si>
    <t>Fact # 3461 CON002-CONECEL S.A INTERCONEXIÓN MÓVIL MES DE JUNIO 2020, COMPENSA FACT#333863</t>
  </si>
  <si>
    <t>Fact # 3502 CON002-CONECEL S.A INTERCONEXION MÓVIL MES DE JULIO 2020, COMPENSA FACT#336806</t>
  </si>
  <si>
    <t>Fact # 3518 CON002-CONECEL S.A INTERCONEXIÓN FIJA MES DE JULIO 2020,</t>
  </si>
  <si>
    <t>Fact # 3535 CON002-CONECEL S.A INTERCONEXIÓN MÓVIL MES DE AGO 2020, COMPENSA FACT#339820</t>
  </si>
  <si>
    <t>Fact # 3559 CON002-CONECEL S.A INTERCONEXIÓN FIJA MES DE AGO 2020</t>
  </si>
  <si>
    <t>Fact # 3587 CON002-CONECEL S.A INTERCONEXION FIJA MES DE SEP 2020</t>
  </si>
  <si>
    <t>Fact # 3595 CON002-CONECEL S.A INTERCONEXIÓN MÓVIL MES DE SEP 2020, COMPENSA FACT#343364</t>
  </si>
  <si>
    <t>Fact # 3632 CON002-CONECEL S.A INTERCONEXIÓN FIJO MES DE OCT 2020</t>
  </si>
  <si>
    <t>Fact # 3655 CON002-CONECEL S.A INTERCONEXIÓN MÓVIL MES DE OCT 2020</t>
  </si>
  <si>
    <t>51030207   CNT, EP - EX-PACIFICTEL</t>
  </si>
  <si>
    <t>Fact # 5237 PAC005-CORPORACION NACIONAL DE TELECOMUNICACIONES CNT EP INTERCONEXIÓN FIJA MES DE DIC-2019, MED:229.396.88 TS:0.011905, COMPENSA FACT#317103</t>
  </si>
  <si>
    <t>Fact # 5379 PAC005-CORPORACION NACIONAL DE TELECOMUNICACIONES CNT EP INTERCONEXIÓN FIJO MES DE ENE-2020, MED:252.916,10, TS:0.011905, COMPENSA FACT#319852</t>
  </si>
  <si>
    <t>Fact # 5481 PAC005-CORPORACION NACIONAL DE TELECOMUNICACIONES CNT EP INTERCONEXION FIJA MES DE FEB 2020, MEDICIÓN 216.320,50 TASA USD 0.011905, COMPENSA FACT#322620</t>
  </si>
  <si>
    <t>Fact # 5614 PAC005-CORPORACION NACIONAL DE TELECOMUNICACIONES CNT EP INTERCONEXIÓN FIJO MES DE MAR-2020,  MEDICIÓN 236.664,02 TASA USD 0.011905, COMPENSA FACT#325385</t>
  </si>
  <si>
    <t>Fact # 5727 PAC005-CORPORACION NACIONAL DE TELECOMUNICACIONES CNT EP INTERCONEXION FIJA MES DE  ABRIL-2020 MEDICIÓN 234.112,58 TASA USD 0.011905, COMPENSA FACT#328127</t>
  </si>
  <si>
    <t>Fact # 5836 PAC005-CORPORACION NACIONAL DE TELECOMUNICACIONES CNT EP INTERCONEXIÓN FIJA/ENT MAYO-2020, MEDICIÓN 252.792,97 TASA USD 0.011905, COMPENSA FACT#330948</t>
  </si>
  <si>
    <t>Fact # 5936 PAC005-CORPORACION NACIONAL DE TELECOMUNICACIONES CNT EP INTERCONEXIÓN FIJA MES DE JUNIO 2020, MEDICIÓN 222.740,45 TASA USD 0.011905, COMPENSA FACT#333859</t>
  </si>
  <si>
    <t>Fact # 6034 PAC005-CORPORACION NACIONAL DE TELECOMUNICACIONES CNT EP INTERCONEXIÓN FIJA MES DE JULIO 2020, MEDICIÓN 223.465,73 TASA USD 0.011905, COMPENSA FACT#336808</t>
  </si>
  <si>
    <t>Fact # 6150 PAC005-CORPORACION NACIONAL DE TELECOMUNICACIONES CNT EP INTERCONEXIÓN FIJA MES DE AGO 2020,  MEDICIÓN 208.890,98 TASA USD 0.011905, COMPENSA FACT#339817</t>
  </si>
  <si>
    <t>Fact # 6253 PAC005-CORPORACION NACIONAL DE TELECOMUNICACIONES CNT EP INTERCONEXIÓN FIJO MES DE SEP 2020, MEDICIÓN 195.894,02 TASA USD 0.011905, COMPENSA FACT#343363</t>
  </si>
  <si>
    <t>Fact # 6381 PAC005-CORPORACION NACIONAL DE TELECOMUNICACIONES CNT EP INTERCONEXIÓN FIJA MES DE OCT 2020,  MEDICIÓN 200.143,30 TASA USD 0.011905, COMPENSA FACT#346405</t>
  </si>
  <si>
    <t>Fact # 6491 PAC005-CORPORACION NACIONAL DE TELECOMUNICACIONES CNT EP INTERCONEXIÓN FIJA MES DE NOV 2020,  MEDICIÓN 166.001,63 TASA USD 0.011905</t>
  </si>
  <si>
    <t>51030208   SETEL " TV CABLE "</t>
  </si>
  <si>
    <t>Fact # 5618 SET001-SETEL S.A SERVICIO DE COUBICACIÓN MES DE DIC-2019</t>
  </si>
  <si>
    <t>Fact # 5617 SET001-SETEL S.A INTERCONEXIÓN MES DE DIC-2019, MIN:18587.60 TS:0.008905, COMPENSA FACT#317111</t>
  </si>
  <si>
    <t>Fact # 5741 SET001-SETEL S.A INTERCONEXIÓN MES DE ENE-2020, M:22,550.48, TS:0.008905, COMPENSA FACT#319853</t>
  </si>
  <si>
    <t>Fact # 5742 SET001-SETEL S.A SERVICIO DE COUBICACIÓN MES DE ENE-2020</t>
  </si>
  <si>
    <t>Fact # 5973 SET001-SETEL S.A INTERCONEXION MES DE FEB 2020, MINUTOS:17143.50/ PRECIO UNITARIO: 0.008905, COMPENSA FACT#325377</t>
  </si>
  <si>
    <t>Fact # 5974 SET001-SETEL S.A SERVICIO DE COUBICACIÓN MES DE FEB 2020</t>
  </si>
  <si>
    <t>Fact # 5990 SET001-SETEL S.A SERVICIO DE COUBICACIÓN MES DE MAR-2020</t>
  </si>
  <si>
    <t>Fact # 5989 SET001-SETEL S.A INTERCONEXIÓN MES DE MAR 2020,  MINUTOS:19146.62/ PRECIO UNITARIO: 0.008905, COMPENSA FACT#325380</t>
  </si>
  <si>
    <t>Fact # 6053 SET001-SETEL S.A INTERCONEXION MES DE ABRIL 2020, MINUTOS:19710.55/ PRECIO UNITARIO: 0.008905</t>
  </si>
  <si>
    <t>Fact # 6054 SET001-SETEL S.A SERVICIO POR COUBICACION ABRIL 2020</t>
  </si>
  <si>
    <t>Fact # 6111 SET001-SETEL S.A INTERCONEXIÓN MES DE MAYO 2020, MINUTOS:19767.67/ TS: 0.008905, COMPENSA FACT#330951</t>
  </si>
  <si>
    <t>Fact # 6112 SET001-SETEL S.A SERVICIO DE COUBICACIÓN MAYO 2020</t>
  </si>
  <si>
    <t>Fact # 6204 SET001-SETEL S.A INTERCONEXIÓN MES DE JUNIO 2020,  MIN:22502.57/ P. UNITARIO: 0.008905, COMPENSA FACT#333860</t>
  </si>
  <si>
    <t>Fact # 6205 SET001-SETEL S.A SERVICIO POR COUBICACIÓN MES DE JUNIO 2020</t>
  </si>
  <si>
    <t>Fact # 6297 SET001-SETEL S.A INTERCONEXION MES DE JULIO 2020, MINUTOS:21349.15/ PRECIO: 0.008905, COMPENSA FACT#336809</t>
  </si>
  <si>
    <t>Fact # 6298 SET001-SETEL S.A SERVICIO POR COUBICACIÓN MES DE JULIO 2020</t>
  </si>
  <si>
    <t>Fact # 6370 SET001-SETEL S.A INTERCONEXIÓN MES DE AGO 2020, MINUTOS:18014.67/ PRECIO UNITARIO: 0.008905, COMPENSA FACT#339818</t>
  </si>
  <si>
    <t>Fact # 6371 SET001-SETEL S.A SERVICIO DE COUBICACION AGOSTO 2020</t>
  </si>
  <si>
    <t>Fact # 6476 SET001-SETEL S.A INTERCONEXION MES DE SEP 2020, MINUTOS:19344.48/ PRECIO UNITARIO: 0.008905 COMPENSA FACT#343361</t>
  </si>
  <si>
    <t>Fact # 6477 SET001-SETEL S.A SERVICIO POR COUBICACIÓN MES DE SEP 2020</t>
  </si>
  <si>
    <t>Fact # 6580 SET001-SETEL S.A INTERCONEXIÓN MES DE OCT 2020, MINUTOS:18016.37/ PRECIO UNITARIO: 0.008905, COMPENSA FACT#346400</t>
  </si>
  <si>
    <t>Fact # 6581 SET001-SETEL S.A SERVICIO DE COUBICACION OCTUBRE 2020</t>
  </si>
  <si>
    <t>Fact # 6681 SET001-SETEL S.A INTERCONEXIÓN MES DE NOV 2020,  MINUTOS:15482.40/ PRECIO UNITARIO: 0.008905</t>
  </si>
  <si>
    <t>Fact # 6682 SET001-SETEL S.A SERVICIO DE COUBICACION NOVIEMBRE 2020</t>
  </si>
  <si>
    <t>51030215   ETAPA EP</t>
  </si>
  <si>
    <t>Fact # 27361578 ETA001-ETAPA EP INTERCONEXIÓN MES DE DIC-2019, MIN:1.617.98 TS:0.008905, COMPENSA FACT#317101</t>
  </si>
  <si>
    <t>Fact # 27722966 ETA001-ETAPA EP SERVICIO POR ENERGÍA Y COUBICACIÓN MES DE ENE-2020</t>
  </si>
  <si>
    <t>Fact # 27722960 ETA001-ETAPA EP INTERCONEXIÓN MES DE ENE-2020, M: 1,947.52, TS: 0,008905, COMPENSA FACT#319847</t>
  </si>
  <si>
    <t>Fact # 28090237 ETA001-ETAPA EP INTERCONEXION MES DE FEB 2020, MIN:1.676,72, TASA 0,008905</t>
  </si>
  <si>
    <t>Fact # 28090241 ETA001-ETAPA EP SERVICIO DE ENERGÍA Y COUBICACION MES DE FEB 2020</t>
  </si>
  <si>
    <t>Fact # 28451059 ETA001-ETAPA EP INTERCONEXIÓN MES DE MAR.2020, 1.658,53 M/TASA 0,008905, COMPENSA FACT#325383</t>
  </si>
  <si>
    <t>Fact # 28451060 ETA001-ETAPA EP SERVICIOS DE COUBICACIÓN Y ENERGÍA/MARZO-2020</t>
  </si>
  <si>
    <t>Fact # 28890585 ETA001-ETAPA EP SERVICIO DE ENERGÍA Y COUBICACIÓN MES DE ABRIL 2020</t>
  </si>
  <si>
    <t>Fact # 28890584 ETA001-ETAPA EP INTERCONEXION MES DE ABRIL 2020, 1.556,52M/TASA 0,008905, COMPENSA FACT#328128</t>
  </si>
  <si>
    <t>Fact # 29166603 ETA001-ETAPA EP INTERCONEXION MES DE MAYO 2020, MED:1.897,88M/TASA 0,008905, COMPENSA FACT#330945</t>
  </si>
  <si>
    <t>Fact # 29166604 ETA001-ETAPA EP SERVICIOS DE COUBICACIÓN Y ENERGÍA/MAYO-2020</t>
  </si>
  <si>
    <t>Fact # 29525151 ETA001-ETAPA EP SERVICIO DE ENERGÍA Y COUBICACIÓN MES DE JUNIO 2020</t>
  </si>
  <si>
    <t>Fact # 29525150 ETA001-ETAPA EP INTERCONEXIÓN MES DE JUNIO 2020, MIN:1.940,47M/TASA 0,008905, COMPENSA FACT#333847</t>
  </si>
  <si>
    <t>Fact # 29966880 ETA001-ETAPA EP INTERCONEXION MES DE JULIO 2020, 1.832,53M/TASA 0,008905, COMPENSA FACT#336811</t>
  </si>
  <si>
    <t>Fact # 29966883 ETA001-ETAPA EP SERVICIO POR ENERGÍA Y COUBICACION MES DE JULIO 2020</t>
  </si>
  <si>
    <t>Fact # 30246375 ETA001-ETAPA EP INTERCONEXIÓN MES DE AGO 2020, MED:1.885,37M/TASA 0,008905, COMPENSA FACT#339815</t>
  </si>
  <si>
    <t>Fact # 30246376 ETA001-ETAPA EP SERVICIOS DE COUBICACION Y ENERGIA/AGOSTO-2020</t>
  </si>
  <si>
    <t>Fact # 30692112 ETA001-ETAPA EP INTERCONEXIÓN MES DE SEP 2020,  MED:1.838,32M/TASA 0,008905, COMPENSA FACT#343366</t>
  </si>
  <si>
    <t>Fact # 30692113 ETA001-ETAPA EP SERVICIOS DE COUBICACION Y ENERGIA MES DE SEP 2020</t>
  </si>
  <si>
    <t>Fact # 3105597 ETA001-ETAPA EP INTERCONEXIÓN MES DE OCT 2020, MEDICIÓN 1.930,38M/TASA 0,008905, COMPENSA FACT#346404</t>
  </si>
  <si>
    <t>Fact # 31055977 ETA001-ETAPA EP SERVICIOS DE COUBICACION Y ENERGIA/OCTUBRE-2020</t>
  </si>
  <si>
    <t>Fact # 31336733 ETA001-ETAPA EP INTERCONEXIÓN MES DE NOV 2020,  MED:1.415,42 M/TASA 0,008905</t>
  </si>
  <si>
    <t>Fact # 31336812 ETA001-ETAPA EP FACILIDADES CO-UBICACIÓN/NOVIEMBRE-2020/</t>
  </si>
  <si>
    <t>51030304   CENTRAL  KENNEDY  LINKOTEL</t>
  </si>
  <si>
    <t>CT   CT020   COPIAS</t>
  </si>
  <si>
    <t>Fact # 28880 COP004-COPIADORA ECUATORIANA CIA LTDA ECUACOPIA SERVICIO ARRIENDO DE IMPRESORA BASE Y COPIA COLOR B/N#3370 PERIODO 06 DIC 2019 AL 07 ENE 2020</t>
  </si>
  <si>
    <t>Fact # 29683 COP004-COPIADORA ECUATORIANA CIA LTDA ECUACOPIA SERVICIO DE ARRIENDO DE IMPRESORA BASE Y COPIA B/N#7455</t>
  </si>
  <si>
    <t>Fact # 30202 COP004-COPIADORA ECUATORIANA CIA LTDA ECUACOPIA SERVICIO DE ARRIENDO DE IMPRESORA BASE Y COPIA B/N#2603</t>
  </si>
  <si>
    <t>Fact # 30601 COP004-COPIADORA ECUATORIANA CIA LTDA ECUACOPIA SERVICIO DE ARRIENDO DE IMPRESORA BASE Y COPIA B/N#1648</t>
  </si>
  <si>
    <t>Fact # 30896 COP004-COPIADORA ECUATORIANA CIA LTDA ECUACOPIA SERVICIO DE ARRIENDO DE IMPRESORA BASE</t>
  </si>
  <si>
    <t>Fact # 31383 COP004-COPIADORA ECUATORIANA CIA LTDA ECUACOPIA SERVICIO ARRIENDO IMPRESORAS BASE</t>
  </si>
  <si>
    <t>Fact # 31859 COP004-COPIADORA ECUATORIANA CIA LTDA ECUACOPIA SERVICIO ARRIENDO IMPRESORA BASE (B/N 267)</t>
  </si>
  <si>
    <t>Fact # 32351 COP004-COPIADORA ECUATORIANA CIA LTDA ECUACOPIA SERVICIO ARRIENDO IMPRESORA BASE + (B/N)</t>
  </si>
  <si>
    <t>Fact # 32853 COP004-COPIADORA ECUATORIANA CIA LTDA ECUACOPIA SERVICIO ARRIENDO IMPRESORAS BASE Y COPIAS B/N  582</t>
  </si>
  <si>
    <t>Fact # 33399 COP004-COPIADORA ECUATORIANA CIA LTDA ECUACOPIA SERVICIO DE ARRIENDO BASE Y COPIAS B/N #307 DEL 04 SEP AL 05 OCT/2020</t>
  </si>
  <si>
    <t>Fact # 1201 GUE005-GUERRA ALTAMIRANO GLENDA PATRICIA ELABORACIÓN DE UN BLOCK DE NOTAS DE CRÉDITO</t>
  </si>
  <si>
    <t>Fact # 33812 COP004-COPIADORA ECUATORIANA CIA LTDA ECUACOPIA SERVICIO DE ARRIENDO BASE Y COPIAS B/N #639 DEL 05 OCT AL 04 NOV/2020</t>
  </si>
  <si>
    <t>Fact # 34477 COP004-COPIADORA ECUATORIANA CIA LTDA ECUACOPIA SERVICIO DE ARRIENDO BASE Y COPIAS MES DE DIC 2020</t>
  </si>
  <si>
    <t>520101   GASTOS BANCARIOS</t>
  </si>
  <si>
    <t>DR-1429</t>
  </si>
  <si>
    <t>Ret Fte 2% #8 Fact# 316640  Rec#: 5845 VALAREZO &amp; ASOCIADOS VALASOC CIA.LTDA.</t>
  </si>
  <si>
    <t xml:space="preserve">N/D BCO. PICHINCHA POR DTOS IFIS RTE#159657 </t>
  </si>
  <si>
    <t>NDL-12</t>
  </si>
  <si>
    <t>N/D BCO. PICHINCHA POR DTOS IFIS RTE#159770</t>
  </si>
  <si>
    <t>N/D BCO. PICHINCHA POR DTOS IFIS RTE#159854</t>
  </si>
  <si>
    <t>Fact # 124918466 UCK445-BANCO DEL PACIFICO COMISIÓN POR CERTIFICACIÓN DE CHEQUE CNEL EP</t>
  </si>
  <si>
    <t>Fact # 124918292 UCK445-BANCO DEL PACIFICO COMISIÓN POR CERTIFICACIÓN DE CHEQUE CNEL EP</t>
  </si>
  <si>
    <t>DF-68</t>
  </si>
  <si>
    <t>Fact # 124918376 UCK445-BANCO DEL PACIFICO COMISIÓN POR CERTIFICACIÓN DE CHEQUE  CNEL EP</t>
  </si>
  <si>
    <t>Fact # 1855216 BAN007-BANCO DE GUAYAQUIL S.A. COSTOS POR SERVICIOS FACTURADOS MES DE ENE-2020</t>
  </si>
  <si>
    <t>Fact # 125442473 UCK445-BANCO DEL PACIFICO COSTO POR SERVICIOS FINANCIERO MES DE ENE-2020</t>
  </si>
  <si>
    <t>Fact # 7219620 BAN006-BANCO PICHINCHA C.A. COSTO POR SERVICIO FINANCIERO ENE-2020</t>
  </si>
  <si>
    <t>NDL-15</t>
  </si>
  <si>
    <t>N/D PRODUBANCO CANCELACION DE GASTOS BANCARIOS MES DE ENERO 2020, TARIFA POR TRANSF.</t>
  </si>
  <si>
    <t>NDL-20</t>
  </si>
  <si>
    <t>N7D PACIFICO POR GASTOS BANCARIOS MES DE ENERO 2020</t>
  </si>
  <si>
    <t>DR-1609</t>
  </si>
  <si>
    <t>Ret Fte 2% #68 Fact# 319403  Rec#: 5892 PROMILCA S.A.</t>
  </si>
  <si>
    <t>DR-652</t>
  </si>
  <si>
    <t>gastos bancarios comp ret 16762</t>
  </si>
  <si>
    <t>DR-653</t>
  </si>
  <si>
    <t>gastos bancarios comp ret 161849</t>
  </si>
  <si>
    <t>DR-654</t>
  </si>
  <si>
    <t>gastos bancarios comp ret 161966</t>
  </si>
  <si>
    <t>Fact # 126504204 UCK445-BANCO DEL PACIFICO COMISIÓN CNT REF: 891422</t>
  </si>
  <si>
    <t>Fact # 126504045 UCK445-BANCO DEL PACIFICO COMISIÓN CNT REF:43805540</t>
  </si>
  <si>
    <t>Fact # 126503857 UCK445-BANCO DEL PACIFICO COMISIÓN CNT REF:891537</t>
  </si>
  <si>
    <t>Fact # 126503469 UCK445-BANCO DEL PACIFICO COMISIÓN CNT REF:42682706</t>
  </si>
  <si>
    <t>Fact # 126504350 UCK445-BANCO DEL PACIFICO COMISIÓN CNT REF:23820600</t>
  </si>
  <si>
    <t>Fact # 127345686 UCK445-BANCO DEL PACIFICO COMISIÓN CNEL EP REF:200016916559</t>
  </si>
  <si>
    <t>Fact # 127346014 UCK445-BANCO DEL PACIFICO COMISIÓN CNEL EP REF:200017298429</t>
  </si>
  <si>
    <t>Fact # 127345798 UCK445-BANCO DEL PACIFICO COMISIÓN CNEL EP REF.200017417466</t>
  </si>
  <si>
    <t>Fact # 127345858 UCK445-BANCO DEL PACIFICO COMISIÓN CNEL EP REF.200019723945</t>
  </si>
  <si>
    <t>NDL-10</t>
  </si>
  <si>
    <t>N/D PRODUBANCO CANCELACION DE GASTOS BANCARIOS MES DE FEB 2020, POR TARIFA COBRANZA</t>
  </si>
  <si>
    <t>Fact # 70185 UCK445-BANCO DEL PACIFICO COMISIÓN CONSUMO EXTERIOR Y CARGOS FINANC. NO BONIFICACIÓN</t>
  </si>
  <si>
    <t>Fact # 7410681 BAN006-BANCO PICHINCHA C.A. COSTO POR SERVICIO FINANCIERO MES DE FEB-2020</t>
  </si>
  <si>
    <t>Fact # 1938241 BAN007-BANCO DE GUAYAQUIL S.A. COSTO POR SERVICIOS FINANCIEROS MES DE FEB-2020</t>
  </si>
  <si>
    <t>Fact # 127796200 UCK445-BANCO DEL PACIFICO COSTO POR SERVICIO FINANCIERO MES DE FEB-2020</t>
  </si>
  <si>
    <t>N/D PACIFICO POR GASTOS BANCARIOS MES DE FEB 2020</t>
  </si>
  <si>
    <t>DR-1587</t>
  </si>
  <si>
    <t>Ret Fte 2% #679 Fact# 322542  Rec#: 5870 CENTOP S.A.</t>
  </si>
  <si>
    <t>NDL-34</t>
  </si>
  <si>
    <t>N/D PRODUBANCO CANCELACION GASTOS BANCARIOS MES DE MAR-2020, POR TARIFA  TRANSF.</t>
  </si>
  <si>
    <t>Fact # 2021234 BAN007-BANCO DE GUAYAQUIL S.A. SERVICIOS FACTURADOS A ESTADO DE CUENTA MES DE MAR-2020</t>
  </si>
  <si>
    <t>Fact # 72244 UCK445-BANCO DEL PACIFICO CARGOS FINANCIEROS NO BONIFICADOS</t>
  </si>
  <si>
    <t>Fact # 7527189 BAN006-BANCO PICHINCHA C.A. COSTO POR SERVICIO FINANCIERO MES DE MAR-2020</t>
  </si>
  <si>
    <t>Fact # 129611616 UCK445-BANCO DEL PACIFICO COSTO POR SERVICIOS FINANCIEROS MES DE MAR-2020</t>
  </si>
  <si>
    <t>N/D PACIFICO POR GASTOS BANCARIOS MES DE MARZO 2020</t>
  </si>
  <si>
    <t>NDL-44</t>
  </si>
  <si>
    <t>N/D PICHINCHA POR GASTOS BANCARIOS MES DE ABRIL (RTE)</t>
  </si>
  <si>
    <t>Fact # 7761750 BAN006-BANCO PICHINCHA C.A. COSTO POR SERVICIO FINANCIERO MES DE ABRIL 2020</t>
  </si>
  <si>
    <t>Fact # 74312 UCK445-BANCO DEL PACIFICO CARGOS FINANCIEROS NO BONIFICADOS</t>
  </si>
  <si>
    <t>Fact # 130884005 UCK445-BANCO DEL PACIFICO COSTO POR SERVICIOS FINANCIEROS MES DE ABRIL 2020</t>
  </si>
  <si>
    <t>Fact # 2097768 BAN007-BANCO DE GUAYAQUIL S.A. SERVICIOS FACTURADOS EN ESTADOS DE CUENTA CORRIENTE MES DE ABRIL 2020</t>
  </si>
  <si>
    <t>N/D PRODUBANCO CANCELACIÓN DE GASTOS BANCARIOS MES DE ABRIL 2020, POR TARIFA TRANSF.</t>
  </si>
  <si>
    <t>NDL-48</t>
  </si>
  <si>
    <t>N/D PACIFICO POR GASTOS BANCARIOS MES DE ABRIL 2020</t>
  </si>
  <si>
    <t>DR-3032</t>
  </si>
  <si>
    <t>Ret Fte 2% #5903 Fact# 705  Rec#: 6450 CAMISERIA INGLESA CAMINGLESA C LTDA.</t>
  </si>
  <si>
    <t>Fact # 28227831 B3201-BANCO INTERNACIONAL   S.A. COSTO TARJETA ATM</t>
  </si>
  <si>
    <t>N/D TRANSFERENCIA GLOBAL THINK TECNOLOGY S.A. MES DE ABRIL 2020</t>
  </si>
  <si>
    <t>Fact # 76327 UCK445-BANCO DEL PACIFICO SERVICIOS POR CARGOS FINANC. NO BONIFIC</t>
  </si>
  <si>
    <t>Fact # 2171335 BAN007-BANCO DE GUAYAQUIL S.A. SERVICIOS FACTURADOS EN ESTADOS DE CUENTA CORRIENTE MES DE MAYO 2020</t>
  </si>
  <si>
    <t>Fact # 132341100 UCK445-BANCO DEL PACIFICO SERVICIOS FACTURADOS EN ESTADO DE CUENTA CORRIENTE MES DE MAYO 2020</t>
  </si>
  <si>
    <t>Fact # 7931760 BAN006-BANCO PICHINCHA C.A. COSTO POR SERVICIO FINANCIERO MES DE MAYO 2020</t>
  </si>
  <si>
    <t>NDL-45</t>
  </si>
  <si>
    <t>N/D PRODUBANCO CANCELACIÓN GASTOS BANCARIOS MES DE MAYO-2020, POR TARIFA TRANSF.</t>
  </si>
  <si>
    <t>N/D CANCELACIÓN DE FACTURA#7931760 BANCO DEL PICHINCHA POR GASTOS BANCARIOS (RTE)</t>
  </si>
  <si>
    <t>NDL-51</t>
  </si>
  <si>
    <t>N/D PACIFICO POR GASTOS BANCARIOS MES DE MAYO 2020</t>
  </si>
  <si>
    <t>DR-2160</t>
  </si>
  <si>
    <t>Ret Iva 100% #809 Fact# 330721  Rec#: 6106 MREC INTERMEDIARIA DE REASEGUROS S.A.</t>
  </si>
  <si>
    <t>N/D TRANSFERENCIA GLOBAL THINK TECNOLOGY S.A. MES DE MAYO 2020</t>
  </si>
  <si>
    <t>DR-2277</t>
  </si>
  <si>
    <t>Ret Fte 2% #30428 Fact# 330495  Rec#: 6191 FERTILIZANTES DEL PACIFICO FERPACIFIC S.A</t>
  </si>
  <si>
    <t xml:space="preserve">Registro-Contabilización Tarj. Corp. gastos varios periodo del 03 al 19 junio 2020, ND comisión cosumo ext. </t>
  </si>
  <si>
    <t>DR-3029</t>
  </si>
  <si>
    <t>Ret Fte 2% #5922 Fact# 710  Rec#: 6447 CAMISERIA INGLESA CAMINGLESA C LTDA.</t>
  </si>
  <si>
    <t>Fact # 2253206 BAN007-BANCO DE GUAYAQUIL S.A. SERVICIOS FACTURADOS EN ESTADOS DE CUENTA CORRIENTE MES DE JUNIO 2020</t>
  </si>
  <si>
    <t>Fact # 134098760 UCK445-BANCO DEL PACIFICO SERVICIOS FACTURADOS EN ESTADOS DE CUENTA CORRIENTE MES DE JUNIO 2020</t>
  </si>
  <si>
    <t>Fact # 8113362 BAN006-BANCO PICHINCHA C.A. COSTO POR SERVICIO FINANCIERO</t>
  </si>
  <si>
    <t>NDL-46</t>
  </si>
  <si>
    <t>N/D PRODUBANCO CANCELACION DE GASTOS BANCARIOS MES DE JUN-2020, TARIFA TRANSF.</t>
  </si>
  <si>
    <t>NDL-49</t>
  </si>
  <si>
    <t>N/D CANCELACION DE FACTURA#8113362 BANCO DEL PICHINCHA POR GASTOS BANCARIOS Y RTE</t>
  </si>
  <si>
    <t>N/D PACIFICO POR GASTOS BANCARIOS MES DE JUNIO 2020</t>
  </si>
  <si>
    <t>DR-2199</t>
  </si>
  <si>
    <t>Ret Fte 2% #363 Fact# 333802  Rec#: 6144 LOPEZ FLOREZ CARLOS RAFAEL</t>
  </si>
  <si>
    <t>N/D TRANSFERENCIA GLOBAL THINK TECNOLOGY S.A. MES DE JUNIO 2020</t>
  </si>
  <si>
    <t>DR-2276</t>
  </si>
  <si>
    <t>Ret Fte 2% #31178 Fact# 333389  Rec#: 6190 FERTILIZANTES DEL PACIFICO FERPACIFIC S.A</t>
  </si>
  <si>
    <t>NDL-17</t>
  </si>
  <si>
    <t>N/D TRANSFERENCIA GLOBAL THINK TECNOLOGY S.A. MES DE JULIO 2020</t>
  </si>
  <si>
    <t>Fact # 82391 UCK445-BANCO DEL PACIFICO CARGOS FINANC. NO BONIFICADOS</t>
  </si>
  <si>
    <t>Fact # 2335336 BAN007-BANCO DE GUAYAQUIL S.A. SERVICIOS FACTURADOS EN ESTADOS DE CUENTA CORRIENTE MES DE JULIO 2020</t>
  </si>
  <si>
    <t>Fact # 135942088 UCK445-BANCO DEL PACIFICO SERVICIOS FACTURADOS EN ESTADOS DE CUENTA CORRIENTE MES DE JULIO 2020</t>
  </si>
  <si>
    <t>Fact # 28665409 B3201-BANCO INTERNACIONAL   S.A. SERVICIOS FACTURADOS EN ESTADOS DE CUENTA CORRIENTE MES DE JULIO 2020</t>
  </si>
  <si>
    <t>Fact # 8291962 BAN006-BANCO PICHINCHA C.A. COSTO POR SERVICIO FINANCIERO MES DE JULIO 2020</t>
  </si>
  <si>
    <t>N/D CANCELACION DE GASTOS BANCARIOS MES DE JULIO 2020, TARIFA TRANSF.</t>
  </si>
  <si>
    <t>N/D CANCELACIÓN DE FACTURA#8291962 BANCO DEL PICHINCHA POR GASTOS BANCARIOS (RTE)</t>
  </si>
  <si>
    <t>N/D PACIFICO POR GASTOS BANCARIOS MES DE JULIO 2020</t>
  </si>
  <si>
    <t>AG-13</t>
  </si>
  <si>
    <t>Registro-Contabilización Ajuste por valor no considerado en rte iva agosto 2020</t>
  </si>
  <si>
    <t>N/D TRANSFERENCIA GLOBAL THINK TECNOLOGY S.A. MES DE AGOSTO 2020</t>
  </si>
  <si>
    <t>Fact # 84450 UCK445-BANCO DEL PACIFICO CARGOS FINANC. NO BONIFIC MES DE AGO/2020</t>
  </si>
  <si>
    <t>Fact # 8316829 BAN006-BANCO PICHINCHA C.A. COSTO POR SERVICIO FINANCIERO MES DE AGOSTO 2020</t>
  </si>
  <si>
    <t>Fact # 137719269 UCK445-BANCO DEL PACIFICO COSTOS POR SERVICIOS FINANCIEROS MES DE AGOSTO 2020</t>
  </si>
  <si>
    <t>Fact # 2413664 BAN007-BANCO DE GUAYAQUIL S.A. COSTOS POR SERVICIOS FINANCIEROS MES DE AGOSTO 2020</t>
  </si>
  <si>
    <t>NDL-55</t>
  </si>
  <si>
    <t>N/D PRODUBANCO CANCELACION DE GASTOS BANCARIOS MES DE AGO 2020, TARIFA TRANSF.</t>
  </si>
  <si>
    <t>NDL-60</t>
  </si>
  <si>
    <t>N/D PACIFICO POR GASTOS BANCARIOS MES DE AGOSTO 2020</t>
  </si>
  <si>
    <t>NDL-32</t>
  </si>
  <si>
    <t>N/D PICHINCHA TRANSFERENCIA GLOBAL THINK TECNOLOGY S.A. MES DE SEPT 2020</t>
  </si>
  <si>
    <t>Fact # 2498258 BAN007-BANCO DE GUAYAQUIL S.A. SERVICIOS FACTURADOS EN ESTADOS DE CUENTA CORRIENTE MES DE SEP 2020</t>
  </si>
  <si>
    <t>Fact # 88795 UCK445-BANCO DEL PACIFICO CARGOS FINANC. NO BONIFIC</t>
  </si>
  <si>
    <t>Fact # 2069046 UCK445-BANCO DEL PACIFICO TARIFA POR COMISION</t>
  </si>
  <si>
    <t>Fact # 8599818 BAN006-BANCO PICHINCHA C.A. COSTO POR SERVICIO FINANCIERO MES DE SEP 2020</t>
  </si>
  <si>
    <t>Fact # 139563083 UCK445-BANCO DEL PACIFICO COSTOS POR SERVICIOS FINANCIEROS MES DE SEP 2020</t>
  </si>
  <si>
    <t>N/D CANCELACIÓN DE FACTURA#8599818 BANCO DEL PICHINCHA POR GASTOS BANCARIOS MES DE SEP 2020</t>
  </si>
  <si>
    <t>NDL-58</t>
  </si>
  <si>
    <t>N/D PRODUBANCO POR GASTOS BANCARIOS MES DE SEP 2020</t>
  </si>
  <si>
    <t>NDL-61</t>
  </si>
  <si>
    <t>N/D PRODUBANCO POR GASTOS BANCARIOS MES DE OCT 2020</t>
  </si>
  <si>
    <t>Fact # 141511131 UCK445-BANCO DEL PACIFICO COSTOS POR SERVICIOS FINANCIEROS MES DE OCT 2020</t>
  </si>
  <si>
    <t>Fact # 2581485 BAN007-BANCO DE GUAYAQUIL S.A. SERVICIOS FACTURADOS EN ESTADOS DE CUENTA CORRIENTE MES DE OCT 2020</t>
  </si>
  <si>
    <t>Fact # 8790806 BAN006-BANCO PICHINCHA C.A. COSTO POR SERVICIO FINANCIERO MES DE OCT 2020</t>
  </si>
  <si>
    <t>Fact # 90917 UCK445-BANCO DEL PACIFICO CARGOS FINANC. NO BONIFIC</t>
  </si>
  <si>
    <t>N/D CANCELACION DE FACTURA#8790806 BANCO DEL PICHINCHA POR GASTOS BANCARIOS MES DE OCT 2020, RTE, ISD</t>
  </si>
  <si>
    <t>N/D PRODUBANCO POR GASTOS BANCARIOS MES DE NOV 2020</t>
  </si>
  <si>
    <t>N/D TRANSFERENCIA GLOBAL THINK TECNOLOGY S.A. MES DE NOV 2020</t>
  </si>
  <si>
    <t>Fact # 93050 UCK445-BANCO DEL PACIFICO SERV. RENOVACION TARJ/CHIP Y CARGOS FINANC. NO BONIFIC</t>
  </si>
  <si>
    <t>Fact # 2661983 BAN007-BANCO DE GUAYAQUIL S.A. SERVICIOS FACTURADOS EN ESTADOS DE CUENTA CORRIENTE MES DE NOV 2020</t>
  </si>
  <si>
    <t>Fact # 8983177 BAN006-BANCO PICHINCHA C.A. COSTO POR SERVICIO FINANCIERO MES DE NOV 2020</t>
  </si>
  <si>
    <t>Fact # 143401599 UCK445-BANCO DEL PACIFICO COSTO POR SERVICIOS FINANCIEROS MES DE NOV-2020</t>
  </si>
  <si>
    <t xml:space="preserve">N/D PACIFICO POR GASTOS BANCARIOS MES DE NOV 2020 </t>
  </si>
  <si>
    <t>DR-3415</t>
  </si>
  <si>
    <t>GASTO BANCARIO BCO PICHINCHA COMP RET #180024</t>
  </si>
  <si>
    <t>DR-3414</t>
  </si>
  <si>
    <t>GASTO BANCARIO BCO PICHINCHA COMP RET #180078</t>
  </si>
  <si>
    <t>N/D TRANSFERENCIA GLOBAL THINK TECHNOLOGY S.A. MES DIC 2020</t>
  </si>
  <si>
    <t>Fact # 145466466 UCK445-BANCO DEL PACIFICO COSTOS POR SERVICIOS FINANCIEROS MES DE DIC 2020</t>
  </si>
  <si>
    <t>Fact # 2748946 BAN007-BANCO DE GUAYAQUIL S.A. COSTOS POR SERVICIOS FINANCIEROS MES DE  DIC 2020</t>
  </si>
  <si>
    <t>Fact # 95238 UCK445-BANCO DEL PACIFICO CARGOS FINANCIEROS NO BONIFICADOS</t>
  </si>
  <si>
    <t>Fact # 9183333 BAN006-BANCO PICHINCHA C.A. COSTO POR SERVICIO FINANCIERO MES DE DIC 2020</t>
  </si>
  <si>
    <t>DR-3413</t>
  </si>
  <si>
    <t>GASTO BANCARIO PACIFICO #2574054-2401233-3124278-24389-08458-08580-3092685-92563-400008-40075-25105-25153-01699-01755-2877960-77860-09937-10056-2751354-51423-08666-08541-2674626-74711-19407-19514-13365-13266-2574126-58276-58353-30848-30911-2460731-60867-</t>
  </si>
  <si>
    <t>NDL-59</t>
  </si>
  <si>
    <t>N/D PRODUBANCO GASTOS BANCARIOS MES DE DIC 2020</t>
  </si>
  <si>
    <t>530101   EGRESOS VARIOS</t>
  </si>
  <si>
    <t>NO-13</t>
  </si>
  <si>
    <t>Registro.- Conciliacion Otras Cuentas por Cobrar Moores Rowland Ecuador</t>
  </si>
  <si>
    <t>530102   GASTOS VARIOS</t>
  </si>
  <si>
    <t>NC-2</t>
  </si>
  <si>
    <t>VISA - MASTERCARD - PACIFICARD CANCELACION DEBITO TARJETAS GUAYAQUIL- PAGO DE FACT 314799 - 316678- 314806- 314843- 315128- 316787 - 316796- 316788- 315388- 315138- 316263- 316322- 316095</t>
  </si>
  <si>
    <t>NC-3</t>
  </si>
  <si>
    <t>AMERICAN EXPRESS CANCELACION DEBITO TARJETAS GUAYAQUIL-PAGO DE FACT 314830 - 314924 - 315261- 316786- 315399- 316951 - 316953 - 315764- 316122- 316272- 889- 316823- 316456 - 316575- 316200- 316385- 314977</t>
  </si>
  <si>
    <t>EN-11</t>
  </si>
  <si>
    <t>Registro-Contabilización Manuel Merelo Angulo por reembolso de caja chica periodo 01 al 10 enero 2020, Eg#22</t>
  </si>
  <si>
    <t>IC-1419</t>
  </si>
  <si>
    <t>VISA - MASTERCARD - PACIFICARD CANCELACION DE VOUCHER LOTE#1061 POR DEP EN CTA- PAGO DE FACT  308071 - 310834 - 313568, COMISIÓN FACT#1859205</t>
  </si>
  <si>
    <t>IC-1586</t>
  </si>
  <si>
    <t>VISA - MASTERCARD - PACIFICARD CANCELACION DE VOUCHER LOTE#1064- PAGO DE FACT 316460 - 319177, COMISION FACT#1859205</t>
  </si>
  <si>
    <t>EN-12</t>
  </si>
  <si>
    <t>Registro-Contabilización Manuel Merelo Angulo por reembolso de caja chica periodo 11 al 24 enero 2020, Eg#44</t>
  </si>
  <si>
    <t>EN-13</t>
  </si>
  <si>
    <t>Registro-Contabilización Manuel Merelo Angulo por reembolso de caja chica periodo 25 al 31 enero 2020, Eg#54</t>
  </si>
  <si>
    <t>VISA - MASTERCARD - PACIFICARD CANCELACION DEBITO TARJETAS PICHICNHA- PAGO DE FACT 317474 - 319408 - 317482- 317518- 317818- 319513- 319514 - 319523- 318083- 317829 - 318961- 319044- 1056- 318793</t>
  </si>
  <si>
    <t>VISA - MASTERCARD - PACIFICARD CANCELACION DEBITO TARJETAS GUAYAQUIL- PAGO DE FACT 320209 - 322174- 320256- 320560- 322277- 322278- 322287- 320815- 320570- 321659- 321741- 1242- 321505</t>
  </si>
  <si>
    <t>MR-11</t>
  </si>
  <si>
    <t>Registro-Contabilización cierre de caja chica mes de marzo 2020</t>
  </si>
  <si>
    <t>MR-12</t>
  </si>
  <si>
    <t>Registro-Contabilización cierre de caja técnica mes de marzo 2020 (por gastos varios) según EG#87 Y EG#91</t>
  </si>
  <si>
    <t>NC-6</t>
  </si>
  <si>
    <t>DINERS CLUB CANCELACION DEBITO TARJETAS PICHICNHA- PAGO DE FACT 322890- 323393- 323179- 323359 - 323291- 323439- 323354- 323498- 324568 - 324529- 323375- 322624 - 323385- 323597- 324934- 325259- 325260- 325261- 324959- 325215 COMISION FACT#3478469</t>
  </si>
  <si>
    <t>NC-8</t>
  </si>
  <si>
    <t>VISA - MASTERCARD - PACIFICARD CANCELACION DEBITO TARJETAS GUAYAQUIL- PAGO DE FACT 322974- 324936- 323017- 323313- 325037- 325036- 325046- 323563- 323321- 324410- 1440- 324256, COMISION FACT#4250869</t>
  </si>
  <si>
    <t xml:space="preserve">Registro-Contabilización Tarj. Corp. gastos varios periodo del 04 al 27 abr 2020, ajuste </t>
  </si>
  <si>
    <t>VISA - MASTERCARD - PACIFICARD CANCELACION DEBITO TARJETAS GUAYAQUIL- PAGO DE FACT 325734 - 327705- 325777- 326078- 327804- 327805- 327814- 326333- 326086- 327190- 1648- 327032</t>
  </si>
  <si>
    <t>N/D TRANSFERENCIA POR REEMBOLSO DE GASTOS OPERATIVOS A BUSTOS GUERRERO CARLOS FACTURA#693827 ATIMASA</t>
  </si>
  <si>
    <t xml:space="preserve">N/D PRODUBANCO REEMBOLSO POR VALORES DE TRABAJO EN CASA DE EC. JULIO LEON Y OPERADORA OTECEL </t>
  </si>
  <si>
    <t>VISA - MASTERCARD - PACIFICARD CANCELACION DEBITO TARJETAS GUAYAQUIL- PAGO DE FACT 328484- 330508- 328528- 328832- 330606- 330617- 330607- 329095- 328840- 329960- 1836- 329800</t>
  </si>
  <si>
    <t>N/D PRODUBANCO REEMBOLSO DE GASTOS A RODRIGUEZ FERNANDO POR VISITA EMPRESA PROCHOC</t>
  </si>
  <si>
    <t>N/D PRODUBANCO REEMBOLSO POR GASTOS A BUSTOS CARLOS, ALIMENTACIÓN DÍAS 10 AL 12, 16 Y 17 JUNIO, GARAJE DÍAS 11 MAY AL 02 JUN 2020</t>
  </si>
  <si>
    <t xml:space="preserve">N/D PRODUBANCO REEMBOLSO POR GASTOS A RODRIGUEZ FERNANDO, POR TRABAJOS EN CLARO Y CNT </t>
  </si>
  <si>
    <t>Registro-Contabilización Tarj. Corp. gastos varios periodo del 03 al 19 junio 2020, Contrib. SOLCA 0.50%</t>
  </si>
  <si>
    <t>N/D PACIFICO PAGO A FACTURA#151973917 CNT EP, CONSUMO TELEFÓNICO</t>
  </si>
  <si>
    <t>N/D PRODUBANCO PAGO DE IMPUETSOS IVA MES DE MAYO 2020</t>
  </si>
  <si>
    <t>N/D PRODUBANCO REEMBOLSO POR INSPECCIÓN EN CLARO, A RODRIGUEZ FERNANDO</t>
  </si>
  <si>
    <t>NC-7</t>
  </si>
  <si>
    <t>VISA - MASTERCARD - PACIFICARD CANCELACION DEBITO TARJETAS GUAYAQUIL- PAGO DE FACT 331306 - 333402- 331351- 331664- 333496- 333497- 333507- 331934- 331674- 332820- 2032, COMISIÓN FACT#4507258</t>
  </si>
  <si>
    <t>N/D TRANSFERENCIA REEMBOLSO POR  INSPECCIÓN EN CLARO DURAN Y TRABAJOS NODOS KENNEDY A TEC. FERNANDO RODRIGUEZ</t>
  </si>
  <si>
    <t>NC-1</t>
  </si>
  <si>
    <t>VISA - MASTERCARD - PACIFICARD CANCELACION DEBITO TARJETAS GUAYAQUIL- PAGO DE FACT 334218- 336352- 334576- 334263- 336445- 336446- 336456- 334848-334587-  335744- 2241-  332656- 335581</t>
  </si>
  <si>
    <t>AMERICAN EXPRESS CANCELACION DEBITO TARJETAS GUAYAQUIL- PAGO DE FACT 334251- 334683- 334715- 336444- 334861- 336600- 336603- 335238- 335604- 335757- 335908- 335985- 335993-335689- 336037- 336110- 336767</t>
  </si>
  <si>
    <t>N/D PRODUBANCO REEMBOLSO POR TRABAJO EN CLARO HERRADURA Y CNT CORREOS, A FERNANDO RODRIGUEZ</t>
  </si>
  <si>
    <t xml:space="preserve">N/D PACIFICO REEMBOLSO POR ENVÍO DE DTOS. A CNT EP, A MERELO MANUEL </t>
  </si>
  <si>
    <t>N/D PRODUBANCO REEMBOLSO POR ALIMENTACION A C.BUSTOS (DÍAS 21, 22, 28, 29 JUL Y 04, 05, 11, 12, 14, 18, 19 Y 20 AGO 2020</t>
  </si>
  <si>
    <t>N/D PRODUBANCO REEMBOLSO POR TRABAJOS EN CNT MÓVIL A F.RODRIGUEZ (DÍA 25/AGO/2020)</t>
  </si>
  <si>
    <t>NDL-2</t>
  </si>
  <si>
    <t>N/D PACIFICO REEMBOLSO POR MOVILIZACIÓN DE MANUEL MERELO</t>
  </si>
  <si>
    <t>N/D PRODUBANCO CANCELACION DE FACTURAS#3701-3702-3703 PAGO SEGURO S.A.</t>
  </si>
  <si>
    <t>NC-13</t>
  </si>
  <si>
    <t>DINERS CLUB CANCELACION DEBITO TARJETAS PICHICNHA- PAGO DE FACT 339609- 339376- 339654- 339655- 339656- 339352-337825- 337593- 338809- 338849- 337716- 338961-337558- 337652-337492- 337067- 337563-337371 POR DEP EN CTA</t>
  </si>
  <si>
    <t>VISA - MASTERCARD - PACIFICARD CANCELACION DEBITO TARJETAS GUAYAQUIL POR TRANSFERENCIA #DOC 1945- PAGO DE FACT 337150- 339354- 337195- 337514- 339443- 339444- 339454- 337788- 337525- 338689- 2462- 338524-</t>
  </si>
  <si>
    <t>N/D PACIFICO REEMBOLSO DE GASTOS SEPT 2020 A MANUEL MERELO ANGULO</t>
  </si>
  <si>
    <t xml:space="preserve">N/D PRODUBANCO TRANSFERENCIA A CARLOS BUSTOS POR GASTOS DE ALIMENTACIÓN DÍAS 21,25,26 AGO, 01,02,03,07,08,10,15, 22 AL 25 SEP 2020 </t>
  </si>
  <si>
    <t>VISA - MASTERCARD - PACIFICARD CANCELACION DEBITO TARJETAS GUAYAQUIL- PAGO DE FACT 340141- 342902- 340186- 340506- 342991- 342992- 343002-340780-340517- 341683- 2694- 341516- 342263- 342249</t>
  </si>
  <si>
    <t>NC-4</t>
  </si>
  <si>
    <t>AMERICAN EXPRESS CANCELACION DEBITO TARJETAS GUAYAQUIL- PAGO DE FACT 340174- 340613- 340792- 343136- 343139- 341173- 341539- 341696- 341848- 341927- 342052- 341935- 341625- 341842- 341978- 343303- 342265 POR DEP EN CTA #DOC 1945</t>
  </si>
  <si>
    <t>N/D PRODUBANCO REEMBOLSO POR ALIMENTACIÓN Y COMBUSTIBLE A CARLOS BUSTOS</t>
  </si>
  <si>
    <t>NDL-26</t>
  </si>
  <si>
    <t xml:space="preserve">N/D PRODUBANCO REEMBOLSO POR COMPRA DE CD PARA EL AREA DE SISTEMA A MANUEL MERELO ANGULO </t>
  </si>
  <si>
    <t>NDL-43</t>
  </si>
  <si>
    <t>N/D BCO. PACIFCO CANCELACION A BYRON BAQUE POR REEMBOLSO DE MOVILIZACIÓN</t>
  </si>
  <si>
    <t>N/D PRODUBANCO REEMBOLSO POR IMPLEMENTO DE BIOSEGURIDAD, ALIMENTACIÓN DÍAS 16, 20 AL 23, 26 AL 29 OCT 2020 Y COMBUSTIBLE A CARLOS BUSTOS</t>
  </si>
  <si>
    <t>NDL-50</t>
  </si>
  <si>
    <t xml:space="preserve">N/D PRODUBANCO REEMBOLSO POR TRABAJOS EMERGENTES EN TELCONET KENNEDY A FERNANDO RODRIGUEZ </t>
  </si>
  <si>
    <t xml:space="preserve">N/D PRODUBANCO REEMBOLSO POR MOVILIZACION (ARCOTEL:INSTALACIÓN DE 2 LÍNEAS TELEFÓNICAS-MARTHA DE ROLDOS-TELCONET KENNEDY-LOS LOJAS-VILLAS DEL REY-TELCONET) A FERNANDO RODRIGUEZ </t>
  </si>
  <si>
    <t>N/D REEMBOLSO POR ENVÍO DE OFICIOS DE TRÁFICO DE INTERCONEXIÓN Y MOVILIZACIÓN: ENTREGAR DTOS POR DÉBITO BANCARIOS, SETEL, CLARO, RETIRAR TINTA DE IMPRESORAS Y DISCO DURO, CD, FIRMA AL ING. RONQUILLO (ÁREA RECAUDACIÓN-INTERCONEXIÓN-SISTEMAS) A MANUEL M.</t>
  </si>
  <si>
    <t>VISA - MASTERCARD - PACIFICARD CANCELACION DEBITO TARJETAS GUAYAQUIL- PAG DE FACT 343670- 345929- 343715- 344033- 346019- 346018- 346029- 344304- 344043- 345207- 3009- 345040- 345773- 345787 POR DEP EN CTA</t>
  </si>
  <si>
    <t>N/D PRODUBANCO REEMBOLSO DE GASTOS A MANUEL MERELO ANGULO (ELABORACIÓN DE SELLO Y MOVILIZACIÓN)</t>
  </si>
  <si>
    <t>N/D PRODUBANCO REEMBOLSO DE GASTOS DE COMBUSTIBLE Y ALIMENTACIÓN A BUSTOS CARLOS</t>
  </si>
  <si>
    <t>N/D PRODUBANCO REEMBOLSO DE ALIMENTACIÓN Y COMBUSTIBLE A BUSTOS CARLOS</t>
  </si>
  <si>
    <t>N/D PRODUBANCO REEMBOLSO POR MOVILIZACIÓN A MERELO ANGULO MANUEL</t>
  </si>
  <si>
    <t>AMERICAN EXPRESS CANCELACION DEBITO TARJETAS GUAYAQUIL- PAGO DE FACT 347580- 346692- 346988- 331778- 334691- 337630- 340621- 344146- 347103- 348642- 348644- 347355- 347721- 327838 -  330642- 333532- 336480- 339477-343025- 346052- 347954- 348079- 326052</t>
  </si>
  <si>
    <t>N/D PRODUBANCO REEMBOLSO POR ALIMENTACIÓN 01 AL 04, 07 AL 11, 14, 15 DIC 2020 Y COMBUSTIBLE A BUSTOS CARLOS</t>
  </si>
  <si>
    <t xml:space="preserve">N/D PRODUBANCO POR CONTRIBUCIÓN SOLIDARIA A CENTRO EVANGELÍSTICO SABIDURÍA DE LO ALTO </t>
  </si>
  <si>
    <t>N/D PRODUBANCO REEMBOLSO POR ALIMENTACIÓN DÍAS 16 AL 18, 21 AL 24, 28 AL 30 DIC 2020 SEMANA DE DIC/20- ENE/21</t>
  </si>
  <si>
    <t>N/D PRODUBANCO CANCELACIÓN POR COMPRA DE COMBUSTIBLE</t>
  </si>
  <si>
    <t xml:space="preserve">N/D PRODUBANCO REEMBOLSO DE VALORES POR MOVILIZACIÓN A MANUEL MERELO </t>
  </si>
  <si>
    <t>DI-14</t>
  </si>
  <si>
    <t xml:space="preserve">Registro-Contabilización CNT EP por ajuste cierre año </t>
  </si>
  <si>
    <t>540101   DEPRECIACION DE ACTIVOS FIJOS</t>
  </si>
  <si>
    <t>EN-19</t>
  </si>
  <si>
    <t>Registro.- Contabilización de Depreciaciones correspondiente al Mes de Enero 2020</t>
  </si>
  <si>
    <t>Registro.- Contabilización de Depreciaciones por Revalorizacion correspondiente al Mes de Enero 2020</t>
  </si>
  <si>
    <t>FE-12</t>
  </si>
  <si>
    <t>Registro.- Contabilización de Depreciaciones correspondiente al Mes de Febrero 2020</t>
  </si>
  <si>
    <t>Registro.- Contabilización de Depreciaciones por Revalorizacion correspondiente al Mes de Febrero 2020</t>
  </si>
  <si>
    <t>MR-13</t>
  </si>
  <si>
    <t>Registro.- Contabilización de Depreciaciones correspondiente al Mes de Marzo 2020</t>
  </si>
  <si>
    <t>Registro.- Contabilización de Depreciaciones  por Revalorizacion correspondiente al Mes de Marzo 2020</t>
  </si>
  <si>
    <t>AB-13</t>
  </si>
  <si>
    <t>Registro.- Contabilización de Depreciaciones por Revalorizacion correspondiente al Mes de Abril 2020</t>
  </si>
  <si>
    <t>Registro.- Contabilización de Depreciaciones correspondiente al Mes de Abril 2020</t>
  </si>
  <si>
    <t>MA-11</t>
  </si>
  <si>
    <t>Registro.- Contabilización de Depreciaciones correspondiente al Mes de Mayo 2020</t>
  </si>
  <si>
    <t>Registro.- Contabilización de Depreciaciones por Revalorizacion correspondiente al Mes de Mayo 2020</t>
  </si>
  <si>
    <t>JN-12</t>
  </si>
  <si>
    <t>Registro.- Contabilización de Depreciaciones correspondiente al Mes de Junio 2020</t>
  </si>
  <si>
    <t>Registro.- Contabilización de Depreciaciones por Revalorizacion correspondiente al Mes de Junio 2020</t>
  </si>
  <si>
    <t>JU-10</t>
  </si>
  <si>
    <t>Registro.- Contabilización de Depreciaciones correspondiente al Mes de Julio 2020</t>
  </si>
  <si>
    <t>Registro.- Contabilización de Depreciaciones por Revalorizacion correspondiente al Mes de Julio 2020</t>
  </si>
  <si>
    <t>AG-12</t>
  </si>
  <si>
    <t>Registro.- Contabilización de Depreciaciones correspondiente al Mes de Agosto 2020</t>
  </si>
  <si>
    <t>Registro.- Contabilización de Depreciaciones por Revalorizacion correspondiente al Mes de Agosto 2020</t>
  </si>
  <si>
    <t>SE-10</t>
  </si>
  <si>
    <t>Registro.- Contabilización de Depreciaciones correspondiente al Mes de Septiembre 2020</t>
  </si>
  <si>
    <t>Registro.- Contabilización de Depreciaciones por Revalorizacion correspondiente al Mes de Septiembre 2020</t>
  </si>
  <si>
    <t>OC-11</t>
  </si>
  <si>
    <t>Registro.- Contabilización de Depreciaciones correspondiente al Mes de Octubre 2020</t>
  </si>
  <si>
    <t>Registro.- Contabilización de Depreciaciones por Revalorizacion correspondiente al Mes de Octubre 2020</t>
  </si>
  <si>
    <t>NO-10</t>
  </si>
  <si>
    <t>Registro.- Contabilización de Depreciaciones correspondiente al Mes de Noviembre 2020</t>
  </si>
  <si>
    <t>Registro.- Contabilización de Depreciaciones por Revalorizacion correspondiente al Mes de Noviembre 2020</t>
  </si>
  <si>
    <t>DI-10</t>
  </si>
  <si>
    <t>Registro.- Contabilización de Depreciaciones correspondiente al Mes de Diciembre 2020</t>
  </si>
  <si>
    <t>Registro.- Contabilización de Depreciaciones por Revalorizacion correspondiente al Mes de Diciembre 2020</t>
  </si>
  <si>
    <t>rptConsContMayor.rpt</t>
  </si>
  <si>
    <t>Gastos</t>
  </si>
  <si>
    <t>Total</t>
  </si>
  <si>
    <t>no</t>
  </si>
  <si>
    <t>Gastos No</t>
  </si>
  <si>
    <t>Decucible</t>
  </si>
  <si>
    <t>Deducibles</t>
  </si>
  <si>
    <t>´Dic/2020</t>
  </si>
  <si>
    <t>DI-20</t>
  </si>
  <si>
    <t>Registro.- Provision para cuentas incobrables año 2020</t>
  </si>
  <si>
    <t>DI-22</t>
  </si>
  <si>
    <t>Registro.- Reversion de Diario DI-14 por provision de impuestos diferidos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</si>
</sst>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7" formatCode="&quot;$&quot;#,##0.00;\-&quot;$&quot;#,##0.00"/>
    <numFmt numFmtId="164" formatCode="_(* #,##0.00_);_(* \(#,##0.00\);_(* &quot;-&quot;??_);_(@_)"/>
    <numFmt numFmtId="165" formatCode="#,##0.00_);\-#,##0.00"/>
    <numFmt numFmtId="166" formatCode="dd&quot;-&quot;mmm&quot;-&quot;yyyy"/>
    <numFmt numFmtId="167" formatCode="hh&quot;:&quot;mm&quot;:&quot;ss\ AM/PM"/>
    <numFmt numFmtId="168" formatCode="#,##0.00_ ;\-#,##0.00\ "/>
    <numFmt numFmtId="169" formatCode="&quot;$&quot;#,##0.00_);\-&quot;$&quot;#,##0.00"/>
    <numFmt numFmtId="170" formatCode="dd&quot;-&quot;mmm&quot;-&quot;yy"/>
    <numFmt numFmtId="171" formatCode="\-#,##0.00;#,##0.00_)"/>
  </numFmts>
  <fonts count="60">
    <font>
      <sz val="10"/>
      <name val="Arial"/>
      <family val="2"/>
    </font>
    <font>
      <sz val="11"/>
      <color theme="1"/>
      <name val="Calibri"/>
      <family val="2"/>
      <scheme val="minor"/>
    </font>
    <font>
      <sz val="10"/>
      <name val="Arial"/>
      <family val="2"/>
    </font>
    <font>
      <b/>
      <sz val="9"/>
      <color indexed="8"/>
      <name val="Arial"/>
      <family val="2"/>
    </font>
    <font>
      <sz val="9"/>
      <color indexed="8"/>
      <name val="Arial"/>
      <family val="2"/>
    </font>
    <font>
      <sz val="10"/>
      <color indexed="8"/>
      <name val="Arial"/>
      <family val="2"/>
    </font>
    <font>
      <sz val="8"/>
      <color indexed="8"/>
      <name val="Arial Narrow"/>
      <family val="2"/>
    </font>
    <font>
      <sz val="10"/>
      <color indexed="8"/>
      <name val="MS Sans Serif"/>
      <family val="2"/>
    </font>
    <font>
      <sz val="9.85"/>
      <color indexed="8"/>
      <name val="Times New Roman"/>
      <family val="1"/>
    </font>
    <font>
      <sz val="8"/>
      <name val="Arial Unicode MS"/>
      <family val="2"/>
    </font>
    <font>
      <b/>
      <sz val="8"/>
      <name val="Arial Unicode MS"/>
      <family val="2"/>
    </font>
    <font>
      <sz val="8"/>
      <name val="Arial"/>
      <family val="2"/>
    </font>
    <font>
      <sz val="8"/>
      <name val="Arial Narrow"/>
      <family val="2"/>
    </font>
    <font>
      <b/>
      <sz val="8"/>
      <color indexed="8"/>
      <name val="Arial Narrow"/>
      <family val="2"/>
    </font>
    <font>
      <sz val="10"/>
      <color indexed="8"/>
      <name val="HELVETCIA"/>
    </font>
    <font>
      <sz val="9"/>
      <color indexed="8"/>
      <name val="HELVETCIA"/>
    </font>
    <font>
      <sz val="10"/>
      <name val="HELVETCIA"/>
    </font>
    <font>
      <u/>
      <sz val="11"/>
      <color theme="10"/>
      <name val="Calibri"/>
      <family val="2"/>
    </font>
    <font>
      <b/>
      <sz val="16"/>
      <color theme="3"/>
      <name val="Century Gothic"/>
      <family val="2"/>
    </font>
    <font>
      <sz val="10"/>
      <color theme="1"/>
      <name val="Century Gothic"/>
      <family val="2"/>
    </font>
    <font>
      <sz val="8"/>
      <color theme="1"/>
      <name val="Arial Narrow"/>
      <family val="2"/>
    </font>
    <font>
      <sz val="10"/>
      <color theme="3"/>
      <name val="Century Gothic"/>
      <family val="2"/>
    </font>
    <font>
      <b/>
      <sz val="10"/>
      <color theme="0"/>
      <name val="Century Gothic"/>
      <family val="2"/>
    </font>
    <font>
      <b/>
      <sz val="10"/>
      <color theme="1"/>
      <name val="Century Gothic"/>
      <family val="2"/>
    </font>
    <font>
      <sz val="10"/>
      <color theme="1"/>
      <name val="HELVETCIA"/>
    </font>
    <font>
      <sz val="8"/>
      <name val="Calibri"/>
      <family val="2"/>
      <scheme val="minor"/>
    </font>
    <font>
      <sz val="8"/>
      <color theme="1"/>
      <name val="Calibri"/>
      <family val="2"/>
      <scheme val="minor"/>
    </font>
    <font>
      <b/>
      <sz val="14"/>
      <color theme="3"/>
      <name val="Calibri"/>
      <family val="2"/>
      <scheme val="minor"/>
    </font>
    <font>
      <b/>
      <sz val="8"/>
      <color theme="0"/>
      <name val="Calibri"/>
      <family val="2"/>
      <scheme val="minor"/>
    </font>
    <font>
      <b/>
      <sz val="8"/>
      <color theme="1"/>
      <name val="Calibri"/>
      <family val="2"/>
      <scheme val="minor"/>
    </font>
    <font>
      <b/>
      <sz val="8"/>
      <color rgb="FFFFFFFF"/>
      <name val="Calibri"/>
      <family val="2"/>
      <scheme val="minor"/>
    </font>
    <font>
      <sz val="8"/>
      <color theme="0"/>
      <name val="Calibri"/>
      <family val="2"/>
      <scheme val="minor"/>
    </font>
    <font>
      <sz val="8"/>
      <color rgb="FFFFFFFF"/>
      <name val="Calibri"/>
      <family val="2"/>
      <scheme val="minor"/>
    </font>
    <font>
      <b/>
      <sz val="8"/>
      <name val="Calibri"/>
      <family val="2"/>
      <scheme val="minor"/>
    </font>
    <font>
      <b/>
      <sz val="8"/>
      <color indexed="8"/>
      <name val="Tahoma"/>
      <family val="2"/>
    </font>
    <font>
      <b/>
      <sz val="7.8"/>
      <color indexed="8"/>
      <name val="Courier New"/>
      <family val="3"/>
    </font>
    <font>
      <sz val="7.8"/>
      <color indexed="8"/>
      <name val="Courier New"/>
      <family val="3"/>
    </font>
    <font>
      <sz val="10"/>
      <color indexed="8"/>
      <name val="MS Sans Serif"/>
    </font>
    <font>
      <b/>
      <sz val="16"/>
      <color indexed="8"/>
      <name val="Courier New"/>
      <family val="3"/>
    </font>
    <font>
      <b/>
      <sz val="12"/>
      <color indexed="8"/>
      <name val="Courier New"/>
      <family val="3"/>
    </font>
    <font>
      <b/>
      <sz val="9"/>
      <color indexed="18"/>
      <name val="Courier New"/>
      <family val="3"/>
    </font>
    <font>
      <b/>
      <sz val="7.8"/>
      <name val="Courier New"/>
      <family val="3"/>
    </font>
    <font>
      <sz val="8"/>
      <color indexed="8"/>
      <name val="Tahoma"/>
      <family val="2"/>
    </font>
    <font>
      <b/>
      <sz val="16"/>
      <color indexed="8"/>
      <name val="Verdana"/>
      <family val="2"/>
    </font>
    <font>
      <b/>
      <sz val="8"/>
      <color indexed="8"/>
      <name val="Verdana"/>
      <family val="2"/>
    </font>
    <font>
      <sz val="8"/>
      <color indexed="8"/>
      <name val="Verdana"/>
      <family val="2"/>
    </font>
    <font>
      <b/>
      <sz val="9"/>
      <color indexed="8"/>
      <name val="Verdana"/>
      <family val="2"/>
    </font>
    <font>
      <b/>
      <sz val="10"/>
      <color indexed="8"/>
      <name val="Courier New"/>
      <family val="3"/>
    </font>
    <font>
      <sz val="10"/>
      <color indexed="8"/>
      <name val="Courier New"/>
      <family val="3"/>
    </font>
    <font>
      <b/>
      <sz val="10"/>
      <color indexed="8"/>
      <name val="Verdana"/>
      <family val="2"/>
    </font>
    <font>
      <b/>
      <sz val="10"/>
      <color rgb="FF0070C0"/>
      <name val="Courier New"/>
      <family val="3"/>
    </font>
    <font>
      <sz val="10"/>
      <color indexed="8"/>
      <name val="Tahoma"/>
      <family val="2"/>
    </font>
    <font>
      <b/>
      <sz val="10"/>
      <color indexed="8"/>
      <name val="MS Sans Serif"/>
    </font>
    <font>
      <b/>
      <sz val="14"/>
      <color indexed="8"/>
      <name val="MS Sans Serif"/>
    </font>
    <font>
      <b/>
      <sz val="14"/>
      <color rgb="FFFF0000"/>
      <name val="Courier New"/>
      <family val="3"/>
    </font>
    <font>
      <sz val="10"/>
      <color rgb="FFFF0000"/>
      <name val="MS Sans Serif"/>
    </font>
    <font>
      <sz val="10"/>
      <color rgb="FFFF0000"/>
      <name val="Courier New"/>
      <family val="3"/>
    </font>
    <font>
      <b/>
      <sz val="10"/>
      <color rgb="FFFF0000"/>
      <name val="MS Sans Serif"/>
    </font>
    <font>
      <b/>
      <sz val="14"/>
      <color rgb="FFFF0000"/>
      <name val="MS Sans Serif"/>
    </font>
    <font>
      <b/>
      <sz val="14"/>
      <color indexed="8"/>
      <name val="Courier New"/>
      <family val="3"/>
    </font>
  </fonts>
  <fills count="12">
    <fill>
      <patternFill patternType="none"/>
    </fill>
    <fill>
      <patternFill patternType="gray125"/>
    </fill>
    <fill>
      <patternFill patternType="solid">
        <fgColor indexed="9"/>
        <bgColor indexed="26"/>
      </patternFill>
    </fill>
    <fill>
      <patternFill patternType="solid">
        <fgColor theme="0"/>
        <bgColor indexed="64"/>
      </patternFill>
    </fill>
    <fill>
      <patternFill patternType="solid">
        <fgColor rgb="FFFFFF00"/>
        <bgColor indexed="64"/>
      </patternFill>
    </fill>
    <fill>
      <patternFill patternType="solid">
        <fgColor rgb="FF002060"/>
        <bgColor theme="4" tint="0.79998168889431442"/>
      </patternFill>
    </fill>
    <fill>
      <patternFill patternType="solid">
        <fgColor rgb="FF003399"/>
        <bgColor indexed="64"/>
      </patternFill>
    </fill>
    <fill>
      <patternFill patternType="solid">
        <fgColor rgb="FFFFFFFF"/>
        <bgColor indexed="64"/>
      </patternFill>
    </fill>
    <fill>
      <patternFill patternType="solid">
        <fgColor rgb="FFCCECFF"/>
        <bgColor indexed="64"/>
      </patternFill>
    </fill>
    <fill>
      <patternFill patternType="solid">
        <fgColor rgb="FFFFCC66"/>
        <bgColor indexed="64"/>
      </patternFill>
    </fill>
    <fill>
      <patternFill patternType="solid">
        <fgColor rgb="FFFFFF99"/>
        <bgColor indexed="64"/>
      </patternFill>
    </fill>
    <fill>
      <patternFill patternType="solid">
        <fgColor rgb="FFFFC000"/>
        <bgColor indexed="64"/>
      </patternFill>
    </fill>
  </fills>
  <borders count="25">
    <border>
      <left/>
      <right/>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style="medium">
        <color theme="3"/>
      </left>
      <right/>
      <top/>
      <bottom style="medium">
        <color theme="3"/>
      </bottom>
      <diagonal/>
    </border>
    <border>
      <left/>
      <right/>
      <top/>
      <bottom style="medium">
        <color theme="3"/>
      </bottom>
      <diagonal/>
    </border>
    <border>
      <left/>
      <right style="medium">
        <color theme="3"/>
      </right>
      <top/>
      <bottom style="medium">
        <color theme="3"/>
      </bottom>
      <diagonal/>
    </border>
    <border>
      <left style="thin">
        <color theme="3"/>
      </left>
      <right style="thin">
        <color theme="3"/>
      </right>
      <top style="thin">
        <color theme="3"/>
      </top>
      <bottom style="thin">
        <color theme="3"/>
      </bottom>
      <diagonal/>
    </border>
    <border>
      <left style="thin">
        <color theme="3"/>
      </left>
      <right style="thin">
        <color theme="3"/>
      </right>
      <top style="thin">
        <color theme="3"/>
      </top>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thin">
        <color theme="0" tint="-0.24994659260841701"/>
      </left>
      <right style="thin">
        <color theme="0" tint="-0.24994659260841701"/>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right/>
      <top style="thin">
        <color indexed="8"/>
      </top>
      <bottom/>
      <diagonal/>
    </border>
    <border>
      <left/>
      <right/>
      <top/>
      <bottom style="thin">
        <color indexed="64"/>
      </bottom>
      <diagonal/>
    </border>
  </borders>
  <cellStyleXfs count="7">
    <xf numFmtId="0" fontId="0" fillId="0" borderId="0"/>
    <xf numFmtId="0" fontId="17" fillId="0" borderId="0" applyNumberFormat="0" applyFill="0" applyBorder="0" applyAlignment="0" applyProtection="0">
      <alignment vertical="top"/>
      <protection locked="0"/>
    </xf>
    <xf numFmtId="164" fontId="2" fillId="0" borderId="0" applyFont="0" applyFill="0" applyBorder="0" applyAlignment="0" applyProtection="0"/>
    <xf numFmtId="0" fontId="7" fillId="0" borderId="0"/>
    <xf numFmtId="0" fontId="5" fillId="0" borderId="0">
      <alignment vertical="top"/>
    </xf>
    <xf numFmtId="0" fontId="37" fillId="0" borderId="0"/>
    <xf numFmtId="0" fontId="1" fillId="0" borderId="0"/>
  </cellStyleXfs>
  <cellXfs count="216">
    <xf numFmtId="0" fontId="0" fillId="0" borderId="0" xfId="0"/>
    <xf numFmtId="164" fontId="19" fillId="0" borderId="0" xfId="2" applyFont="1" applyBorder="1" applyAlignment="1">
      <alignment horizontal="right"/>
    </xf>
    <xf numFmtId="0" fontId="19" fillId="0" borderId="0" xfId="0" applyFont="1"/>
    <xf numFmtId="0" fontId="18" fillId="0" borderId="1" xfId="0" applyFont="1" applyBorder="1"/>
    <xf numFmtId="0" fontId="19" fillId="0" borderId="2" xfId="0" applyFont="1" applyBorder="1"/>
    <xf numFmtId="164" fontId="19" fillId="0" borderId="3" xfId="2" applyFont="1" applyBorder="1" applyAlignment="1">
      <alignment horizontal="right"/>
    </xf>
    <xf numFmtId="0" fontId="19" fillId="0" borderId="4" xfId="0" applyFont="1" applyBorder="1"/>
    <xf numFmtId="0" fontId="19" fillId="0" borderId="5" xfId="0" applyFont="1" applyBorder="1"/>
    <xf numFmtId="164" fontId="19" fillId="0" borderId="6" xfId="2" applyFont="1" applyBorder="1" applyAlignment="1">
      <alignment horizontal="right"/>
    </xf>
    <xf numFmtId="164" fontId="19" fillId="0" borderId="0" xfId="2" applyFont="1" applyAlignment="1">
      <alignment horizontal="right"/>
    </xf>
    <xf numFmtId="0" fontId="21" fillId="0" borderId="0" xfId="0" applyFont="1" applyAlignment="1">
      <alignment horizontal="right"/>
    </xf>
    <xf numFmtId="0" fontId="19" fillId="0" borderId="0" xfId="0" applyFont="1" applyAlignment="1">
      <alignment horizontal="right"/>
    </xf>
    <xf numFmtId="0" fontId="22" fillId="5" borderId="7" xfId="0" applyFont="1" applyFill="1" applyBorder="1" applyAlignment="1">
      <alignment horizontal="center"/>
    </xf>
    <xf numFmtId="0" fontId="22" fillId="5" borderId="8" xfId="0" applyFont="1" applyFill="1" applyBorder="1" applyAlignment="1">
      <alignment horizontal="center"/>
    </xf>
    <xf numFmtId="164" fontId="22" fillId="5" borderId="8" xfId="2" applyFont="1" applyFill="1" applyBorder="1" applyAlignment="1">
      <alignment horizontal="center"/>
    </xf>
    <xf numFmtId="0" fontId="19" fillId="0" borderId="9" xfId="0" applyFont="1" applyBorder="1"/>
    <xf numFmtId="0" fontId="19" fillId="0" borderId="10" xfId="0" applyFont="1" applyBorder="1"/>
    <xf numFmtId="0" fontId="23" fillId="0" borderId="0" xfId="0" applyFont="1"/>
    <xf numFmtId="0" fontId="19" fillId="0" borderId="0" xfId="0" applyFont="1" applyAlignment="1">
      <alignment horizontal="left" indent="2"/>
    </xf>
    <xf numFmtId="0" fontId="25" fillId="7" borderId="12" xfId="0" applyFont="1" applyFill="1" applyBorder="1" applyProtection="1">
      <protection locked="0"/>
    </xf>
    <xf numFmtId="0" fontId="14" fillId="10" borderId="11" xfId="0" applyFont="1" applyFill="1" applyBorder="1" applyAlignment="1">
      <alignment vertical="center"/>
    </xf>
    <xf numFmtId="164" fontId="15" fillId="10" borderId="11" xfId="2" applyFont="1" applyFill="1" applyBorder="1" applyAlignment="1">
      <alignment horizontal="right" vertical="center"/>
    </xf>
    <xf numFmtId="0" fontId="5" fillId="10" borderId="11" xfId="4" applyFill="1" applyBorder="1">
      <alignment vertical="top"/>
    </xf>
    <xf numFmtId="0" fontId="16" fillId="10" borderId="11" xfId="0" applyFont="1" applyFill="1" applyBorder="1"/>
    <xf numFmtId="0" fontId="24" fillId="10" borderId="11" xfId="1" applyFont="1" applyFill="1" applyBorder="1" applyAlignment="1" applyProtection="1"/>
    <xf numFmtId="0" fontId="24" fillId="10" borderId="11" xfId="1" applyFont="1" applyFill="1" applyBorder="1" applyAlignment="1" applyProtection="1">
      <alignment horizontal="left"/>
    </xf>
    <xf numFmtId="0" fontId="0" fillId="10" borderId="11" xfId="0" applyFill="1" applyBorder="1"/>
    <xf numFmtId="4" fontId="0" fillId="10" borderId="11" xfId="0" applyNumberFormat="1" applyFill="1" applyBorder="1"/>
    <xf numFmtId="0" fontId="17" fillId="10" borderId="11" xfId="1" applyFill="1" applyBorder="1" applyAlignment="1" applyProtection="1"/>
    <xf numFmtId="0" fontId="4" fillId="10" borderId="11" xfId="3" applyFont="1" applyFill="1" applyBorder="1" applyAlignment="1">
      <alignment vertical="center"/>
    </xf>
    <xf numFmtId="164" fontId="8" fillId="10" borderId="11" xfId="2" applyFont="1" applyFill="1" applyBorder="1" applyAlignment="1">
      <alignment horizontal="right" vertical="center"/>
    </xf>
    <xf numFmtId="0" fontId="17" fillId="10" borderId="11" xfId="1" applyFill="1" applyBorder="1" applyAlignment="1" applyProtection="1">
      <alignment horizontal="center"/>
    </xf>
    <xf numFmtId="0" fontId="9" fillId="10" borderId="11" xfId="0" applyFont="1" applyFill="1" applyBorder="1"/>
    <xf numFmtId="0" fontId="17" fillId="10" borderId="11" xfId="1" applyFill="1" applyBorder="1" applyAlignment="1" applyProtection="1">
      <alignment horizontal="left"/>
    </xf>
    <xf numFmtId="0" fontId="11" fillId="10" borderId="11" xfId="0" applyFont="1" applyFill="1" applyBorder="1"/>
    <xf numFmtId="0" fontId="37" fillId="0" borderId="0" xfId="5"/>
    <xf numFmtId="0" fontId="38" fillId="0" borderId="0" xfId="5" applyFont="1" applyAlignment="1">
      <alignment horizontal="center" vertical="center"/>
    </xf>
    <xf numFmtId="0" fontId="34" fillId="0" borderId="0" xfId="5" applyFont="1" applyAlignment="1">
      <alignment horizontal="right" vertical="center"/>
    </xf>
    <xf numFmtId="0" fontId="36" fillId="0" borderId="0" xfId="5" applyFont="1" applyAlignment="1">
      <alignment vertical="center"/>
    </xf>
    <xf numFmtId="166" fontId="36" fillId="0" borderId="0" xfId="5" applyNumberFormat="1" applyFont="1" applyAlignment="1">
      <alignment vertical="center"/>
    </xf>
    <xf numFmtId="167" fontId="36" fillId="0" borderId="0" xfId="5" applyNumberFormat="1" applyFont="1" applyAlignment="1">
      <alignment vertical="center"/>
    </xf>
    <xf numFmtId="0" fontId="40" fillId="0" borderId="0" xfId="5" applyFont="1" applyAlignment="1">
      <alignment horizontal="left" vertical="center"/>
    </xf>
    <xf numFmtId="0" fontId="34" fillId="0" borderId="0" xfId="5" applyFont="1" applyAlignment="1">
      <alignment horizontal="left" vertical="center"/>
    </xf>
    <xf numFmtId="0" fontId="35" fillId="0" borderId="0" xfId="5" applyFont="1" applyAlignment="1">
      <alignment vertical="center"/>
    </xf>
    <xf numFmtId="165" fontId="36" fillId="0" borderId="0" xfId="5" applyNumberFormat="1" applyFont="1" applyAlignment="1">
      <alignment horizontal="right" vertical="center"/>
    </xf>
    <xf numFmtId="0" fontId="35" fillId="0" borderId="0" xfId="5" applyFont="1" applyAlignment="1">
      <alignment horizontal="right" vertical="center"/>
    </xf>
    <xf numFmtId="165" fontId="34" fillId="0" borderId="0" xfId="5" applyNumberFormat="1" applyFont="1" applyAlignment="1">
      <alignment horizontal="right" vertical="center"/>
    </xf>
    <xf numFmtId="165" fontId="34" fillId="0" borderId="23" xfId="5" applyNumberFormat="1" applyFont="1" applyBorder="1" applyAlignment="1">
      <alignment horizontal="right" vertical="center"/>
    </xf>
    <xf numFmtId="168" fontId="37" fillId="0" borderId="0" xfId="5" applyNumberFormat="1"/>
    <xf numFmtId="165" fontId="41" fillId="0" borderId="0" xfId="5" applyNumberFormat="1" applyFont="1" applyAlignment="1">
      <alignment horizontal="right" vertical="center"/>
    </xf>
    <xf numFmtId="165" fontId="35" fillId="0" borderId="0" xfId="5" applyNumberFormat="1" applyFont="1" applyAlignment="1">
      <alignment horizontal="right" vertical="center"/>
    </xf>
    <xf numFmtId="165" fontId="37" fillId="0" borderId="0" xfId="5" applyNumberFormat="1"/>
    <xf numFmtId="0" fontId="42" fillId="0" borderId="0" xfId="5" applyFont="1" applyAlignment="1">
      <alignment vertical="center"/>
    </xf>
    <xf numFmtId="165" fontId="42" fillId="0" borderId="0" xfId="5" applyNumberFormat="1" applyFont="1" applyAlignment="1">
      <alignment horizontal="right" vertical="center"/>
    </xf>
    <xf numFmtId="165" fontId="35" fillId="0" borderId="23" xfId="5" applyNumberFormat="1" applyFont="1" applyBorder="1" applyAlignment="1">
      <alignment horizontal="right" vertical="center"/>
    </xf>
    <xf numFmtId="0" fontId="37" fillId="0" borderId="24" xfId="5" applyBorder="1"/>
    <xf numFmtId="0" fontId="35" fillId="0" borderId="0" xfId="5" applyFont="1" applyAlignment="1">
      <alignment horizontal="center" vertical="center"/>
    </xf>
    <xf numFmtId="0" fontId="36" fillId="0" borderId="0" xfId="5" applyFont="1" applyAlignment="1">
      <alignment horizontal="center" vertical="center"/>
    </xf>
    <xf numFmtId="0" fontId="42" fillId="0" borderId="0" xfId="5" applyFont="1" applyAlignment="1">
      <alignment horizontal="center" vertical="center"/>
    </xf>
    <xf numFmtId="0" fontId="36" fillId="0" borderId="0" xfId="5" applyFont="1" applyAlignment="1">
      <alignment horizontal="right" vertical="center"/>
    </xf>
    <xf numFmtId="0" fontId="43" fillId="0" borderId="0" xfId="5" applyFont="1" applyAlignment="1">
      <alignment horizontal="center" vertical="center"/>
    </xf>
    <xf numFmtId="0" fontId="44" fillId="0" borderId="0" xfId="5" applyFont="1" applyAlignment="1">
      <alignment horizontal="left" vertical="center"/>
    </xf>
    <xf numFmtId="3" fontId="45" fillId="0" borderId="0" xfId="5" applyNumberFormat="1" applyFont="1" applyAlignment="1">
      <alignment horizontal="left" vertical="center"/>
    </xf>
    <xf numFmtId="0" fontId="44" fillId="0" borderId="0" xfId="5" applyFont="1" applyAlignment="1">
      <alignment vertical="center"/>
    </xf>
    <xf numFmtId="166" fontId="45" fillId="0" borderId="0" xfId="5" applyNumberFormat="1" applyFont="1" applyAlignment="1">
      <alignment vertical="center"/>
    </xf>
    <xf numFmtId="0" fontId="45" fillId="0" borderId="0" xfId="5" applyFont="1" applyAlignment="1">
      <alignment vertical="center"/>
    </xf>
    <xf numFmtId="165" fontId="45" fillId="0" borderId="0" xfId="5" applyNumberFormat="1" applyFont="1" applyAlignment="1">
      <alignment horizontal="right" vertical="center"/>
    </xf>
    <xf numFmtId="0" fontId="46" fillId="0" borderId="0" xfId="5" applyFont="1" applyAlignment="1">
      <alignment horizontal="left" vertical="center"/>
    </xf>
    <xf numFmtId="169" fontId="44" fillId="0" borderId="23" xfId="5" applyNumberFormat="1" applyFont="1" applyBorder="1" applyAlignment="1">
      <alignment horizontal="right" vertical="center"/>
    </xf>
    <xf numFmtId="169" fontId="44" fillId="0" borderId="0" xfId="5" applyNumberFormat="1" applyFont="1" applyAlignment="1">
      <alignment horizontal="right" vertical="center"/>
    </xf>
    <xf numFmtId="0" fontId="45" fillId="0" borderId="0" xfId="5" applyFont="1" applyAlignment="1">
      <alignment horizontal="left" vertical="center"/>
    </xf>
    <xf numFmtId="0" fontId="45" fillId="0" borderId="0" xfId="5" applyFont="1" applyAlignment="1">
      <alignment horizontal="right" vertical="center"/>
    </xf>
    <xf numFmtId="4" fontId="26" fillId="7" borderId="12" xfId="0" applyNumberFormat="1" applyFont="1" applyFill="1" applyBorder="1" applyAlignment="1" applyProtection="1">
      <alignment horizontal="right"/>
      <protection locked="0"/>
    </xf>
    <xf numFmtId="4" fontId="29" fillId="9" borderId="12" xfId="0" applyNumberFormat="1" applyFont="1" applyFill="1" applyBorder="1" applyAlignment="1" applyProtection="1">
      <alignment horizontal="right"/>
      <protection locked="0"/>
    </xf>
    <xf numFmtId="4" fontId="26" fillId="4" borderId="12" xfId="0" applyNumberFormat="1" applyFont="1" applyFill="1" applyBorder="1" applyAlignment="1" applyProtection="1">
      <alignment horizontal="right"/>
      <protection locked="0"/>
    </xf>
    <xf numFmtId="4" fontId="29" fillId="7" borderId="12" xfId="0" applyNumberFormat="1" applyFont="1" applyFill="1" applyBorder="1" applyAlignment="1" applyProtection="1">
      <alignment horizontal="right"/>
      <protection locked="0"/>
    </xf>
    <xf numFmtId="4" fontId="33" fillId="9" borderId="12" xfId="0" applyNumberFormat="1" applyFont="1" applyFill="1" applyBorder="1" applyAlignment="1" applyProtection="1">
      <alignment horizontal="right"/>
      <protection locked="0"/>
    </xf>
    <xf numFmtId="165" fontId="36" fillId="11" borderId="0" xfId="5" applyNumberFormat="1" applyFont="1" applyFill="1" applyAlignment="1">
      <alignment horizontal="right" vertical="center"/>
    </xf>
    <xf numFmtId="165" fontId="34" fillId="0" borderId="24" xfId="5" applyNumberFormat="1" applyFont="1" applyBorder="1" applyAlignment="1">
      <alignment horizontal="right" vertical="center"/>
    </xf>
    <xf numFmtId="0" fontId="25" fillId="11" borderId="12" xfId="0" applyFont="1" applyFill="1" applyBorder="1" applyProtection="1">
      <protection locked="0"/>
    </xf>
    <xf numFmtId="9" fontId="37" fillId="0" borderId="0" xfId="5" applyNumberFormat="1"/>
    <xf numFmtId="0" fontId="19" fillId="4" borderId="9" xfId="0" applyFont="1" applyFill="1" applyBorder="1"/>
    <xf numFmtId="0" fontId="45" fillId="4" borderId="0" xfId="5" applyFont="1" applyFill="1" applyAlignment="1">
      <alignment vertical="center"/>
    </xf>
    <xf numFmtId="0" fontId="37" fillId="4" borderId="0" xfId="5" applyFill="1"/>
    <xf numFmtId="165" fontId="45" fillId="4" borderId="0" xfId="5" applyNumberFormat="1" applyFont="1" applyFill="1" applyAlignment="1">
      <alignment horizontal="right" vertical="center"/>
    </xf>
    <xf numFmtId="0" fontId="19" fillId="4" borderId="0" xfId="0" applyFont="1" applyFill="1"/>
    <xf numFmtId="0" fontId="19" fillId="4" borderId="10" xfId="0" applyFont="1" applyFill="1" applyBorder="1"/>
    <xf numFmtId="0" fontId="34" fillId="0" borderId="23" xfId="5" applyFont="1" applyBorder="1" applyAlignment="1">
      <alignment horizontal="center" vertical="center"/>
    </xf>
    <xf numFmtId="0" fontId="35" fillId="0" borderId="0" xfId="5" applyFont="1" applyAlignment="1">
      <alignment horizontal="left" vertical="center"/>
    </xf>
    <xf numFmtId="0" fontId="47" fillId="0" borderId="0" xfId="5" applyFont="1" applyAlignment="1">
      <alignment horizontal="center" vertical="center"/>
    </xf>
    <xf numFmtId="0" fontId="47" fillId="0" borderId="0" xfId="5" applyFont="1" applyAlignment="1">
      <alignment horizontal="right" vertical="center"/>
    </xf>
    <xf numFmtId="3" fontId="48" fillId="0" borderId="0" xfId="5" applyNumberFormat="1" applyFont="1" applyAlignment="1">
      <alignment horizontal="left" vertical="center"/>
    </xf>
    <xf numFmtId="166" fontId="48" fillId="0" borderId="0" xfId="5" applyNumberFormat="1" applyFont="1" applyAlignment="1">
      <alignment vertical="center"/>
    </xf>
    <xf numFmtId="0" fontId="47" fillId="0" borderId="0" xfId="5" applyFont="1" applyAlignment="1">
      <alignment horizontal="right" vertical="center" wrapText="1"/>
    </xf>
    <xf numFmtId="0" fontId="47" fillId="0" borderId="0" xfId="5" applyFont="1" applyAlignment="1">
      <alignment vertical="center"/>
    </xf>
    <xf numFmtId="167" fontId="48" fillId="0" borderId="0" xfId="5" applyNumberFormat="1" applyFont="1" applyAlignment="1">
      <alignment vertical="center"/>
    </xf>
    <xf numFmtId="0" fontId="48" fillId="0" borderId="0" xfId="5" applyFont="1" applyAlignment="1">
      <alignment vertical="center"/>
    </xf>
    <xf numFmtId="0" fontId="48" fillId="0" borderId="0" xfId="5" applyFont="1" applyAlignment="1">
      <alignment horizontal="right" vertical="center"/>
    </xf>
    <xf numFmtId="4" fontId="47" fillId="0" borderId="0" xfId="0" applyNumberFormat="1" applyFont="1" applyAlignment="1">
      <alignment horizontal="center" vertical="center"/>
    </xf>
    <xf numFmtId="0" fontId="49" fillId="0" borderId="0" xfId="5" applyFont="1" applyAlignment="1">
      <alignment vertical="center"/>
    </xf>
    <xf numFmtId="0" fontId="49" fillId="0" borderId="0" xfId="5" applyFont="1" applyAlignment="1">
      <alignment horizontal="left" vertical="center"/>
    </xf>
    <xf numFmtId="0" fontId="49" fillId="0" borderId="0" xfId="5" applyFont="1" applyAlignment="1">
      <alignment horizontal="center" vertical="center"/>
    </xf>
    <xf numFmtId="0" fontId="49" fillId="0" borderId="0" xfId="5" applyFont="1" applyAlignment="1">
      <alignment horizontal="right" vertical="center"/>
    </xf>
    <xf numFmtId="4" fontId="48" fillId="0" borderId="0" xfId="0" applyNumberFormat="1" applyFont="1" applyAlignment="1">
      <alignment horizontal="right" vertical="center"/>
    </xf>
    <xf numFmtId="4" fontId="50" fillId="0" borderId="0" xfId="0" applyNumberFormat="1" applyFont="1" applyAlignment="1">
      <alignment horizontal="right" vertical="center"/>
    </xf>
    <xf numFmtId="0" fontId="48" fillId="0" borderId="0" xfId="5" applyFont="1" applyAlignment="1">
      <alignment horizontal="left" vertical="center"/>
    </xf>
    <xf numFmtId="0" fontId="47" fillId="0" borderId="0" xfId="5" applyFont="1" applyAlignment="1">
      <alignment horizontal="left" vertical="center"/>
    </xf>
    <xf numFmtId="165" fontId="48" fillId="0" borderId="0" xfId="5" applyNumberFormat="1" applyFont="1" applyAlignment="1">
      <alignment horizontal="right" vertical="center"/>
    </xf>
    <xf numFmtId="170" fontId="48" fillId="0" borderId="0" xfId="5" applyNumberFormat="1" applyFont="1" applyAlignment="1">
      <alignment horizontal="left" vertical="center"/>
    </xf>
    <xf numFmtId="165" fontId="48" fillId="0" borderId="0" xfId="5" applyNumberFormat="1" applyFont="1" applyAlignment="1">
      <alignment horizontal="left" vertical="center"/>
    </xf>
    <xf numFmtId="171" fontId="48" fillId="0" borderId="0" xfId="5" applyNumberFormat="1" applyFont="1" applyAlignment="1">
      <alignment horizontal="right" vertical="center"/>
    </xf>
    <xf numFmtId="165" fontId="47" fillId="0" borderId="0" xfId="5" applyNumberFormat="1" applyFont="1" applyAlignment="1">
      <alignment horizontal="left" vertical="center"/>
    </xf>
    <xf numFmtId="0" fontId="51" fillId="0" borderId="0" xfId="5" applyFont="1" applyAlignment="1">
      <alignment vertical="center"/>
    </xf>
    <xf numFmtId="4" fontId="48" fillId="0" borderId="0" xfId="5" applyNumberFormat="1" applyFont="1" applyAlignment="1">
      <alignment horizontal="right" vertical="center"/>
    </xf>
    <xf numFmtId="165" fontId="47" fillId="0" borderId="0" xfId="5" applyNumberFormat="1" applyFont="1" applyAlignment="1">
      <alignment horizontal="right" vertical="center"/>
    </xf>
    <xf numFmtId="4" fontId="52" fillId="0" borderId="0" xfId="5" applyNumberFormat="1" applyFont="1"/>
    <xf numFmtId="17" fontId="47" fillId="0" borderId="0" xfId="5" applyNumberFormat="1" applyFont="1" applyAlignment="1">
      <alignment vertical="center"/>
    </xf>
    <xf numFmtId="0" fontId="39" fillId="0" borderId="0" xfId="5" applyFont="1" applyAlignment="1">
      <alignment horizontal="center" vertical="center"/>
    </xf>
    <xf numFmtId="4" fontId="19" fillId="0" borderId="0" xfId="0" applyNumberFormat="1" applyFont="1"/>
    <xf numFmtId="4" fontId="19" fillId="4" borderId="0" xfId="0" applyNumberFormat="1" applyFont="1" applyFill="1"/>
    <xf numFmtId="4" fontId="37" fillId="0" borderId="0" xfId="5" applyNumberFormat="1"/>
    <xf numFmtId="4" fontId="53" fillId="0" borderId="0" xfId="5" applyNumberFormat="1" applyFont="1"/>
    <xf numFmtId="4" fontId="54" fillId="0" borderId="0" xfId="0" applyNumberFormat="1" applyFont="1" applyAlignment="1">
      <alignment horizontal="right" vertical="center"/>
    </xf>
    <xf numFmtId="0" fontId="55" fillId="0" borderId="0" xfId="5" applyFont="1"/>
    <xf numFmtId="0" fontId="56" fillId="0" borderId="0" xfId="5" applyFont="1" applyAlignment="1">
      <alignment vertical="center"/>
    </xf>
    <xf numFmtId="170" fontId="56" fillId="0" borderId="0" xfId="5" applyNumberFormat="1" applyFont="1" applyAlignment="1">
      <alignment horizontal="left" vertical="center"/>
    </xf>
    <xf numFmtId="0" fontId="56" fillId="0" borderId="0" xfId="5" applyFont="1" applyAlignment="1">
      <alignment horizontal="left" vertical="center"/>
    </xf>
    <xf numFmtId="165" fontId="56" fillId="0" borderId="0" xfId="5" applyNumberFormat="1" applyFont="1" applyAlignment="1">
      <alignment horizontal="right" vertical="center"/>
    </xf>
    <xf numFmtId="4" fontId="56" fillId="0" borderId="0" xfId="5" applyNumberFormat="1" applyFont="1" applyAlignment="1">
      <alignment horizontal="right" vertical="center"/>
    </xf>
    <xf numFmtId="4" fontId="55" fillId="0" borderId="0" xfId="5" applyNumberFormat="1" applyFont="1"/>
    <xf numFmtId="4" fontId="57" fillId="0" borderId="0" xfId="5" applyNumberFormat="1" applyFont="1"/>
    <xf numFmtId="4" fontId="58" fillId="0" borderId="0" xfId="5" applyNumberFormat="1" applyFont="1"/>
    <xf numFmtId="165" fontId="59" fillId="0" borderId="0" xfId="5" applyNumberFormat="1" applyFont="1" applyAlignment="1">
      <alignment horizontal="right" vertical="center"/>
    </xf>
    <xf numFmtId="165" fontId="36" fillId="4" borderId="0" xfId="5" applyNumberFormat="1" applyFont="1" applyFill="1" applyAlignment="1">
      <alignment horizontal="right" vertical="center"/>
    </xf>
    <xf numFmtId="7" fontId="37" fillId="0" borderId="0" xfId="5" applyNumberFormat="1"/>
    <xf numFmtId="0" fontId="18" fillId="0" borderId="0" xfId="0" applyFont="1"/>
    <xf numFmtId="0" fontId="20" fillId="0" borderId="0" xfId="0" applyFont="1"/>
    <xf numFmtId="0" fontId="20" fillId="0" borderId="0" xfId="0" applyFont="1" applyAlignment="1">
      <alignment horizontal="right"/>
    </xf>
    <xf numFmtId="0" fontId="20" fillId="4" borderId="0" xfId="0" applyFont="1" applyFill="1"/>
    <xf numFmtId="0" fontId="20" fillId="4" borderId="0" xfId="0" applyFont="1" applyFill="1" applyAlignment="1">
      <alignment horizontal="right"/>
    </xf>
    <xf numFmtId="49" fontId="20" fillId="0" borderId="0" xfId="0" applyNumberFormat="1" applyFont="1"/>
    <xf numFmtId="0" fontId="20" fillId="0" borderId="0" xfId="0" applyFont="1" applyAlignment="1">
      <alignment wrapText="1"/>
    </xf>
    <xf numFmtId="0" fontId="20" fillId="0" borderId="0" xfId="0" applyFont="1" applyAlignment="1">
      <alignment horizontal="right" vertical="center"/>
    </xf>
    <xf numFmtId="0" fontId="4" fillId="10" borderId="11" xfId="4" applyFont="1" applyFill="1" applyBorder="1">
      <alignment vertical="top"/>
    </xf>
    <xf numFmtId="0" fontId="3" fillId="10" borderId="11" xfId="4" applyFont="1" applyFill="1" applyBorder="1">
      <alignment vertical="top"/>
    </xf>
    <xf numFmtId="0" fontId="10" fillId="10" borderId="11" xfId="0" applyFont="1" applyFill="1" applyBorder="1"/>
    <xf numFmtId="49" fontId="12" fillId="2" borderId="0" xfId="0" applyNumberFormat="1" applyFont="1" applyFill="1" applyAlignment="1">
      <alignment horizontal="left" vertical="center"/>
    </xf>
    <xf numFmtId="0" fontId="12" fillId="0" borderId="0" xfId="0" applyFont="1" applyAlignment="1">
      <alignment horizontal="right" vertical="center" wrapText="1"/>
    </xf>
    <xf numFmtId="0" fontId="12" fillId="0" borderId="0" xfId="0" applyFont="1" applyAlignment="1">
      <alignment horizontal="left" vertical="center"/>
    </xf>
    <xf numFmtId="49" fontId="12" fillId="0" borderId="0" xfId="0" applyNumberFormat="1" applyFont="1" applyAlignment="1">
      <alignment horizontal="left" vertical="center"/>
    </xf>
    <xf numFmtId="0" fontId="12" fillId="0" borderId="0" xfId="0" applyFont="1" applyAlignment="1">
      <alignment horizontal="left" vertical="center" wrapText="1"/>
    </xf>
    <xf numFmtId="49" fontId="12" fillId="0" borderId="0" xfId="0" applyNumberFormat="1" applyFont="1" applyAlignment="1">
      <alignment horizontal="left" vertical="center" wrapText="1"/>
    </xf>
    <xf numFmtId="49" fontId="12" fillId="0" borderId="0" xfId="0" applyNumberFormat="1" applyFont="1" applyAlignment="1">
      <alignment vertical="center"/>
    </xf>
    <xf numFmtId="0" fontId="12" fillId="0" borderId="0" xfId="0" applyFont="1" applyAlignment="1">
      <alignment vertical="center"/>
    </xf>
    <xf numFmtId="0" fontId="12" fillId="0" borderId="0" xfId="0" applyFont="1" applyAlignment="1">
      <alignment vertical="center" wrapText="1"/>
    </xf>
    <xf numFmtId="49" fontId="12" fillId="2" borderId="0" xfId="0" applyNumberFormat="1" applyFont="1" applyFill="1" applyAlignment="1">
      <alignment horizontal="left" vertical="center" wrapText="1"/>
    </xf>
    <xf numFmtId="49" fontId="12" fillId="0" borderId="0" xfId="0" applyNumberFormat="1" applyFont="1" applyAlignment="1">
      <alignment vertical="center" wrapText="1"/>
    </xf>
    <xf numFmtId="0" fontId="25" fillId="0" borderId="0" xfId="0" applyFont="1" applyProtection="1">
      <protection locked="0"/>
    </xf>
    <xf numFmtId="0" fontId="26" fillId="0" borderId="0" xfId="0" applyFont="1" applyProtection="1">
      <protection locked="0"/>
    </xf>
    <xf numFmtId="0" fontId="26" fillId="0" borderId="0" xfId="0" applyFont="1" applyAlignment="1" applyProtection="1">
      <alignment horizontal="center"/>
      <protection locked="0"/>
    </xf>
    <xf numFmtId="0" fontId="26" fillId="0" borderId="0" xfId="0" applyFont="1" applyAlignment="1" applyProtection="1">
      <alignment horizontal="right"/>
      <protection locked="0"/>
    </xf>
    <xf numFmtId="4" fontId="26" fillId="0" borderId="0" xfId="0" applyNumberFormat="1" applyFont="1" applyAlignment="1" applyProtection="1">
      <alignment horizontal="right"/>
      <protection locked="0"/>
    </xf>
    <xf numFmtId="4" fontId="26" fillId="0" borderId="0" xfId="0" applyNumberFormat="1" applyFont="1" applyProtection="1">
      <protection locked="0"/>
    </xf>
    <xf numFmtId="0" fontId="25" fillId="0" borderId="12" xfId="0" applyFont="1" applyBorder="1" applyProtection="1">
      <protection locked="0"/>
    </xf>
    <xf numFmtId="0" fontId="26" fillId="8" borderId="12" xfId="0" applyFont="1" applyFill="1" applyBorder="1" applyAlignment="1" applyProtection="1">
      <alignment horizontal="center"/>
      <protection locked="0"/>
    </xf>
    <xf numFmtId="0" fontId="29" fillId="9" borderId="12" xfId="0" applyFont="1" applyFill="1" applyBorder="1" applyAlignment="1" applyProtection="1">
      <alignment horizontal="center"/>
      <protection locked="0"/>
    </xf>
    <xf numFmtId="0" fontId="31" fillId="3" borderId="12" xfId="0" applyFont="1" applyFill="1" applyBorder="1" applyProtection="1">
      <protection locked="0"/>
    </xf>
    <xf numFmtId="0" fontId="26" fillId="7" borderId="12" xfId="0" applyFont="1" applyFill="1" applyBorder="1" applyAlignment="1" applyProtection="1">
      <alignment horizontal="right"/>
      <protection locked="0"/>
    </xf>
    <xf numFmtId="0" fontId="29" fillId="9" borderId="17" xfId="0" applyFont="1" applyFill="1" applyBorder="1" applyProtection="1">
      <protection locked="0"/>
    </xf>
    <xf numFmtId="0" fontId="29" fillId="9" borderId="18" xfId="0" applyFont="1" applyFill="1" applyBorder="1" applyProtection="1">
      <protection locked="0"/>
    </xf>
    <xf numFmtId="0" fontId="29" fillId="9" borderId="12" xfId="0" applyFont="1" applyFill="1" applyBorder="1" applyAlignment="1" applyProtection="1">
      <alignment horizontal="right"/>
      <protection locked="0"/>
    </xf>
    <xf numFmtId="4" fontId="26" fillId="0" borderId="12" xfId="0" applyNumberFormat="1" applyFont="1" applyBorder="1" applyAlignment="1" applyProtection="1">
      <alignment horizontal="right"/>
      <protection locked="0"/>
    </xf>
    <xf numFmtId="0" fontId="29" fillId="8" borderId="12" xfId="0" applyFont="1" applyFill="1" applyBorder="1" applyAlignment="1" applyProtection="1">
      <alignment horizontal="center"/>
      <protection locked="0"/>
    </xf>
    <xf numFmtId="0" fontId="33" fillId="9" borderId="12" xfId="0" applyFont="1" applyFill="1" applyBorder="1" applyAlignment="1" applyProtection="1">
      <alignment horizontal="center"/>
      <protection locked="0"/>
    </xf>
    <xf numFmtId="0" fontId="39" fillId="0" borderId="0" xfId="5" applyFont="1" applyAlignment="1">
      <alignment horizontal="center" vertical="center"/>
    </xf>
    <xf numFmtId="0" fontId="27" fillId="0" borderId="0" xfId="0" applyFont="1" applyAlignment="1" applyProtection="1">
      <alignment horizontal="center" vertical="center"/>
      <protection locked="0"/>
    </xf>
    <xf numFmtId="0" fontId="28" fillId="6" borderId="12" xfId="0" applyFont="1" applyFill="1" applyBorder="1" applyAlignment="1" applyProtection="1">
      <alignment horizontal="left"/>
      <protection locked="0"/>
    </xf>
    <xf numFmtId="0" fontId="26" fillId="7" borderId="12" xfId="0" applyFont="1" applyFill="1" applyBorder="1" applyAlignment="1" applyProtection="1">
      <alignment horizontal="left"/>
      <protection locked="0"/>
    </xf>
    <xf numFmtId="0" fontId="25" fillId="7" borderId="13" xfId="0" applyFont="1" applyFill="1" applyBorder="1" applyAlignment="1" applyProtection="1">
      <alignment horizontal="center"/>
      <protection locked="0"/>
    </xf>
    <xf numFmtId="0" fontId="30" fillId="6" borderId="13" xfId="0" applyFont="1" applyFill="1" applyBorder="1" applyAlignment="1" applyProtection="1">
      <alignment horizontal="left"/>
      <protection locked="0"/>
    </xf>
    <xf numFmtId="0" fontId="26" fillId="7" borderId="12" xfId="0" applyFont="1" applyFill="1" applyBorder="1" applyProtection="1">
      <protection locked="0"/>
    </xf>
    <xf numFmtId="0" fontId="30" fillId="6" borderId="12" xfId="0" applyFont="1" applyFill="1" applyBorder="1" applyAlignment="1" applyProtection="1">
      <alignment horizontal="left"/>
      <protection locked="0"/>
    </xf>
    <xf numFmtId="0" fontId="29" fillId="9" borderId="12" xfId="0" applyFont="1" applyFill="1" applyBorder="1" applyAlignment="1" applyProtection="1">
      <alignment horizontal="left"/>
      <protection locked="0"/>
    </xf>
    <xf numFmtId="0" fontId="26" fillId="7" borderId="14" xfId="0" applyFont="1" applyFill="1" applyBorder="1" applyAlignment="1" applyProtection="1">
      <alignment horizontal="left"/>
      <protection locked="0"/>
    </xf>
    <xf numFmtId="0" fontId="26" fillId="7" borderId="15" xfId="0" applyFont="1" applyFill="1" applyBorder="1" applyAlignment="1" applyProtection="1">
      <alignment horizontal="left"/>
      <protection locked="0"/>
    </xf>
    <xf numFmtId="0" fontId="26" fillId="7" borderId="16" xfId="0" applyFont="1" applyFill="1" applyBorder="1" applyAlignment="1" applyProtection="1">
      <alignment horizontal="left"/>
      <protection locked="0"/>
    </xf>
    <xf numFmtId="0" fontId="25" fillId="7" borderId="12" xfId="0" applyFont="1" applyFill="1" applyBorder="1" applyAlignment="1" applyProtection="1">
      <alignment horizontal="left"/>
      <protection locked="0"/>
    </xf>
    <xf numFmtId="0" fontId="28" fillId="6" borderId="17" xfId="0" applyFont="1" applyFill="1" applyBorder="1" applyAlignment="1" applyProtection="1">
      <alignment horizontal="left"/>
      <protection locked="0"/>
    </xf>
    <xf numFmtId="0" fontId="28" fillId="6" borderId="18" xfId="0" applyFont="1" applyFill="1" applyBorder="1" applyAlignment="1" applyProtection="1">
      <alignment horizontal="left"/>
      <protection locked="0"/>
    </xf>
    <xf numFmtId="0" fontId="28" fillId="6" borderId="19" xfId="0" applyFont="1" applyFill="1" applyBorder="1" applyAlignment="1" applyProtection="1">
      <alignment horizontal="left"/>
      <protection locked="0"/>
    </xf>
    <xf numFmtId="0" fontId="25" fillId="7" borderId="12" xfId="0" applyFont="1" applyFill="1" applyBorder="1" applyProtection="1">
      <protection locked="0"/>
    </xf>
    <xf numFmtId="0" fontId="29" fillId="9" borderId="12" xfId="0" applyFont="1" applyFill="1" applyBorder="1" applyProtection="1">
      <protection locked="0"/>
    </xf>
    <xf numFmtId="0" fontId="26" fillId="7" borderId="17" xfId="0" applyFont="1" applyFill="1" applyBorder="1" applyAlignment="1" applyProtection="1">
      <alignment horizontal="left"/>
      <protection locked="0"/>
    </xf>
    <xf numFmtId="0" fontId="26" fillId="7" borderId="18" xfId="0" applyFont="1" applyFill="1" applyBorder="1" applyAlignment="1" applyProtection="1">
      <alignment horizontal="left"/>
      <protection locked="0"/>
    </xf>
    <xf numFmtId="0" fontId="26" fillId="7" borderId="19" xfId="0" applyFont="1" applyFill="1" applyBorder="1" applyAlignment="1" applyProtection="1">
      <alignment horizontal="left"/>
      <protection locked="0"/>
    </xf>
    <xf numFmtId="0" fontId="30" fillId="6" borderId="17" xfId="0" applyFont="1" applyFill="1" applyBorder="1" applyAlignment="1" applyProtection="1">
      <alignment horizontal="left"/>
      <protection locked="0"/>
    </xf>
    <xf numFmtId="0" fontId="30" fillId="6" borderId="18" xfId="0" applyFont="1" applyFill="1" applyBorder="1" applyAlignment="1" applyProtection="1">
      <alignment horizontal="left"/>
      <protection locked="0"/>
    </xf>
    <xf numFmtId="0" fontId="30" fillId="6" borderId="19" xfId="0" applyFont="1" applyFill="1" applyBorder="1" applyAlignment="1" applyProtection="1">
      <alignment horizontal="left"/>
      <protection locked="0"/>
    </xf>
    <xf numFmtId="0" fontId="30" fillId="6" borderId="12" xfId="0" applyFont="1" applyFill="1" applyBorder="1" applyProtection="1">
      <protection locked="0"/>
    </xf>
    <xf numFmtId="0" fontId="28" fillId="6" borderId="12" xfId="0" applyFont="1" applyFill="1" applyBorder="1" applyAlignment="1" applyProtection="1">
      <alignment horizontal="center"/>
      <protection locked="0"/>
    </xf>
    <xf numFmtId="0" fontId="30" fillId="6" borderId="12" xfId="0" applyFont="1" applyFill="1" applyBorder="1" applyAlignment="1" applyProtection="1">
      <alignment horizontal="center"/>
      <protection locked="0"/>
    </xf>
    <xf numFmtId="0" fontId="28" fillId="3" borderId="12" xfId="0" applyFont="1" applyFill="1" applyBorder="1" applyAlignment="1" applyProtection="1">
      <alignment horizontal="center"/>
      <protection locked="0"/>
    </xf>
    <xf numFmtId="0" fontId="32" fillId="3" borderId="12" xfId="0" applyFont="1" applyFill="1" applyBorder="1" applyProtection="1">
      <protection locked="0"/>
    </xf>
    <xf numFmtId="0" fontId="32" fillId="7" borderId="12" xfId="0" applyFont="1" applyFill="1" applyBorder="1" applyAlignment="1" applyProtection="1">
      <alignment horizontal="center"/>
      <protection locked="0"/>
    </xf>
    <xf numFmtId="0" fontId="28" fillId="6" borderId="20" xfId="0" applyFont="1" applyFill="1" applyBorder="1" applyAlignment="1" applyProtection="1">
      <alignment horizontal="left"/>
      <protection locked="0"/>
    </xf>
    <xf numFmtId="0" fontId="28" fillId="6" borderId="21" xfId="0" applyFont="1" applyFill="1" applyBorder="1" applyAlignment="1" applyProtection="1">
      <alignment horizontal="left"/>
      <protection locked="0"/>
    </xf>
    <xf numFmtId="0" fontId="28" fillId="6" borderId="22" xfId="0" applyFont="1" applyFill="1" applyBorder="1" applyAlignment="1" applyProtection="1">
      <alignment horizontal="left"/>
      <protection locked="0"/>
    </xf>
    <xf numFmtId="0" fontId="28" fillId="6" borderId="12" xfId="0" applyFont="1" applyFill="1" applyBorder="1" applyProtection="1">
      <protection locked="0"/>
    </xf>
    <xf numFmtId="0" fontId="29" fillId="3" borderId="14" xfId="0" applyFont="1" applyFill="1" applyBorder="1" applyAlignment="1" applyProtection="1">
      <alignment horizontal="center"/>
      <protection locked="0"/>
    </xf>
    <xf numFmtId="0" fontId="29" fillId="3" borderId="15" xfId="0" applyFont="1" applyFill="1" applyBorder="1" applyAlignment="1" applyProtection="1">
      <alignment horizontal="center"/>
      <protection locked="0"/>
    </xf>
    <xf numFmtId="0" fontId="29" fillId="3" borderId="17" xfId="0" applyFont="1" applyFill="1" applyBorder="1" applyAlignment="1" applyProtection="1">
      <alignment horizontal="center"/>
      <protection locked="0"/>
    </xf>
    <xf numFmtId="0" fontId="29" fillId="3" borderId="18" xfId="0" applyFont="1" applyFill="1" applyBorder="1" applyAlignment="1" applyProtection="1">
      <alignment horizontal="center"/>
      <protection locked="0"/>
    </xf>
    <xf numFmtId="0" fontId="26" fillId="7" borderId="12" xfId="0" applyFont="1" applyFill="1" applyBorder="1" applyAlignment="1" applyProtection="1">
      <alignment wrapText="1"/>
      <protection locked="0"/>
    </xf>
    <xf numFmtId="0" fontId="26" fillId="0" borderId="12" xfId="0" applyFont="1" applyBorder="1" applyProtection="1">
      <protection locked="0"/>
    </xf>
    <xf numFmtId="0" fontId="29" fillId="7" borderId="12" xfId="0" applyFont="1" applyFill="1" applyBorder="1" applyProtection="1">
      <protection locked="0"/>
    </xf>
    <xf numFmtId="0" fontId="33" fillId="9" borderId="12" xfId="0" applyFont="1" applyFill="1" applyBorder="1" applyProtection="1">
      <protection locked="0"/>
    </xf>
  </cellXfs>
  <cellStyles count="7">
    <cellStyle name="Hipervínculo" xfId="1" builtinId="8"/>
    <cellStyle name="Millares" xfId="2" builtinId="3"/>
    <cellStyle name="Normal" xfId="0" builtinId="0"/>
    <cellStyle name="Normal 2" xfId="5" xr:uid="{1C651002-66E6-4D00-9D93-51687F3BCBE5}"/>
    <cellStyle name="Normal 2 2" xfId="3" xr:uid="{00000000-0005-0000-0000-000003000000}"/>
    <cellStyle name="Normal 3" xfId="6" xr:uid="{B444194E-1AA6-4217-A387-8BF7E6048006}"/>
    <cellStyle name="Normal 4" xfId="4" xr:uid="{00000000-0005-0000-0000-00000400000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5153</xdr:row>
      <xdr:rowOff>0</xdr:rowOff>
    </xdr:from>
    <xdr:to>
      <xdr:col>2</xdr:col>
      <xdr:colOff>220980</xdr:colOff>
      <xdr:row>5155</xdr:row>
      <xdr:rowOff>17145</xdr:rowOff>
    </xdr:to>
    <xdr:pic>
      <xdr:nvPicPr>
        <xdr:cNvPr id="3" name="Imagen 2">
          <a:extLst>
            <a:ext uri="{FF2B5EF4-FFF2-40B4-BE49-F238E27FC236}">
              <a16:creationId xmlns:a16="http://schemas.microsoft.com/office/drawing/2014/main" id="{8F9ADE71-D594-4302-B5B4-5182ABC074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2368320"/>
          <a:ext cx="1417320" cy="337185"/>
        </a:xfrm>
        <a:prstGeom prst="rect">
          <a:avLst/>
        </a:prstGeom>
        <a:solidFill>
          <a:srgbClr val="FFFFFF"/>
        </a:solidFill>
        <a:ln w="9525">
          <a:solidFill>
            <a:srgbClr val="000000"/>
          </a:solidFill>
          <a:miter lim="800000"/>
          <a:headEnd/>
          <a:tailEnd/>
        </a:ln>
      </xdr:spPr>
    </xdr:pic>
    <xdr:clientData/>
  </xdr:twoCellAnchor>
  <xdr:twoCellAnchor editAs="oneCell">
    <xdr:from>
      <xdr:col>0</xdr:col>
      <xdr:colOff>0</xdr:colOff>
      <xdr:row>5153</xdr:row>
      <xdr:rowOff>0</xdr:rowOff>
    </xdr:from>
    <xdr:to>
      <xdr:col>2</xdr:col>
      <xdr:colOff>220980</xdr:colOff>
      <xdr:row>5155</xdr:row>
      <xdr:rowOff>17145</xdr:rowOff>
    </xdr:to>
    <xdr:pic>
      <xdr:nvPicPr>
        <xdr:cNvPr id="4" name="Imagen 3">
          <a:extLst>
            <a:ext uri="{FF2B5EF4-FFF2-40B4-BE49-F238E27FC236}">
              <a16:creationId xmlns:a16="http://schemas.microsoft.com/office/drawing/2014/main" id="{E0ED1596-2376-4CA6-B3AA-8B79F85EC1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2617100"/>
          <a:ext cx="1417320" cy="337185"/>
        </a:xfrm>
        <a:prstGeom prst="rect">
          <a:avLst/>
        </a:prstGeom>
        <a:solidFill>
          <a:srgbClr val="FFFFFF"/>
        </a:solidFill>
        <a:ln w="9525">
          <a:solidFill>
            <a:srgbClr val="000000"/>
          </a:solid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1</xdr:col>
      <xdr:colOff>274320</xdr:colOff>
      <xdr:row>8</xdr:row>
      <xdr:rowOff>0</xdr:rowOff>
    </xdr:to>
    <xdr:sp macro="" textlink="">
      <xdr:nvSpPr>
        <xdr:cNvPr id="2" name="Imagen 1">
          <a:extLst>
            <a:ext uri="{FF2B5EF4-FFF2-40B4-BE49-F238E27FC236}">
              <a16:creationId xmlns:a16="http://schemas.microsoft.com/office/drawing/2014/main" id="{E6D57B7A-3ADA-4D55-BA08-C82F4C635FB5}"/>
            </a:ext>
          </a:extLst>
        </xdr:cNvPr>
        <xdr:cNvSpPr>
          <a:spLocks noChangeAspect="1" noChangeArrowheads="1"/>
        </xdr:cNvSpPr>
      </xdr:nvSpPr>
      <xdr:spPr bwMode="auto">
        <a:xfrm>
          <a:off x="0" y="571500"/>
          <a:ext cx="1066800" cy="320040"/>
        </a:xfrm>
        <a:prstGeom prst="rect">
          <a:avLst/>
        </a:prstGeom>
        <a:solidFill>
          <a:srgbClr xmlns:mc="http://schemas.openxmlformats.org/markup-compatibility/2006" xmlns:a14="http://schemas.microsoft.com/office/drawing/2010/main" val="FFFFFF" mc:Ignorable="a14" a14:legacySpreadsheetColorIndex="1"/>
        </a:solidFill>
        <a:ln w="9525">
          <a:solidFill>
            <a:srgbClr xmlns:mc="http://schemas.openxmlformats.org/markup-compatibility/2006" xmlns:a14="http://schemas.microsoft.com/office/drawing/2010/main" val="000000" mc:Ignorable="a14" a14:legacySpreadsheetColorIndex="64"/>
          </a:solidFill>
          <a:prstDash val="solid"/>
          <a:miter lim="800000"/>
          <a:headEnd/>
          <a:tailEnd/>
        </a:ln>
      </xdr:spPr>
    </xdr:sp>
    <xdr:clientData/>
  </xdr:twoCellAnchor>
  <xdr:twoCellAnchor editAs="oneCell">
    <xdr:from>
      <xdr:col>0</xdr:col>
      <xdr:colOff>38100</xdr:colOff>
      <xdr:row>326</xdr:row>
      <xdr:rowOff>0</xdr:rowOff>
    </xdr:from>
    <xdr:to>
      <xdr:col>1</xdr:col>
      <xdr:colOff>632460</xdr:colOff>
      <xdr:row>328</xdr:row>
      <xdr:rowOff>0</xdr:rowOff>
    </xdr:to>
    <xdr:sp macro="" textlink="">
      <xdr:nvSpPr>
        <xdr:cNvPr id="3" name="Imagen 1">
          <a:extLst>
            <a:ext uri="{FF2B5EF4-FFF2-40B4-BE49-F238E27FC236}">
              <a16:creationId xmlns:a16="http://schemas.microsoft.com/office/drawing/2014/main" id="{A12AA4EA-D484-41E5-81D4-C40DAC1F829C}"/>
            </a:ext>
          </a:extLst>
        </xdr:cNvPr>
        <xdr:cNvSpPr>
          <a:spLocks noChangeAspect="1" noChangeArrowheads="1"/>
        </xdr:cNvSpPr>
      </xdr:nvSpPr>
      <xdr:spPr bwMode="auto">
        <a:xfrm>
          <a:off x="38100" y="51777900"/>
          <a:ext cx="1386840" cy="320040"/>
        </a:xfrm>
        <a:prstGeom prst="rect">
          <a:avLst/>
        </a:prstGeom>
        <a:solidFill>
          <a:srgbClr xmlns:mc="http://schemas.openxmlformats.org/markup-compatibility/2006" xmlns:a14="http://schemas.microsoft.com/office/drawing/2010/main" val="FFFFFF" mc:Ignorable="a14" a14:legacySpreadsheetColorIndex="1"/>
        </a:solidFill>
        <a:ln w="9525">
          <a:solidFill>
            <a:srgbClr xmlns:mc="http://schemas.openxmlformats.org/markup-compatibility/2006" xmlns:a14="http://schemas.microsoft.com/office/drawing/2010/main" val="000000" mc:Ignorable="a14" a14:legacySpreadsheetColorIndex="64"/>
          </a:solidFill>
          <a:prstDash val="solid"/>
          <a:miter lim="800000"/>
          <a:headEnd/>
          <a:tailEnd/>
        </a:ln>
      </xdr:spPr>
    </xdr:sp>
    <xdr:clientData/>
  </xdr:twoCellAnchor>
  <xdr:twoCellAnchor editAs="oneCell">
    <xdr:from>
      <xdr:col>0</xdr:col>
      <xdr:colOff>0</xdr:colOff>
      <xdr:row>6</xdr:row>
      <xdr:rowOff>0</xdr:rowOff>
    </xdr:from>
    <xdr:to>
      <xdr:col>1</xdr:col>
      <xdr:colOff>274320</xdr:colOff>
      <xdr:row>8</xdr:row>
      <xdr:rowOff>0</xdr:rowOff>
    </xdr:to>
    <xdr:sp macro="" textlink="">
      <xdr:nvSpPr>
        <xdr:cNvPr id="4" name="Imagen 1">
          <a:extLst>
            <a:ext uri="{FF2B5EF4-FFF2-40B4-BE49-F238E27FC236}">
              <a16:creationId xmlns:a16="http://schemas.microsoft.com/office/drawing/2014/main" id="{77CB5EF9-215D-4ABE-810E-EF56F9C0D857}"/>
            </a:ext>
          </a:extLst>
        </xdr:cNvPr>
        <xdr:cNvSpPr>
          <a:spLocks noChangeAspect="1" noChangeArrowheads="1"/>
        </xdr:cNvSpPr>
      </xdr:nvSpPr>
      <xdr:spPr bwMode="auto">
        <a:xfrm>
          <a:off x="0" y="1280160"/>
          <a:ext cx="1066800" cy="320040"/>
        </a:xfrm>
        <a:prstGeom prst="rect">
          <a:avLst/>
        </a:prstGeom>
        <a:solidFill>
          <a:srgbClr xmlns:mc="http://schemas.openxmlformats.org/markup-compatibility/2006" xmlns:a14="http://schemas.microsoft.com/office/drawing/2010/main" val="FFFFFF" mc:Ignorable="a14" a14:legacySpreadsheetColorIndex="1"/>
        </a:solidFill>
        <a:ln w="9525">
          <a:solidFill>
            <a:srgbClr xmlns:mc="http://schemas.openxmlformats.org/markup-compatibility/2006" xmlns:a14="http://schemas.microsoft.com/office/drawing/2010/main" val="000000" mc:Ignorable="a14" a14:legacySpreadsheetColorIndex="64"/>
          </a:solidFill>
          <a:prstDash val="solid"/>
          <a:miter lim="800000"/>
          <a:headEnd/>
          <a:tailEnd/>
        </a:ln>
      </xdr:spPr>
    </xdr:sp>
    <xdr:clientData/>
  </xdr:twoCellAnchor>
  <xdr:twoCellAnchor editAs="oneCell">
    <xdr:from>
      <xdr:col>0</xdr:col>
      <xdr:colOff>38100</xdr:colOff>
      <xdr:row>326</xdr:row>
      <xdr:rowOff>0</xdr:rowOff>
    </xdr:from>
    <xdr:to>
      <xdr:col>1</xdr:col>
      <xdr:colOff>632460</xdr:colOff>
      <xdr:row>328</xdr:row>
      <xdr:rowOff>0</xdr:rowOff>
    </xdr:to>
    <xdr:sp macro="" textlink="">
      <xdr:nvSpPr>
        <xdr:cNvPr id="5" name="Imagen 1">
          <a:extLst>
            <a:ext uri="{FF2B5EF4-FFF2-40B4-BE49-F238E27FC236}">
              <a16:creationId xmlns:a16="http://schemas.microsoft.com/office/drawing/2014/main" id="{11FFB485-01B0-41EB-85CA-38F6BCFFA3E7}"/>
            </a:ext>
          </a:extLst>
        </xdr:cNvPr>
        <xdr:cNvSpPr>
          <a:spLocks noChangeAspect="1" noChangeArrowheads="1"/>
        </xdr:cNvSpPr>
      </xdr:nvSpPr>
      <xdr:spPr bwMode="auto">
        <a:xfrm>
          <a:off x="38100" y="52486560"/>
          <a:ext cx="1386840" cy="320040"/>
        </a:xfrm>
        <a:prstGeom prst="rect">
          <a:avLst/>
        </a:prstGeom>
        <a:solidFill>
          <a:srgbClr xmlns:mc="http://schemas.openxmlformats.org/markup-compatibility/2006" xmlns:a14="http://schemas.microsoft.com/office/drawing/2010/main" val="FFFFFF" mc:Ignorable="a14" a14:legacySpreadsheetColorIndex="1"/>
        </a:solidFill>
        <a:ln w="9525">
          <a:solidFill>
            <a:srgbClr xmlns:mc="http://schemas.openxmlformats.org/markup-compatibility/2006" xmlns:a14="http://schemas.microsoft.com/office/drawing/2010/main" val="000000" mc:Ignorable="a14" a14:legacySpreadsheetColorIndex="64"/>
          </a:solidFill>
          <a:prstDash val="solid"/>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liente%20Selecto/Desktop/LINKOTEL%202020/BALANCES%20DE%20LINKOTEL/LINKOTEL%202020/MAPEO%202020%20LINKOT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ptRepoConBalGeneralEstandar.rp"/>
      <sheetName val="BALANCE DETALLADO DIC-20"/>
      <sheetName val="P Y G DETALLADO DIC-20"/>
      <sheetName val="COD"/>
      <sheetName val="F.2020"/>
      <sheetName val="RESULTADO AÑOS"/>
      <sheetName val="GASTOS NO DEDUCIBLES"/>
    </sheetNames>
    <sheetDataSet>
      <sheetData sheetId="0"/>
      <sheetData sheetId="1"/>
      <sheetData sheetId="2">
        <row r="310">
          <cell r="K310">
            <v>224972.81</v>
          </cell>
        </row>
      </sheetData>
      <sheetData sheetId="3">
        <row r="2">
          <cell r="A2" t="str">
            <v>MAPEO 101 AÑO 2020</v>
          </cell>
        </row>
        <row r="3">
          <cell r="A3" t="str">
            <v xml:space="preserve">EMPRESA </v>
          </cell>
        </row>
        <row r="4">
          <cell r="A4" t="str">
            <v xml:space="preserve">FECHA: </v>
          </cell>
        </row>
        <row r="6">
          <cell r="A6" t="str">
            <v>INSTRUCCIONES:</v>
          </cell>
        </row>
        <row r="8">
          <cell r="A8" t="str">
            <v>1. Llenar las celdas de color "crema" con la información correspondiente a:</v>
          </cell>
        </row>
        <row r="9">
          <cell r="A9" t="str">
            <v xml:space="preserve"> - Código Interno: el código de acuerdo a su empresa.</v>
          </cell>
        </row>
        <row r="10">
          <cell r="A10" t="str">
            <v xml:space="preserve"> - Descripción: colocar el balance de la empresa </v>
          </cell>
        </row>
        <row r="11">
          <cell r="A11" t="str">
            <v xml:space="preserve"> - Valor: El valor correspondiente a la cuenta al 31 de diciembre del 2019.</v>
          </cell>
        </row>
        <row r="12">
          <cell r="A12" t="str">
            <v>2. Para evitar errores en la transcripción de información, baje su balance general y estado de resultado a excel y copielo en las celdas "crema"</v>
          </cell>
        </row>
        <row r="13">
          <cell r="A13" t="str">
            <v>3.- Si le hace falta, más filas, copie filas anteriores percantándose que las fórmulas no se hayan modicado</v>
          </cell>
        </row>
        <row r="14">
          <cell r="A14" t="str">
            <v>4. En la fila "D" seleccionar con la lista desplegable a que cuenta corresponden, únicamente las cuentas que son de movimiento y las cuentas de grupo debe seleccionar "VACIO".</v>
          </cell>
        </row>
        <row r="15">
          <cell r="A15" t="str">
            <v>5. La Fila "A", sirve para indicar si la cuenta elegida es la correcta, por tanto no se debe modificar.</v>
          </cell>
        </row>
        <row r="18">
          <cell r="A18" t="str">
            <v>Casillero</v>
          </cell>
          <cell r="I18" t="str">
            <v>VALOR</v>
          </cell>
        </row>
        <row r="19">
          <cell r="A19" t="str">
            <v>N</v>
          </cell>
        </row>
        <row r="20">
          <cell r="A20" t="str">
            <v>N</v>
          </cell>
        </row>
        <row r="21">
          <cell r="A21" t="str">
            <v>N</v>
          </cell>
        </row>
        <row r="22">
          <cell r="A22">
            <v>311</v>
          </cell>
          <cell r="I22">
            <v>0</v>
          </cell>
        </row>
        <row r="23">
          <cell r="A23" t="str">
            <v>N</v>
          </cell>
          <cell r="I23">
            <v>0</v>
          </cell>
        </row>
        <row r="24">
          <cell r="A24" t="str">
            <v>N</v>
          </cell>
        </row>
        <row r="25">
          <cell r="A25" t="str">
            <v>N</v>
          </cell>
          <cell r="I25">
            <v>0</v>
          </cell>
        </row>
        <row r="26">
          <cell r="A26" t="str">
            <v>N</v>
          </cell>
        </row>
        <row r="27">
          <cell r="A27" t="str">
            <v>N</v>
          </cell>
        </row>
        <row r="28">
          <cell r="A28">
            <v>311</v>
          </cell>
          <cell r="I28">
            <v>131527.96</v>
          </cell>
        </row>
        <row r="29">
          <cell r="A29" t="str">
            <v>N</v>
          </cell>
          <cell r="I29">
            <v>15287.11</v>
          </cell>
        </row>
        <row r="30">
          <cell r="A30" t="str">
            <v>N</v>
          </cell>
          <cell r="I30">
            <v>13072.77</v>
          </cell>
        </row>
        <row r="31">
          <cell r="A31" t="str">
            <v>N</v>
          </cell>
          <cell r="I31">
            <v>58382.89</v>
          </cell>
        </row>
        <row r="32">
          <cell r="A32" t="str">
            <v>N</v>
          </cell>
          <cell r="I32">
            <v>356.12</v>
          </cell>
        </row>
        <row r="33">
          <cell r="A33" t="str">
            <v>N</v>
          </cell>
          <cell r="I33">
            <v>44429.07</v>
          </cell>
        </row>
        <row r="34">
          <cell r="A34" t="str">
            <v>N</v>
          </cell>
        </row>
        <row r="35">
          <cell r="A35" t="str">
            <v>N</v>
          </cell>
        </row>
        <row r="36">
          <cell r="A36">
            <v>311</v>
          </cell>
          <cell r="I36">
            <v>-13.72</v>
          </cell>
        </row>
        <row r="37">
          <cell r="A37" t="str">
            <v>N</v>
          </cell>
          <cell r="I37">
            <v>-16.05</v>
          </cell>
        </row>
        <row r="38">
          <cell r="A38" t="str">
            <v>N</v>
          </cell>
          <cell r="I38">
            <v>2.33</v>
          </cell>
        </row>
        <row r="39">
          <cell r="A39" t="str">
            <v>N</v>
          </cell>
        </row>
        <row r="40">
          <cell r="A40" t="str">
            <v>N</v>
          </cell>
          <cell r="I40">
            <v>-13.72</v>
          </cell>
        </row>
        <row r="41">
          <cell r="A41" t="str">
            <v>N</v>
          </cell>
          <cell r="I41">
            <v>131514.23999999999</v>
          </cell>
        </row>
        <row r="42">
          <cell r="A42" t="str">
            <v>N</v>
          </cell>
        </row>
        <row r="43">
          <cell r="A43" t="str">
            <v>N</v>
          </cell>
        </row>
        <row r="44">
          <cell r="A44" t="str">
            <v>N</v>
          </cell>
        </row>
        <row r="45">
          <cell r="A45">
            <v>315</v>
          </cell>
          <cell r="I45">
            <v>1616.7400000000009</v>
          </cell>
        </row>
        <row r="46">
          <cell r="A46" t="str">
            <v>N</v>
          </cell>
          <cell r="I46">
            <v>3.91</v>
          </cell>
        </row>
        <row r="47">
          <cell r="A47" t="str">
            <v>N</v>
          </cell>
          <cell r="I47">
            <v>25.59</v>
          </cell>
        </row>
        <row r="48">
          <cell r="A48" t="str">
            <v>N</v>
          </cell>
          <cell r="I48">
            <v>8.3800000000000008</v>
          </cell>
        </row>
        <row r="49">
          <cell r="A49" t="str">
            <v>N</v>
          </cell>
          <cell r="I49">
            <v>23.46</v>
          </cell>
        </row>
        <row r="50">
          <cell r="A50" t="str">
            <v>N</v>
          </cell>
          <cell r="I50">
            <v>25.12</v>
          </cell>
        </row>
        <row r="51">
          <cell r="A51" t="str">
            <v>N</v>
          </cell>
          <cell r="I51">
            <v>-0.04</v>
          </cell>
        </row>
        <row r="52">
          <cell r="A52" t="str">
            <v>N</v>
          </cell>
          <cell r="I52">
            <v>-3.13</v>
          </cell>
        </row>
        <row r="53">
          <cell r="A53" t="str">
            <v>N</v>
          </cell>
          <cell r="I53">
            <v>68.48</v>
          </cell>
        </row>
        <row r="54">
          <cell r="A54" t="str">
            <v>N</v>
          </cell>
          <cell r="I54">
            <v>17.899999999999999</v>
          </cell>
        </row>
        <row r="55">
          <cell r="A55" t="str">
            <v>N</v>
          </cell>
          <cell r="I55">
            <v>46.32</v>
          </cell>
        </row>
        <row r="56">
          <cell r="A56" t="str">
            <v>N</v>
          </cell>
          <cell r="I56">
            <v>25.59</v>
          </cell>
        </row>
        <row r="57">
          <cell r="A57" t="str">
            <v>N</v>
          </cell>
          <cell r="I57">
            <v>8.3800000000000008</v>
          </cell>
        </row>
        <row r="58">
          <cell r="A58" t="str">
            <v>N</v>
          </cell>
          <cell r="I58">
            <v>104.1</v>
          </cell>
        </row>
        <row r="59">
          <cell r="A59" t="str">
            <v>N</v>
          </cell>
          <cell r="I59">
            <v>25.14</v>
          </cell>
        </row>
        <row r="60">
          <cell r="A60" t="str">
            <v>N</v>
          </cell>
          <cell r="I60">
            <v>481.86</v>
          </cell>
        </row>
        <row r="61">
          <cell r="A61" t="str">
            <v>N</v>
          </cell>
          <cell r="I61">
            <v>24.6</v>
          </cell>
        </row>
        <row r="62">
          <cell r="A62" t="str">
            <v>N</v>
          </cell>
          <cell r="I62">
            <v>7.82</v>
          </cell>
        </row>
        <row r="63">
          <cell r="A63" t="str">
            <v>N</v>
          </cell>
          <cell r="I63">
            <v>3.49</v>
          </cell>
        </row>
        <row r="64">
          <cell r="A64" t="str">
            <v>N</v>
          </cell>
          <cell r="I64">
            <v>17.899999999999999</v>
          </cell>
        </row>
        <row r="65">
          <cell r="A65" t="str">
            <v>N</v>
          </cell>
          <cell r="I65">
            <v>2.13</v>
          </cell>
        </row>
        <row r="66">
          <cell r="A66" t="str">
            <v>N</v>
          </cell>
          <cell r="I66">
            <v>17.899999999999999</v>
          </cell>
        </row>
        <row r="67">
          <cell r="A67" t="str">
            <v>N</v>
          </cell>
          <cell r="I67">
            <v>37.56</v>
          </cell>
        </row>
        <row r="68">
          <cell r="A68" t="str">
            <v>N</v>
          </cell>
          <cell r="I68">
            <v>7.82</v>
          </cell>
        </row>
        <row r="69">
          <cell r="A69" t="str">
            <v>N</v>
          </cell>
          <cell r="I69">
            <v>75.83</v>
          </cell>
        </row>
        <row r="70">
          <cell r="A70" t="str">
            <v>N</v>
          </cell>
          <cell r="I70">
            <v>31.28</v>
          </cell>
        </row>
        <row r="71">
          <cell r="A71" t="str">
            <v>N</v>
          </cell>
          <cell r="I71">
            <v>77.040000000000006</v>
          </cell>
        </row>
        <row r="72">
          <cell r="A72" t="str">
            <v>N</v>
          </cell>
          <cell r="I72">
            <v>23.69</v>
          </cell>
        </row>
        <row r="73">
          <cell r="A73" t="str">
            <v>N</v>
          </cell>
          <cell r="I73">
            <v>15.67</v>
          </cell>
        </row>
        <row r="74">
          <cell r="A74" t="str">
            <v>N</v>
          </cell>
          <cell r="I74">
            <v>11.73</v>
          </cell>
        </row>
        <row r="75">
          <cell r="A75" t="str">
            <v>N</v>
          </cell>
          <cell r="I75">
            <v>7.82</v>
          </cell>
        </row>
        <row r="76">
          <cell r="A76" t="str">
            <v>N</v>
          </cell>
          <cell r="I76">
            <v>8.3800000000000008</v>
          </cell>
        </row>
        <row r="77">
          <cell r="A77" t="str">
            <v>N</v>
          </cell>
          <cell r="I77">
            <v>2.63</v>
          </cell>
        </row>
        <row r="78">
          <cell r="A78" t="str">
            <v>N</v>
          </cell>
          <cell r="I78">
            <v>24.93</v>
          </cell>
        </row>
        <row r="79">
          <cell r="A79" t="str">
            <v>N</v>
          </cell>
          <cell r="I79">
            <v>39.07</v>
          </cell>
        </row>
        <row r="80">
          <cell r="A80" t="str">
            <v>N</v>
          </cell>
          <cell r="I80">
            <v>83.8</v>
          </cell>
        </row>
        <row r="81">
          <cell r="A81" t="str">
            <v>N</v>
          </cell>
          <cell r="I81">
            <v>25.14</v>
          </cell>
        </row>
        <row r="82">
          <cell r="A82" t="str">
            <v>N</v>
          </cell>
          <cell r="I82">
            <v>26.74</v>
          </cell>
        </row>
        <row r="83">
          <cell r="A83" t="str">
            <v>N</v>
          </cell>
          <cell r="I83">
            <v>25.14</v>
          </cell>
        </row>
        <row r="84">
          <cell r="A84" t="str">
            <v>N</v>
          </cell>
          <cell r="I84">
            <v>16.760000000000002</v>
          </cell>
        </row>
        <row r="85">
          <cell r="A85" t="str">
            <v>N</v>
          </cell>
          <cell r="I85">
            <v>24.88</v>
          </cell>
        </row>
        <row r="86">
          <cell r="A86" t="str">
            <v>N</v>
          </cell>
          <cell r="I86">
            <v>25.14</v>
          </cell>
        </row>
        <row r="87">
          <cell r="A87" t="str">
            <v>N</v>
          </cell>
          <cell r="I87">
            <v>36.9</v>
          </cell>
        </row>
        <row r="88">
          <cell r="A88" t="str">
            <v>N</v>
          </cell>
          <cell r="I88">
            <v>8.3800000000000008</v>
          </cell>
        </row>
        <row r="89">
          <cell r="A89" t="str">
            <v>N</v>
          </cell>
          <cell r="I89">
            <v>26.61</v>
          </cell>
        </row>
        <row r="90">
          <cell r="A90" t="str">
            <v>N</v>
          </cell>
          <cell r="I90">
            <v>15.58</v>
          </cell>
        </row>
        <row r="91">
          <cell r="A91" t="str">
            <v>N</v>
          </cell>
          <cell r="I91">
            <v>-0.31</v>
          </cell>
        </row>
        <row r="92">
          <cell r="A92" t="str">
            <v>N</v>
          </cell>
          <cell r="I92">
            <v>3.63</v>
          </cell>
        </row>
        <row r="93">
          <cell r="A93" t="str">
            <v>N</v>
          </cell>
        </row>
        <row r="94">
          <cell r="A94">
            <v>315</v>
          </cell>
          <cell r="I94">
            <v>1943.4199999999992</v>
          </cell>
        </row>
        <row r="95">
          <cell r="A95" t="str">
            <v>N</v>
          </cell>
          <cell r="I95">
            <v>0.03</v>
          </cell>
        </row>
        <row r="96">
          <cell r="A96" t="str">
            <v>N</v>
          </cell>
          <cell r="I96">
            <v>23.88</v>
          </cell>
        </row>
        <row r="97">
          <cell r="A97" t="str">
            <v>N</v>
          </cell>
          <cell r="I97">
            <v>8.3800000000000008</v>
          </cell>
        </row>
        <row r="98">
          <cell r="A98" t="str">
            <v>N</v>
          </cell>
          <cell r="I98">
            <v>-36.9</v>
          </cell>
        </row>
        <row r="99">
          <cell r="A99" t="str">
            <v>N</v>
          </cell>
          <cell r="I99">
            <v>12.34</v>
          </cell>
        </row>
        <row r="100">
          <cell r="A100" t="str">
            <v>N</v>
          </cell>
          <cell r="I100">
            <v>49.2</v>
          </cell>
        </row>
        <row r="101">
          <cell r="A101" t="str">
            <v>N</v>
          </cell>
          <cell r="I101">
            <v>32.46</v>
          </cell>
        </row>
        <row r="102">
          <cell r="A102" t="str">
            <v>N</v>
          </cell>
          <cell r="I102">
            <v>-4.4800000000000004</v>
          </cell>
        </row>
        <row r="103">
          <cell r="A103" t="str">
            <v>N</v>
          </cell>
          <cell r="I103">
            <v>0.04</v>
          </cell>
        </row>
        <row r="104">
          <cell r="A104" t="str">
            <v>N</v>
          </cell>
          <cell r="I104">
            <v>17.899999999999999</v>
          </cell>
        </row>
        <row r="105">
          <cell r="A105" t="str">
            <v>N</v>
          </cell>
          <cell r="I105">
            <v>-0.01</v>
          </cell>
        </row>
        <row r="106">
          <cell r="A106" t="str">
            <v>N</v>
          </cell>
          <cell r="I106">
            <v>37.56</v>
          </cell>
        </row>
        <row r="107">
          <cell r="A107" t="str">
            <v>N</v>
          </cell>
          <cell r="I107">
            <v>53.7</v>
          </cell>
        </row>
        <row r="108">
          <cell r="A108" t="str">
            <v>N</v>
          </cell>
          <cell r="I108">
            <v>23.46</v>
          </cell>
        </row>
        <row r="109">
          <cell r="A109" t="str">
            <v>N</v>
          </cell>
          <cell r="I109">
            <v>88.01</v>
          </cell>
        </row>
        <row r="110">
          <cell r="A110" t="str">
            <v>N</v>
          </cell>
          <cell r="I110">
            <v>25.73</v>
          </cell>
        </row>
        <row r="111">
          <cell r="A111" t="str">
            <v>N</v>
          </cell>
          <cell r="I111">
            <v>17.899999999999999</v>
          </cell>
        </row>
        <row r="112">
          <cell r="A112" t="str">
            <v>N</v>
          </cell>
          <cell r="I112">
            <v>105.75</v>
          </cell>
        </row>
        <row r="113">
          <cell r="A113" t="str">
            <v>N</v>
          </cell>
          <cell r="I113">
            <v>25.24</v>
          </cell>
        </row>
        <row r="114">
          <cell r="A114" t="str">
            <v>N</v>
          </cell>
          <cell r="I114">
            <v>28.35</v>
          </cell>
        </row>
        <row r="115">
          <cell r="A115" t="str">
            <v>N</v>
          </cell>
          <cell r="I115">
            <v>3.57</v>
          </cell>
        </row>
        <row r="116">
          <cell r="A116" t="str">
            <v>N</v>
          </cell>
          <cell r="I116">
            <v>36.9</v>
          </cell>
        </row>
        <row r="117">
          <cell r="A117" t="str">
            <v>N</v>
          </cell>
          <cell r="I117">
            <v>45.23</v>
          </cell>
        </row>
        <row r="118">
          <cell r="A118" t="str">
            <v>N</v>
          </cell>
          <cell r="I118">
            <v>23.46</v>
          </cell>
        </row>
        <row r="119">
          <cell r="A119" t="str">
            <v>N</v>
          </cell>
          <cell r="I119">
            <v>25.14</v>
          </cell>
        </row>
        <row r="120">
          <cell r="A120" t="str">
            <v>N</v>
          </cell>
          <cell r="I120">
            <v>27.14</v>
          </cell>
        </row>
        <row r="121">
          <cell r="A121" t="str">
            <v>N</v>
          </cell>
          <cell r="I121">
            <v>25.14</v>
          </cell>
        </row>
        <row r="122">
          <cell r="A122" t="str">
            <v>N</v>
          </cell>
          <cell r="I122">
            <v>8.3800000000000008</v>
          </cell>
        </row>
        <row r="123">
          <cell r="A123" t="str">
            <v>N</v>
          </cell>
          <cell r="I123">
            <v>25.14</v>
          </cell>
        </row>
        <row r="124">
          <cell r="A124" t="str">
            <v>N</v>
          </cell>
          <cell r="I124">
            <v>25.14</v>
          </cell>
        </row>
        <row r="125">
          <cell r="A125" t="str">
            <v>N</v>
          </cell>
          <cell r="I125">
            <v>25.14</v>
          </cell>
        </row>
        <row r="126">
          <cell r="A126" t="str">
            <v>N</v>
          </cell>
          <cell r="I126">
            <v>29.29</v>
          </cell>
        </row>
        <row r="127">
          <cell r="A127" t="str">
            <v>N</v>
          </cell>
          <cell r="I127">
            <v>8.3800000000000008</v>
          </cell>
        </row>
        <row r="128">
          <cell r="A128" t="str">
            <v>N</v>
          </cell>
          <cell r="I128">
            <v>25.14</v>
          </cell>
        </row>
        <row r="129">
          <cell r="A129" t="str">
            <v>N</v>
          </cell>
          <cell r="I129">
            <v>47.74</v>
          </cell>
        </row>
        <row r="130">
          <cell r="A130" t="str">
            <v>N</v>
          </cell>
          <cell r="I130">
            <v>7.41</v>
          </cell>
        </row>
        <row r="131">
          <cell r="A131" t="str">
            <v>N</v>
          </cell>
          <cell r="I131">
            <v>25.14</v>
          </cell>
        </row>
        <row r="132">
          <cell r="A132" t="str">
            <v>N</v>
          </cell>
          <cell r="I132">
            <v>2.0499999999999998</v>
          </cell>
        </row>
        <row r="133">
          <cell r="A133" t="str">
            <v>N</v>
          </cell>
          <cell r="I133">
            <v>8.3800000000000008</v>
          </cell>
        </row>
        <row r="134">
          <cell r="A134" t="str">
            <v>N</v>
          </cell>
          <cell r="I134">
            <v>30.25</v>
          </cell>
        </row>
        <row r="135">
          <cell r="A135" t="str">
            <v>N</v>
          </cell>
          <cell r="I135">
            <v>18.8</v>
          </cell>
        </row>
        <row r="136">
          <cell r="A136" t="str">
            <v>N</v>
          </cell>
          <cell r="I136">
            <v>8.3800000000000008</v>
          </cell>
        </row>
        <row r="137">
          <cell r="A137" t="str">
            <v>N</v>
          </cell>
          <cell r="I137">
            <v>54.45</v>
          </cell>
        </row>
        <row r="138">
          <cell r="A138" t="str">
            <v>N</v>
          </cell>
          <cell r="I138">
            <v>-15.41</v>
          </cell>
        </row>
        <row r="139">
          <cell r="A139" t="str">
            <v>N</v>
          </cell>
          <cell r="I139">
            <v>7.82</v>
          </cell>
        </row>
        <row r="140">
          <cell r="A140" t="str">
            <v>N</v>
          </cell>
          <cell r="I140">
            <v>83.8</v>
          </cell>
        </row>
        <row r="141">
          <cell r="A141" t="str">
            <v>N</v>
          </cell>
          <cell r="I141">
            <v>-8.3800000000000008</v>
          </cell>
        </row>
        <row r="142">
          <cell r="A142" t="str">
            <v>N</v>
          </cell>
          <cell r="I142">
            <v>10.86</v>
          </cell>
        </row>
        <row r="143">
          <cell r="A143" t="str">
            <v>N</v>
          </cell>
          <cell r="I143">
            <v>20.22</v>
          </cell>
        </row>
        <row r="144">
          <cell r="A144" t="str">
            <v>N</v>
          </cell>
          <cell r="I144">
            <v>1.68</v>
          </cell>
        </row>
        <row r="145">
          <cell r="A145" t="str">
            <v>N</v>
          </cell>
          <cell r="I145">
            <v>25.14</v>
          </cell>
        </row>
        <row r="146">
          <cell r="A146" t="str">
            <v>N</v>
          </cell>
          <cell r="I146">
            <v>4.8600000000000003</v>
          </cell>
        </row>
        <row r="147">
          <cell r="A147" t="str">
            <v>N</v>
          </cell>
          <cell r="I147">
            <v>4.8600000000000003</v>
          </cell>
        </row>
        <row r="148">
          <cell r="A148" t="str">
            <v>N</v>
          </cell>
          <cell r="I148">
            <v>31.03</v>
          </cell>
        </row>
        <row r="149">
          <cell r="A149" t="str">
            <v>N</v>
          </cell>
          <cell r="I149">
            <v>8.3800000000000008</v>
          </cell>
        </row>
        <row r="150">
          <cell r="A150" t="str">
            <v>N</v>
          </cell>
          <cell r="I150">
            <v>8.43</v>
          </cell>
        </row>
        <row r="151">
          <cell r="A151" t="str">
            <v>N</v>
          </cell>
          <cell r="I151">
            <v>7.0000000000000007E-2</v>
          </cell>
        </row>
        <row r="152">
          <cell r="A152" t="str">
            <v>N</v>
          </cell>
          <cell r="I152">
            <v>8.3800000000000008</v>
          </cell>
        </row>
        <row r="153">
          <cell r="A153" t="str">
            <v>N</v>
          </cell>
          <cell r="I153">
            <v>152.27000000000001</v>
          </cell>
        </row>
        <row r="154">
          <cell r="A154" t="str">
            <v>N</v>
          </cell>
          <cell r="I154">
            <v>25.59</v>
          </cell>
        </row>
        <row r="155">
          <cell r="A155" t="str">
            <v>N</v>
          </cell>
          <cell r="I155">
            <v>0.91</v>
          </cell>
        </row>
        <row r="156">
          <cell r="A156" t="str">
            <v>N</v>
          </cell>
          <cell r="I156">
            <v>1.68</v>
          </cell>
        </row>
        <row r="157">
          <cell r="A157" t="str">
            <v>N</v>
          </cell>
          <cell r="I157">
            <v>5.04</v>
          </cell>
        </row>
        <row r="158">
          <cell r="A158" t="str">
            <v>N</v>
          </cell>
          <cell r="I158">
            <v>4.16</v>
          </cell>
        </row>
        <row r="159">
          <cell r="A159" t="str">
            <v>N</v>
          </cell>
          <cell r="I159">
            <v>3.81</v>
          </cell>
        </row>
        <row r="160">
          <cell r="A160" t="str">
            <v>N</v>
          </cell>
          <cell r="I160">
            <v>4.1500000000000004</v>
          </cell>
        </row>
        <row r="161">
          <cell r="A161" t="str">
            <v>N</v>
          </cell>
          <cell r="I161">
            <v>3.4</v>
          </cell>
        </row>
        <row r="162">
          <cell r="A162" t="str">
            <v>N</v>
          </cell>
          <cell r="I162">
            <v>8.35</v>
          </cell>
        </row>
        <row r="163">
          <cell r="A163" t="str">
            <v>N</v>
          </cell>
          <cell r="I163">
            <v>5.33</v>
          </cell>
        </row>
        <row r="164">
          <cell r="A164" t="str">
            <v>N</v>
          </cell>
          <cell r="I164">
            <v>1.68</v>
          </cell>
        </row>
        <row r="165">
          <cell r="A165" t="str">
            <v>N</v>
          </cell>
          <cell r="I165">
            <v>5.04</v>
          </cell>
        </row>
        <row r="166">
          <cell r="A166" t="str">
            <v>N</v>
          </cell>
          <cell r="I166">
            <v>8.09</v>
          </cell>
        </row>
        <row r="167">
          <cell r="A167" t="str">
            <v>N</v>
          </cell>
          <cell r="I167">
            <v>5.04</v>
          </cell>
        </row>
        <row r="168">
          <cell r="A168" t="str">
            <v>N</v>
          </cell>
          <cell r="I168">
            <v>1.69</v>
          </cell>
        </row>
        <row r="169">
          <cell r="A169" t="str">
            <v>N</v>
          </cell>
          <cell r="I169">
            <v>5.04</v>
          </cell>
        </row>
        <row r="170">
          <cell r="A170" t="str">
            <v>N</v>
          </cell>
          <cell r="I170">
            <v>5.04</v>
          </cell>
        </row>
        <row r="171">
          <cell r="A171" t="str">
            <v>N</v>
          </cell>
          <cell r="I171">
            <v>1.52</v>
          </cell>
        </row>
        <row r="172">
          <cell r="A172" t="str">
            <v>N</v>
          </cell>
          <cell r="I172">
            <v>2.41</v>
          </cell>
        </row>
        <row r="173">
          <cell r="A173" t="str">
            <v>N</v>
          </cell>
          <cell r="I173">
            <v>5.04</v>
          </cell>
        </row>
        <row r="174">
          <cell r="A174" t="str">
            <v>N</v>
          </cell>
          <cell r="I174">
            <v>2.2999999999999998</v>
          </cell>
        </row>
        <row r="175">
          <cell r="A175" t="str">
            <v>N</v>
          </cell>
          <cell r="I175">
            <v>12.6</v>
          </cell>
        </row>
        <row r="176">
          <cell r="A176" t="str">
            <v>N</v>
          </cell>
          <cell r="I176">
            <v>-1.5</v>
          </cell>
        </row>
        <row r="177">
          <cell r="A177" t="str">
            <v>N</v>
          </cell>
          <cell r="I177">
            <v>392.01</v>
          </cell>
        </row>
        <row r="178">
          <cell r="A178" t="str">
            <v>N</v>
          </cell>
          <cell r="I178">
            <v>1.28</v>
          </cell>
        </row>
        <row r="179">
          <cell r="A179" t="str">
            <v>N</v>
          </cell>
          <cell r="I179">
            <v>10.08</v>
          </cell>
        </row>
        <row r="180">
          <cell r="A180" t="str">
            <v>N</v>
          </cell>
          <cell r="I180">
            <v>5.07</v>
          </cell>
        </row>
        <row r="181">
          <cell r="A181" t="str">
            <v>N</v>
          </cell>
          <cell r="I181">
            <v>27.54</v>
          </cell>
        </row>
        <row r="182">
          <cell r="A182" t="str">
            <v>N</v>
          </cell>
          <cell r="I182">
            <v>2.61</v>
          </cell>
        </row>
        <row r="183">
          <cell r="A183" t="str">
            <v>N</v>
          </cell>
          <cell r="I183">
            <v>0.08</v>
          </cell>
        </row>
        <row r="184">
          <cell r="A184" t="str">
            <v>N</v>
          </cell>
        </row>
        <row r="185">
          <cell r="A185">
            <v>315</v>
          </cell>
          <cell r="I185">
            <v>4064.5300000000016</v>
          </cell>
        </row>
        <row r="186">
          <cell r="A186" t="str">
            <v>N</v>
          </cell>
          <cell r="I186">
            <v>-5.45</v>
          </cell>
        </row>
        <row r="187">
          <cell r="A187" t="str">
            <v>N</v>
          </cell>
          <cell r="I187">
            <v>-291.95</v>
          </cell>
        </row>
        <row r="188">
          <cell r="A188" t="str">
            <v>N</v>
          </cell>
          <cell r="I188">
            <v>25.14</v>
          </cell>
        </row>
        <row r="189">
          <cell r="A189" t="str">
            <v>N</v>
          </cell>
          <cell r="I189">
            <v>212.85</v>
          </cell>
        </row>
        <row r="190">
          <cell r="A190" t="str">
            <v>N</v>
          </cell>
          <cell r="I190">
            <v>27.22</v>
          </cell>
        </row>
        <row r="191">
          <cell r="A191" t="str">
            <v>N</v>
          </cell>
          <cell r="I191">
            <v>20.82</v>
          </cell>
        </row>
        <row r="192">
          <cell r="A192" t="str">
            <v>N</v>
          </cell>
          <cell r="I192">
            <v>29.97</v>
          </cell>
        </row>
        <row r="193">
          <cell r="A193" t="str">
            <v>N</v>
          </cell>
          <cell r="I193">
            <v>7.25</v>
          </cell>
        </row>
        <row r="194">
          <cell r="A194" t="str">
            <v>N</v>
          </cell>
          <cell r="I194">
            <v>7.82</v>
          </cell>
        </row>
        <row r="195">
          <cell r="A195" t="str">
            <v>N</v>
          </cell>
          <cell r="I195">
            <v>6.51</v>
          </cell>
        </row>
        <row r="196">
          <cell r="A196" t="str">
            <v>N</v>
          </cell>
          <cell r="I196">
            <v>123</v>
          </cell>
        </row>
        <row r="197">
          <cell r="A197" t="str">
            <v>N</v>
          </cell>
          <cell r="I197">
            <v>12.3</v>
          </cell>
        </row>
        <row r="198">
          <cell r="A198" t="str">
            <v>N</v>
          </cell>
          <cell r="I198">
            <v>13.8</v>
          </cell>
        </row>
        <row r="199">
          <cell r="A199" t="str">
            <v>N</v>
          </cell>
          <cell r="I199">
            <v>5.61</v>
          </cell>
        </row>
        <row r="200">
          <cell r="A200" t="str">
            <v>N</v>
          </cell>
          <cell r="I200">
            <v>53.7</v>
          </cell>
        </row>
        <row r="201">
          <cell r="A201" t="str">
            <v>N</v>
          </cell>
          <cell r="I201">
            <v>6.74</v>
          </cell>
        </row>
        <row r="202">
          <cell r="A202" t="str">
            <v>N</v>
          </cell>
          <cell r="I202">
            <v>1.71</v>
          </cell>
        </row>
        <row r="203">
          <cell r="A203" t="str">
            <v>N</v>
          </cell>
          <cell r="I203">
            <v>23.46</v>
          </cell>
        </row>
        <row r="204">
          <cell r="A204" t="str">
            <v>N</v>
          </cell>
          <cell r="I204">
            <v>36.08</v>
          </cell>
        </row>
        <row r="205">
          <cell r="A205" t="str">
            <v>N</v>
          </cell>
          <cell r="I205">
            <v>17.899999999999999</v>
          </cell>
        </row>
        <row r="206">
          <cell r="A206" t="str">
            <v>N</v>
          </cell>
          <cell r="I206">
            <v>-7.82</v>
          </cell>
        </row>
        <row r="207">
          <cell r="A207" t="str">
            <v>N</v>
          </cell>
          <cell r="I207">
            <v>23.46</v>
          </cell>
        </row>
        <row r="208">
          <cell r="A208" t="str">
            <v>N</v>
          </cell>
          <cell r="I208">
            <v>54.66</v>
          </cell>
        </row>
        <row r="209">
          <cell r="A209" t="str">
            <v>N</v>
          </cell>
          <cell r="I209">
            <v>34.68</v>
          </cell>
        </row>
        <row r="210">
          <cell r="A210" t="str">
            <v>N</v>
          </cell>
          <cell r="I210">
            <v>31.5</v>
          </cell>
        </row>
        <row r="211">
          <cell r="A211" t="str">
            <v>N</v>
          </cell>
          <cell r="I211">
            <v>7.82</v>
          </cell>
        </row>
        <row r="212">
          <cell r="A212" t="str">
            <v>N</v>
          </cell>
          <cell r="I212">
            <v>29.55</v>
          </cell>
        </row>
        <row r="213">
          <cell r="A213" t="str">
            <v>N</v>
          </cell>
          <cell r="I213">
            <v>7.82</v>
          </cell>
        </row>
        <row r="214">
          <cell r="A214" t="str">
            <v>N</v>
          </cell>
          <cell r="I214">
            <v>7.24</v>
          </cell>
        </row>
        <row r="215">
          <cell r="A215" t="str">
            <v>N</v>
          </cell>
          <cell r="I215">
            <v>25.14</v>
          </cell>
        </row>
        <row r="216">
          <cell r="A216" t="str">
            <v>N</v>
          </cell>
          <cell r="I216">
            <v>25.14</v>
          </cell>
        </row>
        <row r="217">
          <cell r="A217" t="str">
            <v>N</v>
          </cell>
          <cell r="I217">
            <v>87.96</v>
          </cell>
        </row>
        <row r="218">
          <cell r="A218" t="str">
            <v>N</v>
          </cell>
          <cell r="I218">
            <v>58.66</v>
          </cell>
        </row>
        <row r="219">
          <cell r="A219" t="str">
            <v>N</v>
          </cell>
          <cell r="I219">
            <v>25.14</v>
          </cell>
        </row>
        <row r="220">
          <cell r="A220" t="str">
            <v>N</v>
          </cell>
          <cell r="I220">
            <v>89.77</v>
          </cell>
        </row>
        <row r="221">
          <cell r="A221" t="str">
            <v>N</v>
          </cell>
          <cell r="I221">
            <v>-5.95</v>
          </cell>
        </row>
        <row r="222">
          <cell r="A222" t="str">
            <v>N</v>
          </cell>
          <cell r="I222">
            <v>-16.760000000000002</v>
          </cell>
        </row>
        <row r="223">
          <cell r="A223" t="str">
            <v>N</v>
          </cell>
          <cell r="I223">
            <v>37.479999999999997</v>
          </cell>
        </row>
        <row r="224">
          <cell r="A224" t="str">
            <v>N</v>
          </cell>
          <cell r="I224">
            <v>2.2200000000000002</v>
          </cell>
        </row>
        <row r="225">
          <cell r="A225" t="str">
            <v>N</v>
          </cell>
          <cell r="I225">
            <v>41.64</v>
          </cell>
        </row>
        <row r="226">
          <cell r="A226" t="str">
            <v>N</v>
          </cell>
          <cell r="I226">
            <v>12.3</v>
          </cell>
        </row>
        <row r="227">
          <cell r="A227" t="str">
            <v>N</v>
          </cell>
          <cell r="I227">
            <v>51.68</v>
          </cell>
        </row>
        <row r="228">
          <cell r="A228" t="str">
            <v>N</v>
          </cell>
          <cell r="I228">
            <v>75.790000000000006</v>
          </cell>
        </row>
        <row r="229">
          <cell r="A229" t="str">
            <v>N</v>
          </cell>
          <cell r="I229">
            <v>20.95</v>
          </cell>
        </row>
        <row r="230">
          <cell r="A230" t="str">
            <v>N</v>
          </cell>
          <cell r="I230">
            <v>133.33000000000001</v>
          </cell>
        </row>
        <row r="231">
          <cell r="A231" t="str">
            <v>N</v>
          </cell>
          <cell r="I231">
            <v>5.22</v>
          </cell>
        </row>
        <row r="232">
          <cell r="A232" t="str">
            <v>N</v>
          </cell>
          <cell r="I232">
            <v>32.229999999999997</v>
          </cell>
        </row>
        <row r="233">
          <cell r="A233" t="str">
            <v>N</v>
          </cell>
          <cell r="I233">
            <v>25.14</v>
          </cell>
        </row>
        <row r="234">
          <cell r="A234" t="str">
            <v>N</v>
          </cell>
          <cell r="I234">
            <v>67.040000000000006</v>
          </cell>
        </row>
        <row r="235">
          <cell r="A235" t="str">
            <v>N</v>
          </cell>
          <cell r="I235">
            <v>7.82</v>
          </cell>
        </row>
        <row r="236">
          <cell r="A236" t="str">
            <v>N</v>
          </cell>
          <cell r="I236">
            <v>37.56</v>
          </cell>
        </row>
        <row r="237">
          <cell r="A237" t="str">
            <v>N</v>
          </cell>
          <cell r="I237">
            <v>157.99</v>
          </cell>
        </row>
        <row r="238">
          <cell r="A238" t="str">
            <v>N</v>
          </cell>
          <cell r="I238">
            <v>25.69</v>
          </cell>
        </row>
        <row r="239">
          <cell r="A239" t="str">
            <v>N</v>
          </cell>
          <cell r="I239">
            <v>3.81</v>
          </cell>
        </row>
        <row r="240">
          <cell r="A240" t="str">
            <v>N</v>
          </cell>
          <cell r="I240">
            <v>72.849999999999994</v>
          </cell>
        </row>
        <row r="241">
          <cell r="A241" t="str">
            <v>N</v>
          </cell>
          <cell r="I241">
            <v>71.680000000000007</v>
          </cell>
        </row>
        <row r="242">
          <cell r="A242" t="str">
            <v>N</v>
          </cell>
          <cell r="I242">
            <v>8.3800000000000008</v>
          </cell>
        </row>
        <row r="243">
          <cell r="A243" t="str">
            <v>N</v>
          </cell>
          <cell r="I243">
            <v>25.14</v>
          </cell>
        </row>
        <row r="244">
          <cell r="A244" t="str">
            <v>N</v>
          </cell>
          <cell r="I244">
            <v>8.3800000000000008</v>
          </cell>
        </row>
        <row r="245">
          <cell r="A245" t="str">
            <v>N</v>
          </cell>
          <cell r="I245">
            <v>25.14</v>
          </cell>
        </row>
        <row r="246">
          <cell r="A246" t="str">
            <v>N</v>
          </cell>
          <cell r="I246">
            <v>0.02</v>
          </cell>
        </row>
        <row r="247">
          <cell r="A247" t="str">
            <v>N</v>
          </cell>
          <cell r="I247">
            <v>25.14</v>
          </cell>
        </row>
        <row r="248">
          <cell r="A248" t="str">
            <v>N</v>
          </cell>
          <cell r="I248">
            <v>20.81</v>
          </cell>
        </row>
        <row r="249">
          <cell r="A249" t="str">
            <v>N</v>
          </cell>
          <cell r="I249">
            <v>16.760000000000002</v>
          </cell>
        </row>
        <row r="250">
          <cell r="A250" t="str">
            <v>N</v>
          </cell>
          <cell r="I250">
            <v>31.27</v>
          </cell>
        </row>
        <row r="251">
          <cell r="A251" t="str">
            <v>N</v>
          </cell>
          <cell r="I251">
            <v>6.22</v>
          </cell>
        </row>
        <row r="252">
          <cell r="A252" t="str">
            <v>N</v>
          </cell>
          <cell r="I252">
            <v>12.3</v>
          </cell>
        </row>
        <row r="253">
          <cell r="A253" t="str">
            <v>N</v>
          </cell>
          <cell r="I253">
            <v>36.9</v>
          </cell>
        </row>
        <row r="254">
          <cell r="A254" t="str">
            <v>N</v>
          </cell>
          <cell r="I254">
            <v>-8.3800000000000008</v>
          </cell>
        </row>
        <row r="255">
          <cell r="A255" t="str">
            <v>N</v>
          </cell>
          <cell r="I255">
            <v>25.14</v>
          </cell>
        </row>
        <row r="256">
          <cell r="A256" t="str">
            <v>N</v>
          </cell>
          <cell r="I256">
            <v>87.67</v>
          </cell>
        </row>
        <row r="257">
          <cell r="A257" t="str">
            <v>N</v>
          </cell>
          <cell r="I257">
            <v>8.3800000000000008</v>
          </cell>
        </row>
        <row r="258">
          <cell r="A258" t="str">
            <v>N</v>
          </cell>
          <cell r="I258">
            <v>25.34</v>
          </cell>
        </row>
        <row r="259">
          <cell r="A259" t="str">
            <v>N</v>
          </cell>
          <cell r="I259">
            <v>25.14</v>
          </cell>
        </row>
        <row r="260">
          <cell r="A260" t="str">
            <v>N</v>
          </cell>
          <cell r="I260">
            <v>8.3800000000000008</v>
          </cell>
        </row>
        <row r="261">
          <cell r="A261" t="str">
            <v>N</v>
          </cell>
          <cell r="I261">
            <v>25.14</v>
          </cell>
        </row>
        <row r="262">
          <cell r="A262" t="str">
            <v>N</v>
          </cell>
          <cell r="I262">
            <v>25.71</v>
          </cell>
        </row>
        <row r="263">
          <cell r="A263" t="str">
            <v>N</v>
          </cell>
          <cell r="I263">
            <v>16.760000000000002</v>
          </cell>
        </row>
        <row r="264">
          <cell r="A264" t="str">
            <v>N</v>
          </cell>
          <cell r="I264">
            <v>25.14</v>
          </cell>
        </row>
        <row r="265">
          <cell r="A265" t="str">
            <v>N</v>
          </cell>
          <cell r="I265">
            <v>13.38</v>
          </cell>
        </row>
        <row r="266">
          <cell r="A266" t="str">
            <v>N</v>
          </cell>
          <cell r="I266">
            <v>41.8</v>
          </cell>
        </row>
        <row r="267">
          <cell r="A267" t="str">
            <v>N</v>
          </cell>
          <cell r="I267">
            <v>8.3800000000000008</v>
          </cell>
        </row>
        <row r="268">
          <cell r="A268" t="str">
            <v>N</v>
          </cell>
          <cell r="I268">
            <v>8.3800000000000008</v>
          </cell>
        </row>
        <row r="269">
          <cell r="A269" t="str">
            <v>N</v>
          </cell>
          <cell r="I269">
            <v>4.1900000000000004</v>
          </cell>
        </row>
        <row r="270">
          <cell r="A270" t="str">
            <v>N</v>
          </cell>
          <cell r="I270">
            <v>122.4</v>
          </cell>
        </row>
        <row r="271">
          <cell r="A271" t="str">
            <v>N</v>
          </cell>
          <cell r="I271">
            <v>17.96</v>
          </cell>
        </row>
        <row r="272">
          <cell r="A272" t="str">
            <v>N</v>
          </cell>
          <cell r="I272">
            <v>36.9</v>
          </cell>
        </row>
        <row r="273">
          <cell r="A273" t="str">
            <v>N</v>
          </cell>
          <cell r="I273">
            <v>-10.08</v>
          </cell>
        </row>
        <row r="274">
          <cell r="A274" t="str">
            <v>N</v>
          </cell>
          <cell r="I274">
            <v>20.81</v>
          </cell>
        </row>
        <row r="275">
          <cell r="A275" t="str">
            <v>N</v>
          </cell>
          <cell r="I275">
            <v>50.28</v>
          </cell>
        </row>
        <row r="276">
          <cell r="A276" t="str">
            <v>N</v>
          </cell>
          <cell r="I276">
            <v>8.3800000000000008</v>
          </cell>
        </row>
        <row r="277">
          <cell r="A277" t="str">
            <v>N</v>
          </cell>
          <cell r="I277">
            <v>16.84</v>
          </cell>
        </row>
        <row r="278">
          <cell r="A278" t="str">
            <v>N</v>
          </cell>
          <cell r="I278">
            <v>33.520000000000003</v>
          </cell>
        </row>
        <row r="279">
          <cell r="A279" t="str">
            <v>N</v>
          </cell>
          <cell r="I279">
            <v>18.93</v>
          </cell>
        </row>
        <row r="280">
          <cell r="A280" t="str">
            <v>N</v>
          </cell>
          <cell r="I280">
            <v>8.3800000000000008</v>
          </cell>
        </row>
        <row r="281">
          <cell r="A281" t="str">
            <v>N</v>
          </cell>
          <cell r="I281">
            <v>25.14</v>
          </cell>
        </row>
        <row r="282">
          <cell r="A282" t="str">
            <v>N</v>
          </cell>
          <cell r="I282">
            <v>8.3800000000000008</v>
          </cell>
        </row>
        <row r="283">
          <cell r="A283" t="str">
            <v>N</v>
          </cell>
          <cell r="I283">
            <v>71.36</v>
          </cell>
        </row>
        <row r="284">
          <cell r="A284" t="str">
            <v>N</v>
          </cell>
          <cell r="I284">
            <v>14.62</v>
          </cell>
        </row>
        <row r="285">
          <cell r="A285" t="str">
            <v>N</v>
          </cell>
          <cell r="I285">
            <v>37.57</v>
          </cell>
        </row>
        <row r="286">
          <cell r="A286" t="str">
            <v>N</v>
          </cell>
          <cell r="I286">
            <v>25.14</v>
          </cell>
        </row>
        <row r="287">
          <cell r="A287" t="str">
            <v>N</v>
          </cell>
          <cell r="I287">
            <v>16.760000000000002</v>
          </cell>
        </row>
        <row r="288">
          <cell r="A288" t="str">
            <v>N</v>
          </cell>
          <cell r="I288">
            <v>36.9</v>
          </cell>
        </row>
        <row r="289">
          <cell r="A289" t="str">
            <v>N</v>
          </cell>
          <cell r="I289">
            <v>13.31</v>
          </cell>
        </row>
        <row r="290">
          <cell r="A290" t="str">
            <v>N</v>
          </cell>
          <cell r="I290">
            <v>23.46</v>
          </cell>
        </row>
        <row r="291">
          <cell r="A291" t="str">
            <v>N</v>
          </cell>
          <cell r="I291">
            <v>20.95</v>
          </cell>
        </row>
        <row r="292">
          <cell r="A292" t="str">
            <v>N</v>
          </cell>
          <cell r="I292">
            <v>8.3800000000000008</v>
          </cell>
        </row>
        <row r="293">
          <cell r="A293" t="str">
            <v>N</v>
          </cell>
          <cell r="I293">
            <v>-12.42</v>
          </cell>
        </row>
        <row r="294">
          <cell r="A294" t="str">
            <v>N</v>
          </cell>
          <cell r="I294">
            <v>41.41</v>
          </cell>
        </row>
        <row r="295">
          <cell r="A295" t="str">
            <v>N</v>
          </cell>
          <cell r="I295">
            <v>2.4300000000000002</v>
          </cell>
        </row>
        <row r="296">
          <cell r="A296" t="str">
            <v>N</v>
          </cell>
          <cell r="I296">
            <v>28.73</v>
          </cell>
        </row>
        <row r="297">
          <cell r="A297" t="str">
            <v>N</v>
          </cell>
          <cell r="I297">
            <v>25.59</v>
          </cell>
        </row>
        <row r="298">
          <cell r="A298" t="str">
            <v>N</v>
          </cell>
          <cell r="I298">
            <v>4.2699999999999996</v>
          </cell>
        </row>
        <row r="299">
          <cell r="A299" t="str">
            <v>N</v>
          </cell>
          <cell r="I299">
            <v>9.56</v>
          </cell>
        </row>
        <row r="300">
          <cell r="A300" t="str">
            <v>N</v>
          </cell>
          <cell r="I300">
            <v>-79.86</v>
          </cell>
        </row>
        <row r="301">
          <cell r="A301" t="str">
            <v>N</v>
          </cell>
          <cell r="I301">
            <v>25.14</v>
          </cell>
        </row>
        <row r="302">
          <cell r="A302" t="str">
            <v>N</v>
          </cell>
          <cell r="I302">
            <v>18.09</v>
          </cell>
        </row>
        <row r="303">
          <cell r="A303" t="str">
            <v>N</v>
          </cell>
          <cell r="I303">
            <v>2.4300000000000002</v>
          </cell>
        </row>
        <row r="304">
          <cell r="A304" t="str">
            <v>N</v>
          </cell>
          <cell r="I304">
            <v>8.6199999999999992</v>
          </cell>
        </row>
        <row r="305">
          <cell r="A305" t="str">
            <v>N</v>
          </cell>
          <cell r="I305">
            <v>7.82</v>
          </cell>
        </row>
        <row r="306">
          <cell r="A306" t="str">
            <v>N</v>
          </cell>
          <cell r="I306">
            <v>102.26</v>
          </cell>
        </row>
        <row r="307">
          <cell r="A307" t="str">
            <v>N</v>
          </cell>
          <cell r="I307">
            <v>12.57</v>
          </cell>
        </row>
        <row r="308">
          <cell r="A308" t="str">
            <v>N</v>
          </cell>
          <cell r="I308">
            <v>25.14</v>
          </cell>
        </row>
        <row r="309">
          <cell r="A309" t="str">
            <v>N</v>
          </cell>
          <cell r="I309">
            <v>13.31</v>
          </cell>
        </row>
        <row r="310">
          <cell r="A310" t="str">
            <v>N</v>
          </cell>
          <cell r="I310">
            <v>25.14</v>
          </cell>
        </row>
        <row r="311">
          <cell r="A311" t="str">
            <v>N</v>
          </cell>
          <cell r="I311">
            <v>-16.86</v>
          </cell>
        </row>
        <row r="312">
          <cell r="A312" t="str">
            <v>N</v>
          </cell>
          <cell r="I312">
            <v>16.760000000000002</v>
          </cell>
        </row>
        <row r="313">
          <cell r="A313" t="str">
            <v>N</v>
          </cell>
          <cell r="I313">
            <v>16.760000000000002</v>
          </cell>
        </row>
        <row r="314">
          <cell r="A314" t="str">
            <v>N</v>
          </cell>
          <cell r="I314">
            <v>-16.760000000000002</v>
          </cell>
        </row>
        <row r="315">
          <cell r="A315" t="str">
            <v>N</v>
          </cell>
          <cell r="I315">
            <v>58.66</v>
          </cell>
        </row>
        <row r="316">
          <cell r="A316" t="str">
            <v>N</v>
          </cell>
          <cell r="I316">
            <v>4.1900000000000004</v>
          </cell>
        </row>
        <row r="317">
          <cell r="A317" t="str">
            <v>N</v>
          </cell>
          <cell r="I317">
            <v>5.62</v>
          </cell>
        </row>
        <row r="318">
          <cell r="A318" t="str">
            <v>N</v>
          </cell>
          <cell r="I318">
            <v>8.3800000000000008</v>
          </cell>
        </row>
        <row r="319">
          <cell r="A319" t="str">
            <v>N</v>
          </cell>
          <cell r="I319">
            <v>26.74</v>
          </cell>
        </row>
        <row r="320">
          <cell r="A320" t="str">
            <v>N</v>
          </cell>
          <cell r="I320">
            <v>3.61</v>
          </cell>
        </row>
        <row r="321">
          <cell r="A321" t="str">
            <v>N</v>
          </cell>
          <cell r="I321">
            <v>25.59</v>
          </cell>
        </row>
        <row r="322">
          <cell r="A322" t="str">
            <v>N</v>
          </cell>
          <cell r="I322">
            <v>25.14</v>
          </cell>
        </row>
        <row r="323">
          <cell r="A323" t="str">
            <v>N</v>
          </cell>
          <cell r="I323">
            <v>2.4300000000000002</v>
          </cell>
        </row>
        <row r="324">
          <cell r="A324" t="str">
            <v>N</v>
          </cell>
          <cell r="I324">
            <v>26.75</v>
          </cell>
        </row>
        <row r="325">
          <cell r="A325" t="str">
            <v>N</v>
          </cell>
          <cell r="I325">
            <v>25.14</v>
          </cell>
        </row>
        <row r="326">
          <cell r="A326" t="str">
            <v>N</v>
          </cell>
          <cell r="I326">
            <v>25.14</v>
          </cell>
        </row>
        <row r="327">
          <cell r="A327" t="str">
            <v>N</v>
          </cell>
          <cell r="I327">
            <v>24.6</v>
          </cell>
        </row>
        <row r="328">
          <cell r="A328" t="str">
            <v>N</v>
          </cell>
          <cell r="I328">
            <v>-29.22</v>
          </cell>
        </row>
        <row r="329">
          <cell r="A329" t="str">
            <v>N</v>
          </cell>
          <cell r="I329">
            <v>8.3800000000000008</v>
          </cell>
        </row>
        <row r="330">
          <cell r="A330" t="str">
            <v>N</v>
          </cell>
          <cell r="I330">
            <v>10.81</v>
          </cell>
        </row>
        <row r="331">
          <cell r="A331" t="str">
            <v>N</v>
          </cell>
          <cell r="I331">
            <v>25.14</v>
          </cell>
        </row>
        <row r="332">
          <cell r="A332" t="str">
            <v>N</v>
          </cell>
          <cell r="I332">
            <v>52.72</v>
          </cell>
        </row>
        <row r="333">
          <cell r="A333" t="str">
            <v>N</v>
          </cell>
          <cell r="I333">
            <v>13.31</v>
          </cell>
        </row>
        <row r="334">
          <cell r="A334" t="str">
            <v>N</v>
          </cell>
          <cell r="I334">
            <v>23.88</v>
          </cell>
        </row>
        <row r="335">
          <cell r="A335" t="str">
            <v>N</v>
          </cell>
          <cell r="I335">
            <v>34.619999999999997</v>
          </cell>
        </row>
        <row r="336">
          <cell r="A336" t="str">
            <v>N</v>
          </cell>
          <cell r="I336">
            <v>16.760000000000002</v>
          </cell>
        </row>
        <row r="337">
          <cell r="A337" t="str">
            <v>N</v>
          </cell>
          <cell r="I337">
            <v>8.3800000000000008</v>
          </cell>
        </row>
        <row r="338">
          <cell r="A338" t="str">
            <v>N</v>
          </cell>
          <cell r="I338">
            <v>-94.5</v>
          </cell>
        </row>
        <row r="339">
          <cell r="A339" t="str">
            <v>N</v>
          </cell>
          <cell r="I339">
            <v>42.8</v>
          </cell>
        </row>
        <row r="340">
          <cell r="A340" t="str">
            <v>N</v>
          </cell>
          <cell r="I340">
            <v>116.36</v>
          </cell>
        </row>
        <row r="341">
          <cell r="A341" t="str">
            <v>N</v>
          </cell>
          <cell r="I341">
            <v>8.3800000000000008</v>
          </cell>
        </row>
        <row r="342">
          <cell r="A342" t="str">
            <v>N</v>
          </cell>
          <cell r="I342">
            <v>5.4</v>
          </cell>
        </row>
        <row r="343">
          <cell r="A343" t="str">
            <v>N</v>
          </cell>
          <cell r="I343">
            <v>25.14</v>
          </cell>
        </row>
        <row r="344">
          <cell r="A344" t="str">
            <v>N</v>
          </cell>
          <cell r="I344">
            <v>-0.16</v>
          </cell>
        </row>
        <row r="345">
          <cell r="A345" t="str">
            <v>N</v>
          </cell>
          <cell r="I345">
            <v>25.14</v>
          </cell>
        </row>
        <row r="346">
          <cell r="A346" t="str">
            <v>N</v>
          </cell>
          <cell r="I346">
            <v>27.65</v>
          </cell>
        </row>
        <row r="347">
          <cell r="A347" t="str">
            <v>N</v>
          </cell>
          <cell r="I347">
            <v>25.14</v>
          </cell>
        </row>
        <row r="348">
          <cell r="A348" t="str">
            <v>N</v>
          </cell>
          <cell r="I348">
            <v>20.82</v>
          </cell>
        </row>
        <row r="349">
          <cell r="A349" t="str">
            <v>N</v>
          </cell>
          <cell r="I349">
            <v>6.94</v>
          </cell>
        </row>
        <row r="350">
          <cell r="A350" t="str">
            <v>N</v>
          </cell>
          <cell r="I350">
            <v>5.47</v>
          </cell>
        </row>
        <row r="351">
          <cell r="A351" t="str">
            <v>N</v>
          </cell>
          <cell r="I351">
            <v>5.04</v>
          </cell>
        </row>
        <row r="352">
          <cell r="A352" t="str">
            <v>N</v>
          </cell>
          <cell r="I352">
            <v>6.61</v>
          </cell>
        </row>
        <row r="353">
          <cell r="A353" t="str">
            <v>N</v>
          </cell>
          <cell r="I353">
            <v>4.83</v>
          </cell>
        </row>
        <row r="354">
          <cell r="A354" t="str">
            <v>N</v>
          </cell>
          <cell r="I354">
            <v>6.65</v>
          </cell>
        </row>
        <row r="355">
          <cell r="A355" t="str">
            <v>N</v>
          </cell>
          <cell r="I355">
            <v>0.38</v>
          </cell>
        </row>
        <row r="356">
          <cell r="A356" t="str">
            <v>N</v>
          </cell>
          <cell r="I356">
            <v>0.02</v>
          </cell>
        </row>
        <row r="357">
          <cell r="A357" t="str">
            <v>N</v>
          </cell>
          <cell r="I357">
            <v>27.33</v>
          </cell>
        </row>
        <row r="358">
          <cell r="A358" t="str">
            <v>N</v>
          </cell>
          <cell r="I358">
            <v>132.5</v>
          </cell>
        </row>
        <row r="359">
          <cell r="A359" t="str">
            <v>N</v>
          </cell>
          <cell r="I359">
            <v>31.62</v>
          </cell>
        </row>
        <row r="360">
          <cell r="A360" t="str">
            <v>N</v>
          </cell>
          <cell r="I360">
            <v>65.260000000000005</v>
          </cell>
        </row>
        <row r="361">
          <cell r="A361" t="str">
            <v>N</v>
          </cell>
          <cell r="I361">
            <v>4.5999999999999996</v>
          </cell>
        </row>
        <row r="362">
          <cell r="A362" t="str">
            <v>N</v>
          </cell>
        </row>
        <row r="363">
          <cell r="A363" t="str">
            <v>N</v>
          </cell>
        </row>
        <row r="364">
          <cell r="A364" t="str">
            <v>N</v>
          </cell>
        </row>
        <row r="365">
          <cell r="A365" t="str">
            <v>N</v>
          </cell>
        </row>
        <row r="366">
          <cell r="A366" t="str">
            <v>N</v>
          </cell>
        </row>
        <row r="367">
          <cell r="A367" t="str">
            <v>N</v>
          </cell>
        </row>
        <row r="368">
          <cell r="A368" t="str">
            <v>N</v>
          </cell>
        </row>
        <row r="369">
          <cell r="A369" t="str">
            <v>N</v>
          </cell>
        </row>
        <row r="370">
          <cell r="A370" t="str">
            <v>N</v>
          </cell>
        </row>
        <row r="371">
          <cell r="A371" t="str">
            <v>N</v>
          </cell>
        </row>
        <row r="372">
          <cell r="A372" t="str">
            <v>N</v>
          </cell>
        </row>
        <row r="373">
          <cell r="A373" t="str">
            <v>N</v>
          </cell>
        </row>
        <row r="374">
          <cell r="A374" t="str">
            <v>N</v>
          </cell>
        </row>
        <row r="375">
          <cell r="A375" t="str">
            <v>N</v>
          </cell>
        </row>
        <row r="376">
          <cell r="A376">
            <v>315</v>
          </cell>
          <cell r="I376">
            <v>833.0100000000001</v>
          </cell>
        </row>
        <row r="377">
          <cell r="A377" t="str">
            <v>N</v>
          </cell>
          <cell r="I377">
            <v>39.92</v>
          </cell>
        </row>
        <row r="378">
          <cell r="A378" t="str">
            <v>N</v>
          </cell>
          <cell r="I378">
            <v>13.31</v>
          </cell>
        </row>
        <row r="379">
          <cell r="A379" t="str">
            <v>N</v>
          </cell>
          <cell r="I379">
            <v>25.14</v>
          </cell>
        </row>
        <row r="380">
          <cell r="A380" t="str">
            <v>N</v>
          </cell>
          <cell r="I380">
            <v>91.8</v>
          </cell>
        </row>
        <row r="381">
          <cell r="A381" t="str">
            <v>N</v>
          </cell>
          <cell r="I381">
            <v>64.84</v>
          </cell>
        </row>
        <row r="382">
          <cell r="A382" t="str">
            <v>N</v>
          </cell>
          <cell r="I382">
            <v>27.35</v>
          </cell>
        </row>
        <row r="383">
          <cell r="A383" t="str">
            <v>N</v>
          </cell>
          <cell r="I383">
            <v>168.48</v>
          </cell>
        </row>
        <row r="384">
          <cell r="A384" t="str">
            <v>N</v>
          </cell>
          <cell r="I384">
            <v>107.15</v>
          </cell>
        </row>
        <row r="385">
          <cell r="A385" t="str">
            <v>N</v>
          </cell>
          <cell r="I385">
            <v>46.14</v>
          </cell>
        </row>
        <row r="386">
          <cell r="A386" t="str">
            <v>N</v>
          </cell>
          <cell r="I386">
            <v>18.829999999999998</v>
          </cell>
        </row>
        <row r="387">
          <cell r="A387" t="str">
            <v>N</v>
          </cell>
          <cell r="I387">
            <v>170.84</v>
          </cell>
        </row>
        <row r="388">
          <cell r="A388" t="str">
            <v>N</v>
          </cell>
          <cell r="I388">
            <v>59.21</v>
          </cell>
        </row>
        <row r="389">
          <cell r="A389" t="str">
            <v>N</v>
          </cell>
        </row>
        <row r="390">
          <cell r="A390">
            <v>315</v>
          </cell>
          <cell r="I390">
            <v>1722.6</v>
          </cell>
        </row>
        <row r="391">
          <cell r="A391" t="str">
            <v>N</v>
          </cell>
          <cell r="I391">
            <v>-3.12</v>
          </cell>
        </row>
        <row r="392">
          <cell r="A392" t="str">
            <v>N</v>
          </cell>
          <cell r="I392">
            <v>26.61</v>
          </cell>
        </row>
        <row r="393">
          <cell r="A393" t="str">
            <v>N</v>
          </cell>
          <cell r="I393">
            <v>20.149999999999999</v>
          </cell>
        </row>
        <row r="394">
          <cell r="A394" t="str">
            <v>N</v>
          </cell>
          <cell r="I394">
            <v>44.6</v>
          </cell>
        </row>
        <row r="395">
          <cell r="A395" t="str">
            <v>N</v>
          </cell>
          <cell r="I395">
            <v>38.92</v>
          </cell>
        </row>
        <row r="396">
          <cell r="A396" t="str">
            <v>N</v>
          </cell>
          <cell r="I396">
            <v>24.07</v>
          </cell>
        </row>
        <row r="397">
          <cell r="A397" t="str">
            <v>N</v>
          </cell>
          <cell r="I397">
            <v>64.7</v>
          </cell>
        </row>
        <row r="398">
          <cell r="A398" t="str">
            <v>N</v>
          </cell>
          <cell r="I398">
            <v>31.28</v>
          </cell>
        </row>
        <row r="399">
          <cell r="A399" t="str">
            <v>N</v>
          </cell>
          <cell r="I399">
            <v>30.66</v>
          </cell>
        </row>
        <row r="400">
          <cell r="A400" t="str">
            <v>N</v>
          </cell>
          <cell r="I400">
            <v>77.13</v>
          </cell>
        </row>
        <row r="401">
          <cell r="A401" t="str">
            <v>N</v>
          </cell>
          <cell r="I401">
            <v>21.21</v>
          </cell>
        </row>
        <row r="402">
          <cell r="A402" t="str">
            <v>N</v>
          </cell>
          <cell r="I402">
            <v>7.57</v>
          </cell>
        </row>
        <row r="403">
          <cell r="A403" t="str">
            <v>N</v>
          </cell>
          <cell r="I403">
            <v>55.52</v>
          </cell>
        </row>
        <row r="404">
          <cell r="A404" t="str">
            <v>N</v>
          </cell>
          <cell r="I404">
            <v>-0.96</v>
          </cell>
        </row>
        <row r="405">
          <cell r="A405" t="str">
            <v>N</v>
          </cell>
          <cell r="I405">
            <v>-38.69</v>
          </cell>
        </row>
        <row r="406">
          <cell r="A406" t="str">
            <v>N</v>
          </cell>
          <cell r="I406">
            <v>164.99</v>
          </cell>
        </row>
        <row r="407">
          <cell r="A407" t="str">
            <v>N</v>
          </cell>
          <cell r="I407">
            <v>22.56</v>
          </cell>
        </row>
        <row r="408">
          <cell r="A408" t="str">
            <v>N</v>
          </cell>
          <cell r="I408">
            <v>45.23</v>
          </cell>
        </row>
        <row r="409">
          <cell r="A409" t="str">
            <v>N</v>
          </cell>
          <cell r="I409">
            <v>5.04</v>
          </cell>
        </row>
        <row r="410">
          <cell r="A410" t="str">
            <v>N</v>
          </cell>
          <cell r="I410">
            <v>178.61</v>
          </cell>
        </row>
        <row r="411">
          <cell r="A411" t="str">
            <v>N</v>
          </cell>
          <cell r="I411">
            <v>15.41</v>
          </cell>
        </row>
        <row r="412">
          <cell r="A412" t="str">
            <v>N</v>
          </cell>
          <cell r="I412">
            <v>4.91</v>
          </cell>
        </row>
        <row r="413">
          <cell r="A413" t="str">
            <v>N</v>
          </cell>
          <cell r="I413">
            <v>27.85</v>
          </cell>
        </row>
        <row r="414">
          <cell r="A414" t="str">
            <v>N</v>
          </cell>
          <cell r="I414">
            <v>6.3</v>
          </cell>
        </row>
        <row r="415">
          <cell r="A415" t="str">
            <v>N</v>
          </cell>
          <cell r="I415">
            <v>7.37</v>
          </cell>
        </row>
        <row r="416">
          <cell r="A416" t="str">
            <v>N</v>
          </cell>
          <cell r="I416">
            <v>12.04</v>
          </cell>
        </row>
        <row r="417">
          <cell r="A417" t="str">
            <v>N</v>
          </cell>
          <cell r="I417">
            <v>5.22</v>
          </cell>
        </row>
        <row r="418">
          <cell r="A418" t="str">
            <v>N</v>
          </cell>
          <cell r="I418">
            <v>3.36</v>
          </cell>
        </row>
        <row r="419">
          <cell r="A419" t="str">
            <v>N</v>
          </cell>
          <cell r="I419">
            <v>20.67</v>
          </cell>
        </row>
        <row r="420">
          <cell r="A420" t="str">
            <v>N</v>
          </cell>
          <cell r="I420">
            <v>22.91</v>
          </cell>
        </row>
        <row r="421">
          <cell r="A421" t="str">
            <v>N</v>
          </cell>
          <cell r="I421">
            <v>11.32</v>
          </cell>
        </row>
        <row r="422">
          <cell r="A422" t="str">
            <v>N</v>
          </cell>
          <cell r="I422">
            <v>7.03</v>
          </cell>
        </row>
        <row r="423">
          <cell r="A423" t="str">
            <v>N</v>
          </cell>
          <cell r="I423">
            <v>40.07</v>
          </cell>
        </row>
        <row r="424">
          <cell r="A424" t="str">
            <v>N</v>
          </cell>
          <cell r="I424">
            <v>18.579999999999998</v>
          </cell>
        </row>
        <row r="425">
          <cell r="A425" t="str">
            <v>N</v>
          </cell>
          <cell r="I425">
            <v>6.23</v>
          </cell>
        </row>
        <row r="426">
          <cell r="A426" t="str">
            <v>N</v>
          </cell>
          <cell r="I426">
            <v>0.25</v>
          </cell>
        </row>
        <row r="427">
          <cell r="A427" t="str">
            <v>N</v>
          </cell>
          <cell r="I427">
            <v>5.39</v>
          </cell>
        </row>
        <row r="428">
          <cell r="A428" t="str">
            <v>N</v>
          </cell>
          <cell r="I428">
            <v>10</v>
          </cell>
        </row>
        <row r="429">
          <cell r="A429" t="str">
            <v>N</v>
          </cell>
          <cell r="I429">
            <v>3.36</v>
          </cell>
        </row>
        <row r="430">
          <cell r="A430" t="str">
            <v>N</v>
          </cell>
          <cell r="I430">
            <v>4.5599999999999996</v>
          </cell>
        </row>
        <row r="431">
          <cell r="A431" t="str">
            <v>N</v>
          </cell>
          <cell r="I431">
            <v>2.23</v>
          </cell>
        </row>
        <row r="432">
          <cell r="A432" t="str">
            <v>N</v>
          </cell>
          <cell r="I432">
            <v>12.05</v>
          </cell>
        </row>
        <row r="433">
          <cell r="A433" t="str">
            <v>N</v>
          </cell>
          <cell r="I433">
            <v>1.68</v>
          </cell>
        </row>
        <row r="434">
          <cell r="A434" t="str">
            <v>N</v>
          </cell>
          <cell r="I434">
            <v>7.8</v>
          </cell>
        </row>
        <row r="435">
          <cell r="A435" t="str">
            <v>N</v>
          </cell>
          <cell r="I435">
            <v>26.41</v>
          </cell>
        </row>
        <row r="436">
          <cell r="A436" t="str">
            <v>N</v>
          </cell>
          <cell r="I436">
            <v>5.04</v>
          </cell>
        </row>
        <row r="437">
          <cell r="A437" t="str">
            <v>N</v>
          </cell>
          <cell r="I437">
            <v>10.79</v>
          </cell>
        </row>
        <row r="438">
          <cell r="A438" t="str">
            <v>N</v>
          </cell>
          <cell r="I438">
            <v>77.819999999999993</v>
          </cell>
        </row>
        <row r="439">
          <cell r="A439" t="str">
            <v>N</v>
          </cell>
          <cell r="I439">
            <v>43.78</v>
          </cell>
        </row>
        <row r="440">
          <cell r="A440" t="str">
            <v>N</v>
          </cell>
          <cell r="I440">
            <v>5.04</v>
          </cell>
        </row>
        <row r="441">
          <cell r="A441" t="str">
            <v>N</v>
          </cell>
          <cell r="I441">
            <v>4.54</v>
          </cell>
        </row>
        <row r="442">
          <cell r="A442" t="str">
            <v>N</v>
          </cell>
          <cell r="I442">
            <v>22.21</v>
          </cell>
        </row>
        <row r="443">
          <cell r="A443" t="str">
            <v>N</v>
          </cell>
          <cell r="I443">
            <v>2.99</v>
          </cell>
        </row>
        <row r="444">
          <cell r="A444" t="str">
            <v>N</v>
          </cell>
          <cell r="I444">
            <v>5.23</v>
          </cell>
        </row>
        <row r="445">
          <cell r="A445" t="str">
            <v>N</v>
          </cell>
          <cell r="I445">
            <v>24.88</v>
          </cell>
        </row>
        <row r="446">
          <cell r="A446" t="str">
            <v>N</v>
          </cell>
          <cell r="I446">
            <v>4.63</v>
          </cell>
        </row>
        <row r="447">
          <cell r="A447" t="str">
            <v>N</v>
          </cell>
          <cell r="I447">
            <v>105.98</v>
          </cell>
        </row>
        <row r="448">
          <cell r="A448" t="str">
            <v>N</v>
          </cell>
          <cell r="I448">
            <v>-2.29</v>
          </cell>
        </row>
        <row r="449">
          <cell r="A449" t="str">
            <v>N</v>
          </cell>
          <cell r="I449">
            <v>4.3099999999999996</v>
          </cell>
        </row>
        <row r="450">
          <cell r="A450" t="str">
            <v>N</v>
          </cell>
          <cell r="I450">
            <v>1.68</v>
          </cell>
        </row>
        <row r="451">
          <cell r="A451" t="str">
            <v>N</v>
          </cell>
          <cell r="I451">
            <v>2.56</v>
          </cell>
        </row>
        <row r="452">
          <cell r="A452" t="str">
            <v>N</v>
          </cell>
          <cell r="I452">
            <v>3.04</v>
          </cell>
        </row>
        <row r="453">
          <cell r="A453" t="str">
            <v>N</v>
          </cell>
          <cell r="I453">
            <v>4.3600000000000003</v>
          </cell>
        </row>
        <row r="454">
          <cell r="A454" t="str">
            <v>N</v>
          </cell>
          <cell r="I454">
            <v>80.430000000000007</v>
          </cell>
        </row>
        <row r="455">
          <cell r="A455" t="str">
            <v>N</v>
          </cell>
          <cell r="I455">
            <v>3.42</v>
          </cell>
        </row>
        <row r="456">
          <cell r="A456" t="str">
            <v>N</v>
          </cell>
          <cell r="I456">
            <v>16.2</v>
          </cell>
        </row>
        <row r="457">
          <cell r="A457" t="str">
            <v>N</v>
          </cell>
          <cell r="I457">
            <v>8.4</v>
          </cell>
        </row>
        <row r="458">
          <cell r="A458" t="str">
            <v>N</v>
          </cell>
          <cell r="I458">
            <v>0.55000000000000004</v>
          </cell>
        </row>
        <row r="459">
          <cell r="A459" t="str">
            <v>N</v>
          </cell>
          <cell r="I459">
            <v>187.62</v>
          </cell>
        </row>
        <row r="460">
          <cell r="A460" t="str">
            <v>N</v>
          </cell>
          <cell r="I460">
            <v>0.31</v>
          </cell>
        </row>
        <row r="461">
          <cell r="A461" t="str">
            <v>N</v>
          </cell>
        </row>
        <row r="462">
          <cell r="A462">
            <v>315</v>
          </cell>
          <cell r="I462">
            <v>73.210000000000008</v>
          </cell>
        </row>
        <row r="463">
          <cell r="A463" t="str">
            <v>N</v>
          </cell>
          <cell r="I463">
            <v>20.82</v>
          </cell>
        </row>
        <row r="464">
          <cell r="A464" t="str">
            <v>N</v>
          </cell>
          <cell r="I464">
            <v>3.36</v>
          </cell>
        </row>
        <row r="465">
          <cell r="A465" t="str">
            <v>N</v>
          </cell>
          <cell r="I465">
            <v>4.3099999999999996</v>
          </cell>
        </row>
        <row r="466">
          <cell r="A466" t="str">
            <v>N</v>
          </cell>
          <cell r="I466">
            <v>7.82</v>
          </cell>
        </row>
        <row r="467">
          <cell r="A467" t="str">
            <v>N</v>
          </cell>
          <cell r="I467">
            <v>36.9</v>
          </cell>
        </row>
        <row r="468">
          <cell r="A468" t="str">
            <v>N</v>
          </cell>
        </row>
        <row r="469">
          <cell r="A469" t="str">
            <v>N</v>
          </cell>
        </row>
        <row r="470">
          <cell r="A470">
            <v>315</v>
          </cell>
          <cell r="I470">
            <v>13.31</v>
          </cell>
        </row>
        <row r="471">
          <cell r="A471" t="str">
            <v>N</v>
          </cell>
          <cell r="I471">
            <v>13.31</v>
          </cell>
        </row>
        <row r="472">
          <cell r="A472" t="str">
            <v>N</v>
          </cell>
        </row>
        <row r="473">
          <cell r="A473">
            <v>315</v>
          </cell>
          <cell r="I473">
            <v>872356.71</v>
          </cell>
        </row>
        <row r="474">
          <cell r="A474" t="str">
            <v>N</v>
          </cell>
          <cell r="I474">
            <v>133.05000000000001</v>
          </cell>
        </row>
        <row r="475">
          <cell r="A475" t="str">
            <v>N</v>
          </cell>
          <cell r="I475">
            <v>46.71</v>
          </cell>
        </row>
        <row r="476">
          <cell r="A476" t="str">
            <v>N</v>
          </cell>
          <cell r="I476">
            <v>25.4</v>
          </cell>
        </row>
        <row r="477">
          <cell r="A477" t="str">
            <v>N</v>
          </cell>
          <cell r="I477">
            <v>48.62</v>
          </cell>
        </row>
        <row r="478">
          <cell r="A478" t="str">
            <v>N</v>
          </cell>
          <cell r="I478">
            <v>-0.09</v>
          </cell>
        </row>
        <row r="479">
          <cell r="A479" t="str">
            <v>N</v>
          </cell>
          <cell r="I479">
            <v>-25.14</v>
          </cell>
        </row>
        <row r="480">
          <cell r="A480">
            <v>420</v>
          </cell>
          <cell r="I480">
            <v>827659.05</v>
          </cell>
        </row>
        <row r="481">
          <cell r="A481" t="str">
            <v>N</v>
          </cell>
          <cell r="I481">
            <v>14</v>
          </cell>
        </row>
        <row r="482">
          <cell r="A482" t="str">
            <v>N</v>
          </cell>
          <cell r="I482">
            <v>25399.040000000001</v>
          </cell>
        </row>
        <row r="483">
          <cell r="A483" t="str">
            <v>N</v>
          </cell>
          <cell r="I483">
            <v>67.790000000000006</v>
          </cell>
        </row>
        <row r="484">
          <cell r="A484" t="str">
            <v>N</v>
          </cell>
          <cell r="I484">
            <v>1686.48</v>
          </cell>
        </row>
        <row r="485">
          <cell r="A485" t="str">
            <v>N</v>
          </cell>
          <cell r="I485">
            <v>247.1</v>
          </cell>
        </row>
        <row r="486">
          <cell r="A486" t="str">
            <v>N</v>
          </cell>
          <cell r="I486">
            <v>6.33</v>
          </cell>
        </row>
        <row r="487">
          <cell r="A487" t="str">
            <v>N</v>
          </cell>
          <cell r="I487">
            <v>112.51</v>
          </cell>
        </row>
        <row r="488">
          <cell r="A488" t="str">
            <v>N</v>
          </cell>
          <cell r="I488">
            <v>57.06</v>
          </cell>
        </row>
        <row r="489">
          <cell r="A489" t="str">
            <v>N</v>
          </cell>
          <cell r="I489">
            <v>66.53</v>
          </cell>
        </row>
        <row r="490">
          <cell r="A490" t="str">
            <v>N</v>
          </cell>
          <cell r="I490">
            <v>39.92</v>
          </cell>
        </row>
        <row r="491">
          <cell r="A491" t="str">
            <v>N</v>
          </cell>
          <cell r="I491">
            <v>66.53</v>
          </cell>
        </row>
        <row r="492">
          <cell r="A492" t="str">
            <v>N</v>
          </cell>
          <cell r="I492">
            <v>15.19</v>
          </cell>
        </row>
        <row r="493">
          <cell r="A493" t="str">
            <v>N</v>
          </cell>
          <cell r="I493">
            <v>-8.3800000000000008</v>
          </cell>
        </row>
        <row r="494">
          <cell r="A494" t="str">
            <v>N</v>
          </cell>
          <cell r="I494">
            <v>258.79000000000002</v>
          </cell>
        </row>
        <row r="495">
          <cell r="A495" t="str">
            <v>N</v>
          </cell>
          <cell r="I495">
            <v>60.72</v>
          </cell>
        </row>
        <row r="496">
          <cell r="A496" t="str">
            <v>N</v>
          </cell>
          <cell r="I496">
            <v>95.2</v>
          </cell>
        </row>
        <row r="497">
          <cell r="A497" t="str">
            <v>N</v>
          </cell>
          <cell r="I497">
            <v>13.31</v>
          </cell>
        </row>
        <row r="498">
          <cell r="A498" t="str">
            <v>N</v>
          </cell>
          <cell r="I498">
            <v>13.31</v>
          </cell>
        </row>
        <row r="499">
          <cell r="A499" t="str">
            <v>N</v>
          </cell>
          <cell r="I499">
            <v>133.06</v>
          </cell>
        </row>
        <row r="500">
          <cell r="A500" t="str">
            <v>N</v>
          </cell>
          <cell r="I500">
            <v>29</v>
          </cell>
        </row>
        <row r="501">
          <cell r="A501" t="str">
            <v>N</v>
          </cell>
          <cell r="I501">
            <v>37.08</v>
          </cell>
        </row>
        <row r="502">
          <cell r="A502" t="str">
            <v>N</v>
          </cell>
          <cell r="I502">
            <v>27.17</v>
          </cell>
        </row>
        <row r="503">
          <cell r="A503" t="str">
            <v>N</v>
          </cell>
          <cell r="I503">
            <v>84.01</v>
          </cell>
        </row>
        <row r="504">
          <cell r="A504" t="str">
            <v>N</v>
          </cell>
          <cell r="I504">
            <v>538.88</v>
          </cell>
        </row>
        <row r="505">
          <cell r="A505" t="str">
            <v>N</v>
          </cell>
          <cell r="I505">
            <v>15.81</v>
          </cell>
        </row>
        <row r="506">
          <cell r="A506" t="str">
            <v>N</v>
          </cell>
          <cell r="I506">
            <v>38.409999999999997</v>
          </cell>
        </row>
        <row r="507">
          <cell r="A507" t="str">
            <v>N</v>
          </cell>
          <cell r="I507">
            <v>111.13</v>
          </cell>
        </row>
        <row r="508">
          <cell r="A508" t="str">
            <v>N</v>
          </cell>
          <cell r="I508">
            <v>122.44</v>
          </cell>
        </row>
        <row r="509">
          <cell r="A509" t="str">
            <v>N</v>
          </cell>
          <cell r="I509">
            <v>56.49</v>
          </cell>
        </row>
        <row r="510">
          <cell r="A510" t="str">
            <v>N</v>
          </cell>
          <cell r="I510">
            <v>31.97</v>
          </cell>
        </row>
        <row r="511">
          <cell r="A511" t="str">
            <v>N</v>
          </cell>
          <cell r="I511">
            <v>13.31</v>
          </cell>
        </row>
        <row r="512">
          <cell r="A512" t="str">
            <v>N</v>
          </cell>
          <cell r="I512">
            <v>43.25</v>
          </cell>
        </row>
        <row r="513">
          <cell r="A513" t="str">
            <v>N</v>
          </cell>
          <cell r="I513">
            <v>55.45</v>
          </cell>
        </row>
        <row r="514">
          <cell r="A514" t="str">
            <v>N</v>
          </cell>
          <cell r="I514">
            <v>13.31</v>
          </cell>
        </row>
        <row r="515">
          <cell r="A515" t="str">
            <v>N</v>
          </cell>
          <cell r="I515">
            <v>123.87</v>
          </cell>
        </row>
        <row r="516">
          <cell r="A516" t="str">
            <v>N</v>
          </cell>
          <cell r="I516">
            <v>0.03</v>
          </cell>
        </row>
        <row r="517">
          <cell r="A517" t="str">
            <v>N</v>
          </cell>
          <cell r="I517">
            <v>20.81</v>
          </cell>
        </row>
        <row r="518">
          <cell r="A518" t="str">
            <v>N</v>
          </cell>
          <cell r="I518">
            <v>43.32</v>
          </cell>
        </row>
        <row r="519">
          <cell r="A519" t="str">
            <v>N</v>
          </cell>
          <cell r="I519">
            <v>71.040000000000006</v>
          </cell>
        </row>
        <row r="520">
          <cell r="A520" t="str">
            <v>N</v>
          </cell>
          <cell r="I520">
            <v>30.7</v>
          </cell>
        </row>
        <row r="521">
          <cell r="A521" t="str">
            <v>N</v>
          </cell>
          <cell r="I521">
            <v>39.92</v>
          </cell>
        </row>
        <row r="522">
          <cell r="A522" t="str">
            <v>N</v>
          </cell>
          <cell r="I522">
            <v>85.86</v>
          </cell>
        </row>
        <row r="523">
          <cell r="A523" t="str">
            <v>N</v>
          </cell>
          <cell r="I523">
            <v>123.36</v>
          </cell>
        </row>
        <row r="524">
          <cell r="A524" t="str">
            <v>N</v>
          </cell>
          <cell r="I524">
            <v>92.22</v>
          </cell>
        </row>
        <row r="525">
          <cell r="A525" t="str">
            <v>N</v>
          </cell>
          <cell r="I525">
            <v>28.65</v>
          </cell>
        </row>
        <row r="526">
          <cell r="A526" t="str">
            <v>N</v>
          </cell>
          <cell r="I526">
            <v>30.66</v>
          </cell>
        </row>
        <row r="527">
          <cell r="A527" t="str">
            <v>N</v>
          </cell>
          <cell r="I527">
            <v>13.31</v>
          </cell>
        </row>
        <row r="528">
          <cell r="A528" t="str">
            <v>N</v>
          </cell>
          <cell r="I528">
            <v>26.61</v>
          </cell>
        </row>
        <row r="529">
          <cell r="A529" t="str">
            <v>N</v>
          </cell>
          <cell r="I529">
            <v>11.58</v>
          </cell>
        </row>
        <row r="530">
          <cell r="A530" t="str">
            <v>N</v>
          </cell>
          <cell r="I530">
            <v>115.27</v>
          </cell>
        </row>
        <row r="531">
          <cell r="A531" t="str">
            <v>N</v>
          </cell>
          <cell r="I531">
            <v>47.86</v>
          </cell>
        </row>
        <row r="532">
          <cell r="A532" t="str">
            <v>N</v>
          </cell>
          <cell r="I532">
            <v>43.91</v>
          </cell>
        </row>
        <row r="533">
          <cell r="A533" t="str">
            <v>N</v>
          </cell>
          <cell r="I533">
            <v>13.31</v>
          </cell>
        </row>
        <row r="534">
          <cell r="A534" t="str">
            <v>N</v>
          </cell>
          <cell r="I534">
            <v>31.49</v>
          </cell>
        </row>
        <row r="535">
          <cell r="A535" t="str">
            <v>N</v>
          </cell>
          <cell r="I535">
            <v>6.15</v>
          </cell>
        </row>
        <row r="536">
          <cell r="A536" t="str">
            <v>N</v>
          </cell>
          <cell r="I536">
            <v>13.31</v>
          </cell>
        </row>
        <row r="537">
          <cell r="A537" t="str">
            <v>N</v>
          </cell>
          <cell r="I537">
            <v>16.28</v>
          </cell>
        </row>
        <row r="538">
          <cell r="A538" t="str">
            <v>N</v>
          </cell>
          <cell r="I538">
            <v>77.069999999999993</v>
          </cell>
        </row>
        <row r="539">
          <cell r="A539" t="str">
            <v>N</v>
          </cell>
          <cell r="I539">
            <v>13.84</v>
          </cell>
        </row>
        <row r="540">
          <cell r="A540" t="str">
            <v>N</v>
          </cell>
          <cell r="I540">
            <v>49.08</v>
          </cell>
        </row>
        <row r="541">
          <cell r="A541" t="str">
            <v>N</v>
          </cell>
          <cell r="I541">
            <v>25.14</v>
          </cell>
        </row>
        <row r="542">
          <cell r="A542" t="str">
            <v>N</v>
          </cell>
          <cell r="I542">
            <v>69.42</v>
          </cell>
        </row>
        <row r="543">
          <cell r="A543" t="str">
            <v>N</v>
          </cell>
          <cell r="I543">
            <v>117.15</v>
          </cell>
        </row>
        <row r="544">
          <cell r="A544" t="str">
            <v>N</v>
          </cell>
          <cell r="I544">
            <v>111.23</v>
          </cell>
        </row>
        <row r="545">
          <cell r="A545" t="str">
            <v>N</v>
          </cell>
          <cell r="I545">
            <v>77.34</v>
          </cell>
        </row>
        <row r="546">
          <cell r="A546" t="str">
            <v>N</v>
          </cell>
          <cell r="I546">
            <v>17.55</v>
          </cell>
        </row>
        <row r="547">
          <cell r="A547" t="str">
            <v>N</v>
          </cell>
          <cell r="I547">
            <v>13.31</v>
          </cell>
        </row>
        <row r="548">
          <cell r="A548" t="str">
            <v>N</v>
          </cell>
          <cell r="I548">
            <v>59.21</v>
          </cell>
        </row>
        <row r="549">
          <cell r="A549" t="str">
            <v>N</v>
          </cell>
          <cell r="I549">
            <v>68.17</v>
          </cell>
        </row>
        <row r="550">
          <cell r="A550" t="str">
            <v>N</v>
          </cell>
          <cell r="I550">
            <v>103.68</v>
          </cell>
        </row>
        <row r="551">
          <cell r="A551" t="str">
            <v>N</v>
          </cell>
          <cell r="I551">
            <v>1.02</v>
          </cell>
        </row>
        <row r="552">
          <cell r="A552" t="str">
            <v>N</v>
          </cell>
          <cell r="I552">
            <v>116.11</v>
          </cell>
        </row>
        <row r="553">
          <cell r="A553" t="str">
            <v>N</v>
          </cell>
          <cell r="I553">
            <v>1.96</v>
          </cell>
        </row>
        <row r="554">
          <cell r="A554" t="str">
            <v>N</v>
          </cell>
          <cell r="I554">
            <v>-30.57</v>
          </cell>
        </row>
        <row r="555">
          <cell r="A555" t="str">
            <v>N</v>
          </cell>
          <cell r="I555">
            <v>92.88</v>
          </cell>
        </row>
        <row r="556">
          <cell r="A556" t="str">
            <v>N</v>
          </cell>
          <cell r="I556">
            <v>8.3800000000000008</v>
          </cell>
        </row>
        <row r="557">
          <cell r="A557" t="str">
            <v>N</v>
          </cell>
          <cell r="I557">
            <v>0.98</v>
          </cell>
        </row>
        <row r="558">
          <cell r="A558" t="str">
            <v>N</v>
          </cell>
          <cell r="I558">
            <v>72.73</v>
          </cell>
        </row>
        <row r="559">
          <cell r="A559" t="str">
            <v>N</v>
          </cell>
          <cell r="I559">
            <v>170.08</v>
          </cell>
        </row>
        <row r="560">
          <cell r="A560" t="str">
            <v>N</v>
          </cell>
          <cell r="I560">
            <v>146.07</v>
          </cell>
        </row>
        <row r="561">
          <cell r="A561" t="str">
            <v>N</v>
          </cell>
          <cell r="I561">
            <v>30.69</v>
          </cell>
        </row>
        <row r="562">
          <cell r="A562" t="str">
            <v>N</v>
          </cell>
          <cell r="I562">
            <v>25.14</v>
          </cell>
        </row>
        <row r="563">
          <cell r="A563" t="str">
            <v>N</v>
          </cell>
          <cell r="I563">
            <v>108.52</v>
          </cell>
        </row>
        <row r="564">
          <cell r="A564" t="str">
            <v>N</v>
          </cell>
          <cell r="I564">
            <v>13.31</v>
          </cell>
        </row>
        <row r="565">
          <cell r="A565" t="str">
            <v>N</v>
          </cell>
          <cell r="I565">
            <v>12.16</v>
          </cell>
        </row>
        <row r="566">
          <cell r="A566" t="str">
            <v>N</v>
          </cell>
          <cell r="I566">
            <v>18.079999999999998</v>
          </cell>
        </row>
        <row r="567">
          <cell r="A567" t="str">
            <v>N</v>
          </cell>
          <cell r="I567">
            <v>13.31</v>
          </cell>
        </row>
        <row r="568">
          <cell r="A568" t="str">
            <v>N</v>
          </cell>
          <cell r="I568">
            <v>56.21</v>
          </cell>
        </row>
        <row r="569">
          <cell r="A569" t="str">
            <v>N</v>
          </cell>
          <cell r="I569">
            <v>26.32</v>
          </cell>
        </row>
        <row r="570">
          <cell r="A570" t="str">
            <v>N</v>
          </cell>
          <cell r="I570">
            <v>113.21</v>
          </cell>
        </row>
        <row r="571">
          <cell r="A571" t="str">
            <v>N</v>
          </cell>
          <cell r="I571">
            <v>26.69</v>
          </cell>
        </row>
        <row r="572">
          <cell r="A572" t="str">
            <v>N</v>
          </cell>
          <cell r="I572">
            <v>69.959999999999994</v>
          </cell>
        </row>
        <row r="573">
          <cell r="A573" t="str">
            <v>N</v>
          </cell>
          <cell r="I573">
            <v>70.64</v>
          </cell>
        </row>
        <row r="574">
          <cell r="A574" t="str">
            <v>N</v>
          </cell>
          <cell r="I574">
            <v>0.01</v>
          </cell>
        </row>
        <row r="575">
          <cell r="A575" t="str">
            <v>N</v>
          </cell>
          <cell r="I575">
            <v>16.760000000000002</v>
          </cell>
        </row>
        <row r="576">
          <cell r="A576" t="str">
            <v>N</v>
          </cell>
          <cell r="I576">
            <v>8.3800000000000008</v>
          </cell>
        </row>
        <row r="577">
          <cell r="A577" t="str">
            <v>N</v>
          </cell>
          <cell r="I577">
            <v>24.09</v>
          </cell>
        </row>
        <row r="578">
          <cell r="A578" t="str">
            <v>N</v>
          </cell>
          <cell r="I578">
            <v>13.31</v>
          </cell>
        </row>
        <row r="579">
          <cell r="A579" t="str">
            <v>N</v>
          </cell>
          <cell r="I579">
            <v>220.62</v>
          </cell>
        </row>
        <row r="580">
          <cell r="A580" t="str">
            <v>N</v>
          </cell>
          <cell r="I580">
            <v>13.48</v>
          </cell>
        </row>
        <row r="581">
          <cell r="A581" t="str">
            <v>N</v>
          </cell>
          <cell r="I581">
            <v>71.98</v>
          </cell>
        </row>
        <row r="582">
          <cell r="A582" t="str">
            <v>N</v>
          </cell>
          <cell r="I582">
            <v>48.35</v>
          </cell>
        </row>
        <row r="583">
          <cell r="A583" t="str">
            <v>N</v>
          </cell>
          <cell r="I583">
            <v>130.58000000000001</v>
          </cell>
        </row>
        <row r="584">
          <cell r="A584" t="str">
            <v>N</v>
          </cell>
          <cell r="I584">
            <v>12.34</v>
          </cell>
        </row>
        <row r="585">
          <cell r="A585" t="str">
            <v>N</v>
          </cell>
          <cell r="I585">
            <v>121.77</v>
          </cell>
        </row>
        <row r="586">
          <cell r="A586" t="str">
            <v>N</v>
          </cell>
          <cell r="I586">
            <v>94.35</v>
          </cell>
        </row>
        <row r="587">
          <cell r="A587" t="str">
            <v>N</v>
          </cell>
          <cell r="I587">
            <v>52.4</v>
          </cell>
        </row>
        <row r="588">
          <cell r="A588" t="str">
            <v>N</v>
          </cell>
          <cell r="I588">
            <v>107.13</v>
          </cell>
        </row>
        <row r="589">
          <cell r="A589" t="str">
            <v>N</v>
          </cell>
          <cell r="I589">
            <v>465.7</v>
          </cell>
        </row>
        <row r="590">
          <cell r="A590" t="str">
            <v>N</v>
          </cell>
          <cell r="I590">
            <v>798.34</v>
          </cell>
        </row>
        <row r="591">
          <cell r="A591" t="str">
            <v>N</v>
          </cell>
          <cell r="I591">
            <v>79.83</v>
          </cell>
        </row>
        <row r="592">
          <cell r="A592" t="str">
            <v>N</v>
          </cell>
          <cell r="I592">
            <v>39.92</v>
          </cell>
        </row>
        <row r="593">
          <cell r="A593" t="str">
            <v>N</v>
          </cell>
          <cell r="I593">
            <v>39.92</v>
          </cell>
        </row>
        <row r="594">
          <cell r="A594" t="str">
            <v>N</v>
          </cell>
          <cell r="I594">
            <v>266.11</v>
          </cell>
        </row>
        <row r="595">
          <cell r="A595" t="str">
            <v>N</v>
          </cell>
          <cell r="I595">
            <v>133.06</v>
          </cell>
        </row>
        <row r="596">
          <cell r="A596" t="str">
            <v>N</v>
          </cell>
          <cell r="I596">
            <v>133.06</v>
          </cell>
        </row>
        <row r="597">
          <cell r="A597" t="str">
            <v>N</v>
          </cell>
          <cell r="I597">
            <v>9.91</v>
          </cell>
        </row>
        <row r="598">
          <cell r="A598" t="str">
            <v>N</v>
          </cell>
          <cell r="I598">
            <v>25.13</v>
          </cell>
        </row>
        <row r="599">
          <cell r="A599" t="str">
            <v>N</v>
          </cell>
          <cell r="I599">
            <v>8.3800000000000008</v>
          </cell>
        </row>
        <row r="600">
          <cell r="A600" t="str">
            <v>N</v>
          </cell>
          <cell r="I600">
            <v>0.24</v>
          </cell>
        </row>
        <row r="601">
          <cell r="A601" t="str">
            <v>N</v>
          </cell>
          <cell r="I601">
            <v>78.17</v>
          </cell>
        </row>
        <row r="602">
          <cell r="A602" t="str">
            <v>N</v>
          </cell>
          <cell r="I602">
            <v>4889.04</v>
          </cell>
        </row>
        <row r="603">
          <cell r="A603" t="str">
            <v>N</v>
          </cell>
          <cell r="I603">
            <v>-0.04</v>
          </cell>
        </row>
        <row r="604">
          <cell r="A604" t="str">
            <v>N</v>
          </cell>
          <cell r="I604">
            <v>7.0000000000000007E-2</v>
          </cell>
        </row>
        <row r="605">
          <cell r="A605" t="str">
            <v>N</v>
          </cell>
          <cell r="I605">
            <v>0.01</v>
          </cell>
        </row>
        <row r="606">
          <cell r="A606" t="str">
            <v>N</v>
          </cell>
          <cell r="I606">
            <v>139.24</v>
          </cell>
        </row>
        <row r="607">
          <cell r="A607" t="str">
            <v>N</v>
          </cell>
          <cell r="I607">
            <v>162.56</v>
          </cell>
        </row>
        <row r="608">
          <cell r="A608" t="str">
            <v>N</v>
          </cell>
          <cell r="I608">
            <v>61.44</v>
          </cell>
        </row>
        <row r="609">
          <cell r="A609" t="str">
            <v>N</v>
          </cell>
          <cell r="I609">
            <v>81</v>
          </cell>
        </row>
        <row r="610">
          <cell r="A610" t="str">
            <v>N</v>
          </cell>
          <cell r="I610">
            <v>27.47</v>
          </cell>
        </row>
        <row r="611">
          <cell r="A611" t="str">
            <v>N</v>
          </cell>
          <cell r="I611">
            <v>6.94</v>
          </cell>
        </row>
        <row r="612">
          <cell r="A612" t="str">
            <v>N</v>
          </cell>
          <cell r="I612">
            <v>-0.7</v>
          </cell>
        </row>
        <row r="613">
          <cell r="A613" t="str">
            <v>N</v>
          </cell>
          <cell r="I613">
            <v>14.78</v>
          </cell>
        </row>
        <row r="614">
          <cell r="A614" t="str">
            <v>N</v>
          </cell>
          <cell r="I614">
            <v>3.47</v>
          </cell>
        </row>
        <row r="615">
          <cell r="A615" t="str">
            <v>N</v>
          </cell>
          <cell r="I615">
            <v>17.920000000000002</v>
          </cell>
        </row>
        <row r="616">
          <cell r="A616" t="str">
            <v>N</v>
          </cell>
          <cell r="I616">
            <v>13.31</v>
          </cell>
        </row>
        <row r="617">
          <cell r="A617" t="str">
            <v>N</v>
          </cell>
          <cell r="I617">
            <v>24.32</v>
          </cell>
        </row>
        <row r="618">
          <cell r="A618" t="str">
            <v>N</v>
          </cell>
          <cell r="I618">
            <v>27.76</v>
          </cell>
        </row>
        <row r="619">
          <cell r="A619" t="str">
            <v>N</v>
          </cell>
          <cell r="I619">
            <v>20.97</v>
          </cell>
        </row>
        <row r="620">
          <cell r="A620" t="str">
            <v>N</v>
          </cell>
          <cell r="I620">
            <v>-11.2</v>
          </cell>
        </row>
        <row r="621">
          <cell r="A621" t="str">
            <v>N</v>
          </cell>
          <cell r="I621">
            <v>48.58</v>
          </cell>
        </row>
        <row r="622">
          <cell r="A622" t="str">
            <v>N</v>
          </cell>
          <cell r="I622">
            <v>6.97</v>
          </cell>
        </row>
        <row r="623">
          <cell r="A623" t="str">
            <v>N</v>
          </cell>
          <cell r="I623">
            <v>1.96</v>
          </cell>
        </row>
        <row r="624">
          <cell r="A624" t="str">
            <v>N</v>
          </cell>
          <cell r="I624">
            <v>37.020000000000003</v>
          </cell>
        </row>
        <row r="625">
          <cell r="A625" t="str">
            <v>N</v>
          </cell>
          <cell r="I625">
            <v>13.88</v>
          </cell>
        </row>
        <row r="626">
          <cell r="A626" t="str">
            <v>N</v>
          </cell>
          <cell r="I626">
            <v>21.21</v>
          </cell>
        </row>
        <row r="627">
          <cell r="A627" t="str">
            <v>N</v>
          </cell>
          <cell r="I627">
            <v>32.22</v>
          </cell>
        </row>
        <row r="628">
          <cell r="A628" t="str">
            <v>N</v>
          </cell>
          <cell r="I628">
            <v>94.04</v>
          </cell>
        </row>
        <row r="629">
          <cell r="A629" t="str">
            <v>N</v>
          </cell>
          <cell r="I629">
            <v>2.74</v>
          </cell>
        </row>
        <row r="630">
          <cell r="A630" t="str">
            <v>N</v>
          </cell>
          <cell r="I630">
            <v>0.66</v>
          </cell>
        </row>
        <row r="631">
          <cell r="A631" t="str">
            <v>N</v>
          </cell>
          <cell r="I631">
            <v>20.82</v>
          </cell>
        </row>
        <row r="632">
          <cell r="A632" t="str">
            <v>N</v>
          </cell>
          <cell r="I632">
            <v>-0.02</v>
          </cell>
        </row>
        <row r="633">
          <cell r="A633" t="str">
            <v>N</v>
          </cell>
          <cell r="I633">
            <v>21.13</v>
          </cell>
        </row>
        <row r="634">
          <cell r="A634" t="str">
            <v>N</v>
          </cell>
          <cell r="I634">
            <v>17.21</v>
          </cell>
        </row>
        <row r="635">
          <cell r="A635" t="str">
            <v>N</v>
          </cell>
          <cell r="I635">
            <v>45.35</v>
          </cell>
        </row>
        <row r="636">
          <cell r="A636" t="str">
            <v>N</v>
          </cell>
          <cell r="I636">
            <v>20.82</v>
          </cell>
        </row>
        <row r="637">
          <cell r="A637" t="str">
            <v>N</v>
          </cell>
          <cell r="I637">
            <v>31.06</v>
          </cell>
        </row>
        <row r="638">
          <cell r="A638" t="str">
            <v>N</v>
          </cell>
          <cell r="I638">
            <v>6.94</v>
          </cell>
        </row>
        <row r="639">
          <cell r="A639" t="str">
            <v>N</v>
          </cell>
          <cell r="I639">
            <v>52.09</v>
          </cell>
        </row>
        <row r="640">
          <cell r="A640" t="str">
            <v>N</v>
          </cell>
          <cell r="I640">
            <v>6.94</v>
          </cell>
        </row>
        <row r="641">
          <cell r="A641" t="str">
            <v>N</v>
          </cell>
          <cell r="I641">
            <v>14.93</v>
          </cell>
        </row>
        <row r="642">
          <cell r="A642" t="str">
            <v>N</v>
          </cell>
          <cell r="I642">
            <v>24.15</v>
          </cell>
        </row>
        <row r="643">
          <cell r="A643" t="str">
            <v>N</v>
          </cell>
          <cell r="I643">
            <v>20.05</v>
          </cell>
        </row>
        <row r="644">
          <cell r="A644" t="str">
            <v>N</v>
          </cell>
          <cell r="I644">
            <v>30.28</v>
          </cell>
        </row>
        <row r="645">
          <cell r="A645" t="str">
            <v>N</v>
          </cell>
          <cell r="I645">
            <v>35.93</v>
          </cell>
        </row>
        <row r="646">
          <cell r="A646" t="str">
            <v>N</v>
          </cell>
          <cell r="I646">
            <v>20.82</v>
          </cell>
        </row>
        <row r="647">
          <cell r="A647" t="str">
            <v>N</v>
          </cell>
          <cell r="I647">
            <v>8.6199999999999992</v>
          </cell>
        </row>
        <row r="648">
          <cell r="A648" t="str">
            <v>N</v>
          </cell>
          <cell r="I648">
            <v>0.65</v>
          </cell>
        </row>
        <row r="649">
          <cell r="A649" t="str">
            <v>N</v>
          </cell>
          <cell r="I649">
            <v>38.64</v>
          </cell>
        </row>
        <row r="650">
          <cell r="A650" t="str">
            <v>N</v>
          </cell>
          <cell r="I650">
            <v>13.15</v>
          </cell>
        </row>
        <row r="651">
          <cell r="A651" t="str">
            <v>N</v>
          </cell>
          <cell r="I651">
            <v>5.6</v>
          </cell>
        </row>
        <row r="652">
          <cell r="A652" t="str">
            <v>N</v>
          </cell>
          <cell r="I652">
            <v>20.82</v>
          </cell>
        </row>
        <row r="653">
          <cell r="A653" t="str">
            <v>N</v>
          </cell>
          <cell r="I653">
            <v>31.12</v>
          </cell>
        </row>
        <row r="654">
          <cell r="A654" t="str">
            <v>N</v>
          </cell>
          <cell r="I654">
            <v>1100.25</v>
          </cell>
        </row>
        <row r="655">
          <cell r="A655" t="str">
            <v>N</v>
          </cell>
          <cell r="I655">
            <v>6.94</v>
          </cell>
        </row>
        <row r="656">
          <cell r="A656" t="str">
            <v>N</v>
          </cell>
          <cell r="I656">
            <v>147.43</v>
          </cell>
        </row>
        <row r="657">
          <cell r="A657" t="str">
            <v>N</v>
          </cell>
          <cell r="I657">
            <v>-0.39</v>
          </cell>
        </row>
        <row r="658">
          <cell r="A658" t="str">
            <v>N</v>
          </cell>
          <cell r="I658">
            <v>5.04</v>
          </cell>
        </row>
        <row r="659">
          <cell r="A659" t="str">
            <v>N</v>
          </cell>
          <cell r="I659">
            <v>23.01</v>
          </cell>
        </row>
        <row r="660">
          <cell r="A660" t="str">
            <v>N</v>
          </cell>
          <cell r="I660">
            <v>2.69</v>
          </cell>
        </row>
        <row r="661">
          <cell r="A661" t="str">
            <v>N</v>
          </cell>
          <cell r="I661">
            <v>5.98</v>
          </cell>
        </row>
        <row r="662">
          <cell r="A662" t="str">
            <v>N</v>
          </cell>
          <cell r="I662">
            <v>8.98</v>
          </cell>
        </row>
        <row r="663">
          <cell r="A663" t="str">
            <v>N</v>
          </cell>
          <cell r="I663">
            <v>65.45</v>
          </cell>
        </row>
        <row r="664">
          <cell r="A664" t="str">
            <v>N</v>
          </cell>
          <cell r="I664">
            <v>4.05</v>
          </cell>
        </row>
        <row r="665">
          <cell r="A665" t="str">
            <v>N</v>
          </cell>
          <cell r="I665">
            <v>3.69</v>
          </cell>
        </row>
        <row r="666">
          <cell r="A666" t="str">
            <v>N</v>
          </cell>
          <cell r="I666">
            <v>78.63</v>
          </cell>
        </row>
        <row r="667">
          <cell r="A667" t="str">
            <v>N</v>
          </cell>
          <cell r="I667">
            <v>11.25</v>
          </cell>
        </row>
        <row r="668">
          <cell r="A668" t="str">
            <v>N</v>
          </cell>
          <cell r="I668">
            <v>5.04</v>
          </cell>
        </row>
        <row r="669">
          <cell r="A669" t="str">
            <v>N</v>
          </cell>
          <cell r="I669">
            <v>66.31</v>
          </cell>
        </row>
        <row r="670">
          <cell r="A670" t="str">
            <v>N</v>
          </cell>
          <cell r="I670">
            <v>5.21</v>
          </cell>
        </row>
        <row r="671">
          <cell r="A671" t="str">
            <v>N</v>
          </cell>
          <cell r="I671">
            <v>386.22</v>
          </cell>
        </row>
        <row r="672">
          <cell r="A672" t="str">
            <v>N</v>
          </cell>
          <cell r="I672">
            <v>4.55</v>
          </cell>
        </row>
        <row r="673">
          <cell r="A673" t="str">
            <v>N</v>
          </cell>
          <cell r="I673">
            <v>7.58</v>
          </cell>
        </row>
        <row r="674">
          <cell r="A674" t="str">
            <v>N</v>
          </cell>
          <cell r="I674">
            <v>3.38</v>
          </cell>
        </row>
        <row r="675">
          <cell r="A675" t="str">
            <v>N</v>
          </cell>
          <cell r="I675">
            <v>47.71</v>
          </cell>
        </row>
        <row r="676">
          <cell r="A676" t="str">
            <v>N</v>
          </cell>
          <cell r="I676">
            <v>4.5999999999999996</v>
          </cell>
        </row>
        <row r="677">
          <cell r="A677" t="str">
            <v>N</v>
          </cell>
          <cell r="I677">
            <v>-6.67</v>
          </cell>
        </row>
        <row r="678">
          <cell r="A678" t="str">
            <v>N</v>
          </cell>
          <cell r="I678">
            <v>13.44</v>
          </cell>
        </row>
        <row r="679">
          <cell r="A679" t="str">
            <v>N</v>
          </cell>
          <cell r="I679">
            <v>-5.59</v>
          </cell>
        </row>
        <row r="680">
          <cell r="A680" t="str">
            <v>N</v>
          </cell>
          <cell r="I680">
            <v>5.82</v>
          </cell>
        </row>
        <row r="681">
          <cell r="A681" t="str">
            <v>N</v>
          </cell>
          <cell r="I681">
            <v>5.04</v>
          </cell>
        </row>
        <row r="682">
          <cell r="A682" t="str">
            <v>N</v>
          </cell>
          <cell r="I682">
            <v>2.65</v>
          </cell>
        </row>
        <row r="683">
          <cell r="A683" t="str">
            <v>N</v>
          </cell>
          <cell r="I683">
            <v>249.99</v>
          </cell>
        </row>
        <row r="684">
          <cell r="A684" t="str">
            <v>N</v>
          </cell>
          <cell r="I684">
            <v>-0.76</v>
          </cell>
        </row>
        <row r="685">
          <cell r="A685" t="str">
            <v>N</v>
          </cell>
          <cell r="I685">
            <v>24.54</v>
          </cell>
        </row>
        <row r="686">
          <cell r="A686" t="str">
            <v>N</v>
          </cell>
          <cell r="I686">
            <v>1.94</v>
          </cell>
        </row>
        <row r="687">
          <cell r="A687" t="str">
            <v>N</v>
          </cell>
          <cell r="I687">
            <v>14.11</v>
          </cell>
        </row>
        <row r="688">
          <cell r="A688" t="str">
            <v>N</v>
          </cell>
          <cell r="I688">
            <v>5.91</v>
          </cell>
        </row>
        <row r="689">
          <cell r="A689" t="str">
            <v>N</v>
          </cell>
          <cell r="I689">
            <v>130.37</v>
          </cell>
        </row>
        <row r="690">
          <cell r="A690" t="str">
            <v>N</v>
          </cell>
          <cell r="I690">
            <v>-0.67</v>
          </cell>
        </row>
        <row r="691">
          <cell r="A691" t="str">
            <v>N</v>
          </cell>
          <cell r="I691">
            <v>2.3199999999999998</v>
          </cell>
        </row>
        <row r="692">
          <cell r="A692" t="str">
            <v>N</v>
          </cell>
          <cell r="I692">
            <v>15.25</v>
          </cell>
        </row>
        <row r="693">
          <cell r="A693" t="str">
            <v>N</v>
          </cell>
          <cell r="I693">
            <v>20.47</v>
          </cell>
        </row>
        <row r="694">
          <cell r="A694" t="str">
            <v>N</v>
          </cell>
          <cell r="I694">
            <v>3.9</v>
          </cell>
        </row>
        <row r="695">
          <cell r="A695" t="str">
            <v>N</v>
          </cell>
          <cell r="I695">
            <v>1.44</v>
          </cell>
        </row>
        <row r="696">
          <cell r="A696" t="str">
            <v>N</v>
          </cell>
          <cell r="I696">
            <v>15.2</v>
          </cell>
        </row>
        <row r="697">
          <cell r="A697" t="str">
            <v>N</v>
          </cell>
          <cell r="I697">
            <v>1.72</v>
          </cell>
        </row>
        <row r="698">
          <cell r="A698" t="str">
            <v>N</v>
          </cell>
          <cell r="I698">
            <v>15.71</v>
          </cell>
        </row>
        <row r="699">
          <cell r="A699" t="str">
            <v>N</v>
          </cell>
          <cell r="I699">
            <v>50.64</v>
          </cell>
        </row>
        <row r="700">
          <cell r="A700" t="str">
            <v>N</v>
          </cell>
          <cell r="I700">
            <v>3.56</v>
          </cell>
        </row>
        <row r="701">
          <cell r="A701" t="str">
            <v>N</v>
          </cell>
          <cell r="I701">
            <v>0.18</v>
          </cell>
        </row>
        <row r="702">
          <cell r="A702" t="str">
            <v>N</v>
          </cell>
          <cell r="I702">
            <v>12.88</v>
          </cell>
        </row>
        <row r="703">
          <cell r="A703" t="str">
            <v>N</v>
          </cell>
          <cell r="I703">
            <v>74.34</v>
          </cell>
        </row>
        <row r="704">
          <cell r="A704" t="str">
            <v>N</v>
          </cell>
          <cell r="I704">
            <v>0.01</v>
          </cell>
        </row>
        <row r="705">
          <cell r="A705" t="str">
            <v>N</v>
          </cell>
          <cell r="I705">
            <v>1.06</v>
          </cell>
        </row>
        <row r="706">
          <cell r="A706" t="str">
            <v>N</v>
          </cell>
          <cell r="I706">
            <v>20.86</v>
          </cell>
        </row>
        <row r="707">
          <cell r="A707" t="str">
            <v>N</v>
          </cell>
        </row>
        <row r="708">
          <cell r="A708">
            <v>315</v>
          </cell>
          <cell r="I708">
            <v>1401.1000000000001</v>
          </cell>
        </row>
        <row r="709">
          <cell r="A709" t="str">
            <v>N</v>
          </cell>
          <cell r="I709">
            <v>8.3800000000000008</v>
          </cell>
        </row>
        <row r="710">
          <cell r="A710" t="str">
            <v>N</v>
          </cell>
          <cell r="I710">
            <v>4.5999999999999996</v>
          </cell>
        </row>
        <row r="711">
          <cell r="A711" t="str">
            <v>N</v>
          </cell>
          <cell r="I711">
            <v>31.3</v>
          </cell>
        </row>
        <row r="712">
          <cell r="A712" t="str">
            <v>N</v>
          </cell>
          <cell r="I712">
            <v>18.63</v>
          </cell>
        </row>
        <row r="713">
          <cell r="A713" t="str">
            <v>N</v>
          </cell>
          <cell r="I713">
            <v>8.3800000000000008</v>
          </cell>
        </row>
        <row r="714">
          <cell r="A714" t="str">
            <v>N</v>
          </cell>
          <cell r="I714">
            <v>-2.98</v>
          </cell>
        </row>
        <row r="715">
          <cell r="A715" t="str">
            <v>N</v>
          </cell>
          <cell r="I715">
            <v>-18.61</v>
          </cell>
        </row>
        <row r="716">
          <cell r="A716" t="str">
            <v>N</v>
          </cell>
          <cell r="I716">
            <v>23.46</v>
          </cell>
        </row>
        <row r="717">
          <cell r="A717" t="str">
            <v>N</v>
          </cell>
          <cell r="I717">
            <v>12.63</v>
          </cell>
        </row>
        <row r="718">
          <cell r="A718" t="str">
            <v>N</v>
          </cell>
          <cell r="I718">
            <v>0.94</v>
          </cell>
        </row>
        <row r="719">
          <cell r="A719" t="str">
            <v>N</v>
          </cell>
          <cell r="I719">
            <v>28.33</v>
          </cell>
        </row>
        <row r="720">
          <cell r="A720" t="str">
            <v>N</v>
          </cell>
          <cell r="I720">
            <v>36.14</v>
          </cell>
        </row>
        <row r="721">
          <cell r="A721" t="str">
            <v>N</v>
          </cell>
          <cell r="I721">
            <v>23.78</v>
          </cell>
        </row>
        <row r="722">
          <cell r="A722" t="str">
            <v>N</v>
          </cell>
          <cell r="I722">
            <v>25.14</v>
          </cell>
        </row>
        <row r="723">
          <cell r="A723" t="str">
            <v>N</v>
          </cell>
          <cell r="I723">
            <v>73.69</v>
          </cell>
        </row>
        <row r="724">
          <cell r="A724" t="str">
            <v>N</v>
          </cell>
          <cell r="I724">
            <v>110.7</v>
          </cell>
        </row>
        <row r="725">
          <cell r="A725" t="str">
            <v>N</v>
          </cell>
          <cell r="I725">
            <v>31.84</v>
          </cell>
        </row>
        <row r="726">
          <cell r="A726" t="str">
            <v>N</v>
          </cell>
          <cell r="I726">
            <v>-31.84</v>
          </cell>
        </row>
        <row r="727">
          <cell r="A727" t="str">
            <v>N</v>
          </cell>
          <cell r="I727">
            <v>30.84</v>
          </cell>
        </row>
        <row r="728">
          <cell r="A728" t="str">
            <v>N</v>
          </cell>
          <cell r="I728">
            <v>12.3</v>
          </cell>
        </row>
        <row r="729">
          <cell r="A729" t="str">
            <v>N</v>
          </cell>
          <cell r="I729">
            <v>23.88</v>
          </cell>
        </row>
        <row r="730">
          <cell r="A730" t="str">
            <v>N</v>
          </cell>
          <cell r="I730">
            <v>36.9</v>
          </cell>
        </row>
        <row r="731">
          <cell r="A731" t="str">
            <v>N</v>
          </cell>
          <cell r="I731">
            <v>24.95</v>
          </cell>
        </row>
        <row r="732">
          <cell r="A732" t="str">
            <v>N</v>
          </cell>
          <cell r="I732">
            <v>70.38</v>
          </cell>
        </row>
        <row r="733">
          <cell r="A733" t="str">
            <v>N</v>
          </cell>
          <cell r="I733">
            <v>8.3800000000000008</v>
          </cell>
        </row>
        <row r="734">
          <cell r="A734" t="str">
            <v>N</v>
          </cell>
          <cell r="I734">
            <v>-31.47</v>
          </cell>
        </row>
        <row r="735">
          <cell r="A735" t="str">
            <v>N</v>
          </cell>
          <cell r="I735">
            <v>15.42</v>
          </cell>
        </row>
        <row r="736">
          <cell r="A736" t="str">
            <v>N</v>
          </cell>
          <cell r="I736">
            <v>25.14</v>
          </cell>
        </row>
        <row r="737">
          <cell r="A737" t="str">
            <v>N</v>
          </cell>
          <cell r="I737">
            <v>236.4</v>
          </cell>
        </row>
        <row r="738">
          <cell r="A738" t="str">
            <v>N</v>
          </cell>
          <cell r="I738">
            <v>8.9499999999999993</v>
          </cell>
        </row>
        <row r="739">
          <cell r="A739" t="str">
            <v>N</v>
          </cell>
          <cell r="I739">
            <v>25.14</v>
          </cell>
        </row>
        <row r="740">
          <cell r="A740" t="str">
            <v>N</v>
          </cell>
          <cell r="I740">
            <v>33.520000000000003</v>
          </cell>
        </row>
        <row r="741">
          <cell r="A741" t="str">
            <v>N</v>
          </cell>
          <cell r="I741">
            <v>37.03</v>
          </cell>
        </row>
        <row r="742">
          <cell r="A742" t="str">
            <v>N</v>
          </cell>
          <cell r="I742">
            <v>25.14</v>
          </cell>
        </row>
        <row r="743">
          <cell r="A743" t="str">
            <v>N</v>
          </cell>
          <cell r="I743">
            <v>25.14</v>
          </cell>
        </row>
        <row r="744">
          <cell r="A744" t="str">
            <v>N</v>
          </cell>
          <cell r="I744">
            <v>25.14</v>
          </cell>
        </row>
        <row r="745">
          <cell r="A745" t="str">
            <v>N</v>
          </cell>
          <cell r="I745">
            <v>25.14</v>
          </cell>
        </row>
        <row r="746">
          <cell r="A746" t="str">
            <v>N</v>
          </cell>
          <cell r="I746">
            <v>49.62</v>
          </cell>
        </row>
        <row r="747">
          <cell r="A747" t="str">
            <v>N</v>
          </cell>
          <cell r="I747">
            <v>8.3800000000000008</v>
          </cell>
        </row>
        <row r="748">
          <cell r="A748" t="str">
            <v>N</v>
          </cell>
          <cell r="I748">
            <v>82.66</v>
          </cell>
        </row>
        <row r="749">
          <cell r="A749" t="str">
            <v>N</v>
          </cell>
          <cell r="I749">
            <v>7.61</v>
          </cell>
        </row>
        <row r="750">
          <cell r="A750" t="str">
            <v>N</v>
          </cell>
          <cell r="I750">
            <v>8.3800000000000008</v>
          </cell>
        </row>
        <row r="751">
          <cell r="A751" t="str">
            <v>N</v>
          </cell>
          <cell r="I751">
            <v>25.14</v>
          </cell>
        </row>
        <row r="752">
          <cell r="A752" t="str">
            <v>N</v>
          </cell>
          <cell r="I752">
            <v>80.099999999999994</v>
          </cell>
        </row>
        <row r="753">
          <cell r="A753" t="str">
            <v>N</v>
          </cell>
          <cell r="I753">
            <v>26.61</v>
          </cell>
        </row>
        <row r="754">
          <cell r="A754" t="str">
            <v>N</v>
          </cell>
          <cell r="I754">
            <v>10.74</v>
          </cell>
        </row>
        <row r="755">
          <cell r="A755" t="str">
            <v>N</v>
          </cell>
          <cell r="I755">
            <v>26.63</v>
          </cell>
        </row>
        <row r="756">
          <cell r="A756" t="str">
            <v>N</v>
          </cell>
          <cell r="I756">
            <v>8.3800000000000008</v>
          </cell>
        </row>
        <row r="757">
          <cell r="A757" t="str">
            <v>N</v>
          </cell>
          <cell r="I757">
            <v>6.02</v>
          </cell>
        </row>
        <row r="758">
          <cell r="A758" t="str">
            <v>N</v>
          </cell>
          <cell r="I758">
            <v>5.04</v>
          </cell>
        </row>
        <row r="759">
          <cell r="A759" t="str">
            <v>N</v>
          </cell>
          <cell r="I759">
            <v>4.01</v>
          </cell>
        </row>
        <row r="760">
          <cell r="A760" t="str">
            <v>N</v>
          </cell>
          <cell r="I760">
            <v>5.04</v>
          </cell>
        </row>
        <row r="761">
          <cell r="A761" t="str">
            <v>N</v>
          </cell>
          <cell r="I761">
            <v>3.91</v>
          </cell>
        </row>
        <row r="762">
          <cell r="A762" t="str">
            <v>N</v>
          </cell>
        </row>
        <row r="763">
          <cell r="A763">
            <v>315</v>
          </cell>
          <cell r="I763">
            <v>524.1400000000001</v>
          </cell>
        </row>
        <row r="764">
          <cell r="A764" t="str">
            <v>N</v>
          </cell>
          <cell r="I764">
            <v>35.799999999999997</v>
          </cell>
        </row>
        <row r="765">
          <cell r="A765" t="str">
            <v>N</v>
          </cell>
          <cell r="I765">
            <v>4.1900000000000004</v>
          </cell>
        </row>
        <row r="766">
          <cell r="A766" t="str">
            <v>N</v>
          </cell>
          <cell r="I766">
            <v>12.3</v>
          </cell>
        </row>
        <row r="767">
          <cell r="A767" t="str">
            <v>N</v>
          </cell>
          <cell r="I767">
            <v>12.3</v>
          </cell>
        </row>
        <row r="768">
          <cell r="A768" t="str">
            <v>N</v>
          </cell>
          <cell r="I768">
            <v>36.9</v>
          </cell>
        </row>
        <row r="769">
          <cell r="A769" t="str">
            <v>N</v>
          </cell>
          <cell r="I769">
            <v>25.14</v>
          </cell>
        </row>
        <row r="770">
          <cell r="A770" t="str">
            <v>N</v>
          </cell>
          <cell r="I770">
            <v>23.46</v>
          </cell>
        </row>
        <row r="771">
          <cell r="A771" t="str">
            <v>N</v>
          </cell>
          <cell r="I771">
            <v>8.2200000000000006</v>
          </cell>
        </row>
        <row r="772">
          <cell r="A772" t="str">
            <v>N</v>
          </cell>
          <cell r="I772">
            <v>22.43</v>
          </cell>
        </row>
        <row r="773">
          <cell r="A773" t="str">
            <v>N</v>
          </cell>
          <cell r="I773">
            <v>2.27</v>
          </cell>
        </row>
        <row r="774">
          <cell r="A774" t="str">
            <v>N</v>
          </cell>
          <cell r="I774">
            <v>14.05</v>
          </cell>
        </row>
        <row r="775">
          <cell r="A775" t="str">
            <v>N</v>
          </cell>
          <cell r="I775">
            <v>16.760000000000002</v>
          </cell>
        </row>
        <row r="776">
          <cell r="A776" t="str">
            <v>N</v>
          </cell>
          <cell r="I776">
            <v>12.3</v>
          </cell>
        </row>
        <row r="777">
          <cell r="A777" t="str">
            <v>N</v>
          </cell>
          <cell r="I777">
            <v>16.760000000000002</v>
          </cell>
        </row>
        <row r="778">
          <cell r="A778" t="str">
            <v>N</v>
          </cell>
          <cell r="I778">
            <v>25.14</v>
          </cell>
        </row>
        <row r="779">
          <cell r="A779" t="str">
            <v>N</v>
          </cell>
          <cell r="I779">
            <v>25.69</v>
          </cell>
        </row>
        <row r="780">
          <cell r="A780" t="str">
            <v>N</v>
          </cell>
          <cell r="I780">
            <v>8.3800000000000008</v>
          </cell>
        </row>
        <row r="781">
          <cell r="A781" t="str">
            <v>N</v>
          </cell>
          <cell r="I781">
            <v>-13.27</v>
          </cell>
        </row>
        <row r="782">
          <cell r="A782" t="str">
            <v>N</v>
          </cell>
          <cell r="I782">
            <v>1.7</v>
          </cell>
        </row>
        <row r="783">
          <cell r="A783" t="str">
            <v>N</v>
          </cell>
          <cell r="I783">
            <v>7.44</v>
          </cell>
        </row>
        <row r="784">
          <cell r="A784" t="str">
            <v>N</v>
          </cell>
          <cell r="I784">
            <v>5.04</v>
          </cell>
        </row>
        <row r="785">
          <cell r="A785" t="str">
            <v>N</v>
          </cell>
          <cell r="I785">
            <v>182.37</v>
          </cell>
        </row>
        <row r="786">
          <cell r="A786" t="str">
            <v>N</v>
          </cell>
          <cell r="I786">
            <v>-7.75</v>
          </cell>
        </row>
        <row r="787">
          <cell r="A787" t="str">
            <v>N</v>
          </cell>
          <cell r="I787">
            <v>9.5500000000000007</v>
          </cell>
        </row>
        <row r="788">
          <cell r="A788" t="str">
            <v>N</v>
          </cell>
          <cell r="I788">
            <v>37.06</v>
          </cell>
        </row>
        <row r="789">
          <cell r="A789" t="str">
            <v>N</v>
          </cell>
          <cell r="I789">
            <v>8.61</v>
          </cell>
        </row>
        <row r="790">
          <cell r="A790" t="str">
            <v>N</v>
          </cell>
          <cell r="I790">
            <v>6.94</v>
          </cell>
        </row>
        <row r="791">
          <cell r="A791" t="str">
            <v>N</v>
          </cell>
          <cell r="I791">
            <v>-15.64</v>
          </cell>
        </row>
        <row r="792">
          <cell r="A792" t="str">
            <v>N</v>
          </cell>
        </row>
        <row r="793">
          <cell r="A793" t="str">
            <v>N</v>
          </cell>
        </row>
        <row r="794">
          <cell r="A794" t="str">
            <v>N</v>
          </cell>
        </row>
        <row r="795">
          <cell r="A795" t="str">
            <v>N</v>
          </cell>
        </row>
        <row r="796">
          <cell r="A796">
            <v>315</v>
          </cell>
          <cell r="I796">
            <v>776.33999999999946</v>
          </cell>
        </row>
        <row r="797">
          <cell r="A797" t="str">
            <v>N</v>
          </cell>
          <cell r="I797">
            <v>34.81</v>
          </cell>
        </row>
        <row r="798">
          <cell r="A798" t="str">
            <v>N</v>
          </cell>
          <cell r="I798">
            <v>689.96</v>
          </cell>
        </row>
        <row r="799">
          <cell r="A799" t="str">
            <v>N</v>
          </cell>
          <cell r="I799">
            <v>255.23</v>
          </cell>
        </row>
        <row r="800">
          <cell r="A800" t="str">
            <v>N</v>
          </cell>
          <cell r="I800">
            <v>8.9499999999999993</v>
          </cell>
        </row>
        <row r="801">
          <cell r="A801" t="str">
            <v>N</v>
          </cell>
          <cell r="I801">
            <v>-689.96</v>
          </cell>
        </row>
        <row r="802">
          <cell r="A802" t="str">
            <v>N</v>
          </cell>
          <cell r="I802">
            <v>24.6</v>
          </cell>
        </row>
        <row r="803">
          <cell r="A803" t="str">
            <v>N</v>
          </cell>
          <cell r="I803">
            <v>5.94</v>
          </cell>
        </row>
        <row r="804">
          <cell r="A804" t="str">
            <v>N</v>
          </cell>
          <cell r="I804">
            <v>-12.25</v>
          </cell>
        </row>
        <row r="805">
          <cell r="A805" t="str">
            <v>N</v>
          </cell>
          <cell r="I805">
            <v>12.3</v>
          </cell>
        </row>
        <row r="806">
          <cell r="A806" t="str">
            <v>N</v>
          </cell>
          <cell r="I806">
            <v>8.3800000000000008</v>
          </cell>
        </row>
        <row r="807">
          <cell r="A807" t="str">
            <v>N</v>
          </cell>
          <cell r="I807">
            <v>179</v>
          </cell>
        </row>
        <row r="808">
          <cell r="A808" t="str">
            <v>N</v>
          </cell>
          <cell r="I808">
            <v>25.14</v>
          </cell>
        </row>
        <row r="809">
          <cell r="A809" t="str">
            <v>N</v>
          </cell>
          <cell r="I809">
            <v>-0.2</v>
          </cell>
        </row>
        <row r="810">
          <cell r="A810" t="str">
            <v>N</v>
          </cell>
          <cell r="I810">
            <v>8.3800000000000008</v>
          </cell>
        </row>
        <row r="811">
          <cell r="A811" t="str">
            <v>N</v>
          </cell>
          <cell r="I811">
            <v>-8.3800000000000008</v>
          </cell>
        </row>
        <row r="812">
          <cell r="A812" t="str">
            <v>N</v>
          </cell>
          <cell r="I812">
            <v>6.66</v>
          </cell>
        </row>
        <row r="813">
          <cell r="A813" t="str">
            <v>N</v>
          </cell>
          <cell r="I813">
            <v>20.63</v>
          </cell>
        </row>
        <row r="814">
          <cell r="A814" t="str">
            <v>N</v>
          </cell>
          <cell r="I814">
            <v>8.3800000000000008</v>
          </cell>
        </row>
        <row r="815">
          <cell r="A815" t="str">
            <v>N</v>
          </cell>
          <cell r="I815">
            <v>100.85</v>
          </cell>
        </row>
        <row r="816">
          <cell r="A816" t="str">
            <v>N</v>
          </cell>
          <cell r="I816">
            <v>8.3800000000000008</v>
          </cell>
        </row>
        <row r="817">
          <cell r="A817" t="str">
            <v>N</v>
          </cell>
          <cell r="I817">
            <v>9.06</v>
          </cell>
        </row>
        <row r="818">
          <cell r="A818" t="str">
            <v>N</v>
          </cell>
          <cell r="I818">
            <v>22.18</v>
          </cell>
        </row>
        <row r="819">
          <cell r="A819" t="str">
            <v>N</v>
          </cell>
          <cell r="I819">
            <v>-12.3</v>
          </cell>
        </row>
        <row r="820">
          <cell r="A820" t="str">
            <v>N</v>
          </cell>
          <cell r="I820">
            <v>25.14</v>
          </cell>
        </row>
        <row r="821">
          <cell r="A821" t="str">
            <v>N</v>
          </cell>
          <cell r="I821">
            <v>8.67</v>
          </cell>
        </row>
        <row r="822">
          <cell r="A822" t="str">
            <v>N</v>
          </cell>
          <cell r="I822">
            <v>8.3800000000000008</v>
          </cell>
        </row>
        <row r="823">
          <cell r="A823" t="str">
            <v>N</v>
          </cell>
          <cell r="I823">
            <v>0.41</v>
          </cell>
        </row>
        <row r="824">
          <cell r="A824" t="str">
            <v>N</v>
          </cell>
          <cell r="I824">
            <v>8.58</v>
          </cell>
        </row>
        <row r="825">
          <cell r="A825" t="str">
            <v>N</v>
          </cell>
          <cell r="I825">
            <v>20.39</v>
          </cell>
        </row>
        <row r="826">
          <cell r="A826" t="str">
            <v>N</v>
          </cell>
          <cell r="I826">
            <v>8.3800000000000008</v>
          </cell>
        </row>
        <row r="827">
          <cell r="A827" t="str">
            <v>N</v>
          </cell>
          <cell r="I827">
            <v>12.8</v>
          </cell>
        </row>
        <row r="828">
          <cell r="A828" t="str">
            <v>N</v>
          </cell>
          <cell r="I828">
            <v>-38.65</v>
          </cell>
        </row>
        <row r="829">
          <cell r="A829" t="str">
            <v>N</v>
          </cell>
          <cell r="I829">
            <v>29.9</v>
          </cell>
        </row>
        <row r="830">
          <cell r="A830" t="str">
            <v>N</v>
          </cell>
          <cell r="I830">
            <v>8.3800000000000008</v>
          </cell>
        </row>
        <row r="831">
          <cell r="A831" t="str">
            <v>N</v>
          </cell>
          <cell r="I831">
            <v>25.14</v>
          </cell>
        </row>
        <row r="832">
          <cell r="A832" t="str">
            <v>N</v>
          </cell>
          <cell r="I832">
            <v>8.3800000000000008</v>
          </cell>
        </row>
        <row r="833">
          <cell r="A833" t="str">
            <v>N</v>
          </cell>
          <cell r="I833">
            <v>42.67</v>
          </cell>
        </row>
        <row r="834">
          <cell r="A834" t="str">
            <v>N</v>
          </cell>
          <cell r="I834">
            <v>25.14</v>
          </cell>
        </row>
        <row r="835">
          <cell r="A835" t="str">
            <v>N</v>
          </cell>
          <cell r="I835">
            <v>25.14</v>
          </cell>
        </row>
        <row r="836">
          <cell r="A836" t="str">
            <v>N</v>
          </cell>
          <cell r="I836">
            <v>25.14</v>
          </cell>
        </row>
        <row r="837">
          <cell r="A837" t="str">
            <v>N</v>
          </cell>
          <cell r="I837">
            <v>8.48</v>
          </cell>
        </row>
        <row r="838">
          <cell r="A838" t="str">
            <v>N</v>
          </cell>
          <cell r="I838">
            <v>-25.14</v>
          </cell>
        </row>
        <row r="839">
          <cell r="A839" t="str">
            <v>N</v>
          </cell>
          <cell r="I839">
            <v>9.06</v>
          </cell>
        </row>
        <row r="840">
          <cell r="A840" t="str">
            <v>N</v>
          </cell>
          <cell r="I840">
            <v>63</v>
          </cell>
        </row>
        <row r="841">
          <cell r="A841" t="str">
            <v>N</v>
          </cell>
          <cell r="I841">
            <v>4.1900000000000004</v>
          </cell>
        </row>
        <row r="842">
          <cell r="A842" t="str">
            <v>N</v>
          </cell>
          <cell r="I842">
            <v>10.17</v>
          </cell>
        </row>
        <row r="843">
          <cell r="A843" t="str">
            <v>N</v>
          </cell>
          <cell r="I843">
            <v>8.3800000000000008</v>
          </cell>
        </row>
        <row r="844">
          <cell r="A844" t="str">
            <v>N</v>
          </cell>
          <cell r="I844">
            <v>-247.41</v>
          </cell>
        </row>
        <row r="845">
          <cell r="A845" t="str">
            <v>N</v>
          </cell>
          <cell r="I845">
            <v>16.760000000000002</v>
          </cell>
        </row>
        <row r="846">
          <cell r="A846" t="str">
            <v>N</v>
          </cell>
          <cell r="I846">
            <v>8.3800000000000008</v>
          </cell>
        </row>
        <row r="847">
          <cell r="A847" t="str">
            <v>N</v>
          </cell>
          <cell r="I847">
            <v>25.24</v>
          </cell>
        </row>
        <row r="848">
          <cell r="A848" t="str">
            <v>N</v>
          </cell>
          <cell r="I848">
            <v>0.11</v>
          </cell>
        </row>
        <row r="849">
          <cell r="A849" t="str">
            <v>N</v>
          </cell>
          <cell r="I849">
            <v>-80.760000000000005</v>
          </cell>
        </row>
        <row r="850">
          <cell r="A850" t="str">
            <v>N</v>
          </cell>
          <cell r="I850">
            <v>1.93</v>
          </cell>
        </row>
        <row r="851">
          <cell r="A851" t="str">
            <v>N</v>
          </cell>
          <cell r="I851">
            <v>2.27</v>
          </cell>
        </row>
        <row r="852">
          <cell r="A852" t="str">
            <v>N</v>
          </cell>
          <cell r="I852">
            <v>1.68</v>
          </cell>
        </row>
        <row r="853">
          <cell r="A853" t="str">
            <v>N</v>
          </cell>
          <cell r="I853">
            <v>2.93</v>
          </cell>
        </row>
        <row r="854">
          <cell r="A854" t="str">
            <v>N</v>
          </cell>
          <cell r="I854">
            <v>4.8600000000000003</v>
          </cell>
        </row>
        <row r="855">
          <cell r="A855" t="str">
            <v>N</v>
          </cell>
          <cell r="I855">
            <v>1.68</v>
          </cell>
        </row>
        <row r="856">
          <cell r="A856" t="str">
            <v>N</v>
          </cell>
          <cell r="I856">
            <v>10.8</v>
          </cell>
        </row>
        <row r="857">
          <cell r="A857" t="str">
            <v>N</v>
          </cell>
        </row>
        <row r="858">
          <cell r="A858">
            <v>315</v>
          </cell>
          <cell r="I858">
            <v>1239.5200000000002</v>
          </cell>
        </row>
        <row r="859">
          <cell r="A859" t="str">
            <v>N</v>
          </cell>
          <cell r="I859">
            <v>75.52</v>
          </cell>
        </row>
        <row r="860">
          <cell r="A860" t="str">
            <v>N</v>
          </cell>
          <cell r="I860">
            <v>66.55</v>
          </cell>
        </row>
        <row r="861">
          <cell r="A861" t="str">
            <v>N</v>
          </cell>
          <cell r="I861">
            <v>23.14</v>
          </cell>
        </row>
        <row r="862">
          <cell r="A862" t="str">
            <v>N</v>
          </cell>
          <cell r="I862">
            <v>-8.3800000000000008</v>
          </cell>
        </row>
        <row r="863">
          <cell r="A863" t="str">
            <v>N</v>
          </cell>
          <cell r="I863">
            <v>27.55</v>
          </cell>
        </row>
        <row r="864">
          <cell r="A864" t="str">
            <v>N</v>
          </cell>
          <cell r="I864">
            <v>54.66</v>
          </cell>
        </row>
        <row r="865">
          <cell r="A865" t="str">
            <v>N</v>
          </cell>
          <cell r="I865">
            <v>152.75</v>
          </cell>
        </row>
        <row r="866">
          <cell r="A866" t="str">
            <v>N</v>
          </cell>
          <cell r="I866">
            <v>20.85</v>
          </cell>
        </row>
        <row r="867">
          <cell r="A867" t="str">
            <v>N</v>
          </cell>
          <cell r="I867">
            <v>68.989999999999995</v>
          </cell>
        </row>
        <row r="868">
          <cell r="A868" t="str">
            <v>N</v>
          </cell>
          <cell r="I868">
            <v>8.3800000000000008</v>
          </cell>
        </row>
        <row r="869">
          <cell r="A869" t="str">
            <v>N</v>
          </cell>
          <cell r="I869">
            <v>20.100000000000001</v>
          </cell>
        </row>
        <row r="870">
          <cell r="A870" t="str">
            <v>N</v>
          </cell>
          <cell r="I870">
            <v>8.3800000000000008</v>
          </cell>
        </row>
        <row r="871">
          <cell r="A871" t="str">
            <v>N</v>
          </cell>
          <cell r="I871">
            <v>8.3800000000000008</v>
          </cell>
        </row>
        <row r="872">
          <cell r="A872" t="str">
            <v>N</v>
          </cell>
          <cell r="I872">
            <v>4.1900000000000004</v>
          </cell>
        </row>
        <row r="873">
          <cell r="A873" t="str">
            <v>N</v>
          </cell>
          <cell r="I873">
            <v>8.3800000000000008</v>
          </cell>
        </row>
        <row r="874">
          <cell r="A874" t="str">
            <v>N</v>
          </cell>
          <cell r="I874">
            <v>15.65</v>
          </cell>
        </row>
        <row r="875">
          <cell r="A875" t="str">
            <v>N</v>
          </cell>
          <cell r="I875">
            <v>25.14</v>
          </cell>
        </row>
        <row r="876">
          <cell r="A876" t="str">
            <v>N</v>
          </cell>
          <cell r="I876">
            <v>25.14</v>
          </cell>
        </row>
        <row r="877">
          <cell r="A877" t="str">
            <v>N</v>
          </cell>
          <cell r="I877">
            <v>16.760000000000002</v>
          </cell>
        </row>
        <row r="878">
          <cell r="A878" t="str">
            <v>N</v>
          </cell>
          <cell r="I878">
            <v>107.03</v>
          </cell>
        </row>
        <row r="879">
          <cell r="A879" t="str">
            <v>N</v>
          </cell>
          <cell r="I879">
            <v>8.3800000000000008</v>
          </cell>
        </row>
        <row r="880">
          <cell r="A880" t="str">
            <v>N</v>
          </cell>
          <cell r="I880">
            <v>22.91</v>
          </cell>
        </row>
        <row r="881">
          <cell r="A881" t="str">
            <v>N</v>
          </cell>
          <cell r="I881">
            <v>56.31</v>
          </cell>
        </row>
        <row r="882">
          <cell r="A882" t="str">
            <v>N</v>
          </cell>
          <cell r="I882">
            <v>17.66</v>
          </cell>
        </row>
        <row r="883">
          <cell r="A883" t="str">
            <v>N</v>
          </cell>
          <cell r="I883">
            <v>4.1900000000000004</v>
          </cell>
        </row>
        <row r="884">
          <cell r="A884" t="str">
            <v>N</v>
          </cell>
          <cell r="I884">
            <v>25.59</v>
          </cell>
        </row>
        <row r="885">
          <cell r="A885" t="str">
            <v>N</v>
          </cell>
          <cell r="I885">
            <v>25.65</v>
          </cell>
        </row>
        <row r="886">
          <cell r="A886" t="str">
            <v>N</v>
          </cell>
          <cell r="I886">
            <v>8.9600000000000009</v>
          </cell>
        </row>
        <row r="887">
          <cell r="A887" t="str">
            <v>N</v>
          </cell>
          <cell r="I887">
            <v>8.3800000000000008</v>
          </cell>
        </row>
        <row r="888">
          <cell r="A888" t="str">
            <v>N</v>
          </cell>
          <cell r="I888">
            <v>8.3800000000000008</v>
          </cell>
        </row>
        <row r="889">
          <cell r="A889" t="str">
            <v>N</v>
          </cell>
          <cell r="I889">
            <v>8.3800000000000008</v>
          </cell>
        </row>
        <row r="890">
          <cell r="A890" t="str">
            <v>N</v>
          </cell>
          <cell r="I890">
            <v>25.14</v>
          </cell>
        </row>
        <row r="891">
          <cell r="A891" t="str">
            <v>N</v>
          </cell>
          <cell r="I891">
            <v>25.14</v>
          </cell>
        </row>
        <row r="892">
          <cell r="A892" t="str">
            <v>N</v>
          </cell>
          <cell r="I892">
            <v>8.3800000000000008</v>
          </cell>
        </row>
        <row r="893">
          <cell r="A893" t="str">
            <v>N</v>
          </cell>
          <cell r="I893">
            <v>8.3800000000000008</v>
          </cell>
        </row>
        <row r="894">
          <cell r="A894" t="str">
            <v>N</v>
          </cell>
          <cell r="I894">
            <v>8.3800000000000008</v>
          </cell>
        </row>
        <row r="895">
          <cell r="A895" t="str">
            <v>N</v>
          </cell>
          <cell r="I895">
            <v>25.14</v>
          </cell>
        </row>
        <row r="896">
          <cell r="A896" t="str">
            <v>N</v>
          </cell>
          <cell r="I896">
            <v>25.14</v>
          </cell>
        </row>
        <row r="897">
          <cell r="A897" t="str">
            <v>N</v>
          </cell>
          <cell r="I897">
            <v>8.3800000000000008</v>
          </cell>
        </row>
        <row r="898">
          <cell r="A898" t="str">
            <v>N</v>
          </cell>
          <cell r="I898">
            <v>59.09</v>
          </cell>
        </row>
        <row r="899">
          <cell r="A899" t="str">
            <v>N</v>
          </cell>
          <cell r="I899">
            <v>8.3800000000000008</v>
          </cell>
        </row>
        <row r="900">
          <cell r="A900" t="str">
            <v>N</v>
          </cell>
          <cell r="I900">
            <v>16.760000000000002</v>
          </cell>
        </row>
        <row r="901">
          <cell r="A901" t="str">
            <v>N</v>
          </cell>
          <cell r="I901">
            <v>1.83</v>
          </cell>
        </row>
        <row r="902">
          <cell r="A902" t="str">
            <v>N</v>
          </cell>
          <cell r="I902">
            <v>18.18</v>
          </cell>
        </row>
        <row r="903">
          <cell r="A903" t="str">
            <v>N</v>
          </cell>
          <cell r="I903">
            <v>3.36</v>
          </cell>
        </row>
        <row r="904">
          <cell r="A904" t="str">
            <v>N</v>
          </cell>
          <cell r="I904">
            <v>42.51</v>
          </cell>
        </row>
        <row r="905">
          <cell r="A905" t="str">
            <v>N</v>
          </cell>
          <cell r="I905">
            <v>8.3800000000000008</v>
          </cell>
        </row>
        <row r="906">
          <cell r="A906" t="str">
            <v>N</v>
          </cell>
          <cell r="I906">
            <v>8.3800000000000008</v>
          </cell>
        </row>
        <row r="907">
          <cell r="A907" t="str">
            <v>N</v>
          </cell>
          <cell r="I907">
            <v>2.35</v>
          </cell>
        </row>
        <row r="908">
          <cell r="A908" t="str">
            <v>N</v>
          </cell>
          <cell r="I908">
            <v>8.3800000000000008</v>
          </cell>
        </row>
        <row r="909">
          <cell r="A909" t="str">
            <v>N</v>
          </cell>
          <cell r="I909">
            <v>2.84</v>
          </cell>
        </row>
        <row r="910">
          <cell r="A910" t="str">
            <v>N</v>
          </cell>
          <cell r="I910">
            <v>1.05</v>
          </cell>
        </row>
        <row r="911">
          <cell r="A911" t="str">
            <v>N</v>
          </cell>
        </row>
        <row r="912">
          <cell r="A912" t="str">
            <v>N</v>
          </cell>
        </row>
        <row r="913">
          <cell r="A913">
            <v>315</v>
          </cell>
          <cell r="I913">
            <v>191.45999999999998</v>
          </cell>
        </row>
        <row r="914">
          <cell r="A914" t="str">
            <v>N</v>
          </cell>
          <cell r="I914">
            <v>22.17</v>
          </cell>
        </row>
        <row r="915">
          <cell r="A915" t="str">
            <v>N</v>
          </cell>
          <cell r="I915">
            <v>25.59</v>
          </cell>
        </row>
        <row r="916">
          <cell r="A916" t="str">
            <v>N</v>
          </cell>
          <cell r="I916">
            <v>26.28</v>
          </cell>
        </row>
        <row r="917">
          <cell r="A917" t="str">
            <v>N</v>
          </cell>
          <cell r="I917">
            <v>25.24</v>
          </cell>
        </row>
        <row r="918">
          <cell r="A918" t="str">
            <v>N</v>
          </cell>
          <cell r="I918">
            <v>8.3800000000000008</v>
          </cell>
        </row>
        <row r="919">
          <cell r="A919" t="str">
            <v>N</v>
          </cell>
          <cell r="I919">
            <v>83.8</v>
          </cell>
        </row>
        <row r="920">
          <cell r="A920" t="str">
            <v>N</v>
          </cell>
          <cell r="I920">
            <v>8.3800000000000008</v>
          </cell>
        </row>
        <row r="921">
          <cell r="A921" t="str">
            <v>N</v>
          </cell>
          <cell r="I921">
            <v>-8.3800000000000008</v>
          </cell>
        </row>
        <row r="922">
          <cell r="A922" t="str">
            <v>N</v>
          </cell>
        </row>
        <row r="923">
          <cell r="A923">
            <v>315</v>
          </cell>
          <cell r="I923">
            <v>3435.6800000000021</v>
          </cell>
        </row>
        <row r="924">
          <cell r="A924" t="str">
            <v>N</v>
          </cell>
          <cell r="I924">
            <v>-1.68</v>
          </cell>
        </row>
        <row r="925">
          <cell r="A925" t="str">
            <v>N</v>
          </cell>
          <cell r="I925">
            <v>891.69</v>
          </cell>
        </row>
        <row r="926">
          <cell r="A926" t="str">
            <v>N</v>
          </cell>
          <cell r="I926">
            <v>25.14</v>
          </cell>
        </row>
        <row r="927">
          <cell r="A927" t="str">
            <v>N</v>
          </cell>
          <cell r="I927">
            <v>3.38</v>
          </cell>
        </row>
        <row r="928">
          <cell r="A928" t="str">
            <v>N</v>
          </cell>
          <cell r="I928">
            <v>26.77</v>
          </cell>
        </row>
        <row r="929">
          <cell r="A929" t="str">
            <v>N</v>
          </cell>
          <cell r="I929">
            <v>8.3800000000000008</v>
          </cell>
        </row>
        <row r="930">
          <cell r="A930" t="str">
            <v>N</v>
          </cell>
          <cell r="I930">
            <v>4.1900000000000004</v>
          </cell>
        </row>
        <row r="931">
          <cell r="A931" t="str">
            <v>N</v>
          </cell>
          <cell r="I931">
            <v>25.14</v>
          </cell>
        </row>
        <row r="932">
          <cell r="A932" t="str">
            <v>N</v>
          </cell>
          <cell r="I932">
            <v>16.760000000000002</v>
          </cell>
        </row>
        <row r="933">
          <cell r="A933" t="str">
            <v>N</v>
          </cell>
          <cell r="I933">
            <v>25.14</v>
          </cell>
        </row>
        <row r="934">
          <cell r="A934" t="str">
            <v>N</v>
          </cell>
          <cell r="I934">
            <v>10.96</v>
          </cell>
        </row>
        <row r="935">
          <cell r="A935" t="str">
            <v>N</v>
          </cell>
          <cell r="I935">
            <v>0.78</v>
          </cell>
        </row>
        <row r="936">
          <cell r="A936" t="str">
            <v>N</v>
          </cell>
          <cell r="I936">
            <v>1.4</v>
          </cell>
        </row>
        <row r="937">
          <cell r="A937" t="str">
            <v>N</v>
          </cell>
          <cell r="I937">
            <v>35.770000000000003</v>
          </cell>
        </row>
        <row r="938">
          <cell r="A938" t="str">
            <v>N</v>
          </cell>
          <cell r="I938">
            <v>25.14</v>
          </cell>
        </row>
        <row r="939">
          <cell r="A939" t="str">
            <v>N</v>
          </cell>
          <cell r="I939">
            <v>-8.68</v>
          </cell>
        </row>
        <row r="940">
          <cell r="A940" t="str">
            <v>N</v>
          </cell>
          <cell r="I940">
            <v>8.3800000000000008</v>
          </cell>
        </row>
        <row r="941">
          <cell r="A941" t="str">
            <v>N</v>
          </cell>
          <cell r="I941">
            <v>8.3800000000000008</v>
          </cell>
        </row>
        <row r="942">
          <cell r="A942" t="str">
            <v>N</v>
          </cell>
          <cell r="I942">
            <v>50.28</v>
          </cell>
        </row>
        <row r="943">
          <cell r="A943" t="str">
            <v>N</v>
          </cell>
          <cell r="I943">
            <v>9.31</v>
          </cell>
        </row>
        <row r="944">
          <cell r="A944" t="str">
            <v>N</v>
          </cell>
          <cell r="I944">
            <v>25.25</v>
          </cell>
        </row>
        <row r="945">
          <cell r="A945" t="str">
            <v>N</v>
          </cell>
          <cell r="I945">
            <v>75.42</v>
          </cell>
        </row>
        <row r="946">
          <cell r="A946" t="str">
            <v>N</v>
          </cell>
          <cell r="I946">
            <v>25.24</v>
          </cell>
        </row>
        <row r="947">
          <cell r="A947" t="str">
            <v>N</v>
          </cell>
          <cell r="I947">
            <v>-8.3800000000000008</v>
          </cell>
        </row>
        <row r="948">
          <cell r="A948" t="str">
            <v>N</v>
          </cell>
          <cell r="I948">
            <v>25.14</v>
          </cell>
        </row>
        <row r="949">
          <cell r="A949" t="str">
            <v>N</v>
          </cell>
          <cell r="I949">
            <v>11.31</v>
          </cell>
        </row>
        <row r="950">
          <cell r="A950" t="str">
            <v>N</v>
          </cell>
          <cell r="I950">
            <v>11.98</v>
          </cell>
        </row>
        <row r="951">
          <cell r="A951" t="str">
            <v>N</v>
          </cell>
          <cell r="I951">
            <v>3.68</v>
          </cell>
        </row>
        <row r="952">
          <cell r="A952" t="str">
            <v>N</v>
          </cell>
          <cell r="I952">
            <v>6.94</v>
          </cell>
        </row>
        <row r="953">
          <cell r="A953" t="str">
            <v>N</v>
          </cell>
          <cell r="I953">
            <v>27.15</v>
          </cell>
        </row>
        <row r="954">
          <cell r="A954" t="str">
            <v>N</v>
          </cell>
          <cell r="I954">
            <v>25.14</v>
          </cell>
        </row>
        <row r="955">
          <cell r="A955" t="str">
            <v>N</v>
          </cell>
          <cell r="I955">
            <v>0.03</v>
          </cell>
        </row>
        <row r="956">
          <cell r="A956" t="str">
            <v>N</v>
          </cell>
          <cell r="I956">
            <v>8.3800000000000008</v>
          </cell>
        </row>
        <row r="957">
          <cell r="A957" t="str">
            <v>N</v>
          </cell>
          <cell r="I957">
            <v>73.22</v>
          </cell>
        </row>
        <row r="958">
          <cell r="A958" t="str">
            <v>N</v>
          </cell>
          <cell r="I958">
            <v>8.3800000000000008</v>
          </cell>
        </row>
        <row r="959">
          <cell r="A959" t="str">
            <v>N</v>
          </cell>
          <cell r="I959">
            <v>0.03</v>
          </cell>
        </row>
        <row r="960">
          <cell r="A960" t="str">
            <v>N</v>
          </cell>
          <cell r="I960">
            <v>25.14</v>
          </cell>
        </row>
        <row r="961">
          <cell r="A961" t="str">
            <v>N</v>
          </cell>
          <cell r="I961">
            <v>4.92</v>
          </cell>
        </row>
        <row r="962">
          <cell r="A962" t="str">
            <v>N</v>
          </cell>
          <cell r="I962">
            <v>26.07</v>
          </cell>
        </row>
        <row r="963">
          <cell r="A963" t="str">
            <v>N</v>
          </cell>
          <cell r="I963">
            <v>182.33</v>
          </cell>
        </row>
        <row r="964">
          <cell r="A964" t="str">
            <v>N</v>
          </cell>
          <cell r="I964">
            <v>8.3800000000000008</v>
          </cell>
        </row>
        <row r="965">
          <cell r="A965" t="str">
            <v>N</v>
          </cell>
          <cell r="I965">
            <v>8.3800000000000008</v>
          </cell>
        </row>
        <row r="966">
          <cell r="A966" t="str">
            <v>N</v>
          </cell>
          <cell r="I966">
            <v>3.98</v>
          </cell>
        </row>
        <row r="967">
          <cell r="A967" t="str">
            <v>N</v>
          </cell>
          <cell r="I967">
            <v>18.13</v>
          </cell>
        </row>
        <row r="968">
          <cell r="A968" t="str">
            <v>N</v>
          </cell>
          <cell r="I968">
            <v>48.85</v>
          </cell>
        </row>
        <row r="969">
          <cell r="A969" t="str">
            <v>N</v>
          </cell>
          <cell r="I969">
            <v>8.3800000000000008</v>
          </cell>
        </row>
        <row r="970">
          <cell r="A970" t="str">
            <v>N</v>
          </cell>
          <cell r="I970">
            <v>16.11</v>
          </cell>
        </row>
        <row r="971">
          <cell r="A971" t="str">
            <v>N</v>
          </cell>
          <cell r="I971">
            <v>37.24</v>
          </cell>
        </row>
        <row r="972">
          <cell r="A972" t="str">
            <v>N</v>
          </cell>
          <cell r="I972">
            <v>8.3800000000000008</v>
          </cell>
        </row>
        <row r="973">
          <cell r="A973" t="str">
            <v>N</v>
          </cell>
          <cell r="I973">
            <v>4.1900000000000004</v>
          </cell>
        </row>
        <row r="974">
          <cell r="A974" t="str">
            <v>N</v>
          </cell>
          <cell r="I974">
            <v>16.97</v>
          </cell>
        </row>
        <row r="975">
          <cell r="A975" t="str">
            <v>N</v>
          </cell>
          <cell r="I975">
            <v>5.53</v>
          </cell>
        </row>
        <row r="976">
          <cell r="A976" t="str">
            <v>N</v>
          </cell>
          <cell r="I976">
            <v>59.49</v>
          </cell>
        </row>
        <row r="977">
          <cell r="A977" t="str">
            <v>N</v>
          </cell>
          <cell r="I977">
            <v>13.2</v>
          </cell>
        </row>
        <row r="978">
          <cell r="A978" t="str">
            <v>N</v>
          </cell>
          <cell r="I978">
            <v>25.54</v>
          </cell>
        </row>
        <row r="979">
          <cell r="A979" t="str">
            <v>N</v>
          </cell>
          <cell r="I979">
            <v>257.32</v>
          </cell>
        </row>
        <row r="980">
          <cell r="A980" t="str">
            <v>N</v>
          </cell>
          <cell r="I980">
            <v>47.97</v>
          </cell>
        </row>
        <row r="981">
          <cell r="A981" t="str">
            <v>N</v>
          </cell>
          <cell r="I981">
            <v>9.48</v>
          </cell>
        </row>
        <row r="982">
          <cell r="A982" t="str">
            <v>N</v>
          </cell>
          <cell r="I982">
            <v>1.68</v>
          </cell>
        </row>
        <row r="983">
          <cell r="A983" t="str">
            <v>N</v>
          </cell>
          <cell r="I983">
            <v>9.14</v>
          </cell>
        </row>
        <row r="984">
          <cell r="A984" t="str">
            <v>N</v>
          </cell>
          <cell r="I984">
            <v>2.0699999999999998</v>
          </cell>
        </row>
        <row r="985">
          <cell r="A985" t="str">
            <v>N</v>
          </cell>
          <cell r="I985">
            <v>16.96</v>
          </cell>
        </row>
        <row r="986">
          <cell r="A986" t="str">
            <v>N</v>
          </cell>
          <cell r="I986">
            <v>7.09</v>
          </cell>
        </row>
        <row r="987">
          <cell r="A987" t="str">
            <v>N</v>
          </cell>
          <cell r="I987">
            <v>8.3800000000000008</v>
          </cell>
        </row>
        <row r="988">
          <cell r="A988" t="str">
            <v>N</v>
          </cell>
          <cell r="I988">
            <v>25.14</v>
          </cell>
        </row>
        <row r="989">
          <cell r="A989" t="str">
            <v>N</v>
          </cell>
          <cell r="I989">
            <v>8.3800000000000008</v>
          </cell>
        </row>
        <row r="990">
          <cell r="A990" t="str">
            <v>N</v>
          </cell>
          <cell r="I990">
            <v>4.1900000000000004</v>
          </cell>
        </row>
        <row r="991">
          <cell r="A991" t="str">
            <v>N</v>
          </cell>
          <cell r="I991">
            <v>25.14</v>
          </cell>
        </row>
        <row r="992">
          <cell r="A992" t="str">
            <v>N</v>
          </cell>
          <cell r="I992">
            <v>1.93</v>
          </cell>
        </row>
        <row r="993">
          <cell r="A993" t="str">
            <v>N</v>
          </cell>
          <cell r="I993">
            <v>20.12</v>
          </cell>
        </row>
        <row r="994">
          <cell r="A994" t="str">
            <v>N</v>
          </cell>
          <cell r="I994">
            <v>25.59</v>
          </cell>
        </row>
        <row r="995">
          <cell r="A995" t="str">
            <v>N</v>
          </cell>
          <cell r="I995">
            <v>16.760000000000002</v>
          </cell>
        </row>
        <row r="996">
          <cell r="A996" t="str">
            <v>N</v>
          </cell>
          <cell r="I996">
            <v>14.35</v>
          </cell>
        </row>
        <row r="997">
          <cell r="A997" t="str">
            <v>N</v>
          </cell>
          <cell r="I997">
            <v>26.75</v>
          </cell>
        </row>
        <row r="998">
          <cell r="A998" t="str">
            <v>N</v>
          </cell>
          <cell r="I998">
            <v>6.69</v>
          </cell>
        </row>
        <row r="999">
          <cell r="A999" t="str">
            <v>N</v>
          </cell>
          <cell r="I999">
            <v>33.950000000000003</v>
          </cell>
        </row>
        <row r="1000">
          <cell r="A1000" t="str">
            <v>N</v>
          </cell>
          <cell r="I1000">
            <v>8.3800000000000008</v>
          </cell>
        </row>
        <row r="1001">
          <cell r="A1001" t="str">
            <v>N</v>
          </cell>
          <cell r="I1001">
            <v>9.6</v>
          </cell>
        </row>
        <row r="1002">
          <cell r="A1002" t="str">
            <v>N</v>
          </cell>
          <cell r="I1002">
            <v>25.49</v>
          </cell>
        </row>
        <row r="1003">
          <cell r="A1003" t="str">
            <v>N</v>
          </cell>
          <cell r="I1003">
            <v>25.14</v>
          </cell>
        </row>
        <row r="1004">
          <cell r="A1004" t="str">
            <v>N</v>
          </cell>
          <cell r="I1004">
            <v>305.36</v>
          </cell>
        </row>
        <row r="1005">
          <cell r="A1005" t="str">
            <v>N</v>
          </cell>
          <cell r="I1005">
            <v>-5.13</v>
          </cell>
        </row>
        <row r="1006">
          <cell r="A1006" t="str">
            <v>N</v>
          </cell>
          <cell r="I1006">
            <v>29.69</v>
          </cell>
        </row>
        <row r="1007">
          <cell r="A1007" t="str">
            <v>N</v>
          </cell>
          <cell r="I1007">
            <v>8.49</v>
          </cell>
        </row>
        <row r="1008">
          <cell r="A1008" t="str">
            <v>N</v>
          </cell>
          <cell r="I1008">
            <v>36.9</v>
          </cell>
        </row>
        <row r="1009">
          <cell r="A1009" t="str">
            <v>N</v>
          </cell>
          <cell r="I1009">
            <v>8.3800000000000008</v>
          </cell>
        </row>
        <row r="1010">
          <cell r="A1010" t="str">
            <v>N</v>
          </cell>
          <cell r="I1010">
            <v>25.14</v>
          </cell>
        </row>
        <row r="1011">
          <cell r="A1011" t="str">
            <v>N</v>
          </cell>
          <cell r="I1011">
            <v>22.9</v>
          </cell>
        </row>
        <row r="1012">
          <cell r="A1012" t="str">
            <v>N</v>
          </cell>
          <cell r="I1012">
            <v>25.14</v>
          </cell>
        </row>
        <row r="1013">
          <cell r="A1013" t="str">
            <v>N</v>
          </cell>
          <cell r="I1013">
            <v>4.1900000000000004</v>
          </cell>
        </row>
        <row r="1014">
          <cell r="A1014" t="str">
            <v>N</v>
          </cell>
          <cell r="I1014">
            <v>16.760000000000002</v>
          </cell>
        </row>
        <row r="1015">
          <cell r="A1015" t="str">
            <v>N</v>
          </cell>
          <cell r="I1015">
            <v>31.27</v>
          </cell>
        </row>
        <row r="1016">
          <cell r="A1016" t="str">
            <v>N</v>
          </cell>
          <cell r="I1016">
            <v>25.14</v>
          </cell>
        </row>
        <row r="1017">
          <cell r="A1017" t="str">
            <v>N</v>
          </cell>
          <cell r="I1017">
            <v>9.0500000000000007</v>
          </cell>
        </row>
        <row r="1018">
          <cell r="A1018" t="str">
            <v>N</v>
          </cell>
          <cell r="I1018">
            <v>21.51</v>
          </cell>
        </row>
        <row r="1019">
          <cell r="A1019" t="str">
            <v>N</v>
          </cell>
          <cell r="I1019">
            <v>25.14</v>
          </cell>
        </row>
        <row r="1020">
          <cell r="A1020" t="str">
            <v>N</v>
          </cell>
          <cell r="I1020">
            <v>21.51</v>
          </cell>
        </row>
        <row r="1021">
          <cell r="A1021" t="str">
            <v>N</v>
          </cell>
          <cell r="I1021">
            <v>8.3800000000000008</v>
          </cell>
        </row>
        <row r="1022">
          <cell r="A1022" t="str">
            <v>N</v>
          </cell>
          <cell r="I1022">
            <v>30.75</v>
          </cell>
        </row>
        <row r="1023">
          <cell r="A1023" t="str">
            <v>N</v>
          </cell>
          <cell r="I1023">
            <v>-28.32</v>
          </cell>
        </row>
        <row r="1024">
          <cell r="A1024" t="str">
            <v>N</v>
          </cell>
          <cell r="I1024">
            <v>-25.14</v>
          </cell>
        </row>
        <row r="1025">
          <cell r="A1025" t="str">
            <v>N</v>
          </cell>
          <cell r="I1025">
            <v>8.3800000000000008</v>
          </cell>
        </row>
        <row r="1026">
          <cell r="A1026" t="str">
            <v>N</v>
          </cell>
          <cell r="I1026">
            <v>57.53</v>
          </cell>
        </row>
        <row r="1027">
          <cell r="A1027" t="str">
            <v>N</v>
          </cell>
          <cell r="I1027">
            <v>11.75</v>
          </cell>
        </row>
        <row r="1028">
          <cell r="A1028" t="str">
            <v>N</v>
          </cell>
          <cell r="I1028">
            <v>8.3800000000000008</v>
          </cell>
        </row>
        <row r="1029">
          <cell r="A1029" t="str">
            <v>N</v>
          </cell>
          <cell r="I1029">
            <v>63.55</v>
          </cell>
        </row>
        <row r="1030">
          <cell r="A1030" t="str">
            <v>N</v>
          </cell>
          <cell r="I1030">
            <v>3.93</v>
          </cell>
        </row>
        <row r="1031">
          <cell r="A1031" t="str">
            <v>N</v>
          </cell>
          <cell r="I1031">
            <v>32.229999999999997</v>
          </cell>
        </row>
        <row r="1032">
          <cell r="A1032" t="str">
            <v>N</v>
          </cell>
          <cell r="I1032">
            <v>8.3800000000000008</v>
          </cell>
        </row>
        <row r="1033">
          <cell r="A1033" t="str">
            <v>N</v>
          </cell>
        </row>
        <row r="1034">
          <cell r="A1034">
            <v>315</v>
          </cell>
          <cell r="I1034">
            <v>102.66</v>
          </cell>
        </row>
        <row r="1035">
          <cell r="A1035" t="str">
            <v>N</v>
          </cell>
          <cell r="I1035">
            <v>6.84</v>
          </cell>
        </row>
        <row r="1036">
          <cell r="A1036" t="str">
            <v>N</v>
          </cell>
          <cell r="I1036">
            <v>2.61</v>
          </cell>
        </row>
        <row r="1037">
          <cell r="A1037" t="str">
            <v>N</v>
          </cell>
          <cell r="I1037">
            <v>26.01</v>
          </cell>
        </row>
        <row r="1038">
          <cell r="A1038" t="str">
            <v>N</v>
          </cell>
          <cell r="I1038">
            <v>29.49</v>
          </cell>
        </row>
        <row r="1039">
          <cell r="A1039" t="str">
            <v>N</v>
          </cell>
          <cell r="I1039">
            <v>25.14</v>
          </cell>
        </row>
        <row r="1040">
          <cell r="A1040" t="str">
            <v>N</v>
          </cell>
          <cell r="I1040">
            <v>12.57</v>
          </cell>
        </row>
        <row r="1041">
          <cell r="A1041" t="str">
            <v>N</v>
          </cell>
        </row>
        <row r="1042">
          <cell r="A1042">
            <v>315</v>
          </cell>
          <cell r="I1042">
            <v>226.32</v>
          </cell>
        </row>
        <row r="1043">
          <cell r="A1043" t="str">
            <v>N</v>
          </cell>
          <cell r="I1043">
            <v>30</v>
          </cell>
        </row>
        <row r="1044">
          <cell r="A1044" t="str">
            <v>N</v>
          </cell>
          <cell r="I1044">
            <v>60</v>
          </cell>
        </row>
        <row r="1045">
          <cell r="A1045" t="str">
            <v>N</v>
          </cell>
          <cell r="I1045">
            <v>110</v>
          </cell>
        </row>
        <row r="1046">
          <cell r="A1046" t="str">
            <v>N</v>
          </cell>
          <cell r="I1046">
            <v>26.32</v>
          </cell>
        </row>
        <row r="1047">
          <cell r="A1047" t="str">
            <v>N</v>
          </cell>
        </row>
        <row r="1048">
          <cell r="A1048">
            <v>315</v>
          </cell>
          <cell r="I1048">
            <v>8.4</v>
          </cell>
        </row>
        <row r="1049">
          <cell r="A1049" t="str">
            <v>N</v>
          </cell>
          <cell r="I1049">
            <v>8.4</v>
          </cell>
        </row>
        <row r="1050">
          <cell r="A1050" t="str">
            <v>N</v>
          </cell>
        </row>
        <row r="1051">
          <cell r="A1051">
            <v>315</v>
          </cell>
          <cell r="I1051">
            <v>122.99999999999999</v>
          </cell>
        </row>
        <row r="1052">
          <cell r="A1052" t="str">
            <v>N</v>
          </cell>
          <cell r="I1052">
            <v>40.36</v>
          </cell>
        </row>
        <row r="1053">
          <cell r="A1053" t="str">
            <v>N</v>
          </cell>
          <cell r="I1053">
            <v>4.37</v>
          </cell>
        </row>
        <row r="1054">
          <cell r="A1054" t="str">
            <v>N</v>
          </cell>
          <cell r="I1054">
            <v>3.23</v>
          </cell>
        </row>
        <row r="1055">
          <cell r="A1055" t="str">
            <v>N</v>
          </cell>
          <cell r="I1055">
            <v>-4.12</v>
          </cell>
        </row>
        <row r="1056">
          <cell r="A1056" t="str">
            <v>N</v>
          </cell>
          <cell r="I1056">
            <v>3.36</v>
          </cell>
        </row>
        <row r="1057">
          <cell r="A1057" t="str">
            <v>N</v>
          </cell>
          <cell r="I1057">
            <v>6.69</v>
          </cell>
        </row>
        <row r="1058">
          <cell r="A1058" t="str">
            <v>N</v>
          </cell>
          <cell r="I1058">
            <v>5.04</v>
          </cell>
        </row>
        <row r="1059">
          <cell r="A1059" t="str">
            <v>N</v>
          </cell>
          <cell r="I1059">
            <v>50.8</v>
          </cell>
        </row>
        <row r="1060">
          <cell r="A1060" t="str">
            <v>N</v>
          </cell>
          <cell r="I1060">
            <v>1.69</v>
          </cell>
        </row>
        <row r="1061">
          <cell r="A1061" t="str">
            <v>N</v>
          </cell>
          <cell r="I1061">
            <v>11.58</v>
          </cell>
        </row>
        <row r="1062">
          <cell r="A1062" t="str">
            <v>N</v>
          </cell>
        </row>
        <row r="1063">
          <cell r="A1063">
            <v>315</v>
          </cell>
          <cell r="I1063">
            <v>504.87999999999988</v>
          </cell>
        </row>
        <row r="1064">
          <cell r="A1064" t="str">
            <v>N</v>
          </cell>
          <cell r="I1064">
            <v>10.64</v>
          </cell>
        </row>
        <row r="1065">
          <cell r="A1065" t="str">
            <v>N</v>
          </cell>
          <cell r="I1065">
            <v>-0.54</v>
          </cell>
        </row>
        <row r="1066">
          <cell r="A1066" t="str">
            <v>N</v>
          </cell>
          <cell r="I1066">
            <v>5.04</v>
          </cell>
        </row>
        <row r="1067">
          <cell r="A1067" t="str">
            <v>N</v>
          </cell>
          <cell r="I1067">
            <v>2.5</v>
          </cell>
        </row>
        <row r="1068">
          <cell r="A1068" t="str">
            <v>N</v>
          </cell>
          <cell r="I1068">
            <v>16.8</v>
          </cell>
        </row>
        <row r="1069">
          <cell r="A1069" t="str">
            <v>N</v>
          </cell>
          <cell r="I1069">
            <v>40.72</v>
          </cell>
        </row>
        <row r="1070">
          <cell r="A1070" t="str">
            <v>N</v>
          </cell>
          <cell r="I1070">
            <v>5.04</v>
          </cell>
        </row>
        <row r="1071">
          <cell r="A1071" t="str">
            <v>N</v>
          </cell>
          <cell r="I1071">
            <v>8.5</v>
          </cell>
        </row>
        <row r="1072">
          <cell r="A1072" t="str">
            <v>N</v>
          </cell>
          <cell r="I1072">
            <v>5.04</v>
          </cell>
        </row>
        <row r="1073">
          <cell r="A1073" t="str">
            <v>N</v>
          </cell>
          <cell r="I1073">
            <v>42.79</v>
          </cell>
        </row>
        <row r="1074">
          <cell r="A1074" t="str">
            <v>N</v>
          </cell>
          <cell r="I1074">
            <v>42.48</v>
          </cell>
        </row>
        <row r="1075">
          <cell r="A1075" t="str">
            <v>N</v>
          </cell>
          <cell r="I1075">
            <v>5.86</v>
          </cell>
        </row>
        <row r="1076">
          <cell r="A1076" t="str">
            <v>N</v>
          </cell>
          <cell r="I1076">
            <v>-0.46</v>
          </cell>
        </row>
        <row r="1077">
          <cell r="A1077" t="str">
            <v>N</v>
          </cell>
          <cell r="I1077">
            <v>6.84</v>
          </cell>
        </row>
        <row r="1078">
          <cell r="A1078" t="str">
            <v>N</v>
          </cell>
          <cell r="I1078">
            <v>5.0599999999999996</v>
          </cell>
        </row>
        <row r="1079">
          <cell r="A1079" t="str">
            <v>N</v>
          </cell>
          <cell r="I1079">
            <v>5.04</v>
          </cell>
        </row>
        <row r="1080">
          <cell r="A1080" t="str">
            <v>N</v>
          </cell>
          <cell r="I1080">
            <v>2.81</v>
          </cell>
        </row>
        <row r="1081">
          <cell r="A1081" t="str">
            <v>N</v>
          </cell>
          <cell r="I1081">
            <v>8.2799999999999994</v>
          </cell>
        </row>
        <row r="1082">
          <cell r="A1082" t="str">
            <v>N</v>
          </cell>
          <cell r="I1082">
            <v>50.58</v>
          </cell>
        </row>
        <row r="1083">
          <cell r="A1083" t="str">
            <v>N</v>
          </cell>
          <cell r="I1083">
            <v>56.47</v>
          </cell>
        </row>
        <row r="1084">
          <cell r="A1084" t="str">
            <v>N</v>
          </cell>
          <cell r="I1084">
            <v>19.53</v>
          </cell>
        </row>
        <row r="1085">
          <cell r="A1085" t="str">
            <v>N</v>
          </cell>
          <cell r="I1085">
            <v>5.69</v>
          </cell>
        </row>
        <row r="1086">
          <cell r="A1086" t="str">
            <v>N</v>
          </cell>
          <cell r="I1086">
            <v>9.34</v>
          </cell>
        </row>
        <row r="1087">
          <cell r="A1087" t="str">
            <v>N</v>
          </cell>
          <cell r="I1087">
            <v>1.74</v>
          </cell>
        </row>
        <row r="1088">
          <cell r="A1088" t="str">
            <v>N</v>
          </cell>
          <cell r="I1088">
            <v>3.93</v>
          </cell>
        </row>
        <row r="1089">
          <cell r="A1089" t="str">
            <v>N</v>
          </cell>
          <cell r="I1089">
            <v>2.71</v>
          </cell>
        </row>
        <row r="1090">
          <cell r="A1090" t="str">
            <v>N</v>
          </cell>
          <cell r="I1090">
            <v>6.32</v>
          </cell>
        </row>
        <row r="1091">
          <cell r="A1091" t="str">
            <v>N</v>
          </cell>
          <cell r="I1091">
            <v>5.04</v>
          </cell>
        </row>
        <row r="1092">
          <cell r="A1092" t="str">
            <v>N</v>
          </cell>
          <cell r="I1092">
            <v>23.14</v>
          </cell>
        </row>
        <row r="1093">
          <cell r="A1093" t="str">
            <v>N</v>
          </cell>
          <cell r="I1093">
            <v>8.9</v>
          </cell>
        </row>
        <row r="1094">
          <cell r="A1094" t="str">
            <v>N</v>
          </cell>
          <cell r="I1094">
            <v>16.87</v>
          </cell>
        </row>
        <row r="1095">
          <cell r="A1095" t="str">
            <v>N</v>
          </cell>
          <cell r="I1095">
            <v>16.97</v>
          </cell>
        </row>
        <row r="1096">
          <cell r="A1096" t="str">
            <v>N</v>
          </cell>
          <cell r="I1096">
            <v>3.84</v>
          </cell>
        </row>
        <row r="1097">
          <cell r="A1097" t="str">
            <v>N</v>
          </cell>
          <cell r="I1097">
            <v>6.93</v>
          </cell>
        </row>
        <row r="1098">
          <cell r="A1098" t="str">
            <v>N</v>
          </cell>
          <cell r="I1098">
            <v>2.78</v>
          </cell>
        </row>
        <row r="1099">
          <cell r="A1099" t="str">
            <v>N</v>
          </cell>
          <cell r="I1099">
            <v>3.38</v>
          </cell>
        </row>
        <row r="1100">
          <cell r="A1100" t="str">
            <v>N</v>
          </cell>
          <cell r="I1100">
            <v>7.16</v>
          </cell>
        </row>
        <row r="1101">
          <cell r="A1101" t="str">
            <v>N</v>
          </cell>
          <cell r="I1101">
            <v>8.0500000000000007</v>
          </cell>
        </row>
        <row r="1102">
          <cell r="A1102" t="str">
            <v>N</v>
          </cell>
          <cell r="I1102">
            <v>1.83</v>
          </cell>
        </row>
        <row r="1103">
          <cell r="A1103" t="str">
            <v>N</v>
          </cell>
          <cell r="I1103">
            <v>13.71</v>
          </cell>
        </row>
        <row r="1104">
          <cell r="A1104" t="str">
            <v>N</v>
          </cell>
          <cell r="I1104">
            <v>0.53</v>
          </cell>
        </row>
        <row r="1105">
          <cell r="A1105" t="str">
            <v>N</v>
          </cell>
          <cell r="I1105">
            <v>8.6199999999999992</v>
          </cell>
        </row>
        <row r="1106">
          <cell r="A1106" t="str">
            <v>N</v>
          </cell>
          <cell r="I1106">
            <v>8.3800000000000008</v>
          </cell>
        </row>
        <row r="1107">
          <cell r="A1107" t="str">
            <v>N</v>
          </cell>
        </row>
        <row r="1108">
          <cell r="A1108">
            <v>315</v>
          </cell>
          <cell r="I1108">
            <v>25.69</v>
          </cell>
        </row>
        <row r="1109">
          <cell r="A1109" t="str">
            <v>N</v>
          </cell>
          <cell r="I1109">
            <v>20.91</v>
          </cell>
        </row>
        <row r="1110">
          <cell r="A1110" t="str">
            <v>N</v>
          </cell>
          <cell r="I1110">
            <v>3.6</v>
          </cell>
        </row>
        <row r="1111">
          <cell r="A1111" t="str">
            <v>N</v>
          </cell>
          <cell r="I1111">
            <v>1.18</v>
          </cell>
        </row>
        <row r="1112">
          <cell r="A1112" t="str">
            <v>N</v>
          </cell>
        </row>
        <row r="1113">
          <cell r="A1113" t="str">
            <v>N</v>
          </cell>
        </row>
        <row r="1114">
          <cell r="A1114">
            <v>315</v>
          </cell>
          <cell r="I1114">
            <v>2750.9900000000002</v>
          </cell>
        </row>
        <row r="1115">
          <cell r="A1115" t="str">
            <v>N</v>
          </cell>
          <cell r="I1115">
            <v>16.809999999999999</v>
          </cell>
        </row>
        <row r="1116">
          <cell r="A1116" t="str">
            <v>N</v>
          </cell>
          <cell r="I1116">
            <v>21.21</v>
          </cell>
        </row>
        <row r="1117">
          <cell r="A1117" t="str">
            <v>N</v>
          </cell>
          <cell r="I1117">
            <v>20.82</v>
          </cell>
        </row>
        <row r="1118">
          <cell r="A1118" t="str">
            <v>N</v>
          </cell>
          <cell r="I1118">
            <v>49.01</v>
          </cell>
        </row>
        <row r="1119">
          <cell r="A1119" t="str">
            <v>N</v>
          </cell>
          <cell r="I1119">
            <v>21</v>
          </cell>
        </row>
        <row r="1120">
          <cell r="A1120" t="str">
            <v>N</v>
          </cell>
          <cell r="I1120">
            <v>9.42</v>
          </cell>
        </row>
        <row r="1121">
          <cell r="A1121" t="str">
            <v>N</v>
          </cell>
          <cell r="I1121">
            <v>21.68</v>
          </cell>
        </row>
        <row r="1122">
          <cell r="A1122" t="str">
            <v>N</v>
          </cell>
          <cell r="I1122">
            <v>69.040000000000006</v>
          </cell>
        </row>
        <row r="1123">
          <cell r="A1123" t="str">
            <v>N</v>
          </cell>
          <cell r="I1123">
            <v>36.090000000000003</v>
          </cell>
        </row>
        <row r="1124">
          <cell r="A1124" t="str">
            <v>N</v>
          </cell>
          <cell r="I1124">
            <v>31.86</v>
          </cell>
        </row>
        <row r="1125">
          <cell r="A1125" t="str">
            <v>N</v>
          </cell>
          <cell r="I1125">
            <v>56.41</v>
          </cell>
        </row>
        <row r="1126">
          <cell r="A1126" t="str">
            <v>N</v>
          </cell>
          <cell r="I1126">
            <v>5.04</v>
          </cell>
        </row>
        <row r="1127">
          <cell r="A1127" t="str">
            <v>N</v>
          </cell>
          <cell r="I1127">
            <v>1.99</v>
          </cell>
        </row>
        <row r="1128">
          <cell r="A1128" t="str">
            <v>N</v>
          </cell>
          <cell r="I1128">
            <v>31.95</v>
          </cell>
        </row>
        <row r="1129">
          <cell r="A1129" t="str">
            <v>N</v>
          </cell>
          <cell r="I1129">
            <v>5.08</v>
          </cell>
        </row>
        <row r="1130">
          <cell r="A1130" t="str">
            <v>N</v>
          </cell>
          <cell r="I1130">
            <v>14</v>
          </cell>
        </row>
        <row r="1131">
          <cell r="A1131" t="str">
            <v>N</v>
          </cell>
          <cell r="I1131">
            <v>4.79</v>
          </cell>
        </row>
        <row r="1132">
          <cell r="A1132" t="str">
            <v>N</v>
          </cell>
          <cell r="I1132">
            <v>14.15</v>
          </cell>
        </row>
        <row r="1133">
          <cell r="A1133" t="str">
            <v>N</v>
          </cell>
          <cell r="I1133">
            <v>1.68</v>
          </cell>
        </row>
        <row r="1134">
          <cell r="A1134" t="str">
            <v>N</v>
          </cell>
          <cell r="I1134">
            <v>2.82</v>
          </cell>
        </row>
        <row r="1135">
          <cell r="A1135" t="str">
            <v>N</v>
          </cell>
          <cell r="I1135">
            <v>23.83</v>
          </cell>
        </row>
        <row r="1136">
          <cell r="A1136" t="str">
            <v>N</v>
          </cell>
          <cell r="I1136">
            <v>13.22</v>
          </cell>
        </row>
        <row r="1137">
          <cell r="A1137" t="str">
            <v>N</v>
          </cell>
          <cell r="I1137">
            <v>9.4499999999999993</v>
          </cell>
        </row>
        <row r="1138">
          <cell r="A1138" t="str">
            <v>N</v>
          </cell>
          <cell r="I1138">
            <v>6.65</v>
          </cell>
        </row>
        <row r="1139">
          <cell r="A1139" t="str">
            <v>N</v>
          </cell>
          <cell r="I1139">
            <v>7.65</v>
          </cell>
        </row>
        <row r="1140">
          <cell r="A1140" t="str">
            <v>N</v>
          </cell>
          <cell r="I1140">
            <v>23.46</v>
          </cell>
        </row>
        <row r="1141">
          <cell r="A1141" t="str">
            <v>N</v>
          </cell>
          <cell r="I1141">
            <v>10.42</v>
          </cell>
        </row>
        <row r="1142">
          <cell r="A1142" t="str">
            <v>N</v>
          </cell>
          <cell r="I1142">
            <v>3.26</v>
          </cell>
        </row>
        <row r="1143">
          <cell r="A1143" t="str">
            <v>N</v>
          </cell>
          <cell r="I1143">
            <v>18.61</v>
          </cell>
        </row>
        <row r="1144">
          <cell r="A1144" t="str">
            <v>N</v>
          </cell>
          <cell r="I1144">
            <v>17.32</v>
          </cell>
        </row>
        <row r="1145">
          <cell r="A1145" t="str">
            <v>N</v>
          </cell>
          <cell r="I1145">
            <v>5.2</v>
          </cell>
        </row>
        <row r="1146">
          <cell r="A1146" t="str">
            <v>N</v>
          </cell>
          <cell r="I1146">
            <v>90.82</v>
          </cell>
        </row>
        <row r="1147">
          <cell r="A1147" t="str">
            <v>N</v>
          </cell>
          <cell r="I1147">
            <v>5.04</v>
          </cell>
        </row>
        <row r="1148">
          <cell r="A1148" t="str">
            <v>N</v>
          </cell>
          <cell r="I1148">
            <v>42.93</v>
          </cell>
        </row>
        <row r="1149">
          <cell r="A1149" t="str">
            <v>N</v>
          </cell>
          <cell r="I1149">
            <v>19.43</v>
          </cell>
        </row>
        <row r="1150">
          <cell r="A1150" t="str">
            <v>N</v>
          </cell>
          <cell r="I1150">
            <v>7.55</v>
          </cell>
        </row>
        <row r="1151">
          <cell r="A1151" t="str">
            <v>N</v>
          </cell>
          <cell r="I1151">
            <v>35.880000000000003</v>
          </cell>
        </row>
        <row r="1152">
          <cell r="A1152" t="str">
            <v>N</v>
          </cell>
          <cell r="I1152">
            <v>48.65</v>
          </cell>
        </row>
        <row r="1153">
          <cell r="A1153" t="str">
            <v>N</v>
          </cell>
          <cell r="I1153">
            <v>5.04</v>
          </cell>
        </row>
        <row r="1154">
          <cell r="A1154" t="str">
            <v>N</v>
          </cell>
          <cell r="I1154">
            <v>7.36</v>
          </cell>
        </row>
        <row r="1155">
          <cell r="A1155" t="str">
            <v>N</v>
          </cell>
          <cell r="I1155">
            <v>9.85</v>
          </cell>
        </row>
        <row r="1156">
          <cell r="A1156" t="str">
            <v>N</v>
          </cell>
          <cell r="I1156">
            <v>6.28</v>
          </cell>
        </row>
        <row r="1157">
          <cell r="A1157" t="str">
            <v>N</v>
          </cell>
          <cell r="I1157">
            <v>27.39</v>
          </cell>
        </row>
        <row r="1158">
          <cell r="A1158" t="str">
            <v>N</v>
          </cell>
          <cell r="I1158">
            <v>18.7</v>
          </cell>
        </row>
        <row r="1159">
          <cell r="A1159" t="str">
            <v>N</v>
          </cell>
          <cell r="I1159">
            <v>6.01</v>
          </cell>
        </row>
        <row r="1160">
          <cell r="A1160" t="str">
            <v>N</v>
          </cell>
          <cell r="I1160">
            <v>22.91</v>
          </cell>
        </row>
        <row r="1161">
          <cell r="A1161" t="str">
            <v>N</v>
          </cell>
          <cell r="I1161">
            <v>17.34</v>
          </cell>
        </row>
        <row r="1162">
          <cell r="A1162" t="str">
            <v>N</v>
          </cell>
          <cell r="I1162">
            <v>5.04</v>
          </cell>
        </row>
        <row r="1163">
          <cell r="A1163" t="str">
            <v>N</v>
          </cell>
          <cell r="I1163">
            <v>-0.24</v>
          </cell>
        </row>
        <row r="1164">
          <cell r="A1164" t="str">
            <v>N</v>
          </cell>
          <cell r="I1164">
            <v>1.68</v>
          </cell>
        </row>
        <row r="1165">
          <cell r="A1165" t="str">
            <v>N</v>
          </cell>
          <cell r="I1165">
            <v>14.2</v>
          </cell>
        </row>
        <row r="1166">
          <cell r="A1166" t="str">
            <v>N</v>
          </cell>
          <cell r="I1166">
            <v>10.77</v>
          </cell>
        </row>
        <row r="1167">
          <cell r="A1167" t="str">
            <v>N</v>
          </cell>
          <cell r="I1167">
            <v>7.4</v>
          </cell>
        </row>
        <row r="1168">
          <cell r="A1168" t="str">
            <v>N</v>
          </cell>
          <cell r="I1168">
            <v>17.850000000000001</v>
          </cell>
        </row>
        <row r="1169">
          <cell r="A1169" t="str">
            <v>N</v>
          </cell>
          <cell r="I1169">
            <v>23.99</v>
          </cell>
        </row>
        <row r="1170">
          <cell r="A1170" t="str">
            <v>N</v>
          </cell>
          <cell r="I1170">
            <v>3.86</v>
          </cell>
        </row>
        <row r="1171">
          <cell r="A1171" t="str">
            <v>N</v>
          </cell>
          <cell r="I1171">
            <v>27.93</v>
          </cell>
        </row>
        <row r="1172">
          <cell r="A1172" t="str">
            <v>N</v>
          </cell>
          <cell r="I1172">
            <v>13.85</v>
          </cell>
        </row>
        <row r="1173">
          <cell r="A1173" t="str">
            <v>N</v>
          </cell>
          <cell r="I1173">
            <v>3.29</v>
          </cell>
        </row>
        <row r="1174">
          <cell r="A1174" t="str">
            <v>N</v>
          </cell>
          <cell r="I1174">
            <v>5.04</v>
          </cell>
        </row>
        <row r="1175">
          <cell r="A1175" t="str">
            <v>N</v>
          </cell>
          <cell r="I1175">
            <v>11.47</v>
          </cell>
        </row>
        <row r="1176">
          <cell r="A1176" t="str">
            <v>N</v>
          </cell>
          <cell r="I1176">
            <v>58.76</v>
          </cell>
        </row>
        <row r="1177">
          <cell r="A1177" t="str">
            <v>N</v>
          </cell>
          <cell r="I1177">
            <v>3.12</v>
          </cell>
        </row>
        <row r="1178">
          <cell r="A1178" t="str">
            <v>N</v>
          </cell>
          <cell r="I1178">
            <v>2.23</v>
          </cell>
        </row>
        <row r="1179">
          <cell r="A1179" t="str">
            <v>N</v>
          </cell>
          <cell r="I1179">
            <v>44.24</v>
          </cell>
        </row>
        <row r="1180">
          <cell r="A1180" t="str">
            <v>N</v>
          </cell>
          <cell r="I1180">
            <v>30.79</v>
          </cell>
        </row>
        <row r="1181">
          <cell r="A1181" t="str">
            <v>N</v>
          </cell>
          <cell r="I1181">
            <v>17.53</v>
          </cell>
        </row>
        <row r="1182">
          <cell r="A1182" t="str">
            <v>N</v>
          </cell>
          <cell r="I1182">
            <v>1.68</v>
          </cell>
        </row>
        <row r="1183">
          <cell r="A1183" t="str">
            <v>N</v>
          </cell>
          <cell r="I1183">
            <v>5.0599999999999996</v>
          </cell>
        </row>
        <row r="1184">
          <cell r="A1184" t="str">
            <v>N</v>
          </cell>
          <cell r="I1184">
            <v>16.79</v>
          </cell>
        </row>
        <row r="1185">
          <cell r="A1185" t="str">
            <v>N</v>
          </cell>
          <cell r="I1185">
            <v>37.14</v>
          </cell>
        </row>
        <row r="1186">
          <cell r="A1186" t="str">
            <v>N</v>
          </cell>
          <cell r="I1186">
            <v>9.7200000000000006</v>
          </cell>
        </row>
        <row r="1187">
          <cell r="A1187" t="str">
            <v>N</v>
          </cell>
          <cell r="I1187">
            <v>8.17</v>
          </cell>
        </row>
        <row r="1188">
          <cell r="A1188" t="str">
            <v>N</v>
          </cell>
          <cell r="I1188">
            <v>23.16</v>
          </cell>
        </row>
        <row r="1189">
          <cell r="A1189" t="str">
            <v>N</v>
          </cell>
          <cell r="I1189">
            <v>4.4000000000000004</v>
          </cell>
        </row>
        <row r="1190">
          <cell r="A1190" t="str">
            <v>N</v>
          </cell>
          <cell r="I1190">
            <v>9.2200000000000006</v>
          </cell>
        </row>
        <row r="1191">
          <cell r="A1191" t="str">
            <v>N</v>
          </cell>
          <cell r="I1191">
            <v>5.05</v>
          </cell>
        </row>
        <row r="1192">
          <cell r="A1192" t="str">
            <v>N</v>
          </cell>
          <cell r="I1192">
            <v>50.33</v>
          </cell>
        </row>
        <row r="1193">
          <cell r="A1193" t="str">
            <v>N</v>
          </cell>
          <cell r="I1193">
            <v>2.83</v>
          </cell>
        </row>
        <row r="1194">
          <cell r="A1194" t="str">
            <v>N</v>
          </cell>
          <cell r="I1194">
            <v>5.63</v>
          </cell>
        </row>
        <row r="1195">
          <cell r="A1195" t="str">
            <v>N</v>
          </cell>
          <cell r="I1195">
            <v>3.83</v>
          </cell>
        </row>
        <row r="1196">
          <cell r="A1196" t="str">
            <v>N</v>
          </cell>
          <cell r="I1196">
            <v>14.03</v>
          </cell>
        </row>
        <row r="1197">
          <cell r="A1197" t="str">
            <v>N</v>
          </cell>
          <cell r="I1197">
            <v>3.37</v>
          </cell>
        </row>
        <row r="1198">
          <cell r="A1198" t="str">
            <v>N</v>
          </cell>
          <cell r="I1198">
            <v>0.13</v>
          </cell>
        </row>
        <row r="1199">
          <cell r="A1199" t="str">
            <v>N</v>
          </cell>
          <cell r="I1199">
            <v>6.39</v>
          </cell>
        </row>
        <row r="1200">
          <cell r="A1200" t="str">
            <v>N</v>
          </cell>
          <cell r="I1200">
            <v>19.13</v>
          </cell>
        </row>
        <row r="1201">
          <cell r="A1201" t="str">
            <v>N</v>
          </cell>
          <cell r="I1201">
            <v>3.36</v>
          </cell>
        </row>
        <row r="1202">
          <cell r="A1202" t="str">
            <v>N</v>
          </cell>
          <cell r="I1202">
            <v>16.170000000000002</v>
          </cell>
        </row>
        <row r="1203">
          <cell r="A1203" t="str">
            <v>N</v>
          </cell>
          <cell r="I1203">
            <v>8.6300000000000008</v>
          </cell>
        </row>
        <row r="1204">
          <cell r="A1204" t="str">
            <v>N</v>
          </cell>
          <cell r="I1204">
            <v>1.89</v>
          </cell>
        </row>
        <row r="1205">
          <cell r="A1205" t="str">
            <v>N</v>
          </cell>
          <cell r="I1205">
            <v>48.58</v>
          </cell>
        </row>
        <row r="1206">
          <cell r="A1206" t="str">
            <v>N</v>
          </cell>
          <cell r="I1206">
            <v>4.13</v>
          </cell>
        </row>
        <row r="1207">
          <cell r="A1207" t="str">
            <v>N</v>
          </cell>
          <cell r="I1207">
            <v>18.600000000000001</v>
          </cell>
        </row>
        <row r="1208">
          <cell r="A1208" t="str">
            <v>N</v>
          </cell>
          <cell r="I1208">
            <v>11.76</v>
          </cell>
        </row>
        <row r="1209">
          <cell r="A1209" t="str">
            <v>N</v>
          </cell>
          <cell r="I1209">
            <v>0.21</v>
          </cell>
        </row>
        <row r="1210">
          <cell r="A1210" t="str">
            <v>N</v>
          </cell>
          <cell r="I1210">
            <v>21.98</v>
          </cell>
        </row>
        <row r="1211">
          <cell r="A1211" t="str">
            <v>N</v>
          </cell>
          <cell r="I1211">
            <v>1.92</v>
          </cell>
        </row>
        <row r="1212">
          <cell r="A1212" t="str">
            <v>N</v>
          </cell>
          <cell r="I1212">
            <v>0.72</v>
          </cell>
        </row>
        <row r="1213">
          <cell r="A1213" t="str">
            <v>N</v>
          </cell>
          <cell r="I1213">
            <v>5.04</v>
          </cell>
        </row>
        <row r="1214">
          <cell r="A1214" t="str">
            <v>N</v>
          </cell>
          <cell r="I1214">
            <v>26.07</v>
          </cell>
        </row>
        <row r="1215">
          <cell r="A1215" t="str">
            <v>N</v>
          </cell>
          <cell r="I1215">
            <v>25.64</v>
          </cell>
        </row>
        <row r="1216">
          <cell r="A1216" t="str">
            <v>N</v>
          </cell>
          <cell r="I1216">
            <v>2.5099999999999998</v>
          </cell>
        </row>
        <row r="1217">
          <cell r="A1217" t="str">
            <v>N</v>
          </cell>
          <cell r="I1217">
            <v>0.88</v>
          </cell>
        </row>
        <row r="1218">
          <cell r="A1218" t="str">
            <v>N</v>
          </cell>
          <cell r="I1218">
            <v>54.91</v>
          </cell>
        </row>
        <row r="1219">
          <cell r="A1219" t="str">
            <v>N</v>
          </cell>
          <cell r="I1219">
            <v>14.26</v>
          </cell>
        </row>
        <row r="1220">
          <cell r="A1220" t="str">
            <v>N</v>
          </cell>
          <cell r="I1220">
            <v>3.98</v>
          </cell>
        </row>
        <row r="1221">
          <cell r="A1221" t="str">
            <v>N</v>
          </cell>
          <cell r="I1221">
            <v>59.73</v>
          </cell>
        </row>
        <row r="1222">
          <cell r="A1222" t="str">
            <v>N</v>
          </cell>
          <cell r="I1222">
            <v>131.52000000000001</v>
          </cell>
        </row>
        <row r="1223">
          <cell r="A1223" t="str">
            <v>N</v>
          </cell>
          <cell r="I1223">
            <v>4.92</v>
          </cell>
        </row>
        <row r="1224">
          <cell r="A1224" t="str">
            <v>N</v>
          </cell>
          <cell r="I1224">
            <v>54.26</v>
          </cell>
        </row>
        <row r="1225">
          <cell r="A1225" t="str">
            <v>N</v>
          </cell>
          <cell r="I1225">
            <v>30.34</v>
          </cell>
        </row>
        <row r="1226">
          <cell r="A1226" t="str">
            <v>N</v>
          </cell>
          <cell r="I1226">
            <v>11.76</v>
          </cell>
        </row>
        <row r="1227">
          <cell r="A1227" t="str">
            <v>N</v>
          </cell>
          <cell r="I1227">
            <v>23.81</v>
          </cell>
        </row>
        <row r="1228">
          <cell r="A1228" t="str">
            <v>N</v>
          </cell>
          <cell r="I1228">
            <v>0.24</v>
          </cell>
        </row>
        <row r="1229">
          <cell r="A1229" t="str">
            <v>N</v>
          </cell>
          <cell r="I1229">
            <v>24.53</v>
          </cell>
        </row>
        <row r="1230">
          <cell r="A1230" t="str">
            <v>N</v>
          </cell>
          <cell r="I1230">
            <v>111.68</v>
          </cell>
        </row>
        <row r="1231">
          <cell r="A1231" t="str">
            <v>N</v>
          </cell>
          <cell r="I1231">
            <v>8.5399999999999991</v>
          </cell>
        </row>
        <row r="1232">
          <cell r="A1232" t="str">
            <v>N</v>
          </cell>
          <cell r="I1232">
            <v>37.18</v>
          </cell>
        </row>
        <row r="1233">
          <cell r="A1233" t="str">
            <v>N</v>
          </cell>
          <cell r="I1233">
            <v>8.01</v>
          </cell>
        </row>
        <row r="1234">
          <cell r="A1234" t="str">
            <v>N</v>
          </cell>
          <cell r="I1234">
            <v>2.64</v>
          </cell>
        </row>
        <row r="1235">
          <cell r="A1235" t="str">
            <v>N</v>
          </cell>
          <cell r="I1235">
            <v>4.92</v>
          </cell>
        </row>
        <row r="1236">
          <cell r="A1236" t="str">
            <v>N</v>
          </cell>
          <cell r="I1236">
            <v>36.369999999999997</v>
          </cell>
        </row>
        <row r="1237">
          <cell r="A1237" t="str">
            <v>N</v>
          </cell>
          <cell r="I1237">
            <v>8.5399999999999991</v>
          </cell>
        </row>
        <row r="1238">
          <cell r="A1238" t="str">
            <v>N</v>
          </cell>
          <cell r="I1238">
            <v>1.81</v>
          </cell>
        </row>
        <row r="1239">
          <cell r="A1239" t="str">
            <v>N</v>
          </cell>
          <cell r="I1239">
            <v>14.57</v>
          </cell>
        </row>
        <row r="1240">
          <cell r="A1240" t="str">
            <v>N</v>
          </cell>
          <cell r="I1240">
            <v>8.24</v>
          </cell>
        </row>
        <row r="1241">
          <cell r="A1241" t="str">
            <v>N</v>
          </cell>
          <cell r="I1241">
            <v>23.54</v>
          </cell>
        </row>
        <row r="1242">
          <cell r="A1242" t="str">
            <v>N</v>
          </cell>
          <cell r="I1242">
            <v>2.2000000000000002</v>
          </cell>
        </row>
        <row r="1243">
          <cell r="A1243" t="str">
            <v>N</v>
          </cell>
          <cell r="I1243">
            <v>0.66</v>
          </cell>
        </row>
        <row r="1244">
          <cell r="A1244" t="str">
            <v>N</v>
          </cell>
          <cell r="I1244">
            <v>0.21</v>
          </cell>
        </row>
        <row r="1245">
          <cell r="A1245" t="str">
            <v>N</v>
          </cell>
          <cell r="I1245">
            <v>7.0000000000000007E-2</v>
          </cell>
        </row>
        <row r="1246">
          <cell r="A1246" t="str">
            <v>N</v>
          </cell>
          <cell r="I1246">
            <v>384.22</v>
          </cell>
        </row>
        <row r="1247">
          <cell r="A1247" t="str">
            <v>N</v>
          </cell>
          <cell r="I1247">
            <v>11.28</v>
          </cell>
        </row>
        <row r="1248">
          <cell r="A1248" t="str">
            <v>N</v>
          </cell>
        </row>
        <row r="1249">
          <cell r="A1249">
            <v>315</v>
          </cell>
          <cell r="I1249">
            <v>-0.27</v>
          </cell>
        </row>
        <row r="1250">
          <cell r="A1250" t="str">
            <v>N</v>
          </cell>
          <cell r="I1250">
            <v>-0.27</v>
          </cell>
        </row>
        <row r="1251">
          <cell r="A1251" t="str">
            <v>N</v>
          </cell>
        </row>
        <row r="1252">
          <cell r="A1252">
            <v>315</v>
          </cell>
          <cell r="I1252">
            <v>3.47</v>
          </cell>
        </row>
        <row r="1253">
          <cell r="A1253" t="str">
            <v>N</v>
          </cell>
          <cell r="I1253">
            <v>3.47</v>
          </cell>
        </row>
        <row r="1254">
          <cell r="A1254" t="str">
            <v>N</v>
          </cell>
        </row>
        <row r="1255">
          <cell r="A1255">
            <v>315</v>
          </cell>
          <cell r="I1255">
            <v>506.55000000000007</v>
          </cell>
        </row>
        <row r="1256">
          <cell r="A1256" t="str">
            <v>N</v>
          </cell>
          <cell r="I1256">
            <v>27.11</v>
          </cell>
        </row>
        <row r="1257">
          <cell r="A1257" t="str">
            <v>N</v>
          </cell>
          <cell r="I1257">
            <v>20.82</v>
          </cell>
        </row>
        <row r="1258">
          <cell r="A1258" t="str">
            <v>N</v>
          </cell>
          <cell r="I1258">
            <v>6.53</v>
          </cell>
        </row>
        <row r="1259">
          <cell r="A1259" t="str">
            <v>N</v>
          </cell>
          <cell r="I1259">
            <v>8.14</v>
          </cell>
        </row>
        <row r="1260">
          <cell r="A1260" t="str">
            <v>N</v>
          </cell>
          <cell r="I1260">
            <v>6.89</v>
          </cell>
        </row>
        <row r="1261">
          <cell r="A1261" t="str">
            <v>N</v>
          </cell>
          <cell r="I1261">
            <v>61.57</v>
          </cell>
        </row>
        <row r="1262">
          <cell r="A1262" t="str">
            <v>N</v>
          </cell>
          <cell r="I1262">
            <v>1.9</v>
          </cell>
        </row>
        <row r="1263">
          <cell r="A1263" t="str">
            <v>N</v>
          </cell>
          <cell r="I1263">
            <v>52.07</v>
          </cell>
        </row>
        <row r="1264">
          <cell r="A1264" t="str">
            <v>N</v>
          </cell>
          <cell r="I1264">
            <v>5.04</v>
          </cell>
        </row>
        <row r="1265">
          <cell r="A1265" t="str">
            <v>N</v>
          </cell>
          <cell r="I1265">
            <v>3.18</v>
          </cell>
        </row>
        <row r="1266">
          <cell r="A1266" t="str">
            <v>N</v>
          </cell>
          <cell r="I1266">
            <v>32</v>
          </cell>
        </row>
        <row r="1267">
          <cell r="A1267" t="str">
            <v>N</v>
          </cell>
          <cell r="I1267">
            <v>5.18</v>
          </cell>
        </row>
        <row r="1268">
          <cell r="A1268" t="str">
            <v>N</v>
          </cell>
          <cell r="I1268">
            <v>34.03</v>
          </cell>
        </row>
        <row r="1269">
          <cell r="A1269" t="str">
            <v>N</v>
          </cell>
          <cell r="I1269">
            <v>16.72</v>
          </cell>
        </row>
        <row r="1270">
          <cell r="A1270" t="str">
            <v>N</v>
          </cell>
          <cell r="I1270">
            <v>1.17</v>
          </cell>
        </row>
        <row r="1271">
          <cell r="A1271" t="str">
            <v>N</v>
          </cell>
          <cell r="I1271">
            <v>12.23</v>
          </cell>
        </row>
        <row r="1272">
          <cell r="A1272" t="str">
            <v>N</v>
          </cell>
          <cell r="I1272">
            <v>1.95</v>
          </cell>
        </row>
        <row r="1273">
          <cell r="A1273" t="str">
            <v>N</v>
          </cell>
          <cell r="I1273">
            <v>5.1100000000000003</v>
          </cell>
        </row>
        <row r="1274">
          <cell r="A1274" t="str">
            <v>N</v>
          </cell>
          <cell r="I1274">
            <v>204.91</v>
          </cell>
        </row>
        <row r="1275">
          <cell r="A1275" t="str">
            <v>N</v>
          </cell>
        </row>
        <row r="1276">
          <cell r="A1276" t="str">
            <v>N</v>
          </cell>
        </row>
        <row r="1277">
          <cell r="A1277" t="str">
            <v>N</v>
          </cell>
        </row>
        <row r="1278">
          <cell r="A1278">
            <v>315</v>
          </cell>
          <cell r="I1278">
            <v>129.00000000000003</v>
          </cell>
        </row>
        <row r="1279">
          <cell r="A1279" t="str">
            <v>N</v>
          </cell>
          <cell r="I1279">
            <v>-17.57</v>
          </cell>
        </row>
        <row r="1280">
          <cell r="A1280" t="str">
            <v>N</v>
          </cell>
          <cell r="I1280">
            <v>7.82</v>
          </cell>
        </row>
        <row r="1281">
          <cell r="A1281" t="str">
            <v>N</v>
          </cell>
          <cell r="I1281">
            <v>31.28</v>
          </cell>
        </row>
        <row r="1282">
          <cell r="A1282" t="str">
            <v>N</v>
          </cell>
          <cell r="I1282">
            <v>7.82</v>
          </cell>
        </row>
        <row r="1283">
          <cell r="A1283" t="str">
            <v>N</v>
          </cell>
          <cell r="I1283">
            <v>23.46</v>
          </cell>
        </row>
        <row r="1284">
          <cell r="A1284" t="str">
            <v>N</v>
          </cell>
          <cell r="I1284">
            <v>23.46</v>
          </cell>
        </row>
        <row r="1285">
          <cell r="A1285" t="str">
            <v>N</v>
          </cell>
          <cell r="I1285">
            <v>23.46</v>
          </cell>
        </row>
        <row r="1286">
          <cell r="A1286" t="str">
            <v>N</v>
          </cell>
          <cell r="I1286">
            <v>23.46</v>
          </cell>
        </row>
        <row r="1287">
          <cell r="A1287" t="str">
            <v>N</v>
          </cell>
          <cell r="I1287">
            <v>25.14</v>
          </cell>
        </row>
        <row r="1288">
          <cell r="A1288" t="str">
            <v>N</v>
          </cell>
          <cell r="I1288">
            <v>-30.91</v>
          </cell>
        </row>
        <row r="1289">
          <cell r="A1289" t="str">
            <v>N</v>
          </cell>
          <cell r="I1289">
            <v>3.27</v>
          </cell>
        </row>
        <row r="1290">
          <cell r="A1290" t="str">
            <v>N</v>
          </cell>
          <cell r="I1290">
            <v>5.41</v>
          </cell>
        </row>
        <row r="1291">
          <cell r="A1291" t="str">
            <v>N</v>
          </cell>
          <cell r="I1291">
            <v>2.9</v>
          </cell>
        </row>
        <row r="1292">
          <cell r="A1292" t="str">
            <v>N</v>
          </cell>
        </row>
        <row r="1293">
          <cell r="A1293" t="str">
            <v>N</v>
          </cell>
        </row>
        <row r="1294">
          <cell r="A1294" t="str">
            <v>N</v>
          </cell>
        </row>
        <row r="1295">
          <cell r="A1295" t="str">
            <v>N</v>
          </cell>
        </row>
        <row r="1296">
          <cell r="A1296" t="str">
            <v>N</v>
          </cell>
        </row>
        <row r="1297">
          <cell r="A1297" t="str">
            <v>N</v>
          </cell>
        </row>
        <row r="1298">
          <cell r="A1298">
            <v>315</v>
          </cell>
          <cell r="I1298">
            <v>211.85</v>
          </cell>
        </row>
        <row r="1299">
          <cell r="A1299" t="str">
            <v>N</v>
          </cell>
          <cell r="I1299">
            <v>100.97</v>
          </cell>
        </row>
        <row r="1300">
          <cell r="A1300" t="str">
            <v>N</v>
          </cell>
          <cell r="I1300">
            <v>39.54</v>
          </cell>
        </row>
        <row r="1301">
          <cell r="A1301" t="str">
            <v>N</v>
          </cell>
          <cell r="I1301">
            <v>48.3</v>
          </cell>
        </row>
        <row r="1302">
          <cell r="A1302" t="str">
            <v>N</v>
          </cell>
          <cell r="I1302">
            <v>23.04</v>
          </cell>
        </row>
        <row r="1303">
          <cell r="A1303" t="str">
            <v>N</v>
          </cell>
        </row>
        <row r="1304">
          <cell r="A1304">
            <v>315</v>
          </cell>
          <cell r="I1304">
            <v>24486.030000000028</v>
          </cell>
        </row>
        <row r="1305">
          <cell r="A1305" t="str">
            <v>N</v>
          </cell>
          <cell r="I1305">
            <v>29.93</v>
          </cell>
        </row>
        <row r="1306">
          <cell r="A1306" t="str">
            <v>N</v>
          </cell>
          <cell r="I1306">
            <v>20.37</v>
          </cell>
        </row>
        <row r="1307">
          <cell r="A1307" t="str">
            <v>N</v>
          </cell>
          <cell r="I1307">
            <v>21.21</v>
          </cell>
        </row>
        <row r="1308">
          <cell r="A1308" t="str">
            <v>N</v>
          </cell>
          <cell r="I1308">
            <v>90.63</v>
          </cell>
        </row>
        <row r="1309">
          <cell r="A1309" t="str">
            <v>N</v>
          </cell>
          <cell r="I1309">
            <v>141.71</v>
          </cell>
        </row>
        <row r="1310">
          <cell r="A1310" t="str">
            <v>N</v>
          </cell>
          <cell r="I1310">
            <v>30.45</v>
          </cell>
        </row>
        <row r="1311">
          <cell r="A1311" t="str">
            <v>N</v>
          </cell>
          <cell r="I1311">
            <v>21.21</v>
          </cell>
        </row>
        <row r="1312">
          <cell r="A1312" t="str">
            <v>N</v>
          </cell>
          <cell r="I1312">
            <v>41.76</v>
          </cell>
        </row>
        <row r="1313">
          <cell r="A1313" t="str">
            <v>N</v>
          </cell>
          <cell r="I1313">
            <v>21.95</v>
          </cell>
        </row>
        <row r="1314">
          <cell r="A1314" t="str">
            <v>N</v>
          </cell>
          <cell r="I1314">
            <v>20.82</v>
          </cell>
        </row>
        <row r="1315">
          <cell r="A1315" t="str">
            <v>N</v>
          </cell>
          <cell r="I1315">
            <v>9.8800000000000008</v>
          </cell>
        </row>
        <row r="1316">
          <cell r="A1316" t="str">
            <v>N</v>
          </cell>
          <cell r="I1316">
            <v>131.62</v>
          </cell>
        </row>
        <row r="1317">
          <cell r="A1317" t="str">
            <v>N</v>
          </cell>
          <cell r="I1317">
            <v>16.73</v>
          </cell>
        </row>
        <row r="1318">
          <cell r="A1318" t="str">
            <v>N</v>
          </cell>
          <cell r="I1318">
            <v>21.21</v>
          </cell>
        </row>
        <row r="1319">
          <cell r="A1319" t="str">
            <v>N</v>
          </cell>
          <cell r="I1319">
            <v>19.38</v>
          </cell>
        </row>
        <row r="1320">
          <cell r="A1320" t="str">
            <v>N</v>
          </cell>
          <cell r="I1320">
            <v>21.21</v>
          </cell>
        </row>
        <row r="1321">
          <cell r="A1321" t="str">
            <v>N</v>
          </cell>
          <cell r="I1321">
            <v>18.96</v>
          </cell>
        </row>
        <row r="1322">
          <cell r="A1322" t="str">
            <v>N</v>
          </cell>
          <cell r="I1322">
            <v>63.83</v>
          </cell>
        </row>
        <row r="1323">
          <cell r="A1323" t="str">
            <v>N</v>
          </cell>
          <cell r="I1323">
            <v>69.209999999999994</v>
          </cell>
        </row>
        <row r="1324">
          <cell r="A1324" t="str">
            <v>N</v>
          </cell>
          <cell r="I1324">
            <v>48.58</v>
          </cell>
        </row>
        <row r="1325">
          <cell r="A1325" t="str">
            <v>N</v>
          </cell>
          <cell r="I1325">
            <v>7.64</v>
          </cell>
        </row>
        <row r="1326">
          <cell r="A1326" t="str">
            <v>N</v>
          </cell>
          <cell r="I1326">
            <v>-4.41</v>
          </cell>
        </row>
        <row r="1327">
          <cell r="A1327" t="str">
            <v>N</v>
          </cell>
          <cell r="I1327">
            <v>102.44</v>
          </cell>
        </row>
        <row r="1328">
          <cell r="A1328" t="str">
            <v>N</v>
          </cell>
          <cell r="I1328">
            <v>21.21</v>
          </cell>
        </row>
        <row r="1329">
          <cell r="A1329" t="str">
            <v>N</v>
          </cell>
          <cell r="I1329">
            <v>59.92</v>
          </cell>
        </row>
        <row r="1330">
          <cell r="A1330" t="str">
            <v>N</v>
          </cell>
          <cell r="I1330">
            <v>21.21</v>
          </cell>
        </row>
        <row r="1331">
          <cell r="A1331" t="str">
            <v>N</v>
          </cell>
          <cell r="I1331">
            <v>40.950000000000003</v>
          </cell>
        </row>
        <row r="1332">
          <cell r="A1332" t="str">
            <v>N</v>
          </cell>
          <cell r="I1332">
            <v>21.21</v>
          </cell>
        </row>
        <row r="1333">
          <cell r="A1333" t="str">
            <v>N</v>
          </cell>
          <cell r="I1333">
            <v>25.28</v>
          </cell>
        </row>
        <row r="1334">
          <cell r="A1334" t="str">
            <v>N</v>
          </cell>
          <cell r="I1334">
            <v>20.65</v>
          </cell>
        </row>
        <row r="1335">
          <cell r="A1335" t="str">
            <v>N</v>
          </cell>
          <cell r="I1335">
            <v>20.82</v>
          </cell>
        </row>
        <row r="1336">
          <cell r="A1336" t="str">
            <v>N</v>
          </cell>
          <cell r="I1336">
            <v>62.46</v>
          </cell>
        </row>
        <row r="1337">
          <cell r="A1337" t="str">
            <v>N</v>
          </cell>
          <cell r="I1337">
            <v>49.14</v>
          </cell>
        </row>
        <row r="1338">
          <cell r="A1338" t="str">
            <v>N</v>
          </cell>
          <cell r="I1338">
            <v>85.73</v>
          </cell>
        </row>
        <row r="1339">
          <cell r="A1339" t="str">
            <v>N</v>
          </cell>
          <cell r="I1339">
            <v>6.94</v>
          </cell>
        </row>
        <row r="1340">
          <cell r="A1340" t="str">
            <v>N</v>
          </cell>
          <cell r="I1340">
            <v>20.82</v>
          </cell>
        </row>
        <row r="1341">
          <cell r="A1341" t="str">
            <v>N</v>
          </cell>
          <cell r="I1341">
            <v>32.44</v>
          </cell>
        </row>
        <row r="1342">
          <cell r="A1342" t="str">
            <v>N</v>
          </cell>
          <cell r="I1342">
            <v>21.44</v>
          </cell>
        </row>
        <row r="1343">
          <cell r="A1343" t="str">
            <v>N</v>
          </cell>
          <cell r="I1343">
            <v>103.97</v>
          </cell>
        </row>
        <row r="1344">
          <cell r="A1344" t="str">
            <v>N</v>
          </cell>
          <cell r="I1344">
            <v>45.14</v>
          </cell>
        </row>
        <row r="1345">
          <cell r="A1345" t="str">
            <v>N</v>
          </cell>
          <cell r="I1345">
            <v>297.89999999999998</v>
          </cell>
        </row>
        <row r="1346">
          <cell r="A1346" t="str">
            <v>N</v>
          </cell>
          <cell r="I1346">
            <v>20.82</v>
          </cell>
        </row>
        <row r="1347">
          <cell r="A1347" t="str">
            <v>N</v>
          </cell>
          <cell r="I1347">
            <v>21.21</v>
          </cell>
        </row>
        <row r="1348">
          <cell r="A1348" t="str">
            <v>N</v>
          </cell>
          <cell r="I1348">
            <v>19.22</v>
          </cell>
        </row>
        <row r="1349">
          <cell r="A1349" t="str">
            <v>N</v>
          </cell>
          <cell r="I1349">
            <v>21.21</v>
          </cell>
        </row>
        <row r="1350">
          <cell r="A1350" t="str">
            <v>N</v>
          </cell>
          <cell r="I1350">
            <v>21.21</v>
          </cell>
        </row>
        <row r="1351">
          <cell r="A1351" t="str">
            <v>N</v>
          </cell>
          <cell r="I1351">
            <v>13.88</v>
          </cell>
        </row>
        <row r="1352">
          <cell r="A1352" t="str">
            <v>N</v>
          </cell>
          <cell r="I1352">
            <v>68.069999999999993</v>
          </cell>
        </row>
        <row r="1353">
          <cell r="A1353" t="str">
            <v>N</v>
          </cell>
          <cell r="I1353">
            <v>124.55</v>
          </cell>
        </row>
        <row r="1354">
          <cell r="A1354" t="str">
            <v>N</v>
          </cell>
          <cell r="I1354">
            <v>23.83</v>
          </cell>
        </row>
        <row r="1355">
          <cell r="A1355" t="str">
            <v>N</v>
          </cell>
          <cell r="I1355">
            <v>69.400000000000006</v>
          </cell>
        </row>
        <row r="1356">
          <cell r="A1356" t="str">
            <v>N</v>
          </cell>
          <cell r="I1356">
            <v>28.54</v>
          </cell>
        </row>
        <row r="1357">
          <cell r="A1357" t="str">
            <v>N</v>
          </cell>
          <cell r="I1357">
            <v>14.09</v>
          </cell>
        </row>
        <row r="1358">
          <cell r="A1358" t="str">
            <v>N</v>
          </cell>
          <cell r="I1358">
            <v>13.88</v>
          </cell>
        </row>
        <row r="1359">
          <cell r="A1359" t="str">
            <v>N</v>
          </cell>
          <cell r="I1359">
            <v>45.31</v>
          </cell>
        </row>
        <row r="1360">
          <cell r="A1360" t="str">
            <v>N</v>
          </cell>
          <cell r="I1360">
            <v>5.14</v>
          </cell>
        </row>
        <row r="1361">
          <cell r="A1361" t="str">
            <v>N</v>
          </cell>
          <cell r="I1361">
            <v>3</v>
          </cell>
        </row>
        <row r="1362">
          <cell r="A1362" t="str">
            <v>N</v>
          </cell>
          <cell r="I1362">
            <v>1.88</v>
          </cell>
        </row>
        <row r="1363">
          <cell r="A1363" t="str">
            <v>N</v>
          </cell>
          <cell r="I1363">
            <v>18.36</v>
          </cell>
        </row>
        <row r="1364">
          <cell r="A1364" t="str">
            <v>N</v>
          </cell>
          <cell r="I1364">
            <v>76.89</v>
          </cell>
        </row>
        <row r="1365">
          <cell r="A1365" t="str">
            <v>N</v>
          </cell>
          <cell r="I1365">
            <v>95.07</v>
          </cell>
        </row>
        <row r="1366">
          <cell r="A1366" t="str">
            <v>N</v>
          </cell>
          <cell r="I1366">
            <v>9.4499999999999993</v>
          </cell>
        </row>
        <row r="1367">
          <cell r="A1367" t="str">
            <v>N</v>
          </cell>
          <cell r="I1367">
            <v>47.71</v>
          </cell>
        </row>
        <row r="1368">
          <cell r="A1368" t="str">
            <v>N</v>
          </cell>
          <cell r="I1368">
            <v>63.79</v>
          </cell>
        </row>
        <row r="1369">
          <cell r="A1369" t="str">
            <v>N</v>
          </cell>
          <cell r="I1369">
            <v>3.71</v>
          </cell>
        </row>
        <row r="1370">
          <cell r="A1370" t="str">
            <v>N</v>
          </cell>
          <cell r="I1370">
            <v>1.76</v>
          </cell>
        </row>
        <row r="1371">
          <cell r="A1371" t="str">
            <v>N</v>
          </cell>
          <cell r="I1371">
            <v>13.58</v>
          </cell>
        </row>
        <row r="1372">
          <cell r="A1372" t="str">
            <v>N</v>
          </cell>
          <cell r="I1372">
            <v>9.67</v>
          </cell>
        </row>
        <row r="1373">
          <cell r="A1373" t="str">
            <v>N</v>
          </cell>
          <cell r="I1373">
            <v>5.04</v>
          </cell>
        </row>
        <row r="1374">
          <cell r="A1374" t="str">
            <v>N</v>
          </cell>
          <cell r="I1374">
            <v>14.07</v>
          </cell>
        </row>
        <row r="1375">
          <cell r="A1375" t="str">
            <v>N</v>
          </cell>
          <cell r="I1375">
            <v>5.04</v>
          </cell>
        </row>
        <row r="1376">
          <cell r="A1376" t="str">
            <v>N</v>
          </cell>
          <cell r="I1376">
            <v>25.25</v>
          </cell>
        </row>
        <row r="1377">
          <cell r="A1377" t="str">
            <v>N</v>
          </cell>
          <cell r="I1377">
            <v>5.04</v>
          </cell>
        </row>
        <row r="1378">
          <cell r="A1378" t="str">
            <v>N</v>
          </cell>
          <cell r="I1378">
            <v>2</v>
          </cell>
        </row>
        <row r="1379">
          <cell r="A1379" t="str">
            <v>N</v>
          </cell>
          <cell r="I1379">
            <v>3.37</v>
          </cell>
        </row>
        <row r="1380">
          <cell r="A1380" t="str">
            <v>N</v>
          </cell>
          <cell r="I1380">
            <v>69.09</v>
          </cell>
        </row>
        <row r="1381">
          <cell r="A1381" t="str">
            <v>N</v>
          </cell>
          <cell r="I1381">
            <v>16.100000000000001</v>
          </cell>
        </row>
        <row r="1382">
          <cell r="A1382" t="str">
            <v>N</v>
          </cell>
          <cell r="I1382">
            <v>4.9400000000000004</v>
          </cell>
        </row>
        <row r="1383">
          <cell r="A1383" t="str">
            <v>N</v>
          </cell>
          <cell r="I1383">
            <v>35.69</v>
          </cell>
        </row>
        <row r="1384">
          <cell r="A1384" t="str">
            <v>N</v>
          </cell>
          <cell r="I1384">
            <v>36.200000000000003</v>
          </cell>
        </row>
        <row r="1385">
          <cell r="A1385" t="str">
            <v>N</v>
          </cell>
          <cell r="I1385">
            <v>5.04</v>
          </cell>
        </row>
        <row r="1386">
          <cell r="A1386" t="str">
            <v>N</v>
          </cell>
          <cell r="I1386">
            <v>0.77</v>
          </cell>
        </row>
        <row r="1387">
          <cell r="A1387" t="str">
            <v>N</v>
          </cell>
          <cell r="I1387">
            <v>137.94</v>
          </cell>
        </row>
        <row r="1388">
          <cell r="A1388" t="str">
            <v>N</v>
          </cell>
          <cell r="I1388">
            <v>0.69</v>
          </cell>
        </row>
        <row r="1389">
          <cell r="A1389" t="str">
            <v>N</v>
          </cell>
          <cell r="I1389">
            <v>1.68</v>
          </cell>
        </row>
        <row r="1390">
          <cell r="A1390" t="str">
            <v>N</v>
          </cell>
          <cell r="I1390">
            <v>27.74</v>
          </cell>
        </row>
        <row r="1391">
          <cell r="A1391" t="str">
            <v>N</v>
          </cell>
          <cell r="I1391">
            <v>6.06</v>
          </cell>
        </row>
        <row r="1392">
          <cell r="A1392" t="str">
            <v>N</v>
          </cell>
          <cell r="I1392">
            <v>26.57</v>
          </cell>
        </row>
        <row r="1393">
          <cell r="A1393" t="str">
            <v>N</v>
          </cell>
          <cell r="I1393">
            <v>30.92</v>
          </cell>
        </row>
        <row r="1394">
          <cell r="A1394" t="str">
            <v>N</v>
          </cell>
          <cell r="I1394">
            <v>773.4</v>
          </cell>
        </row>
        <row r="1395">
          <cell r="A1395" t="str">
            <v>N</v>
          </cell>
          <cell r="I1395">
            <v>14.37</v>
          </cell>
        </row>
        <row r="1396">
          <cell r="A1396" t="str">
            <v>N</v>
          </cell>
          <cell r="I1396">
            <v>7.22</v>
          </cell>
        </row>
        <row r="1397">
          <cell r="A1397" t="str">
            <v>N</v>
          </cell>
          <cell r="I1397">
            <v>25.74</v>
          </cell>
        </row>
        <row r="1398">
          <cell r="A1398" t="str">
            <v>N</v>
          </cell>
          <cell r="I1398">
            <v>59.55</v>
          </cell>
        </row>
        <row r="1399">
          <cell r="A1399" t="str">
            <v>N</v>
          </cell>
          <cell r="I1399">
            <v>11.69</v>
          </cell>
        </row>
        <row r="1400">
          <cell r="A1400" t="str">
            <v>N</v>
          </cell>
          <cell r="I1400">
            <v>4.92</v>
          </cell>
        </row>
        <row r="1401">
          <cell r="A1401" t="str">
            <v>N</v>
          </cell>
          <cell r="I1401">
            <v>5.73</v>
          </cell>
        </row>
        <row r="1402">
          <cell r="A1402" t="str">
            <v>N</v>
          </cell>
          <cell r="I1402">
            <v>2.59</v>
          </cell>
        </row>
        <row r="1403">
          <cell r="A1403" t="str">
            <v>N</v>
          </cell>
          <cell r="I1403">
            <v>46.61</v>
          </cell>
        </row>
        <row r="1404">
          <cell r="A1404" t="str">
            <v>N</v>
          </cell>
          <cell r="I1404">
            <v>15.94</v>
          </cell>
        </row>
        <row r="1405">
          <cell r="A1405" t="str">
            <v>N</v>
          </cell>
          <cell r="I1405">
            <v>5.04</v>
          </cell>
        </row>
        <row r="1406">
          <cell r="A1406" t="str">
            <v>N</v>
          </cell>
          <cell r="I1406">
            <v>6.56</v>
          </cell>
        </row>
        <row r="1407">
          <cell r="A1407" t="str">
            <v>N</v>
          </cell>
          <cell r="I1407">
            <v>6.36</v>
          </cell>
        </row>
        <row r="1408">
          <cell r="A1408" t="str">
            <v>N</v>
          </cell>
          <cell r="I1408">
            <v>4.32</v>
          </cell>
        </row>
        <row r="1409">
          <cell r="A1409" t="str">
            <v>N</v>
          </cell>
          <cell r="I1409">
            <v>16.96</v>
          </cell>
        </row>
        <row r="1410">
          <cell r="A1410" t="str">
            <v>N</v>
          </cell>
          <cell r="I1410">
            <v>205.41</v>
          </cell>
        </row>
        <row r="1411">
          <cell r="A1411" t="str">
            <v>N</v>
          </cell>
          <cell r="I1411">
            <v>2.62</v>
          </cell>
        </row>
        <row r="1412">
          <cell r="A1412" t="str">
            <v>N</v>
          </cell>
          <cell r="I1412">
            <v>5.7</v>
          </cell>
        </row>
        <row r="1413">
          <cell r="A1413" t="str">
            <v>N</v>
          </cell>
          <cell r="I1413">
            <v>23.37</v>
          </cell>
        </row>
        <row r="1414">
          <cell r="A1414" t="str">
            <v>N</v>
          </cell>
          <cell r="I1414">
            <v>68.45</v>
          </cell>
        </row>
        <row r="1415">
          <cell r="A1415" t="str">
            <v>N</v>
          </cell>
          <cell r="I1415">
            <v>10.44</v>
          </cell>
        </row>
        <row r="1416">
          <cell r="A1416" t="str">
            <v>N</v>
          </cell>
          <cell r="I1416">
            <v>5.91</v>
          </cell>
        </row>
        <row r="1417">
          <cell r="A1417" t="str">
            <v>N</v>
          </cell>
          <cell r="I1417">
            <v>22</v>
          </cell>
        </row>
        <row r="1418">
          <cell r="A1418" t="str">
            <v>N</v>
          </cell>
          <cell r="I1418">
            <v>6.57</v>
          </cell>
        </row>
        <row r="1419">
          <cell r="A1419" t="str">
            <v>N</v>
          </cell>
          <cell r="I1419">
            <v>11.99</v>
          </cell>
        </row>
        <row r="1420">
          <cell r="A1420" t="str">
            <v>N</v>
          </cell>
          <cell r="I1420">
            <v>11.62</v>
          </cell>
        </row>
        <row r="1421">
          <cell r="A1421" t="str">
            <v>N</v>
          </cell>
          <cell r="I1421">
            <v>18.18</v>
          </cell>
        </row>
        <row r="1422">
          <cell r="A1422" t="str">
            <v>N</v>
          </cell>
          <cell r="I1422">
            <v>4.05</v>
          </cell>
        </row>
        <row r="1423">
          <cell r="A1423" t="str">
            <v>N</v>
          </cell>
          <cell r="I1423">
            <v>22.65</v>
          </cell>
        </row>
        <row r="1424">
          <cell r="A1424" t="str">
            <v>N</v>
          </cell>
          <cell r="I1424">
            <v>115.22</v>
          </cell>
        </row>
        <row r="1425">
          <cell r="A1425" t="str">
            <v>N</v>
          </cell>
          <cell r="I1425">
            <v>26.35</v>
          </cell>
        </row>
        <row r="1426">
          <cell r="A1426" t="str">
            <v>N</v>
          </cell>
          <cell r="I1426">
            <v>67.73</v>
          </cell>
        </row>
        <row r="1427">
          <cell r="A1427" t="str">
            <v>N</v>
          </cell>
          <cell r="I1427">
            <v>22.58</v>
          </cell>
        </row>
        <row r="1428">
          <cell r="A1428" t="str">
            <v>N</v>
          </cell>
          <cell r="I1428">
            <v>160.41</v>
          </cell>
        </row>
        <row r="1429">
          <cell r="A1429" t="str">
            <v>N</v>
          </cell>
          <cell r="I1429">
            <v>10.78</v>
          </cell>
        </row>
        <row r="1430">
          <cell r="A1430" t="str">
            <v>N</v>
          </cell>
          <cell r="I1430">
            <v>3.88</v>
          </cell>
        </row>
        <row r="1431">
          <cell r="A1431" t="str">
            <v>N</v>
          </cell>
          <cell r="I1431">
            <v>5.85</v>
          </cell>
        </row>
        <row r="1432">
          <cell r="A1432" t="str">
            <v>N</v>
          </cell>
          <cell r="I1432">
            <v>2.37</v>
          </cell>
        </row>
        <row r="1433">
          <cell r="A1433" t="str">
            <v>N</v>
          </cell>
          <cell r="I1433">
            <v>4.68</v>
          </cell>
        </row>
        <row r="1434">
          <cell r="A1434" t="str">
            <v>N</v>
          </cell>
          <cell r="I1434">
            <v>25.1</v>
          </cell>
        </row>
        <row r="1435">
          <cell r="A1435" t="str">
            <v>N</v>
          </cell>
          <cell r="I1435">
            <v>197.53</v>
          </cell>
        </row>
        <row r="1436">
          <cell r="A1436" t="str">
            <v>N</v>
          </cell>
          <cell r="I1436">
            <v>3.75</v>
          </cell>
        </row>
        <row r="1437">
          <cell r="A1437" t="str">
            <v>N</v>
          </cell>
          <cell r="I1437">
            <v>90.65</v>
          </cell>
        </row>
        <row r="1438">
          <cell r="A1438" t="str">
            <v>N</v>
          </cell>
          <cell r="I1438">
            <v>13.44</v>
          </cell>
        </row>
        <row r="1439">
          <cell r="A1439" t="str">
            <v>N</v>
          </cell>
          <cell r="I1439">
            <v>3.65</v>
          </cell>
        </row>
        <row r="1440">
          <cell r="A1440" t="str">
            <v>N</v>
          </cell>
          <cell r="I1440">
            <v>1.37</v>
          </cell>
        </row>
        <row r="1441">
          <cell r="A1441" t="str">
            <v>N</v>
          </cell>
          <cell r="I1441">
            <v>12</v>
          </cell>
        </row>
        <row r="1442">
          <cell r="A1442" t="str">
            <v>N</v>
          </cell>
          <cell r="I1442">
            <v>3.36</v>
          </cell>
        </row>
        <row r="1443">
          <cell r="A1443" t="str">
            <v>N</v>
          </cell>
          <cell r="I1443">
            <v>5.04</v>
          </cell>
        </row>
        <row r="1444">
          <cell r="A1444" t="str">
            <v>N</v>
          </cell>
          <cell r="I1444">
            <v>16.12</v>
          </cell>
        </row>
        <row r="1445">
          <cell r="A1445" t="str">
            <v>N</v>
          </cell>
          <cell r="I1445">
            <v>109.4</v>
          </cell>
        </row>
        <row r="1446">
          <cell r="A1446" t="str">
            <v>N</v>
          </cell>
          <cell r="I1446">
            <v>91.08</v>
          </cell>
        </row>
        <row r="1447">
          <cell r="A1447" t="str">
            <v>N</v>
          </cell>
          <cell r="I1447">
            <v>61.97</v>
          </cell>
        </row>
        <row r="1448">
          <cell r="A1448" t="str">
            <v>N</v>
          </cell>
          <cell r="I1448">
            <v>0.76</v>
          </cell>
        </row>
        <row r="1449">
          <cell r="A1449" t="str">
            <v>N</v>
          </cell>
          <cell r="I1449">
            <v>5.21</v>
          </cell>
        </row>
        <row r="1450">
          <cell r="A1450" t="str">
            <v>N</v>
          </cell>
          <cell r="I1450">
            <v>5.66</v>
          </cell>
        </row>
        <row r="1451">
          <cell r="A1451" t="str">
            <v>N</v>
          </cell>
          <cell r="I1451">
            <v>7.15</v>
          </cell>
        </row>
        <row r="1452">
          <cell r="A1452" t="str">
            <v>N</v>
          </cell>
          <cell r="I1452">
            <v>4.29</v>
          </cell>
        </row>
        <row r="1453">
          <cell r="A1453" t="str">
            <v>N</v>
          </cell>
          <cell r="I1453">
            <v>5.15</v>
          </cell>
        </row>
        <row r="1454">
          <cell r="A1454" t="str">
            <v>N</v>
          </cell>
          <cell r="I1454">
            <v>5.56</v>
          </cell>
        </row>
        <row r="1455">
          <cell r="A1455" t="str">
            <v>N</v>
          </cell>
          <cell r="I1455">
            <v>8.4</v>
          </cell>
        </row>
        <row r="1456">
          <cell r="A1456" t="str">
            <v>N</v>
          </cell>
          <cell r="I1456">
            <v>3.1</v>
          </cell>
        </row>
        <row r="1457">
          <cell r="A1457" t="str">
            <v>N</v>
          </cell>
          <cell r="I1457">
            <v>9.19</v>
          </cell>
        </row>
        <row r="1458">
          <cell r="A1458" t="str">
            <v>N</v>
          </cell>
          <cell r="I1458">
            <v>1.77</v>
          </cell>
        </row>
        <row r="1459">
          <cell r="A1459" t="str">
            <v>N</v>
          </cell>
          <cell r="I1459">
            <v>13.64</v>
          </cell>
        </row>
        <row r="1460">
          <cell r="A1460" t="str">
            <v>N</v>
          </cell>
          <cell r="I1460">
            <v>3.36</v>
          </cell>
        </row>
        <row r="1461">
          <cell r="A1461" t="str">
            <v>N</v>
          </cell>
          <cell r="I1461">
            <v>16.89</v>
          </cell>
        </row>
        <row r="1462">
          <cell r="A1462" t="str">
            <v>N</v>
          </cell>
          <cell r="I1462">
            <v>7.74</v>
          </cell>
        </row>
        <row r="1463">
          <cell r="A1463" t="str">
            <v>N</v>
          </cell>
          <cell r="I1463">
            <v>6.16</v>
          </cell>
        </row>
        <row r="1464">
          <cell r="A1464" t="str">
            <v>N</v>
          </cell>
          <cell r="I1464">
            <v>22.69</v>
          </cell>
        </row>
        <row r="1465">
          <cell r="A1465" t="str">
            <v>N</v>
          </cell>
          <cell r="I1465">
            <v>27.86</v>
          </cell>
        </row>
        <row r="1466">
          <cell r="A1466" t="str">
            <v>N</v>
          </cell>
          <cell r="I1466">
            <v>45.85</v>
          </cell>
        </row>
        <row r="1467">
          <cell r="A1467" t="str">
            <v>N</v>
          </cell>
          <cell r="I1467">
            <v>1.88</v>
          </cell>
        </row>
        <row r="1468">
          <cell r="A1468" t="str">
            <v>N</v>
          </cell>
          <cell r="I1468">
            <v>36.56</v>
          </cell>
        </row>
        <row r="1469">
          <cell r="A1469" t="str">
            <v>N</v>
          </cell>
          <cell r="I1469">
            <v>31.82</v>
          </cell>
        </row>
        <row r="1470">
          <cell r="A1470" t="str">
            <v>N</v>
          </cell>
          <cell r="I1470">
            <v>4.6500000000000004</v>
          </cell>
        </row>
        <row r="1471">
          <cell r="A1471" t="str">
            <v>N</v>
          </cell>
          <cell r="I1471">
            <v>56.12</v>
          </cell>
        </row>
        <row r="1472">
          <cell r="A1472" t="str">
            <v>N</v>
          </cell>
          <cell r="I1472">
            <v>5.05</v>
          </cell>
        </row>
        <row r="1473">
          <cell r="A1473" t="str">
            <v>N</v>
          </cell>
          <cell r="I1473">
            <v>73.31</v>
          </cell>
        </row>
        <row r="1474">
          <cell r="A1474" t="str">
            <v>N</v>
          </cell>
          <cell r="I1474">
            <v>7.79</v>
          </cell>
        </row>
        <row r="1475">
          <cell r="A1475" t="str">
            <v>N</v>
          </cell>
          <cell r="I1475">
            <v>8.6199999999999992</v>
          </cell>
        </row>
        <row r="1476">
          <cell r="A1476" t="str">
            <v>N</v>
          </cell>
          <cell r="I1476">
            <v>3.63</v>
          </cell>
        </row>
        <row r="1477">
          <cell r="A1477" t="str">
            <v>N</v>
          </cell>
          <cell r="I1477">
            <v>26.7</v>
          </cell>
        </row>
        <row r="1478">
          <cell r="A1478" t="str">
            <v>N</v>
          </cell>
          <cell r="I1478">
            <v>6.32</v>
          </cell>
        </row>
        <row r="1479">
          <cell r="A1479" t="str">
            <v>N</v>
          </cell>
          <cell r="I1479">
            <v>10.64</v>
          </cell>
        </row>
        <row r="1480">
          <cell r="A1480" t="str">
            <v>N</v>
          </cell>
          <cell r="I1480">
            <v>6.72</v>
          </cell>
        </row>
        <row r="1481">
          <cell r="A1481" t="str">
            <v>N</v>
          </cell>
          <cell r="I1481">
            <v>25.1</v>
          </cell>
        </row>
        <row r="1482">
          <cell r="A1482" t="str">
            <v>N</v>
          </cell>
          <cell r="I1482">
            <v>15.68</v>
          </cell>
        </row>
        <row r="1483">
          <cell r="A1483" t="str">
            <v>N</v>
          </cell>
          <cell r="I1483">
            <v>2.04</v>
          </cell>
        </row>
        <row r="1484">
          <cell r="A1484" t="str">
            <v>N</v>
          </cell>
          <cell r="I1484">
            <v>1.69</v>
          </cell>
        </row>
        <row r="1485">
          <cell r="A1485" t="str">
            <v>N</v>
          </cell>
          <cell r="I1485">
            <v>35.950000000000003</v>
          </cell>
        </row>
        <row r="1486">
          <cell r="A1486" t="str">
            <v>N</v>
          </cell>
          <cell r="I1486">
            <v>5.43</v>
          </cell>
        </row>
        <row r="1487">
          <cell r="A1487" t="str">
            <v>N</v>
          </cell>
          <cell r="I1487">
            <v>37.33</v>
          </cell>
        </row>
        <row r="1488">
          <cell r="A1488" t="str">
            <v>N</v>
          </cell>
          <cell r="I1488">
            <v>14.19</v>
          </cell>
        </row>
        <row r="1489">
          <cell r="A1489" t="str">
            <v>N</v>
          </cell>
          <cell r="I1489">
            <v>451.91</v>
          </cell>
        </row>
        <row r="1490">
          <cell r="A1490" t="str">
            <v>N</v>
          </cell>
          <cell r="I1490">
            <v>30.86</v>
          </cell>
        </row>
        <row r="1491">
          <cell r="A1491" t="str">
            <v>N</v>
          </cell>
          <cell r="I1491">
            <v>5.04</v>
          </cell>
        </row>
        <row r="1492">
          <cell r="A1492" t="str">
            <v>N</v>
          </cell>
          <cell r="I1492">
            <v>1.84</v>
          </cell>
        </row>
        <row r="1493">
          <cell r="A1493" t="str">
            <v>N</v>
          </cell>
          <cell r="I1493">
            <v>13.64</v>
          </cell>
        </row>
        <row r="1494">
          <cell r="A1494" t="str">
            <v>N</v>
          </cell>
          <cell r="I1494">
            <v>8.4</v>
          </cell>
        </row>
        <row r="1495">
          <cell r="A1495" t="str">
            <v>N</v>
          </cell>
          <cell r="I1495">
            <v>4.09</v>
          </cell>
        </row>
        <row r="1496">
          <cell r="A1496" t="str">
            <v>N</v>
          </cell>
          <cell r="I1496">
            <v>-0.84</v>
          </cell>
        </row>
        <row r="1497">
          <cell r="A1497" t="str">
            <v>N</v>
          </cell>
          <cell r="I1497">
            <v>7.0000000000000007E-2</v>
          </cell>
        </row>
        <row r="1498">
          <cell r="A1498" t="str">
            <v>N</v>
          </cell>
          <cell r="I1498">
            <v>22.3</v>
          </cell>
        </row>
        <row r="1499">
          <cell r="A1499" t="str">
            <v>N</v>
          </cell>
          <cell r="I1499">
            <v>9.0299999999999994</v>
          </cell>
        </row>
        <row r="1500">
          <cell r="A1500" t="str">
            <v>N</v>
          </cell>
          <cell r="I1500">
            <v>25.19</v>
          </cell>
        </row>
        <row r="1501">
          <cell r="A1501" t="str">
            <v>N</v>
          </cell>
          <cell r="I1501">
            <v>12.78</v>
          </cell>
        </row>
        <row r="1502">
          <cell r="A1502" t="str">
            <v>N</v>
          </cell>
          <cell r="I1502">
            <v>0.43</v>
          </cell>
        </row>
        <row r="1503">
          <cell r="A1503" t="str">
            <v>N</v>
          </cell>
          <cell r="I1503">
            <v>-0.21</v>
          </cell>
        </row>
        <row r="1504">
          <cell r="A1504" t="str">
            <v>N</v>
          </cell>
          <cell r="I1504">
            <v>0.26</v>
          </cell>
        </row>
        <row r="1505">
          <cell r="A1505" t="str">
            <v>N</v>
          </cell>
          <cell r="I1505">
            <v>1.42</v>
          </cell>
        </row>
        <row r="1506">
          <cell r="A1506" t="str">
            <v>N</v>
          </cell>
          <cell r="I1506">
            <v>1.84</v>
          </cell>
        </row>
        <row r="1507">
          <cell r="A1507" t="str">
            <v>N</v>
          </cell>
          <cell r="I1507">
            <v>23.77</v>
          </cell>
        </row>
        <row r="1508">
          <cell r="A1508" t="str">
            <v>N</v>
          </cell>
          <cell r="I1508">
            <v>3.57</v>
          </cell>
        </row>
        <row r="1509">
          <cell r="A1509" t="str">
            <v>N</v>
          </cell>
          <cell r="I1509">
            <v>2.37</v>
          </cell>
        </row>
        <row r="1510">
          <cell r="A1510" t="str">
            <v>N</v>
          </cell>
          <cell r="I1510">
            <v>3.02</v>
          </cell>
        </row>
        <row r="1511">
          <cell r="A1511" t="str">
            <v>N</v>
          </cell>
          <cell r="I1511">
            <v>39.94</v>
          </cell>
        </row>
        <row r="1512">
          <cell r="A1512" t="str">
            <v>N</v>
          </cell>
          <cell r="I1512">
            <v>-0.01</v>
          </cell>
        </row>
        <row r="1513">
          <cell r="A1513" t="str">
            <v>N</v>
          </cell>
          <cell r="I1513">
            <v>0.93</v>
          </cell>
        </row>
        <row r="1514">
          <cell r="A1514" t="str">
            <v>N</v>
          </cell>
          <cell r="I1514">
            <v>15.47</v>
          </cell>
        </row>
        <row r="1515">
          <cell r="A1515" t="str">
            <v>N</v>
          </cell>
          <cell r="I1515">
            <v>7.54</v>
          </cell>
        </row>
        <row r="1516">
          <cell r="A1516" t="str">
            <v>N</v>
          </cell>
          <cell r="I1516">
            <v>3.07</v>
          </cell>
        </row>
        <row r="1517">
          <cell r="A1517" t="str">
            <v>N</v>
          </cell>
          <cell r="I1517">
            <v>10.1</v>
          </cell>
        </row>
        <row r="1518">
          <cell r="A1518" t="str">
            <v>N</v>
          </cell>
          <cell r="I1518">
            <v>25.76</v>
          </cell>
        </row>
        <row r="1519">
          <cell r="A1519" t="str">
            <v>N</v>
          </cell>
          <cell r="I1519">
            <v>0.2</v>
          </cell>
        </row>
        <row r="1520">
          <cell r="A1520" t="str">
            <v>N</v>
          </cell>
          <cell r="I1520">
            <v>1.34</v>
          </cell>
        </row>
        <row r="1521">
          <cell r="A1521" t="str">
            <v>N</v>
          </cell>
          <cell r="I1521">
            <v>14.38</v>
          </cell>
        </row>
        <row r="1522">
          <cell r="A1522" t="str">
            <v>N</v>
          </cell>
          <cell r="I1522">
            <v>1.67</v>
          </cell>
        </row>
        <row r="1523">
          <cell r="A1523" t="str">
            <v>N</v>
          </cell>
          <cell r="I1523">
            <v>2.1800000000000002</v>
          </cell>
        </row>
        <row r="1524">
          <cell r="A1524" t="str">
            <v>N</v>
          </cell>
          <cell r="I1524">
            <v>12</v>
          </cell>
        </row>
        <row r="1525">
          <cell r="A1525" t="str">
            <v>N</v>
          </cell>
          <cell r="I1525">
            <v>1.1499999999999999</v>
          </cell>
        </row>
        <row r="1526">
          <cell r="A1526" t="str">
            <v>N</v>
          </cell>
          <cell r="I1526">
            <v>7.28</v>
          </cell>
        </row>
        <row r="1527">
          <cell r="A1527" t="str">
            <v>N</v>
          </cell>
          <cell r="I1527">
            <v>0.01</v>
          </cell>
        </row>
        <row r="1528">
          <cell r="A1528" t="str">
            <v>N</v>
          </cell>
          <cell r="I1528">
            <v>0.53</v>
          </cell>
        </row>
        <row r="1529">
          <cell r="A1529" t="str">
            <v>N</v>
          </cell>
          <cell r="I1529">
            <v>0.49</v>
          </cell>
        </row>
        <row r="1530">
          <cell r="A1530" t="str">
            <v>N</v>
          </cell>
          <cell r="I1530">
            <v>11.68</v>
          </cell>
        </row>
        <row r="1531">
          <cell r="A1531" t="str">
            <v>N</v>
          </cell>
          <cell r="I1531">
            <v>0.3</v>
          </cell>
        </row>
        <row r="1532">
          <cell r="A1532" t="str">
            <v>N</v>
          </cell>
          <cell r="I1532">
            <v>1.27</v>
          </cell>
        </row>
        <row r="1533">
          <cell r="A1533" t="str">
            <v>N</v>
          </cell>
          <cell r="I1533">
            <v>18.71</v>
          </cell>
        </row>
        <row r="1534">
          <cell r="A1534" t="str">
            <v>N</v>
          </cell>
          <cell r="I1534">
            <v>1.28</v>
          </cell>
        </row>
        <row r="1535">
          <cell r="A1535" t="str">
            <v>N</v>
          </cell>
          <cell r="I1535">
            <v>2.56</v>
          </cell>
        </row>
        <row r="1536">
          <cell r="A1536" t="str">
            <v>N</v>
          </cell>
          <cell r="I1536">
            <v>2.7</v>
          </cell>
        </row>
        <row r="1537">
          <cell r="A1537" t="str">
            <v>N</v>
          </cell>
          <cell r="I1537">
            <v>1</v>
          </cell>
        </row>
        <row r="1538">
          <cell r="A1538" t="str">
            <v>N</v>
          </cell>
          <cell r="I1538">
            <v>8.3699999999999992</v>
          </cell>
        </row>
        <row r="1539">
          <cell r="A1539" t="str">
            <v>N</v>
          </cell>
          <cell r="I1539">
            <v>4.2</v>
          </cell>
        </row>
        <row r="1540">
          <cell r="A1540" t="str">
            <v>N</v>
          </cell>
          <cell r="I1540">
            <v>1.94</v>
          </cell>
        </row>
        <row r="1541">
          <cell r="A1541" t="str">
            <v>N</v>
          </cell>
          <cell r="I1541">
            <v>0.16</v>
          </cell>
        </row>
        <row r="1542">
          <cell r="A1542" t="str">
            <v>N</v>
          </cell>
          <cell r="I1542">
            <v>0.49</v>
          </cell>
        </row>
        <row r="1543">
          <cell r="A1543" t="str">
            <v>N</v>
          </cell>
          <cell r="I1543">
            <v>1.75</v>
          </cell>
        </row>
        <row r="1544">
          <cell r="A1544" t="str">
            <v>N</v>
          </cell>
          <cell r="I1544">
            <v>1.65</v>
          </cell>
        </row>
        <row r="1545">
          <cell r="A1545" t="str">
            <v>N</v>
          </cell>
          <cell r="I1545">
            <v>28.72</v>
          </cell>
        </row>
        <row r="1546">
          <cell r="A1546" t="str">
            <v>N</v>
          </cell>
          <cell r="I1546">
            <v>82.43</v>
          </cell>
        </row>
        <row r="1547">
          <cell r="A1547" t="str">
            <v>N</v>
          </cell>
          <cell r="I1547">
            <v>51.6</v>
          </cell>
        </row>
        <row r="1548">
          <cell r="A1548" t="str">
            <v>N</v>
          </cell>
          <cell r="I1548">
            <v>26.88</v>
          </cell>
        </row>
        <row r="1549">
          <cell r="A1549" t="str">
            <v>N</v>
          </cell>
          <cell r="I1549">
            <v>5.04</v>
          </cell>
        </row>
        <row r="1550">
          <cell r="A1550" t="str">
            <v>N</v>
          </cell>
          <cell r="I1550">
            <v>5.04</v>
          </cell>
        </row>
        <row r="1551">
          <cell r="A1551" t="str">
            <v>N</v>
          </cell>
          <cell r="I1551">
            <v>13.95</v>
          </cell>
        </row>
        <row r="1552">
          <cell r="A1552" t="str">
            <v>N</v>
          </cell>
          <cell r="I1552">
            <v>5.04</v>
          </cell>
        </row>
        <row r="1553">
          <cell r="A1553" t="str">
            <v>N</v>
          </cell>
          <cell r="I1553">
            <v>8.6</v>
          </cell>
        </row>
        <row r="1554">
          <cell r="A1554" t="str">
            <v>N</v>
          </cell>
          <cell r="I1554">
            <v>11.44</v>
          </cell>
        </row>
        <row r="1555">
          <cell r="A1555" t="str">
            <v>N</v>
          </cell>
          <cell r="I1555">
            <v>24.75</v>
          </cell>
        </row>
        <row r="1556">
          <cell r="A1556" t="str">
            <v>N</v>
          </cell>
          <cell r="I1556">
            <v>4.1399999999999997</v>
          </cell>
        </row>
        <row r="1557">
          <cell r="A1557" t="str">
            <v>N</v>
          </cell>
          <cell r="I1557">
            <v>3.36</v>
          </cell>
        </row>
        <row r="1558">
          <cell r="A1558" t="str">
            <v>N</v>
          </cell>
          <cell r="I1558">
            <v>13.69</v>
          </cell>
        </row>
        <row r="1559">
          <cell r="A1559" t="str">
            <v>N</v>
          </cell>
          <cell r="I1559">
            <v>58.51</v>
          </cell>
        </row>
        <row r="1560">
          <cell r="A1560" t="str">
            <v>N</v>
          </cell>
          <cell r="I1560">
            <v>64.56</v>
          </cell>
        </row>
        <row r="1561">
          <cell r="A1561" t="str">
            <v>N</v>
          </cell>
          <cell r="I1561">
            <v>38.33</v>
          </cell>
        </row>
        <row r="1562">
          <cell r="A1562" t="str">
            <v>N</v>
          </cell>
          <cell r="I1562">
            <v>58.54</v>
          </cell>
        </row>
        <row r="1563">
          <cell r="A1563" t="str">
            <v>N</v>
          </cell>
          <cell r="I1563">
            <v>11.91</v>
          </cell>
        </row>
        <row r="1564">
          <cell r="A1564" t="str">
            <v>N</v>
          </cell>
          <cell r="I1564">
            <v>238.81</v>
          </cell>
        </row>
        <row r="1565">
          <cell r="A1565" t="str">
            <v>N</v>
          </cell>
          <cell r="I1565">
            <v>19.87</v>
          </cell>
        </row>
        <row r="1566">
          <cell r="A1566" t="str">
            <v>N</v>
          </cell>
          <cell r="I1566">
            <v>29.95</v>
          </cell>
        </row>
        <row r="1567">
          <cell r="A1567" t="str">
            <v>N</v>
          </cell>
          <cell r="I1567">
            <v>12.97</v>
          </cell>
        </row>
        <row r="1568">
          <cell r="A1568" t="str">
            <v>N</v>
          </cell>
          <cell r="I1568">
            <v>25.9</v>
          </cell>
        </row>
        <row r="1569">
          <cell r="A1569" t="str">
            <v>N</v>
          </cell>
          <cell r="I1569">
            <v>5.04</v>
          </cell>
        </row>
        <row r="1570">
          <cell r="A1570" t="str">
            <v>N</v>
          </cell>
          <cell r="I1570">
            <v>5.04</v>
          </cell>
        </row>
        <row r="1571">
          <cell r="A1571" t="str">
            <v>N</v>
          </cell>
          <cell r="I1571">
            <v>19.350000000000001</v>
          </cell>
        </row>
        <row r="1572">
          <cell r="A1572" t="str">
            <v>N</v>
          </cell>
          <cell r="I1572">
            <v>1.68</v>
          </cell>
        </row>
        <row r="1573">
          <cell r="A1573" t="str">
            <v>N</v>
          </cell>
          <cell r="I1573">
            <v>11.13</v>
          </cell>
        </row>
        <row r="1574">
          <cell r="A1574" t="str">
            <v>N</v>
          </cell>
          <cell r="I1574">
            <v>7.22</v>
          </cell>
        </row>
        <row r="1575">
          <cell r="A1575" t="str">
            <v>N</v>
          </cell>
          <cell r="I1575">
            <v>2.21</v>
          </cell>
        </row>
        <row r="1576">
          <cell r="A1576" t="str">
            <v>N</v>
          </cell>
          <cell r="I1576">
            <v>5.04</v>
          </cell>
        </row>
        <row r="1577">
          <cell r="A1577" t="str">
            <v>N</v>
          </cell>
          <cell r="I1577">
            <v>150.22999999999999</v>
          </cell>
        </row>
        <row r="1578">
          <cell r="A1578" t="str">
            <v>N</v>
          </cell>
          <cell r="I1578">
            <v>5.99</v>
          </cell>
        </row>
        <row r="1579">
          <cell r="A1579" t="str">
            <v>N</v>
          </cell>
          <cell r="I1579">
            <v>2.4300000000000002</v>
          </cell>
        </row>
        <row r="1580">
          <cell r="A1580" t="str">
            <v>N</v>
          </cell>
          <cell r="I1580">
            <v>27.89</v>
          </cell>
        </row>
        <row r="1581">
          <cell r="A1581" t="str">
            <v>N</v>
          </cell>
          <cell r="I1581">
            <v>1.87</v>
          </cell>
        </row>
        <row r="1582">
          <cell r="A1582" t="str">
            <v>N</v>
          </cell>
          <cell r="I1582">
            <v>29.9</v>
          </cell>
        </row>
        <row r="1583">
          <cell r="A1583" t="str">
            <v>N</v>
          </cell>
          <cell r="I1583">
            <v>51.73</v>
          </cell>
        </row>
        <row r="1584">
          <cell r="A1584" t="str">
            <v>N</v>
          </cell>
          <cell r="I1584">
            <v>6.49</v>
          </cell>
        </row>
        <row r="1585">
          <cell r="A1585" t="str">
            <v>N</v>
          </cell>
          <cell r="I1585">
            <v>27.21</v>
          </cell>
        </row>
        <row r="1586">
          <cell r="A1586" t="str">
            <v>N</v>
          </cell>
          <cell r="I1586">
            <v>5.04</v>
          </cell>
        </row>
        <row r="1587">
          <cell r="A1587" t="str">
            <v>N</v>
          </cell>
          <cell r="I1587">
            <v>3.07</v>
          </cell>
        </row>
        <row r="1588">
          <cell r="A1588" t="str">
            <v>N</v>
          </cell>
          <cell r="I1588">
            <v>5.29</v>
          </cell>
        </row>
        <row r="1589">
          <cell r="A1589" t="str">
            <v>N</v>
          </cell>
          <cell r="I1589">
            <v>25.18</v>
          </cell>
        </row>
        <row r="1590">
          <cell r="A1590" t="str">
            <v>N</v>
          </cell>
          <cell r="I1590">
            <v>41.87</v>
          </cell>
        </row>
        <row r="1591">
          <cell r="A1591" t="str">
            <v>N</v>
          </cell>
          <cell r="I1591">
            <v>5.0199999999999996</v>
          </cell>
        </row>
        <row r="1592">
          <cell r="A1592" t="str">
            <v>N</v>
          </cell>
          <cell r="I1592">
            <v>7.25</v>
          </cell>
        </row>
        <row r="1593">
          <cell r="A1593" t="str">
            <v>N</v>
          </cell>
          <cell r="I1593">
            <v>3.52</v>
          </cell>
        </row>
        <row r="1594">
          <cell r="A1594" t="str">
            <v>N</v>
          </cell>
          <cell r="I1594">
            <v>5.04</v>
          </cell>
        </row>
        <row r="1595">
          <cell r="A1595" t="str">
            <v>N</v>
          </cell>
          <cell r="I1595">
            <v>28.27</v>
          </cell>
        </row>
        <row r="1596">
          <cell r="A1596" t="str">
            <v>N</v>
          </cell>
          <cell r="I1596">
            <v>14.72</v>
          </cell>
        </row>
        <row r="1597">
          <cell r="A1597" t="str">
            <v>N</v>
          </cell>
          <cell r="I1597">
            <v>1.68</v>
          </cell>
        </row>
        <row r="1598">
          <cell r="A1598" t="str">
            <v>N</v>
          </cell>
          <cell r="I1598">
            <v>3.77</v>
          </cell>
        </row>
        <row r="1599">
          <cell r="A1599" t="str">
            <v>N</v>
          </cell>
          <cell r="I1599">
            <v>18.71</v>
          </cell>
        </row>
        <row r="1600">
          <cell r="A1600" t="str">
            <v>N</v>
          </cell>
          <cell r="I1600">
            <v>24.73</v>
          </cell>
        </row>
        <row r="1601">
          <cell r="A1601" t="str">
            <v>N</v>
          </cell>
          <cell r="I1601">
            <v>5.04</v>
          </cell>
        </row>
        <row r="1602">
          <cell r="A1602" t="str">
            <v>N</v>
          </cell>
          <cell r="I1602">
            <v>10.06</v>
          </cell>
        </row>
        <row r="1603">
          <cell r="A1603" t="str">
            <v>N</v>
          </cell>
          <cell r="I1603">
            <v>41.15</v>
          </cell>
        </row>
        <row r="1604">
          <cell r="A1604" t="str">
            <v>N</v>
          </cell>
          <cell r="I1604">
            <v>106.59</v>
          </cell>
        </row>
        <row r="1605">
          <cell r="A1605" t="str">
            <v>N</v>
          </cell>
          <cell r="I1605">
            <v>31.13</v>
          </cell>
        </row>
        <row r="1606">
          <cell r="A1606" t="str">
            <v>N</v>
          </cell>
          <cell r="I1606">
            <v>2.5</v>
          </cell>
        </row>
        <row r="1607">
          <cell r="A1607" t="str">
            <v>N</v>
          </cell>
          <cell r="I1607">
            <v>23</v>
          </cell>
        </row>
        <row r="1608">
          <cell r="A1608" t="str">
            <v>N</v>
          </cell>
          <cell r="I1608">
            <v>5.18</v>
          </cell>
        </row>
        <row r="1609">
          <cell r="A1609" t="str">
            <v>N</v>
          </cell>
          <cell r="I1609">
            <v>25.31</v>
          </cell>
        </row>
        <row r="1610">
          <cell r="A1610" t="str">
            <v>N</v>
          </cell>
          <cell r="I1610">
            <v>-4.22</v>
          </cell>
        </row>
        <row r="1611">
          <cell r="A1611" t="str">
            <v>N</v>
          </cell>
          <cell r="I1611">
            <v>9.59</v>
          </cell>
        </row>
        <row r="1612">
          <cell r="A1612" t="str">
            <v>N</v>
          </cell>
          <cell r="I1612">
            <v>75</v>
          </cell>
        </row>
        <row r="1613">
          <cell r="A1613" t="str">
            <v>N</v>
          </cell>
          <cell r="I1613">
            <v>62.29</v>
          </cell>
        </row>
        <row r="1614">
          <cell r="A1614" t="str">
            <v>N</v>
          </cell>
          <cell r="I1614">
            <v>38.380000000000003</v>
          </cell>
        </row>
        <row r="1615">
          <cell r="A1615" t="str">
            <v>N</v>
          </cell>
          <cell r="I1615">
            <v>15.88</v>
          </cell>
        </row>
        <row r="1616">
          <cell r="A1616" t="str">
            <v>N</v>
          </cell>
          <cell r="I1616">
            <v>55.34</v>
          </cell>
        </row>
        <row r="1617">
          <cell r="A1617" t="str">
            <v>N</v>
          </cell>
          <cell r="I1617">
            <v>23.88</v>
          </cell>
        </row>
        <row r="1618">
          <cell r="A1618" t="str">
            <v>N</v>
          </cell>
          <cell r="I1618">
            <v>8.5</v>
          </cell>
        </row>
        <row r="1619">
          <cell r="A1619" t="str">
            <v>N</v>
          </cell>
          <cell r="I1619">
            <v>12.39</v>
          </cell>
        </row>
        <row r="1620">
          <cell r="A1620" t="str">
            <v>N</v>
          </cell>
          <cell r="I1620">
            <v>37.69</v>
          </cell>
        </row>
        <row r="1621">
          <cell r="A1621" t="str">
            <v>N</v>
          </cell>
          <cell r="I1621">
            <v>13.38</v>
          </cell>
        </row>
        <row r="1622">
          <cell r="A1622" t="str">
            <v>N</v>
          </cell>
          <cell r="I1622">
            <v>46.77</v>
          </cell>
        </row>
        <row r="1623">
          <cell r="A1623" t="str">
            <v>N</v>
          </cell>
          <cell r="I1623">
            <v>36.130000000000003</v>
          </cell>
        </row>
        <row r="1624">
          <cell r="A1624" t="str">
            <v>N</v>
          </cell>
          <cell r="I1624">
            <v>72.73</v>
          </cell>
        </row>
        <row r="1625">
          <cell r="A1625" t="str">
            <v>N</v>
          </cell>
          <cell r="I1625">
            <v>5.07</v>
          </cell>
        </row>
        <row r="1626">
          <cell r="A1626" t="str">
            <v>N</v>
          </cell>
          <cell r="I1626">
            <v>64.989999999999995</v>
          </cell>
        </row>
        <row r="1627">
          <cell r="A1627" t="str">
            <v>N</v>
          </cell>
          <cell r="I1627">
            <v>46.48</v>
          </cell>
        </row>
        <row r="1628">
          <cell r="A1628" t="str">
            <v>N</v>
          </cell>
          <cell r="I1628">
            <v>25</v>
          </cell>
        </row>
        <row r="1629">
          <cell r="A1629" t="str">
            <v>N</v>
          </cell>
          <cell r="I1629">
            <v>8.07</v>
          </cell>
        </row>
        <row r="1630">
          <cell r="A1630" t="str">
            <v>N</v>
          </cell>
          <cell r="I1630">
            <v>2.91</v>
          </cell>
        </row>
        <row r="1631">
          <cell r="A1631" t="str">
            <v>N</v>
          </cell>
          <cell r="I1631">
            <v>105.99</v>
          </cell>
        </row>
        <row r="1632">
          <cell r="A1632" t="str">
            <v>N</v>
          </cell>
          <cell r="I1632">
            <v>1.68</v>
          </cell>
        </row>
        <row r="1633">
          <cell r="A1633" t="str">
            <v>N</v>
          </cell>
          <cell r="I1633">
            <v>5.04</v>
          </cell>
        </row>
        <row r="1634">
          <cell r="A1634" t="str">
            <v>N</v>
          </cell>
          <cell r="I1634">
            <v>5.2</v>
          </cell>
        </row>
        <row r="1635">
          <cell r="A1635" t="str">
            <v>N</v>
          </cell>
          <cell r="I1635">
            <v>3.36</v>
          </cell>
        </row>
        <row r="1636">
          <cell r="A1636" t="str">
            <v>N</v>
          </cell>
          <cell r="I1636">
            <v>42.6</v>
          </cell>
        </row>
        <row r="1637">
          <cell r="A1637" t="str">
            <v>N</v>
          </cell>
          <cell r="I1637">
            <v>24.04</v>
          </cell>
        </row>
        <row r="1638">
          <cell r="A1638" t="str">
            <v>N</v>
          </cell>
          <cell r="I1638">
            <v>34.42</v>
          </cell>
        </row>
        <row r="1639">
          <cell r="A1639" t="str">
            <v>N</v>
          </cell>
          <cell r="I1639">
            <v>6.72</v>
          </cell>
        </row>
        <row r="1640">
          <cell r="A1640" t="str">
            <v>N</v>
          </cell>
          <cell r="I1640">
            <v>1.68</v>
          </cell>
        </row>
        <row r="1641">
          <cell r="A1641" t="str">
            <v>N</v>
          </cell>
          <cell r="I1641">
            <v>28.31</v>
          </cell>
        </row>
        <row r="1642">
          <cell r="A1642" t="str">
            <v>N</v>
          </cell>
          <cell r="I1642">
            <v>71.84</v>
          </cell>
        </row>
        <row r="1643">
          <cell r="A1643" t="str">
            <v>N</v>
          </cell>
          <cell r="I1643">
            <v>246.85</v>
          </cell>
        </row>
        <row r="1644">
          <cell r="A1644" t="str">
            <v>N</v>
          </cell>
          <cell r="I1644">
            <v>24.31</v>
          </cell>
        </row>
        <row r="1645">
          <cell r="A1645" t="str">
            <v>N</v>
          </cell>
          <cell r="I1645">
            <v>15.6</v>
          </cell>
        </row>
        <row r="1646">
          <cell r="A1646" t="str">
            <v>N</v>
          </cell>
          <cell r="I1646">
            <v>71.69</v>
          </cell>
        </row>
        <row r="1647">
          <cell r="A1647" t="str">
            <v>N</v>
          </cell>
          <cell r="I1647">
            <v>5.66</v>
          </cell>
        </row>
        <row r="1648">
          <cell r="A1648" t="str">
            <v>N</v>
          </cell>
          <cell r="I1648">
            <v>15.12</v>
          </cell>
        </row>
        <row r="1649">
          <cell r="A1649" t="str">
            <v>N</v>
          </cell>
          <cell r="I1649">
            <v>25.21</v>
          </cell>
        </row>
        <row r="1650">
          <cell r="A1650" t="str">
            <v>N</v>
          </cell>
          <cell r="I1650">
            <v>3.13</v>
          </cell>
        </row>
        <row r="1651">
          <cell r="A1651" t="str">
            <v>N</v>
          </cell>
          <cell r="I1651">
            <v>5.16</v>
          </cell>
        </row>
        <row r="1652">
          <cell r="A1652" t="str">
            <v>N</v>
          </cell>
          <cell r="I1652">
            <v>2.33</v>
          </cell>
        </row>
        <row r="1653">
          <cell r="A1653" t="str">
            <v>N</v>
          </cell>
          <cell r="I1653">
            <v>1.68</v>
          </cell>
        </row>
        <row r="1654">
          <cell r="A1654" t="str">
            <v>N</v>
          </cell>
          <cell r="I1654">
            <v>7.18</v>
          </cell>
        </row>
        <row r="1655">
          <cell r="A1655" t="str">
            <v>N</v>
          </cell>
          <cell r="I1655">
            <v>5.04</v>
          </cell>
        </row>
        <row r="1656">
          <cell r="A1656" t="str">
            <v>N</v>
          </cell>
          <cell r="I1656">
            <v>5.62</v>
          </cell>
        </row>
        <row r="1657">
          <cell r="A1657" t="str">
            <v>N</v>
          </cell>
          <cell r="I1657">
            <v>3.85</v>
          </cell>
        </row>
        <row r="1658">
          <cell r="A1658" t="str">
            <v>N</v>
          </cell>
          <cell r="I1658">
            <v>9.8000000000000007</v>
          </cell>
        </row>
        <row r="1659">
          <cell r="A1659" t="str">
            <v>N</v>
          </cell>
          <cell r="I1659">
            <v>9.2899999999999991</v>
          </cell>
        </row>
        <row r="1660">
          <cell r="A1660" t="str">
            <v>N</v>
          </cell>
          <cell r="I1660">
            <v>56.31</v>
          </cell>
        </row>
        <row r="1661">
          <cell r="A1661" t="str">
            <v>N</v>
          </cell>
          <cell r="I1661">
            <v>7.96</v>
          </cell>
        </row>
        <row r="1662">
          <cell r="A1662" t="str">
            <v>N</v>
          </cell>
          <cell r="I1662">
            <v>20.78</v>
          </cell>
        </row>
        <row r="1663">
          <cell r="A1663" t="str">
            <v>N</v>
          </cell>
          <cell r="I1663">
            <v>11.64</v>
          </cell>
        </row>
        <row r="1664">
          <cell r="A1664" t="str">
            <v>N</v>
          </cell>
          <cell r="I1664">
            <v>14.27</v>
          </cell>
        </row>
        <row r="1665">
          <cell r="A1665" t="str">
            <v>N</v>
          </cell>
          <cell r="I1665">
            <v>16.53</v>
          </cell>
        </row>
        <row r="1666">
          <cell r="A1666" t="str">
            <v>N</v>
          </cell>
          <cell r="I1666">
            <v>8.1199999999999992</v>
          </cell>
        </row>
        <row r="1667">
          <cell r="A1667" t="str">
            <v>N</v>
          </cell>
          <cell r="I1667">
            <v>14.11</v>
          </cell>
        </row>
        <row r="1668">
          <cell r="A1668" t="str">
            <v>N</v>
          </cell>
          <cell r="I1668">
            <v>55.06</v>
          </cell>
        </row>
        <row r="1669">
          <cell r="A1669" t="str">
            <v>N</v>
          </cell>
          <cell r="I1669">
            <v>12.9</v>
          </cell>
        </row>
        <row r="1670">
          <cell r="A1670" t="str">
            <v>N</v>
          </cell>
          <cell r="I1670">
            <v>5.04</v>
          </cell>
        </row>
        <row r="1671">
          <cell r="A1671" t="str">
            <v>N</v>
          </cell>
          <cell r="I1671">
            <v>6.87</v>
          </cell>
        </row>
        <row r="1672">
          <cell r="A1672" t="str">
            <v>N</v>
          </cell>
          <cell r="I1672">
            <v>13.71</v>
          </cell>
        </row>
        <row r="1673">
          <cell r="A1673" t="str">
            <v>N</v>
          </cell>
          <cell r="I1673">
            <v>-2.0699999999999998</v>
          </cell>
        </row>
        <row r="1674">
          <cell r="A1674" t="str">
            <v>N</v>
          </cell>
          <cell r="I1674">
            <v>12.9</v>
          </cell>
        </row>
        <row r="1675">
          <cell r="A1675" t="str">
            <v>N</v>
          </cell>
          <cell r="I1675">
            <v>2.31</v>
          </cell>
        </row>
        <row r="1676">
          <cell r="A1676" t="str">
            <v>N</v>
          </cell>
          <cell r="I1676">
            <v>38.659999999999997</v>
          </cell>
        </row>
        <row r="1677">
          <cell r="A1677" t="str">
            <v>N</v>
          </cell>
          <cell r="I1677">
            <v>40.299999999999997</v>
          </cell>
        </row>
        <row r="1678">
          <cell r="A1678" t="str">
            <v>N</v>
          </cell>
          <cell r="I1678">
            <v>2.08</v>
          </cell>
        </row>
        <row r="1679">
          <cell r="A1679" t="str">
            <v>N</v>
          </cell>
          <cell r="I1679">
            <v>27.48</v>
          </cell>
        </row>
        <row r="1680">
          <cell r="A1680" t="str">
            <v>N</v>
          </cell>
          <cell r="I1680">
            <v>22.32</v>
          </cell>
        </row>
        <row r="1681">
          <cell r="A1681" t="str">
            <v>N</v>
          </cell>
          <cell r="I1681">
            <v>17.46</v>
          </cell>
        </row>
        <row r="1682">
          <cell r="A1682" t="str">
            <v>N</v>
          </cell>
          <cell r="I1682">
            <v>32.97</v>
          </cell>
        </row>
        <row r="1683">
          <cell r="A1683" t="str">
            <v>N</v>
          </cell>
          <cell r="I1683">
            <v>1.76</v>
          </cell>
        </row>
        <row r="1684">
          <cell r="A1684" t="str">
            <v>N</v>
          </cell>
          <cell r="I1684">
            <v>30.08</v>
          </cell>
        </row>
        <row r="1685">
          <cell r="A1685" t="str">
            <v>N</v>
          </cell>
          <cell r="I1685">
            <v>19.690000000000001</v>
          </cell>
        </row>
        <row r="1686">
          <cell r="A1686" t="str">
            <v>N</v>
          </cell>
          <cell r="I1686">
            <v>10.46</v>
          </cell>
        </row>
        <row r="1687">
          <cell r="A1687" t="str">
            <v>N</v>
          </cell>
          <cell r="I1687">
            <v>4.66</v>
          </cell>
        </row>
        <row r="1688">
          <cell r="A1688" t="str">
            <v>N</v>
          </cell>
          <cell r="I1688">
            <v>11.54</v>
          </cell>
        </row>
        <row r="1689">
          <cell r="A1689" t="str">
            <v>N</v>
          </cell>
          <cell r="I1689">
            <v>5.04</v>
          </cell>
        </row>
        <row r="1690">
          <cell r="A1690" t="str">
            <v>N</v>
          </cell>
          <cell r="I1690">
            <v>3.79</v>
          </cell>
        </row>
        <row r="1691">
          <cell r="A1691" t="str">
            <v>N</v>
          </cell>
          <cell r="I1691">
            <v>5.04</v>
          </cell>
        </row>
        <row r="1692">
          <cell r="A1692" t="str">
            <v>N</v>
          </cell>
          <cell r="I1692">
            <v>25.34</v>
          </cell>
        </row>
        <row r="1693">
          <cell r="A1693" t="str">
            <v>N</v>
          </cell>
          <cell r="I1693">
            <v>9.2200000000000006</v>
          </cell>
        </row>
        <row r="1694">
          <cell r="A1694" t="str">
            <v>N</v>
          </cell>
          <cell r="I1694">
            <v>29.97</v>
          </cell>
        </row>
        <row r="1695">
          <cell r="A1695" t="str">
            <v>N</v>
          </cell>
          <cell r="I1695">
            <v>30.79</v>
          </cell>
        </row>
        <row r="1696">
          <cell r="A1696" t="str">
            <v>N</v>
          </cell>
          <cell r="I1696">
            <v>8.6199999999999992</v>
          </cell>
        </row>
        <row r="1697">
          <cell r="A1697" t="str">
            <v>N</v>
          </cell>
          <cell r="I1697">
            <v>4.79</v>
          </cell>
        </row>
        <row r="1698">
          <cell r="A1698" t="str">
            <v>N</v>
          </cell>
          <cell r="I1698">
            <v>4.9000000000000004</v>
          </cell>
        </row>
        <row r="1699">
          <cell r="A1699" t="str">
            <v>N</v>
          </cell>
          <cell r="I1699">
            <v>1.68</v>
          </cell>
        </row>
        <row r="1700">
          <cell r="A1700" t="str">
            <v>N</v>
          </cell>
          <cell r="I1700">
            <v>44.37</v>
          </cell>
        </row>
        <row r="1701">
          <cell r="A1701" t="str">
            <v>N</v>
          </cell>
          <cell r="I1701">
            <v>5.04</v>
          </cell>
        </row>
        <row r="1702">
          <cell r="A1702" t="str">
            <v>N</v>
          </cell>
          <cell r="I1702">
            <v>2.48</v>
          </cell>
        </row>
        <row r="1703">
          <cell r="A1703" t="str">
            <v>N</v>
          </cell>
          <cell r="I1703">
            <v>10.87</v>
          </cell>
        </row>
        <row r="1704">
          <cell r="A1704" t="str">
            <v>N</v>
          </cell>
          <cell r="I1704">
            <v>50.9</v>
          </cell>
        </row>
        <row r="1705">
          <cell r="A1705" t="str">
            <v>N</v>
          </cell>
          <cell r="I1705">
            <v>3.1</v>
          </cell>
        </row>
        <row r="1706">
          <cell r="A1706" t="str">
            <v>N</v>
          </cell>
          <cell r="I1706">
            <v>5.04</v>
          </cell>
        </row>
        <row r="1707">
          <cell r="A1707" t="str">
            <v>N</v>
          </cell>
          <cell r="I1707">
            <v>11.76</v>
          </cell>
        </row>
        <row r="1708">
          <cell r="A1708" t="str">
            <v>N</v>
          </cell>
          <cell r="I1708">
            <v>2.52</v>
          </cell>
        </row>
        <row r="1709">
          <cell r="A1709" t="str">
            <v>N</v>
          </cell>
          <cell r="I1709">
            <v>15.2</v>
          </cell>
        </row>
        <row r="1710">
          <cell r="A1710" t="str">
            <v>N</v>
          </cell>
          <cell r="I1710">
            <v>11.01</v>
          </cell>
        </row>
        <row r="1711">
          <cell r="A1711" t="str">
            <v>N</v>
          </cell>
          <cell r="I1711">
            <v>65.34</v>
          </cell>
        </row>
        <row r="1712">
          <cell r="A1712" t="str">
            <v>N</v>
          </cell>
          <cell r="I1712">
            <v>5.33</v>
          </cell>
        </row>
        <row r="1713">
          <cell r="A1713" t="str">
            <v>N</v>
          </cell>
          <cell r="I1713">
            <v>5.04</v>
          </cell>
        </row>
        <row r="1714">
          <cell r="A1714" t="str">
            <v>N</v>
          </cell>
          <cell r="I1714">
            <v>20.72</v>
          </cell>
        </row>
        <row r="1715">
          <cell r="A1715" t="str">
            <v>N</v>
          </cell>
          <cell r="I1715">
            <v>11.25</v>
          </cell>
        </row>
        <row r="1716">
          <cell r="A1716" t="str">
            <v>N</v>
          </cell>
          <cell r="I1716">
            <v>7.89</v>
          </cell>
        </row>
        <row r="1717">
          <cell r="A1717" t="str">
            <v>N</v>
          </cell>
          <cell r="I1717">
            <v>39.81</v>
          </cell>
        </row>
        <row r="1718">
          <cell r="A1718" t="str">
            <v>N</v>
          </cell>
          <cell r="I1718">
            <v>-7.98</v>
          </cell>
        </row>
        <row r="1719">
          <cell r="A1719" t="str">
            <v>N</v>
          </cell>
          <cell r="I1719">
            <v>7.67</v>
          </cell>
        </row>
        <row r="1720">
          <cell r="A1720" t="str">
            <v>N</v>
          </cell>
          <cell r="I1720">
            <v>6.76</v>
          </cell>
        </row>
        <row r="1721">
          <cell r="A1721" t="str">
            <v>N</v>
          </cell>
          <cell r="I1721">
            <v>62.72</v>
          </cell>
        </row>
        <row r="1722">
          <cell r="A1722" t="str">
            <v>N</v>
          </cell>
          <cell r="I1722">
            <v>3.46</v>
          </cell>
        </row>
        <row r="1723">
          <cell r="A1723" t="str">
            <v>N</v>
          </cell>
          <cell r="I1723">
            <v>12.82</v>
          </cell>
        </row>
        <row r="1724">
          <cell r="A1724" t="str">
            <v>N</v>
          </cell>
          <cell r="I1724">
            <v>0.63</v>
          </cell>
        </row>
        <row r="1725">
          <cell r="A1725" t="str">
            <v>N</v>
          </cell>
          <cell r="I1725">
            <v>6.47</v>
          </cell>
        </row>
        <row r="1726">
          <cell r="A1726" t="str">
            <v>N</v>
          </cell>
          <cell r="I1726">
            <v>11.21</v>
          </cell>
        </row>
        <row r="1727">
          <cell r="A1727" t="str">
            <v>N</v>
          </cell>
          <cell r="I1727">
            <v>1.99</v>
          </cell>
        </row>
        <row r="1728">
          <cell r="A1728" t="str">
            <v>N</v>
          </cell>
          <cell r="I1728">
            <v>17.97</v>
          </cell>
        </row>
        <row r="1729">
          <cell r="A1729" t="str">
            <v>N</v>
          </cell>
          <cell r="I1729">
            <v>38.880000000000003</v>
          </cell>
        </row>
        <row r="1730">
          <cell r="A1730" t="str">
            <v>N</v>
          </cell>
          <cell r="I1730">
            <v>5.04</v>
          </cell>
        </row>
        <row r="1731">
          <cell r="A1731" t="str">
            <v>N</v>
          </cell>
          <cell r="I1731">
            <v>44.44</v>
          </cell>
        </row>
        <row r="1732">
          <cell r="A1732" t="str">
            <v>N</v>
          </cell>
          <cell r="I1732">
            <v>3.62</v>
          </cell>
        </row>
        <row r="1733">
          <cell r="A1733" t="str">
            <v>N</v>
          </cell>
          <cell r="I1733">
            <v>10.130000000000001</v>
          </cell>
        </row>
        <row r="1734">
          <cell r="A1734" t="str">
            <v>N</v>
          </cell>
          <cell r="I1734">
            <v>1.76</v>
          </cell>
        </row>
        <row r="1735">
          <cell r="A1735" t="str">
            <v>N</v>
          </cell>
          <cell r="I1735">
            <v>11.01</v>
          </cell>
        </row>
        <row r="1736">
          <cell r="A1736" t="str">
            <v>N</v>
          </cell>
          <cell r="I1736">
            <v>8.1199999999999992</v>
          </cell>
        </row>
        <row r="1737">
          <cell r="A1737" t="str">
            <v>N</v>
          </cell>
          <cell r="I1737">
            <v>15.53</v>
          </cell>
        </row>
        <row r="1738">
          <cell r="A1738" t="str">
            <v>N</v>
          </cell>
          <cell r="I1738">
            <v>5.26</v>
          </cell>
        </row>
        <row r="1739">
          <cell r="A1739" t="str">
            <v>N</v>
          </cell>
          <cell r="I1739">
            <v>14.55</v>
          </cell>
        </row>
        <row r="1740">
          <cell r="A1740" t="str">
            <v>N</v>
          </cell>
          <cell r="I1740">
            <v>27.86</v>
          </cell>
        </row>
        <row r="1741">
          <cell r="A1741" t="str">
            <v>N</v>
          </cell>
          <cell r="I1741">
            <v>6.98</v>
          </cell>
        </row>
        <row r="1742">
          <cell r="A1742" t="str">
            <v>N</v>
          </cell>
          <cell r="I1742">
            <v>5.04</v>
          </cell>
        </row>
        <row r="1743">
          <cell r="A1743" t="str">
            <v>N</v>
          </cell>
          <cell r="I1743">
            <v>5.04</v>
          </cell>
        </row>
        <row r="1744">
          <cell r="A1744" t="str">
            <v>N</v>
          </cell>
          <cell r="I1744">
            <v>6.72</v>
          </cell>
        </row>
        <row r="1745">
          <cell r="A1745" t="str">
            <v>N</v>
          </cell>
          <cell r="I1745">
            <v>8.8699999999999992</v>
          </cell>
        </row>
        <row r="1746">
          <cell r="A1746" t="str">
            <v>N</v>
          </cell>
          <cell r="I1746">
            <v>16.34</v>
          </cell>
        </row>
        <row r="1747">
          <cell r="A1747" t="str">
            <v>N</v>
          </cell>
          <cell r="I1747">
            <v>4.63</v>
          </cell>
        </row>
        <row r="1748">
          <cell r="A1748" t="str">
            <v>N</v>
          </cell>
          <cell r="I1748">
            <v>66.739999999999995</v>
          </cell>
        </row>
        <row r="1749">
          <cell r="A1749" t="str">
            <v>N</v>
          </cell>
          <cell r="I1749">
            <v>20.38</v>
          </cell>
        </row>
        <row r="1750">
          <cell r="A1750" t="str">
            <v>N</v>
          </cell>
          <cell r="I1750">
            <v>38.28</v>
          </cell>
        </row>
        <row r="1751">
          <cell r="A1751" t="str">
            <v>N</v>
          </cell>
          <cell r="I1751">
            <v>15.99</v>
          </cell>
        </row>
        <row r="1752">
          <cell r="A1752" t="str">
            <v>N</v>
          </cell>
          <cell r="I1752">
            <v>16.489999999999998</v>
          </cell>
        </row>
        <row r="1753">
          <cell r="A1753" t="str">
            <v>N</v>
          </cell>
          <cell r="I1753">
            <v>2</v>
          </cell>
        </row>
        <row r="1754">
          <cell r="A1754" t="str">
            <v>N</v>
          </cell>
          <cell r="I1754">
            <v>5.29</v>
          </cell>
        </row>
        <row r="1755">
          <cell r="A1755" t="str">
            <v>N</v>
          </cell>
          <cell r="I1755">
            <v>0.16</v>
          </cell>
        </row>
        <row r="1756">
          <cell r="A1756" t="str">
            <v>N</v>
          </cell>
          <cell r="I1756">
            <v>11.89</v>
          </cell>
        </row>
        <row r="1757">
          <cell r="A1757" t="str">
            <v>N</v>
          </cell>
          <cell r="I1757">
            <v>124.45</v>
          </cell>
        </row>
        <row r="1758">
          <cell r="A1758" t="str">
            <v>N</v>
          </cell>
          <cell r="I1758">
            <v>7.4</v>
          </cell>
        </row>
        <row r="1759">
          <cell r="A1759" t="str">
            <v>N</v>
          </cell>
          <cell r="I1759">
            <v>53.24</v>
          </cell>
        </row>
        <row r="1760">
          <cell r="A1760" t="str">
            <v>N</v>
          </cell>
          <cell r="I1760">
            <v>23.93</v>
          </cell>
        </row>
        <row r="1761">
          <cell r="A1761" t="str">
            <v>N</v>
          </cell>
          <cell r="I1761">
            <v>14.91</v>
          </cell>
        </row>
        <row r="1762">
          <cell r="A1762" t="str">
            <v>N</v>
          </cell>
          <cell r="I1762">
            <v>35.54</v>
          </cell>
        </row>
        <row r="1763">
          <cell r="A1763" t="str">
            <v>N</v>
          </cell>
          <cell r="I1763">
            <v>16.670000000000002</v>
          </cell>
        </row>
        <row r="1764">
          <cell r="A1764" t="str">
            <v>N</v>
          </cell>
          <cell r="I1764">
            <v>5.04</v>
          </cell>
        </row>
        <row r="1765">
          <cell r="A1765" t="str">
            <v>N</v>
          </cell>
          <cell r="I1765">
            <v>5.55</v>
          </cell>
        </row>
        <row r="1766">
          <cell r="A1766" t="str">
            <v>N</v>
          </cell>
          <cell r="I1766">
            <v>24.93</v>
          </cell>
        </row>
        <row r="1767">
          <cell r="A1767" t="str">
            <v>N</v>
          </cell>
          <cell r="I1767">
            <v>1.53</v>
          </cell>
        </row>
        <row r="1768">
          <cell r="A1768" t="str">
            <v>N</v>
          </cell>
          <cell r="I1768">
            <v>18.809999999999999</v>
          </cell>
        </row>
        <row r="1769">
          <cell r="A1769" t="str">
            <v>N</v>
          </cell>
          <cell r="I1769">
            <v>6.85</v>
          </cell>
        </row>
        <row r="1770">
          <cell r="A1770" t="str">
            <v>N</v>
          </cell>
          <cell r="I1770">
            <v>5.13</v>
          </cell>
        </row>
        <row r="1771">
          <cell r="A1771" t="str">
            <v>N</v>
          </cell>
          <cell r="I1771">
            <v>35.04</v>
          </cell>
        </row>
        <row r="1772">
          <cell r="A1772" t="str">
            <v>N</v>
          </cell>
          <cell r="I1772">
            <v>14</v>
          </cell>
        </row>
        <row r="1773">
          <cell r="A1773" t="str">
            <v>N</v>
          </cell>
          <cell r="I1773">
            <v>5.04</v>
          </cell>
        </row>
        <row r="1774">
          <cell r="A1774" t="str">
            <v>N</v>
          </cell>
          <cell r="I1774">
            <v>4.5999999999999996</v>
          </cell>
        </row>
        <row r="1775">
          <cell r="A1775" t="str">
            <v>N</v>
          </cell>
          <cell r="I1775">
            <v>1.68</v>
          </cell>
        </row>
        <row r="1776">
          <cell r="A1776" t="str">
            <v>N</v>
          </cell>
          <cell r="I1776">
            <v>-0.87</v>
          </cell>
        </row>
        <row r="1777">
          <cell r="A1777" t="str">
            <v>N</v>
          </cell>
          <cell r="I1777">
            <v>6.98</v>
          </cell>
        </row>
        <row r="1778">
          <cell r="A1778" t="str">
            <v>N</v>
          </cell>
          <cell r="I1778">
            <v>65.150000000000006</v>
          </cell>
        </row>
        <row r="1779">
          <cell r="A1779" t="str">
            <v>N</v>
          </cell>
          <cell r="I1779">
            <v>150.41</v>
          </cell>
        </row>
        <row r="1780">
          <cell r="A1780" t="str">
            <v>N</v>
          </cell>
          <cell r="I1780">
            <v>8.84</v>
          </cell>
        </row>
        <row r="1781">
          <cell r="A1781" t="str">
            <v>N</v>
          </cell>
          <cell r="I1781">
            <v>6.49</v>
          </cell>
        </row>
        <row r="1782">
          <cell r="A1782" t="str">
            <v>N</v>
          </cell>
          <cell r="I1782">
            <v>29.34</v>
          </cell>
        </row>
        <row r="1783">
          <cell r="A1783" t="str">
            <v>N</v>
          </cell>
          <cell r="I1783">
            <v>120.99</v>
          </cell>
        </row>
        <row r="1784">
          <cell r="A1784" t="str">
            <v>N</v>
          </cell>
          <cell r="I1784">
            <v>4.05</v>
          </cell>
        </row>
        <row r="1785">
          <cell r="A1785" t="str">
            <v>N</v>
          </cell>
          <cell r="I1785">
            <v>43.37</v>
          </cell>
        </row>
        <row r="1786">
          <cell r="A1786" t="str">
            <v>N</v>
          </cell>
          <cell r="I1786">
            <v>21.42</v>
          </cell>
        </row>
        <row r="1787">
          <cell r="A1787" t="str">
            <v>N</v>
          </cell>
          <cell r="I1787">
            <v>7.44</v>
          </cell>
        </row>
        <row r="1788">
          <cell r="A1788" t="str">
            <v>N</v>
          </cell>
          <cell r="I1788">
            <v>6.22</v>
          </cell>
        </row>
        <row r="1789">
          <cell r="A1789" t="str">
            <v>N</v>
          </cell>
          <cell r="I1789">
            <v>5.04</v>
          </cell>
        </row>
        <row r="1790">
          <cell r="A1790" t="str">
            <v>N</v>
          </cell>
          <cell r="I1790">
            <v>5.04</v>
          </cell>
        </row>
        <row r="1791">
          <cell r="A1791" t="str">
            <v>N</v>
          </cell>
          <cell r="I1791">
            <v>16.03</v>
          </cell>
        </row>
        <row r="1792">
          <cell r="A1792" t="str">
            <v>N</v>
          </cell>
          <cell r="I1792">
            <v>6.85</v>
          </cell>
        </row>
        <row r="1793">
          <cell r="A1793" t="str">
            <v>N</v>
          </cell>
          <cell r="I1793">
            <v>8.0500000000000007</v>
          </cell>
        </row>
        <row r="1794">
          <cell r="A1794" t="str">
            <v>N</v>
          </cell>
          <cell r="I1794">
            <v>4.3600000000000003</v>
          </cell>
        </row>
        <row r="1795">
          <cell r="A1795" t="str">
            <v>N</v>
          </cell>
          <cell r="I1795">
            <v>4.0999999999999996</v>
          </cell>
        </row>
        <row r="1796">
          <cell r="A1796" t="str">
            <v>N</v>
          </cell>
          <cell r="I1796">
            <v>4.5599999999999996</v>
          </cell>
        </row>
        <row r="1797">
          <cell r="A1797" t="str">
            <v>N</v>
          </cell>
          <cell r="I1797">
            <v>11.76</v>
          </cell>
        </row>
        <row r="1798">
          <cell r="A1798" t="str">
            <v>N</v>
          </cell>
          <cell r="I1798">
            <v>16.8</v>
          </cell>
        </row>
        <row r="1799">
          <cell r="A1799" t="str">
            <v>N</v>
          </cell>
          <cell r="I1799">
            <v>5.04</v>
          </cell>
        </row>
        <row r="1800">
          <cell r="A1800" t="str">
            <v>N</v>
          </cell>
          <cell r="I1800">
            <v>9.16</v>
          </cell>
        </row>
        <row r="1801">
          <cell r="A1801" t="str">
            <v>N</v>
          </cell>
          <cell r="I1801">
            <v>20.95</v>
          </cell>
        </row>
        <row r="1802">
          <cell r="A1802" t="str">
            <v>N</v>
          </cell>
          <cell r="I1802">
            <v>5.04</v>
          </cell>
        </row>
        <row r="1803">
          <cell r="A1803" t="str">
            <v>N</v>
          </cell>
          <cell r="I1803">
            <v>31.52</v>
          </cell>
        </row>
        <row r="1804">
          <cell r="A1804" t="str">
            <v>N</v>
          </cell>
          <cell r="I1804">
            <v>9.9499999999999993</v>
          </cell>
        </row>
        <row r="1805">
          <cell r="A1805" t="str">
            <v>N</v>
          </cell>
          <cell r="I1805">
            <v>331.79</v>
          </cell>
        </row>
        <row r="1806">
          <cell r="A1806" t="str">
            <v>N</v>
          </cell>
          <cell r="I1806">
            <v>72.09</v>
          </cell>
        </row>
        <row r="1807">
          <cell r="A1807" t="str">
            <v>N</v>
          </cell>
          <cell r="I1807">
            <v>133.04</v>
          </cell>
        </row>
        <row r="1808">
          <cell r="A1808" t="str">
            <v>N</v>
          </cell>
          <cell r="I1808">
            <v>117.48</v>
          </cell>
        </row>
        <row r="1809">
          <cell r="A1809" t="str">
            <v>N</v>
          </cell>
          <cell r="I1809">
            <v>3.75</v>
          </cell>
        </row>
        <row r="1810">
          <cell r="A1810" t="str">
            <v>N</v>
          </cell>
          <cell r="I1810">
            <v>2.73</v>
          </cell>
        </row>
        <row r="1811">
          <cell r="A1811" t="str">
            <v>N</v>
          </cell>
          <cell r="I1811">
            <v>39.729999999999997</v>
          </cell>
        </row>
        <row r="1812">
          <cell r="A1812" t="str">
            <v>N</v>
          </cell>
          <cell r="I1812">
            <v>20.43</v>
          </cell>
        </row>
        <row r="1813">
          <cell r="A1813" t="str">
            <v>N</v>
          </cell>
          <cell r="I1813">
            <v>63.27</v>
          </cell>
        </row>
        <row r="1814">
          <cell r="A1814" t="str">
            <v>N</v>
          </cell>
          <cell r="I1814">
            <v>3.55</v>
          </cell>
        </row>
        <row r="1815">
          <cell r="A1815" t="str">
            <v>N</v>
          </cell>
          <cell r="I1815">
            <v>2.2000000000000002</v>
          </cell>
        </row>
        <row r="1816">
          <cell r="A1816" t="str">
            <v>N</v>
          </cell>
          <cell r="I1816">
            <v>6.01</v>
          </cell>
        </row>
        <row r="1817">
          <cell r="A1817" t="str">
            <v>N</v>
          </cell>
          <cell r="I1817">
            <v>15.48</v>
          </cell>
        </row>
        <row r="1818">
          <cell r="A1818" t="str">
            <v>N</v>
          </cell>
          <cell r="I1818">
            <v>5.04</v>
          </cell>
        </row>
        <row r="1819">
          <cell r="A1819" t="str">
            <v>N</v>
          </cell>
          <cell r="I1819">
            <v>33.5</v>
          </cell>
        </row>
        <row r="1820">
          <cell r="A1820" t="str">
            <v>N</v>
          </cell>
          <cell r="I1820">
            <v>55.64</v>
          </cell>
        </row>
        <row r="1821">
          <cell r="A1821" t="str">
            <v>N</v>
          </cell>
          <cell r="I1821">
            <v>4.18</v>
          </cell>
        </row>
        <row r="1822">
          <cell r="A1822" t="str">
            <v>N</v>
          </cell>
          <cell r="I1822">
            <v>12.28</v>
          </cell>
        </row>
        <row r="1823">
          <cell r="A1823" t="str">
            <v>N</v>
          </cell>
          <cell r="I1823">
            <v>3.11</v>
          </cell>
        </row>
        <row r="1824">
          <cell r="A1824" t="str">
            <v>N</v>
          </cell>
          <cell r="I1824">
            <v>1.5</v>
          </cell>
        </row>
        <row r="1825">
          <cell r="A1825" t="str">
            <v>N</v>
          </cell>
          <cell r="I1825">
            <v>3.99</v>
          </cell>
        </row>
        <row r="1826">
          <cell r="A1826" t="str">
            <v>N</v>
          </cell>
          <cell r="I1826">
            <v>4.5199999999999996</v>
          </cell>
        </row>
        <row r="1827">
          <cell r="A1827" t="str">
            <v>N</v>
          </cell>
          <cell r="I1827">
            <v>3.45</v>
          </cell>
        </row>
        <row r="1828">
          <cell r="A1828" t="str">
            <v>N</v>
          </cell>
          <cell r="I1828">
            <v>15.18</v>
          </cell>
        </row>
        <row r="1829">
          <cell r="A1829" t="str">
            <v>N</v>
          </cell>
          <cell r="I1829">
            <v>16.82</v>
          </cell>
        </row>
        <row r="1830">
          <cell r="A1830" t="str">
            <v>N</v>
          </cell>
          <cell r="I1830">
            <v>5.04</v>
          </cell>
        </row>
        <row r="1831">
          <cell r="A1831" t="str">
            <v>N</v>
          </cell>
          <cell r="I1831">
            <v>33.49</v>
          </cell>
        </row>
        <row r="1832">
          <cell r="A1832" t="str">
            <v>N</v>
          </cell>
          <cell r="I1832">
            <v>3.37</v>
          </cell>
        </row>
        <row r="1833">
          <cell r="A1833" t="str">
            <v>N</v>
          </cell>
          <cell r="I1833">
            <v>10.039999999999999</v>
          </cell>
        </row>
        <row r="1834">
          <cell r="A1834" t="str">
            <v>N</v>
          </cell>
          <cell r="I1834">
            <v>6.41</v>
          </cell>
        </row>
        <row r="1835">
          <cell r="A1835" t="str">
            <v>N</v>
          </cell>
          <cell r="I1835">
            <v>5.73</v>
          </cell>
        </row>
        <row r="1836">
          <cell r="A1836" t="str">
            <v>N</v>
          </cell>
          <cell r="I1836">
            <v>11.73</v>
          </cell>
        </row>
        <row r="1837">
          <cell r="A1837" t="str">
            <v>N</v>
          </cell>
          <cell r="I1837">
            <v>44.12</v>
          </cell>
        </row>
        <row r="1838">
          <cell r="A1838" t="str">
            <v>N</v>
          </cell>
          <cell r="I1838">
            <v>0.79</v>
          </cell>
        </row>
        <row r="1839">
          <cell r="A1839" t="str">
            <v>N</v>
          </cell>
          <cell r="I1839">
            <v>5.04</v>
          </cell>
        </row>
        <row r="1840">
          <cell r="A1840" t="str">
            <v>N</v>
          </cell>
          <cell r="I1840">
            <v>5.85</v>
          </cell>
        </row>
        <row r="1841">
          <cell r="A1841" t="str">
            <v>N</v>
          </cell>
          <cell r="I1841">
            <v>71.5</v>
          </cell>
        </row>
        <row r="1842">
          <cell r="A1842" t="str">
            <v>N</v>
          </cell>
          <cell r="I1842">
            <v>9.6300000000000008</v>
          </cell>
        </row>
        <row r="1843">
          <cell r="A1843" t="str">
            <v>N</v>
          </cell>
          <cell r="I1843">
            <v>3.97</v>
          </cell>
        </row>
        <row r="1844">
          <cell r="A1844" t="str">
            <v>N</v>
          </cell>
          <cell r="I1844">
            <v>34.29</v>
          </cell>
        </row>
        <row r="1845">
          <cell r="A1845" t="str">
            <v>N</v>
          </cell>
          <cell r="I1845">
            <v>5.61</v>
          </cell>
        </row>
        <row r="1846">
          <cell r="A1846" t="str">
            <v>N</v>
          </cell>
          <cell r="I1846">
            <v>5.04</v>
          </cell>
        </row>
        <row r="1847">
          <cell r="A1847" t="str">
            <v>N</v>
          </cell>
          <cell r="I1847">
            <v>12.59</v>
          </cell>
        </row>
        <row r="1848">
          <cell r="A1848" t="str">
            <v>N</v>
          </cell>
          <cell r="I1848">
            <v>13.65</v>
          </cell>
        </row>
        <row r="1849">
          <cell r="A1849" t="str">
            <v>N</v>
          </cell>
          <cell r="I1849">
            <v>15.79</v>
          </cell>
        </row>
        <row r="1850">
          <cell r="A1850" t="str">
            <v>N</v>
          </cell>
          <cell r="I1850">
            <v>115.95</v>
          </cell>
        </row>
        <row r="1851">
          <cell r="A1851" t="str">
            <v>N</v>
          </cell>
          <cell r="I1851">
            <v>5.04</v>
          </cell>
        </row>
        <row r="1852">
          <cell r="A1852" t="str">
            <v>N</v>
          </cell>
          <cell r="I1852">
            <v>17.190000000000001</v>
          </cell>
        </row>
        <row r="1853">
          <cell r="A1853" t="str">
            <v>N</v>
          </cell>
          <cell r="I1853">
            <v>1.68</v>
          </cell>
        </row>
        <row r="1854">
          <cell r="A1854" t="str">
            <v>N</v>
          </cell>
          <cell r="I1854">
            <v>17.98</v>
          </cell>
        </row>
        <row r="1855">
          <cell r="A1855" t="str">
            <v>N</v>
          </cell>
          <cell r="I1855">
            <v>6.92</v>
          </cell>
        </row>
        <row r="1856">
          <cell r="A1856" t="str">
            <v>N</v>
          </cell>
          <cell r="I1856">
            <v>13.96</v>
          </cell>
        </row>
        <row r="1857">
          <cell r="A1857" t="str">
            <v>N</v>
          </cell>
          <cell r="I1857">
            <v>5.96</v>
          </cell>
        </row>
        <row r="1858">
          <cell r="A1858" t="str">
            <v>N</v>
          </cell>
          <cell r="I1858">
            <v>23.93</v>
          </cell>
        </row>
        <row r="1859">
          <cell r="A1859" t="str">
            <v>N</v>
          </cell>
          <cell r="I1859">
            <v>17.7</v>
          </cell>
        </row>
        <row r="1860">
          <cell r="A1860" t="str">
            <v>N</v>
          </cell>
          <cell r="I1860">
            <v>89.67</v>
          </cell>
        </row>
        <row r="1861">
          <cell r="A1861" t="str">
            <v>N</v>
          </cell>
          <cell r="I1861">
            <v>38.74</v>
          </cell>
        </row>
        <row r="1862">
          <cell r="A1862" t="str">
            <v>N</v>
          </cell>
          <cell r="I1862">
            <v>24.39</v>
          </cell>
        </row>
        <row r="1863">
          <cell r="A1863" t="str">
            <v>N</v>
          </cell>
          <cell r="I1863">
            <v>17.670000000000002</v>
          </cell>
        </row>
        <row r="1864">
          <cell r="A1864" t="str">
            <v>N</v>
          </cell>
          <cell r="I1864">
            <v>18.100000000000001</v>
          </cell>
        </row>
        <row r="1865">
          <cell r="A1865" t="str">
            <v>N</v>
          </cell>
          <cell r="I1865">
            <v>6.72</v>
          </cell>
        </row>
        <row r="1866">
          <cell r="A1866" t="str">
            <v>N</v>
          </cell>
          <cell r="I1866">
            <v>35.9</v>
          </cell>
        </row>
        <row r="1867">
          <cell r="A1867" t="str">
            <v>N</v>
          </cell>
          <cell r="I1867">
            <v>-1.71</v>
          </cell>
        </row>
        <row r="1868">
          <cell r="A1868" t="str">
            <v>N</v>
          </cell>
          <cell r="I1868">
            <v>10.11</v>
          </cell>
        </row>
        <row r="1869">
          <cell r="A1869" t="str">
            <v>N</v>
          </cell>
          <cell r="I1869">
            <v>32.49</v>
          </cell>
        </row>
        <row r="1870">
          <cell r="A1870" t="str">
            <v>N</v>
          </cell>
          <cell r="I1870">
            <v>24.8</v>
          </cell>
        </row>
        <row r="1871">
          <cell r="A1871" t="str">
            <v>N</v>
          </cell>
          <cell r="I1871">
            <v>9.0500000000000007</v>
          </cell>
        </row>
        <row r="1872">
          <cell r="A1872" t="str">
            <v>N</v>
          </cell>
          <cell r="I1872">
            <v>9.74</v>
          </cell>
        </row>
        <row r="1873">
          <cell r="A1873" t="str">
            <v>N</v>
          </cell>
          <cell r="I1873">
            <v>102.21</v>
          </cell>
        </row>
        <row r="1874">
          <cell r="A1874" t="str">
            <v>N</v>
          </cell>
          <cell r="I1874">
            <v>6.57</v>
          </cell>
        </row>
        <row r="1875">
          <cell r="A1875" t="str">
            <v>N</v>
          </cell>
          <cell r="I1875">
            <v>5.04</v>
          </cell>
        </row>
        <row r="1876">
          <cell r="A1876" t="str">
            <v>N</v>
          </cell>
          <cell r="I1876">
            <v>31.83</v>
          </cell>
        </row>
        <row r="1877">
          <cell r="A1877" t="str">
            <v>N</v>
          </cell>
          <cell r="I1877">
            <v>16.53</v>
          </cell>
        </row>
        <row r="1878">
          <cell r="A1878" t="str">
            <v>N</v>
          </cell>
          <cell r="I1878">
            <v>29.19</v>
          </cell>
        </row>
        <row r="1879">
          <cell r="A1879" t="str">
            <v>N</v>
          </cell>
          <cell r="I1879">
            <v>64.17</v>
          </cell>
        </row>
        <row r="1880">
          <cell r="A1880" t="str">
            <v>N</v>
          </cell>
          <cell r="I1880">
            <v>5.04</v>
          </cell>
        </row>
        <row r="1881">
          <cell r="A1881" t="str">
            <v>N</v>
          </cell>
          <cell r="I1881">
            <v>5.71</v>
          </cell>
        </row>
        <row r="1882">
          <cell r="A1882" t="str">
            <v>N</v>
          </cell>
          <cell r="I1882">
            <v>241.87</v>
          </cell>
        </row>
        <row r="1883">
          <cell r="A1883" t="str">
            <v>N</v>
          </cell>
          <cell r="I1883">
            <v>5.07</v>
          </cell>
        </row>
        <row r="1884">
          <cell r="A1884" t="str">
            <v>N</v>
          </cell>
          <cell r="I1884">
            <v>6.28</v>
          </cell>
        </row>
        <row r="1885">
          <cell r="A1885" t="str">
            <v>N</v>
          </cell>
          <cell r="I1885">
            <v>34.770000000000003</v>
          </cell>
        </row>
        <row r="1886">
          <cell r="A1886" t="str">
            <v>N</v>
          </cell>
          <cell r="I1886">
            <v>10.7</v>
          </cell>
        </row>
        <row r="1887">
          <cell r="A1887" t="str">
            <v>N</v>
          </cell>
          <cell r="I1887">
            <v>92.44</v>
          </cell>
        </row>
        <row r="1888">
          <cell r="A1888" t="str">
            <v>N</v>
          </cell>
          <cell r="I1888">
            <v>2.19</v>
          </cell>
        </row>
        <row r="1889">
          <cell r="A1889" t="str">
            <v>N</v>
          </cell>
          <cell r="I1889">
            <v>1.68</v>
          </cell>
        </row>
        <row r="1890">
          <cell r="A1890" t="str">
            <v>N</v>
          </cell>
          <cell r="I1890">
            <v>4.46</v>
          </cell>
        </row>
        <row r="1891">
          <cell r="A1891" t="str">
            <v>N</v>
          </cell>
          <cell r="I1891">
            <v>5.24</v>
          </cell>
        </row>
        <row r="1892">
          <cell r="A1892" t="str">
            <v>N</v>
          </cell>
          <cell r="I1892">
            <v>5.15</v>
          </cell>
        </row>
        <row r="1893">
          <cell r="A1893" t="str">
            <v>N</v>
          </cell>
          <cell r="I1893">
            <v>10.08</v>
          </cell>
        </row>
        <row r="1894">
          <cell r="A1894" t="str">
            <v>N</v>
          </cell>
          <cell r="I1894">
            <v>5.04</v>
          </cell>
        </row>
        <row r="1895">
          <cell r="A1895" t="str">
            <v>N</v>
          </cell>
          <cell r="I1895">
            <v>48.18</v>
          </cell>
        </row>
        <row r="1896">
          <cell r="A1896" t="str">
            <v>N</v>
          </cell>
          <cell r="I1896">
            <v>1.94</v>
          </cell>
        </row>
        <row r="1897">
          <cell r="A1897" t="str">
            <v>N</v>
          </cell>
          <cell r="I1897">
            <v>11.29</v>
          </cell>
        </row>
        <row r="1898">
          <cell r="A1898" t="str">
            <v>N</v>
          </cell>
          <cell r="I1898">
            <v>5.04</v>
          </cell>
        </row>
        <row r="1899">
          <cell r="A1899" t="str">
            <v>N</v>
          </cell>
          <cell r="I1899">
            <v>5.77</v>
          </cell>
        </row>
        <row r="1900">
          <cell r="A1900" t="str">
            <v>N</v>
          </cell>
          <cell r="I1900">
            <v>190.47</v>
          </cell>
        </row>
        <row r="1901">
          <cell r="A1901" t="str">
            <v>N</v>
          </cell>
          <cell r="I1901">
            <v>8.51</v>
          </cell>
        </row>
        <row r="1902">
          <cell r="A1902" t="str">
            <v>N</v>
          </cell>
          <cell r="I1902">
            <v>5.34</v>
          </cell>
        </row>
        <row r="1903">
          <cell r="A1903" t="str">
            <v>N</v>
          </cell>
          <cell r="I1903">
            <v>16.8</v>
          </cell>
        </row>
        <row r="1904">
          <cell r="A1904" t="str">
            <v>N</v>
          </cell>
          <cell r="I1904">
            <v>14.85</v>
          </cell>
        </row>
        <row r="1905">
          <cell r="A1905" t="str">
            <v>N</v>
          </cell>
          <cell r="I1905">
            <v>5.04</v>
          </cell>
        </row>
        <row r="1906">
          <cell r="A1906" t="str">
            <v>N</v>
          </cell>
          <cell r="I1906">
            <v>8.4</v>
          </cell>
        </row>
        <row r="1907">
          <cell r="A1907" t="str">
            <v>N</v>
          </cell>
          <cell r="I1907">
            <v>5.04</v>
          </cell>
        </row>
        <row r="1908">
          <cell r="A1908" t="str">
            <v>N</v>
          </cell>
          <cell r="I1908">
            <v>12.28</v>
          </cell>
        </row>
        <row r="1909">
          <cell r="A1909" t="str">
            <v>N</v>
          </cell>
          <cell r="I1909">
            <v>26.71</v>
          </cell>
        </row>
        <row r="1910">
          <cell r="A1910" t="str">
            <v>N</v>
          </cell>
          <cell r="I1910">
            <v>16.8</v>
          </cell>
        </row>
        <row r="1911">
          <cell r="A1911" t="str">
            <v>N</v>
          </cell>
          <cell r="I1911">
            <v>9.26</v>
          </cell>
        </row>
        <row r="1912">
          <cell r="A1912" t="str">
            <v>N</v>
          </cell>
          <cell r="I1912">
            <v>10.58</v>
          </cell>
        </row>
        <row r="1913">
          <cell r="A1913" t="str">
            <v>N</v>
          </cell>
          <cell r="I1913">
            <v>30.58</v>
          </cell>
        </row>
        <row r="1914">
          <cell r="A1914" t="str">
            <v>N</v>
          </cell>
          <cell r="I1914">
            <v>2.09</v>
          </cell>
        </row>
        <row r="1915">
          <cell r="A1915" t="str">
            <v>N</v>
          </cell>
          <cell r="I1915">
            <v>20.88</v>
          </cell>
        </row>
        <row r="1916">
          <cell r="A1916" t="str">
            <v>N</v>
          </cell>
          <cell r="I1916">
            <v>5.25</v>
          </cell>
        </row>
        <row r="1917">
          <cell r="A1917" t="str">
            <v>N</v>
          </cell>
          <cell r="I1917">
            <v>5.3</v>
          </cell>
        </row>
        <row r="1918">
          <cell r="A1918" t="str">
            <v>N</v>
          </cell>
          <cell r="I1918">
            <v>3.36</v>
          </cell>
        </row>
        <row r="1919">
          <cell r="A1919" t="str">
            <v>N</v>
          </cell>
          <cell r="I1919">
            <v>2.9</v>
          </cell>
        </row>
        <row r="1920">
          <cell r="A1920" t="str">
            <v>N</v>
          </cell>
          <cell r="I1920">
            <v>165.95</v>
          </cell>
        </row>
        <row r="1921">
          <cell r="A1921" t="str">
            <v>N</v>
          </cell>
          <cell r="I1921">
            <v>12.08</v>
          </cell>
        </row>
        <row r="1922">
          <cell r="A1922" t="str">
            <v>N</v>
          </cell>
          <cell r="I1922">
            <v>11.71</v>
          </cell>
        </row>
        <row r="1923">
          <cell r="A1923" t="str">
            <v>N</v>
          </cell>
          <cell r="I1923">
            <v>53.8</v>
          </cell>
        </row>
        <row r="1924">
          <cell r="A1924" t="str">
            <v>N</v>
          </cell>
          <cell r="I1924">
            <v>168.75</v>
          </cell>
        </row>
        <row r="1925">
          <cell r="A1925" t="str">
            <v>N</v>
          </cell>
          <cell r="I1925">
            <v>1.68</v>
          </cell>
        </row>
        <row r="1926">
          <cell r="A1926" t="str">
            <v>N</v>
          </cell>
          <cell r="I1926">
            <v>27.45</v>
          </cell>
        </row>
        <row r="1927">
          <cell r="A1927" t="str">
            <v>N</v>
          </cell>
          <cell r="I1927">
            <v>21.56</v>
          </cell>
        </row>
        <row r="1928">
          <cell r="A1928" t="str">
            <v>N</v>
          </cell>
          <cell r="I1928">
            <v>5.04</v>
          </cell>
        </row>
        <row r="1929">
          <cell r="A1929" t="str">
            <v>N</v>
          </cell>
          <cell r="I1929">
            <v>90.73</v>
          </cell>
        </row>
        <row r="1930">
          <cell r="A1930" t="str">
            <v>N</v>
          </cell>
          <cell r="I1930">
            <v>2.33</v>
          </cell>
        </row>
        <row r="1931">
          <cell r="A1931" t="str">
            <v>N</v>
          </cell>
          <cell r="I1931">
            <v>0.79</v>
          </cell>
        </row>
        <row r="1932">
          <cell r="A1932" t="str">
            <v>N</v>
          </cell>
          <cell r="I1932">
            <v>7.16</v>
          </cell>
        </row>
        <row r="1933">
          <cell r="A1933" t="str">
            <v>N</v>
          </cell>
          <cell r="I1933">
            <v>35.28</v>
          </cell>
        </row>
        <row r="1934">
          <cell r="A1934" t="str">
            <v>N</v>
          </cell>
          <cell r="I1934">
            <v>3.53</v>
          </cell>
        </row>
        <row r="1935">
          <cell r="A1935" t="str">
            <v>N</v>
          </cell>
          <cell r="I1935">
            <v>2.72</v>
          </cell>
        </row>
        <row r="1936">
          <cell r="A1936" t="str">
            <v>N</v>
          </cell>
          <cell r="I1936">
            <v>6.91</v>
          </cell>
        </row>
        <row r="1937">
          <cell r="A1937" t="str">
            <v>N</v>
          </cell>
          <cell r="I1937">
            <v>3.95</v>
          </cell>
        </row>
        <row r="1938">
          <cell r="A1938" t="str">
            <v>N</v>
          </cell>
          <cell r="I1938">
            <v>2.87</v>
          </cell>
        </row>
        <row r="1939">
          <cell r="A1939" t="str">
            <v>N</v>
          </cell>
          <cell r="I1939">
            <v>5.04</v>
          </cell>
        </row>
        <row r="1940">
          <cell r="A1940" t="str">
            <v>N</v>
          </cell>
          <cell r="I1940">
            <v>14.99</v>
          </cell>
        </row>
        <row r="1941">
          <cell r="A1941" t="str">
            <v>N</v>
          </cell>
          <cell r="I1941">
            <v>45.99</v>
          </cell>
        </row>
        <row r="1942">
          <cell r="A1942" t="str">
            <v>N</v>
          </cell>
          <cell r="I1942">
            <v>12.04</v>
          </cell>
        </row>
        <row r="1943">
          <cell r="A1943" t="str">
            <v>N</v>
          </cell>
          <cell r="I1943">
            <v>3.43</v>
          </cell>
        </row>
        <row r="1944">
          <cell r="A1944" t="str">
            <v>N</v>
          </cell>
          <cell r="I1944">
            <v>5.04</v>
          </cell>
        </row>
        <row r="1945">
          <cell r="A1945" t="str">
            <v>N</v>
          </cell>
          <cell r="I1945">
            <v>6.84</v>
          </cell>
        </row>
        <row r="1946">
          <cell r="A1946" t="str">
            <v>N</v>
          </cell>
          <cell r="I1946">
            <v>12.77</v>
          </cell>
        </row>
        <row r="1947">
          <cell r="A1947" t="str">
            <v>N</v>
          </cell>
          <cell r="I1947">
            <v>5.04</v>
          </cell>
        </row>
        <row r="1948">
          <cell r="A1948" t="str">
            <v>N</v>
          </cell>
          <cell r="I1948">
            <v>1.68</v>
          </cell>
        </row>
        <row r="1949">
          <cell r="A1949" t="str">
            <v>N</v>
          </cell>
          <cell r="I1949">
            <v>36.56</v>
          </cell>
        </row>
        <row r="1950">
          <cell r="A1950" t="str">
            <v>N</v>
          </cell>
          <cell r="I1950">
            <v>10.91</v>
          </cell>
        </row>
        <row r="1951">
          <cell r="A1951" t="str">
            <v>N</v>
          </cell>
          <cell r="I1951">
            <v>24.79</v>
          </cell>
        </row>
        <row r="1952">
          <cell r="A1952" t="str">
            <v>N</v>
          </cell>
          <cell r="I1952">
            <v>67.52</v>
          </cell>
        </row>
        <row r="1953">
          <cell r="A1953" t="str">
            <v>N</v>
          </cell>
          <cell r="I1953">
            <v>9.39</v>
          </cell>
        </row>
        <row r="1954">
          <cell r="A1954" t="str">
            <v>N</v>
          </cell>
          <cell r="I1954">
            <v>5.04</v>
          </cell>
        </row>
        <row r="1955">
          <cell r="A1955" t="str">
            <v>N</v>
          </cell>
          <cell r="I1955">
            <v>4.5199999999999996</v>
          </cell>
        </row>
        <row r="1956">
          <cell r="A1956" t="str">
            <v>N</v>
          </cell>
          <cell r="I1956">
            <v>1.18</v>
          </cell>
        </row>
        <row r="1957">
          <cell r="A1957" t="str">
            <v>N</v>
          </cell>
          <cell r="I1957">
            <v>20.190000000000001</v>
          </cell>
        </row>
        <row r="1958">
          <cell r="A1958" t="str">
            <v>N</v>
          </cell>
          <cell r="I1958">
            <v>5.04</v>
          </cell>
        </row>
        <row r="1959">
          <cell r="A1959" t="str">
            <v>N</v>
          </cell>
          <cell r="I1959">
            <v>8.5299999999999994</v>
          </cell>
        </row>
        <row r="1960">
          <cell r="A1960" t="str">
            <v>N</v>
          </cell>
          <cell r="I1960">
            <v>7.51</v>
          </cell>
        </row>
        <row r="1961">
          <cell r="A1961" t="str">
            <v>N</v>
          </cell>
          <cell r="I1961">
            <v>3.89</v>
          </cell>
        </row>
        <row r="1962">
          <cell r="A1962" t="str">
            <v>N</v>
          </cell>
          <cell r="I1962">
            <v>2.6</v>
          </cell>
        </row>
        <row r="1963">
          <cell r="A1963" t="str">
            <v>N</v>
          </cell>
          <cell r="I1963">
            <v>5.04</v>
          </cell>
        </row>
        <row r="1964">
          <cell r="A1964" t="str">
            <v>N</v>
          </cell>
          <cell r="I1964">
            <v>40.67</v>
          </cell>
        </row>
        <row r="1965">
          <cell r="A1965" t="str">
            <v>N</v>
          </cell>
          <cell r="I1965">
            <v>5.04</v>
          </cell>
        </row>
        <row r="1966">
          <cell r="A1966" t="str">
            <v>N</v>
          </cell>
          <cell r="I1966">
            <v>5.04</v>
          </cell>
        </row>
        <row r="1967">
          <cell r="A1967" t="str">
            <v>N</v>
          </cell>
          <cell r="I1967">
            <v>24.88</v>
          </cell>
        </row>
        <row r="1968">
          <cell r="A1968" t="str">
            <v>N</v>
          </cell>
          <cell r="I1968">
            <v>43.87</v>
          </cell>
        </row>
        <row r="1969">
          <cell r="A1969" t="str">
            <v>N</v>
          </cell>
          <cell r="I1969">
            <v>2.54</v>
          </cell>
        </row>
        <row r="1970">
          <cell r="A1970" t="str">
            <v>N</v>
          </cell>
          <cell r="I1970">
            <v>95.46</v>
          </cell>
        </row>
        <row r="1971">
          <cell r="A1971" t="str">
            <v>N</v>
          </cell>
          <cell r="I1971">
            <v>11.04</v>
          </cell>
        </row>
        <row r="1972">
          <cell r="A1972" t="str">
            <v>N</v>
          </cell>
          <cell r="I1972">
            <v>6.72</v>
          </cell>
        </row>
        <row r="1973">
          <cell r="A1973" t="str">
            <v>N</v>
          </cell>
          <cell r="I1973">
            <v>7.02</v>
          </cell>
        </row>
        <row r="1974">
          <cell r="A1974" t="str">
            <v>N</v>
          </cell>
          <cell r="I1974">
            <v>2.34</v>
          </cell>
        </row>
        <row r="1975">
          <cell r="A1975" t="str">
            <v>N</v>
          </cell>
          <cell r="I1975">
            <v>9.7899999999999991</v>
          </cell>
        </row>
        <row r="1976">
          <cell r="A1976" t="str">
            <v>N</v>
          </cell>
          <cell r="I1976">
            <v>43.16</v>
          </cell>
        </row>
        <row r="1977">
          <cell r="A1977" t="str">
            <v>N</v>
          </cell>
          <cell r="I1977">
            <v>5.05</v>
          </cell>
        </row>
        <row r="1978">
          <cell r="A1978" t="str">
            <v>N</v>
          </cell>
          <cell r="I1978">
            <v>23.99</v>
          </cell>
        </row>
        <row r="1979">
          <cell r="A1979" t="str">
            <v>N</v>
          </cell>
          <cell r="I1979">
            <v>49.87</v>
          </cell>
        </row>
        <row r="1980">
          <cell r="A1980" t="str">
            <v>N</v>
          </cell>
          <cell r="I1980">
            <v>6.24</v>
          </cell>
        </row>
        <row r="1981">
          <cell r="A1981" t="str">
            <v>N</v>
          </cell>
          <cell r="I1981">
            <v>10.72</v>
          </cell>
        </row>
        <row r="1982">
          <cell r="A1982" t="str">
            <v>N</v>
          </cell>
          <cell r="I1982">
            <v>7.81</v>
          </cell>
        </row>
        <row r="1983">
          <cell r="A1983" t="str">
            <v>N</v>
          </cell>
          <cell r="I1983">
            <v>30.65</v>
          </cell>
        </row>
        <row r="1984">
          <cell r="A1984" t="str">
            <v>N</v>
          </cell>
          <cell r="I1984">
            <v>46.77</v>
          </cell>
        </row>
        <row r="1985">
          <cell r="A1985" t="str">
            <v>N</v>
          </cell>
          <cell r="I1985">
            <v>198.05</v>
          </cell>
        </row>
        <row r="1986">
          <cell r="A1986" t="str">
            <v>N</v>
          </cell>
          <cell r="I1986">
            <v>3.86</v>
          </cell>
        </row>
        <row r="1987">
          <cell r="A1987" t="str">
            <v>N</v>
          </cell>
          <cell r="I1987">
            <v>10.23</v>
          </cell>
        </row>
        <row r="1988">
          <cell r="A1988" t="str">
            <v>N</v>
          </cell>
          <cell r="I1988">
            <v>1.1599999999999999</v>
          </cell>
        </row>
        <row r="1989">
          <cell r="A1989" t="str">
            <v>N</v>
          </cell>
          <cell r="I1989">
            <v>8.18</v>
          </cell>
        </row>
        <row r="1990">
          <cell r="A1990" t="str">
            <v>N</v>
          </cell>
          <cell r="I1990">
            <v>3.07</v>
          </cell>
        </row>
        <row r="1991">
          <cell r="A1991" t="str">
            <v>N</v>
          </cell>
          <cell r="I1991">
            <v>2.02</v>
          </cell>
        </row>
        <row r="1992">
          <cell r="A1992" t="str">
            <v>N</v>
          </cell>
          <cell r="I1992">
            <v>6.19</v>
          </cell>
        </row>
        <row r="1993">
          <cell r="A1993" t="str">
            <v>N</v>
          </cell>
          <cell r="I1993">
            <v>2.2400000000000002</v>
          </cell>
        </row>
        <row r="1994">
          <cell r="A1994" t="str">
            <v>N</v>
          </cell>
          <cell r="I1994">
            <v>3.07</v>
          </cell>
        </row>
        <row r="1995">
          <cell r="A1995" t="str">
            <v>N</v>
          </cell>
          <cell r="I1995">
            <v>3.59</v>
          </cell>
        </row>
        <row r="1996">
          <cell r="A1996" t="str">
            <v>N</v>
          </cell>
          <cell r="I1996">
            <v>3.37</v>
          </cell>
        </row>
        <row r="1997">
          <cell r="A1997" t="str">
            <v>N</v>
          </cell>
          <cell r="I1997">
            <v>1.68</v>
          </cell>
        </row>
        <row r="1998">
          <cell r="A1998" t="str">
            <v>N</v>
          </cell>
          <cell r="I1998">
            <v>6.18</v>
          </cell>
        </row>
        <row r="1999">
          <cell r="A1999" t="str">
            <v>N</v>
          </cell>
          <cell r="I1999">
            <v>11.55</v>
          </cell>
        </row>
        <row r="2000">
          <cell r="A2000" t="str">
            <v>N</v>
          </cell>
          <cell r="I2000">
            <v>3.83</v>
          </cell>
        </row>
        <row r="2001">
          <cell r="A2001" t="str">
            <v>N</v>
          </cell>
          <cell r="I2001">
            <v>7.12</v>
          </cell>
        </row>
        <row r="2002">
          <cell r="A2002" t="str">
            <v>N</v>
          </cell>
          <cell r="I2002">
            <v>2.42</v>
          </cell>
        </row>
        <row r="2003">
          <cell r="A2003" t="str">
            <v>N</v>
          </cell>
          <cell r="I2003">
            <v>50.94</v>
          </cell>
        </row>
        <row r="2004">
          <cell r="A2004" t="str">
            <v>N</v>
          </cell>
          <cell r="I2004">
            <v>3.1</v>
          </cell>
        </row>
        <row r="2005">
          <cell r="A2005" t="str">
            <v>N</v>
          </cell>
          <cell r="I2005">
            <v>6.24</v>
          </cell>
        </row>
        <row r="2006">
          <cell r="A2006" t="str">
            <v>N</v>
          </cell>
          <cell r="I2006">
            <v>8.76</v>
          </cell>
        </row>
        <row r="2007">
          <cell r="A2007" t="str">
            <v>N</v>
          </cell>
          <cell r="I2007">
            <v>47.71</v>
          </cell>
        </row>
        <row r="2008">
          <cell r="A2008" t="str">
            <v>N</v>
          </cell>
          <cell r="I2008">
            <v>20.38</v>
          </cell>
        </row>
        <row r="2009">
          <cell r="A2009" t="str">
            <v>N</v>
          </cell>
          <cell r="I2009">
            <v>4.21</v>
          </cell>
        </row>
        <row r="2010">
          <cell r="A2010" t="str">
            <v>N</v>
          </cell>
          <cell r="I2010">
            <v>91.14</v>
          </cell>
        </row>
        <row r="2011">
          <cell r="A2011" t="str">
            <v>N</v>
          </cell>
          <cell r="I2011">
            <v>7.95</v>
          </cell>
        </row>
        <row r="2012">
          <cell r="A2012" t="str">
            <v>N</v>
          </cell>
          <cell r="I2012">
            <v>45.32</v>
          </cell>
        </row>
        <row r="2013">
          <cell r="A2013" t="str">
            <v>N</v>
          </cell>
          <cell r="I2013">
            <v>6.84</v>
          </cell>
        </row>
        <row r="2014">
          <cell r="A2014" t="str">
            <v>N</v>
          </cell>
          <cell r="I2014">
            <v>51.99</v>
          </cell>
        </row>
        <row r="2015">
          <cell r="A2015" t="str">
            <v>N</v>
          </cell>
          <cell r="I2015">
            <v>51.77</v>
          </cell>
        </row>
        <row r="2016">
          <cell r="A2016" t="str">
            <v>N</v>
          </cell>
          <cell r="I2016">
            <v>3.71</v>
          </cell>
        </row>
        <row r="2017">
          <cell r="A2017" t="str">
            <v>N</v>
          </cell>
          <cell r="I2017">
            <v>39.82</v>
          </cell>
        </row>
        <row r="2018">
          <cell r="A2018" t="str">
            <v>N</v>
          </cell>
          <cell r="I2018">
            <v>6.9</v>
          </cell>
        </row>
        <row r="2019">
          <cell r="A2019" t="str">
            <v>N</v>
          </cell>
          <cell r="I2019">
            <v>20.84</v>
          </cell>
        </row>
        <row r="2020">
          <cell r="A2020" t="str">
            <v>N</v>
          </cell>
          <cell r="I2020">
            <v>8.49</v>
          </cell>
        </row>
        <row r="2021">
          <cell r="A2021" t="str">
            <v>N</v>
          </cell>
          <cell r="I2021">
            <v>3.36</v>
          </cell>
        </row>
        <row r="2022">
          <cell r="A2022" t="str">
            <v>N</v>
          </cell>
          <cell r="I2022">
            <v>182.08</v>
          </cell>
        </row>
        <row r="2023">
          <cell r="A2023" t="str">
            <v>N</v>
          </cell>
          <cell r="I2023">
            <v>5.04</v>
          </cell>
        </row>
        <row r="2024">
          <cell r="A2024" t="str">
            <v>N</v>
          </cell>
          <cell r="I2024">
            <v>17.3</v>
          </cell>
        </row>
        <row r="2025">
          <cell r="A2025" t="str">
            <v>N</v>
          </cell>
          <cell r="I2025">
            <v>13.67</v>
          </cell>
        </row>
        <row r="2026">
          <cell r="A2026" t="str">
            <v>N</v>
          </cell>
          <cell r="I2026">
            <v>2.27</v>
          </cell>
        </row>
        <row r="2027">
          <cell r="A2027" t="str">
            <v>N</v>
          </cell>
          <cell r="I2027">
            <v>57.46</v>
          </cell>
        </row>
        <row r="2028">
          <cell r="A2028" t="str">
            <v>N</v>
          </cell>
          <cell r="I2028">
            <v>3.36</v>
          </cell>
        </row>
        <row r="2029">
          <cell r="A2029" t="str">
            <v>N</v>
          </cell>
          <cell r="I2029">
            <v>14.2</v>
          </cell>
        </row>
        <row r="2030">
          <cell r="A2030" t="str">
            <v>N</v>
          </cell>
          <cell r="I2030">
            <v>33.340000000000003</v>
          </cell>
        </row>
        <row r="2031">
          <cell r="A2031" t="str">
            <v>N</v>
          </cell>
          <cell r="I2031">
            <v>5.47</v>
          </cell>
        </row>
        <row r="2032">
          <cell r="A2032" t="str">
            <v>N</v>
          </cell>
          <cell r="I2032">
            <v>0.47</v>
          </cell>
        </row>
        <row r="2033">
          <cell r="A2033" t="str">
            <v>N</v>
          </cell>
          <cell r="I2033">
            <v>5.27</v>
          </cell>
        </row>
        <row r="2034">
          <cell r="A2034" t="str">
            <v>N</v>
          </cell>
          <cell r="I2034">
            <v>5.28</v>
          </cell>
        </row>
        <row r="2035">
          <cell r="A2035" t="str">
            <v>N</v>
          </cell>
          <cell r="I2035">
            <v>8.16</v>
          </cell>
        </row>
        <row r="2036">
          <cell r="A2036" t="str">
            <v>N</v>
          </cell>
          <cell r="I2036">
            <v>32.659999999999997</v>
          </cell>
        </row>
        <row r="2037">
          <cell r="A2037" t="str">
            <v>N</v>
          </cell>
          <cell r="I2037">
            <v>26.78</v>
          </cell>
        </row>
        <row r="2038">
          <cell r="A2038" t="str">
            <v>N</v>
          </cell>
          <cell r="I2038">
            <v>5.12</v>
          </cell>
        </row>
        <row r="2039">
          <cell r="A2039" t="str">
            <v>N</v>
          </cell>
          <cell r="I2039">
            <v>5.04</v>
          </cell>
        </row>
        <row r="2040">
          <cell r="A2040" t="str">
            <v>N</v>
          </cell>
          <cell r="I2040">
            <v>17.45</v>
          </cell>
        </row>
        <row r="2041">
          <cell r="A2041" t="str">
            <v>N</v>
          </cell>
          <cell r="I2041">
            <v>85.43</v>
          </cell>
        </row>
        <row r="2042">
          <cell r="A2042" t="str">
            <v>N</v>
          </cell>
          <cell r="I2042">
            <v>39.97</v>
          </cell>
        </row>
        <row r="2043">
          <cell r="A2043" t="str">
            <v>N</v>
          </cell>
          <cell r="I2043">
            <v>27.24</v>
          </cell>
        </row>
        <row r="2044">
          <cell r="A2044" t="str">
            <v>N</v>
          </cell>
          <cell r="I2044">
            <v>12.32</v>
          </cell>
        </row>
        <row r="2045">
          <cell r="A2045" t="str">
            <v>N</v>
          </cell>
          <cell r="I2045">
            <v>34.909999999999997</v>
          </cell>
        </row>
        <row r="2046">
          <cell r="A2046" t="str">
            <v>N</v>
          </cell>
          <cell r="I2046">
            <v>18.149999999999999</v>
          </cell>
        </row>
        <row r="2047">
          <cell r="A2047" t="str">
            <v>N</v>
          </cell>
          <cell r="I2047">
            <v>1.76</v>
          </cell>
        </row>
        <row r="2048">
          <cell r="A2048" t="str">
            <v>N</v>
          </cell>
          <cell r="I2048">
            <v>248.1</v>
          </cell>
        </row>
        <row r="2049">
          <cell r="A2049" t="str">
            <v>N</v>
          </cell>
          <cell r="I2049">
            <v>3.7</v>
          </cell>
        </row>
        <row r="2050">
          <cell r="A2050" t="str">
            <v>N</v>
          </cell>
          <cell r="I2050">
            <v>1.76</v>
          </cell>
        </row>
        <row r="2051">
          <cell r="A2051" t="str">
            <v>N</v>
          </cell>
          <cell r="I2051">
            <v>4.5599999999999996</v>
          </cell>
        </row>
        <row r="2052">
          <cell r="A2052" t="str">
            <v>N</v>
          </cell>
          <cell r="I2052">
            <v>32.54</v>
          </cell>
        </row>
        <row r="2053">
          <cell r="A2053" t="str">
            <v>N</v>
          </cell>
          <cell r="I2053">
            <v>1.83</v>
          </cell>
        </row>
        <row r="2054">
          <cell r="A2054" t="str">
            <v>N</v>
          </cell>
          <cell r="I2054">
            <v>39.74</v>
          </cell>
        </row>
        <row r="2055">
          <cell r="A2055" t="str">
            <v>N</v>
          </cell>
          <cell r="I2055">
            <v>0.71</v>
          </cell>
        </row>
        <row r="2056">
          <cell r="A2056" t="str">
            <v>N</v>
          </cell>
          <cell r="I2056">
            <v>3.12</v>
          </cell>
        </row>
        <row r="2057">
          <cell r="A2057" t="str">
            <v>N</v>
          </cell>
          <cell r="I2057">
            <v>6.6</v>
          </cell>
        </row>
        <row r="2058">
          <cell r="A2058" t="str">
            <v>N</v>
          </cell>
          <cell r="I2058">
            <v>14.17</v>
          </cell>
        </row>
        <row r="2059">
          <cell r="A2059" t="str">
            <v>N</v>
          </cell>
          <cell r="I2059">
            <v>5.04</v>
          </cell>
        </row>
        <row r="2060">
          <cell r="A2060" t="str">
            <v>N</v>
          </cell>
          <cell r="I2060">
            <v>16.149999999999999</v>
          </cell>
        </row>
        <row r="2061">
          <cell r="A2061" t="str">
            <v>N</v>
          </cell>
          <cell r="I2061">
            <v>12.9</v>
          </cell>
        </row>
        <row r="2062">
          <cell r="A2062" t="str">
            <v>N</v>
          </cell>
          <cell r="I2062">
            <v>17.18</v>
          </cell>
        </row>
        <row r="2063">
          <cell r="A2063" t="str">
            <v>N</v>
          </cell>
          <cell r="I2063">
            <v>5.04</v>
          </cell>
        </row>
        <row r="2064">
          <cell r="A2064" t="str">
            <v>N</v>
          </cell>
          <cell r="I2064">
            <v>16.63</v>
          </cell>
        </row>
        <row r="2065">
          <cell r="A2065" t="str">
            <v>N</v>
          </cell>
          <cell r="I2065">
            <v>4.1100000000000003</v>
          </cell>
        </row>
        <row r="2066">
          <cell r="A2066" t="str">
            <v>N</v>
          </cell>
          <cell r="I2066">
            <v>3.57</v>
          </cell>
        </row>
        <row r="2067">
          <cell r="A2067" t="str">
            <v>N</v>
          </cell>
          <cell r="I2067">
            <v>14.19</v>
          </cell>
        </row>
        <row r="2068">
          <cell r="A2068" t="str">
            <v>N</v>
          </cell>
          <cell r="I2068">
            <v>56.96</v>
          </cell>
        </row>
        <row r="2069">
          <cell r="A2069" t="str">
            <v>N</v>
          </cell>
          <cell r="I2069">
            <v>19.45</v>
          </cell>
        </row>
        <row r="2070">
          <cell r="A2070" t="str">
            <v>N</v>
          </cell>
          <cell r="I2070">
            <v>8.42</v>
          </cell>
        </row>
        <row r="2071">
          <cell r="A2071" t="str">
            <v>N</v>
          </cell>
          <cell r="I2071">
            <v>48.82</v>
          </cell>
        </row>
        <row r="2072">
          <cell r="A2072" t="str">
            <v>N</v>
          </cell>
          <cell r="I2072">
            <v>52.11</v>
          </cell>
        </row>
        <row r="2073">
          <cell r="A2073" t="str">
            <v>N</v>
          </cell>
          <cell r="I2073">
            <v>14.07</v>
          </cell>
        </row>
        <row r="2074">
          <cell r="A2074" t="str">
            <v>N</v>
          </cell>
          <cell r="I2074">
            <v>15.18</v>
          </cell>
        </row>
        <row r="2075">
          <cell r="A2075" t="str">
            <v>N</v>
          </cell>
          <cell r="I2075">
            <v>6.35</v>
          </cell>
        </row>
        <row r="2076">
          <cell r="A2076" t="str">
            <v>N</v>
          </cell>
          <cell r="I2076">
            <v>3.54</v>
          </cell>
        </row>
        <row r="2077">
          <cell r="A2077" t="str">
            <v>N</v>
          </cell>
          <cell r="I2077">
            <v>14.39</v>
          </cell>
        </row>
        <row r="2078">
          <cell r="A2078" t="str">
            <v>N</v>
          </cell>
          <cell r="I2078">
            <v>16.87</v>
          </cell>
        </row>
        <row r="2079">
          <cell r="A2079" t="str">
            <v>N</v>
          </cell>
          <cell r="I2079">
            <v>18.28</v>
          </cell>
        </row>
        <row r="2080">
          <cell r="A2080" t="str">
            <v>N</v>
          </cell>
          <cell r="I2080">
            <v>56.47</v>
          </cell>
        </row>
        <row r="2081">
          <cell r="A2081" t="str">
            <v>N</v>
          </cell>
          <cell r="I2081">
            <v>1.6</v>
          </cell>
        </row>
        <row r="2082">
          <cell r="A2082" t="str">
            <v>N</v>
          </cell>
          <cell r="I2082">
            <v>49.25</v>
          </cell>
        </row>
        <row r="2083">
          <cell r="A2083" t="str">
            <v>N</v>
          </cell>
          <cell r="I2083">
            <v>8.84</v>
          </cell>
        </row>
        <row r="2084">
          <cell r="A2084" t="str">
            <v>N</v>
          </cell>
          <cell r="I2084">
            <v>40.46</v>
          </cell>
        </row>
        <row r="2085">
          <cell r="A2085" t="str">
            <v>N</v>
          </cell>
          <cell r="I2085">
            <v>12.68</v>
          </cell>
        </row>
        <row r="2086">
          <cell r="A2086" t="str">
            <v>N</v>
          </cell>
          <cell r="I2086">
            <v>87.85</v>
          </cell>
        </row>
        <row r="2087">
          <cell r="A2087" t="str">
            <v>N</v>
          </cell>
          <cell r="I2087">
            <v>5.03</v>
          </cell>
        </row>
        <row r="2088">
          <cell r="A2088" t="str">
            <v>N</v>
          </cell>
          <cell r="I2088">
            <v>0.56999999999999995</v>
          </cell>
        </row>
        <row r="2089">
          <cell r="A2089" t="str">
            <v>N</v>
          </cell>
          <cell r="I2089">
            <v>16.8</v>
          </cell>
        </row>
        <row r="2090">
          <cell r="A2090" t="str">
            <v>N</v>
          </cell>
          <cell r="I2090">
            <v>2.98</v>
          </cell>
        </row>
        <row r="2091">
          <cell r="A2091" t="str">
            <v>N</v>
          </cell>
          <cell r="I2091">
            <v>5.04</v>
          </cell>
        </row>
        <row r="2092">
          <cell r="A2092" t="str">
            <v>N</v>
          </cell>
          <cell r="I2092">
            <v>24.81</v>
          </cell>
        </row>
        <row r="2093">
          <cell r="A2093" t="str">
            <v>N</v>
          </cell>
          <cell r="I2093">
            <v>0.34</v>
          </cell>
        </row>
        <row r="2094">
          <cell r="A2094" t="str">
            <v>N</v>
          </cell>
          <cell r="I2094">
            <v>3.93</v>
          </cell>
        </row>
        <row r="2095">
          <cell r="A2095" t="str">
            <v>N</v>
          </cell>
          <cell r="I2095">
            <v>2.77</v>
          </cell>
        </row>
        <row r="2096">
          <cell r="A2096" t="str">
            <v>N</v>
          </cell>
          <cell r="I2096">
            <v>7.74</v>
          </cell>
        </row>
        <row r="2097">
          <cell r="A2097" t="str">
            <v>N</v>
          </cell>
          <cell r="I2097">
            <v>4.29</v>
          </cell>
        </row>
        <row r="2098">
          <cell r="A2098" t="str">
            <v>N</v>
          </cell>
          <cell r="I2098">
            <v>20.6</v>
          </cell>
        </row>
        <row r="2099">
          <cell r="A2099" t="str">
            <v>N</v>
          </cell>
          <cell r="I2099">
            <v>5.04</v>
          </cell>
        </row>
        <row r="2100">
          <cell r="A2100" t="str">
            <v>N</v>
          </cell>
          <cell r="I2100">
            <v>5.87</v>
          </cell>
        </row>
        <row r="2101">
          <cell r="A2101" t="str">
            <v>N</v>
          </cell>
          <cell r="I2101">
            <v>15.45</v>
          </cell>
        </row>
        <row r="2102">
          <cell r="A2102" t="str">
            <v>N</v>
          </cell>
          <cell r="I2102">
            <v>3.71</v>
          </cell>
        </row>
        <row r="2103">
          <cell r="A2103" t="str">
            <v>N</v>
          </cell>
          <cell r="I2103">
            <v>37.32</v>
          </cell>
        </row>
        <row r="2104">
          <cell r="A2104" t="str">
            <v>N</v>
          </cell>
          <cell r="I2104">
            <v>63.15</v>
          </cell>
        </row>
        <row r="2105">
          <cell r="A2105" t="str">
            <v>N</v>
          </cell>
          <cell r="I2105">
            <v>5.59</v>
          </cell>
        </row>
        <row r="2106">
          <cell r="A2106" t="str">
            <v>N</v>
          </cell>
          <cell r="I2106">
            <v>6.35</v>
          </cell>
        </row>
        <row r="2107">
          <cell r="A2107" t="str">
            <v>N</v>
          </cell>
          <cell r="I2107">
            <v>15.12</v>
          </cell>
        </row>
        <row r="2108">
          <cell r="A2108" t="str">
            <v>N</v>
          </cell>
          <cell r="I2108">
            <v>1.68</v>
          </cell>
        </row>
        <row r="2109">
          <cell r="A2109" t="str">
            <v>N</v>
          </cell>
          <cell r="I2109">
            <v>9.6999999999999993</v>
          </cell>
        </row>
        <row r="2110">
          <cell r="A2110" t="str">
            <v>N</v>
          </cell>
          <cell r="I2110">
            <v>5.04</v>
          </cell>
        </row>
        <row r="2111">
          <cell r="A2111" t="str">
            <v>N</v>
          </cell>
          <cell r="I2111">
            <v>17.440000000000001</v>
          </cell>
        </row>
        <row r="2112">
          <cell r="A2112" t="str">
            <v>N</v>
          </cell>
          <cell r="I2112">
            <v>5.04</v>
          </cell>
        </row>
        <row r="2113">
          <cell r="A2113" t="str">
            <v>N</v>
          </cell>
          <cell r="I2113">
            <v>13.1</v>
          </cell>
        </row>
        <row r="2114">
          <cell r="A2114" t="str">
            <v>N</v>
          </cell>
          <cell r="I2114">
            <v>5.04</v>
          </cell>
        </row>
        <row r="2115">
          <cell r="A2115" t="str">
            <v>N</v>
          </cell>
          <cell r="I2115">
            <v>12.91</v>
          </cell>
        </row>
        <row r="2116">
          <cell r="A2116" t="str">
            <v>N</v>
          </cell>
          <cell r="I2116">
            <v>8.74</v>
          </cell>
        </row>
        <row r="2117">
          <cell r="A2117" t="str">
            <v>N</v>
          </cell>
          <cell r="I2117">
            <v>0.51</v>
          </cell>
        </row>
        <row r="2118">
          <cell r="A2118" t="str">
            <v>N</v>
          </cell>
          <cell r="I2118">
            <v>2.8</v>
          </cell>
        </row>
        <row r="2119">
          <cell r="A2119" t="str">
            <v>N</v>
          </cell>
          <cell r="I2119">
            <v>15.84</v>
          </cell>
        </row>
        <row r="2120">
          <cell r="A2120" t="str">
            <v>N</v>
          </cell>
          <cell r="I2120">
            <v>29.62</v>
          </cell>
        </row>
        <row r="2121">
          <cell r="A2121" t="str">
            <v>N</v>
          </cell>
          <cell r="I2121">
            <v>3.03</v>
          </cell>
        </row>
        <row r="2122">
          <cell r="A2122" t="str">
            <v>N</v>
          </cell>
          <cell r="I2122">
            <v>12.64</v>
          </cell>
        </row>
        <row r="2123">
          <cell r="A2123" t="str">
            <v>N</v>
          </cell>
          <cell r="I2123">
            <v>1.8</v>
          </cell>
        </row>
        <row r="2124">
          <cell r="A2124" t="str">
            <v>N</v>
          </cell>
          <cell r="I2124">
            <v>30.1</v>
          </cell>
        </row>
        <row r="2125">
          <cell r="A2125" t="str">
            <v>N</v>
          </cell>
          <cell r="I2125">
            <v>0.25</v>
          </cell>
        </row>
        <row r="2126">
          <cell r="A2126" t="str">
            <v>N</v>
          </cell>
          <cell r="I2126">
            <v>5.54</v>
          </cell>
        </row>
        <row r="2127">
          <cell r="A2127" t="str">
            <v>N</v>
          </cell>
          <cell r="I2127">
            <v>3.37</v>
          </cell>
        </row>
        <row r="2128">
          <cell r="A2128" t="str">
            <v>N</v>
          </cell>
          <cell r="I2128">
            <v>5.29</v>
          </cell>
        </row>
        <row r="2129">
          <cell r="A2129" t="str">
            <v>N</v>
          </cell>
          <cell r="I2129">
            <v>3.74</v>
          </cell>
        </row>
        <row r="2130">
          <cell r="A2130" t="str">
            <v>N</v>
          </cell>
          <cell r="I2130">
            <v>9.77</v>
          </cell>
        </row>
        <row r="2131">
          <cell r="A2131" t="str">
            <v>N</v>
          </cell>
          <cell r="I2131">
            <v>70.94</v>
          </cell>
        </row>
        <row r="2132">
          <cell r="A2132" t="str">
            <v>N</v>
          </cell>
          <cell r="I2132">
            <v>1.77</v>
          </cell>
        </row>
        <row r="2133">
          <cell r="A2133" t="str">
            <v>N</v>
          </cell>
          <cell r="I2133">
            <v>3.37</v>
          </cell>
        </row>
        <row r="2134">
          <cell r="A2134" t="str">
            <v>N</v>
          </cell>
          <cell r="I2134">
            <v>36.119999999999997</v>
          </cell>
        </row>
        <row r="2135">
          <cell r="A2135" t="str">
            <v>N</v>
          </cell>
          <cell r="I2135">
            <v>17.07</v>
          </cell>
        </row>
        <row r="2136">
          <cell r="A2136" t="str">
            <v>N</v>
          </cell>
          <cell r="I2136">
            <v>107.56</v>
          </cell>
        </row>
        <row r="2137">
          <cell r="A2137" t="str">
            <v>N</v>
          </cell>
          <cell r="I2137">
            <v>5.29</v>
          </cell>
        </row>
        <row r="2138">
          <cell r="A2138" t="str">
            <v>N</v>
          </cell>
          <cell r="I2138">
            <v>38.380000000000003</v>
          </cell>
        </row>
        <row r="2139">
          <cell r="A2139" t="str">
            <v>N</v>
          </cell>
          <cell r="I2139">
            <v>4.6100000000000003</v>
          </cell>
        </row>
        <row r="2140">
          <cell r="A2140" t="str">
            <v>N</v>
          </cell>
          <cell r="I2140">
            <v>10.34</v>
          </cell>
        </row>
        <row r="2141">
          <cell r="A2141" t="str">
            <v>N</v>
          </cell>
          <cell r="I2141">
            <v>1.76</v>
          </cell>
        </row>
        <row r="2142">
          <cell r="A2142" t="str">
            <v>N</v>
          </cell>
          <cell r="I2142">
            <v>55.51</v>
          </cell>
        </row>
        <row r="2143">
          <cell r="A2143" t="str">
            <v>N</v>
          </cell>
          <cell r="I2143">
            <v>88.11</v>
          </cell>
        </row>
        <row r="2144">
          <cell r="A2144" t="str">
            <v>N</v>
          </cell>
          <cell r="I2144">
            <v>31.5</v>
          </cell>
        </row>
        <row r="2145">
          <cell r="A2145" t="str">
            <v>N</v>
          </cell>
          <cell r="I2145">
            <v>19.54</v>
          </cell>
        </row>
        <row r="2146">
          <cell r="A2146" t="str">
            <v>N</v>
          </cell>
          <cell r="I2146">
            <v>5.05</v>
          </cell>
        </row>
        <row r="2147">
          <cell r="A2147" t="str">
            <v>N</v>
          </cell>
          <cell r="I2147">
            <v>12.21</v>
          </cell>
        </row>
        <row r="2148">
          <cell r="A2148" t="str">
            <v>N</v>
          </cell>
          <cell r="I2148">
            <v>22.89</v>
          </cell>
        </row>
        <row r="2149">
          <cell r="A2149" t="str">
            <v>N</v>
          </cell>
          <cell r="I2149">
            <v>21.74</v>
          </cell>
        </row>
        <row r="2150">
          <cell r="A2150" t="str">
            <v>N</v>
          </cell>
          <cell r="I2150">
            <v>-1.96</v>
          </cell>
        </row>
        <row r="2151">
          <cell r="A2151" t="str">
            <v>N</v>
          </cell>
          <cell r="I2151">
            <v>5.71</v>
          </cell>
        </row>
        <row r="2152">
          <cell r="A2152" t="str">
            <v>N</v>
          </cell>
          <cell r="I2152">
            <v>3.99</v>
          </cell>
        </row>
        <row r="2153">
          <cell r="A2153" t="str">
            <v>N</v>
          </cell>
          <cell r="I2153">
            <v>3.57</v>
          </cell>
        </row>
        <row r="2154">
          <cell r="A2154" t="str">
            <v>N</v>
          </cell>
          <cell r="I2154">
            <v>15.07</v>
          </cell>
        </row>
        <row r="2155">
          <cell r="A2155" t="str">
            <v>N</v>
          </cell>
          <cell r="I2155">
            <v>6.69</v>
          </cell>
        </row>
        <row r="2156">
          <cell r="A2156" t="str">
            <v>N</v>
          </cell>
          <cell r="I2156">
            <v>5.14</v>
          </cell>
        </row>
        <row r="2157">
          <cell r="A2157" t="str">
            <v>N</v>
          </cell>
          <cell r="I2157">
            <v>13.86</v>
          </cell>
        </row>
        <row r="2158">
          <cell r="A2158" t="str">
            <v>N</v>
          </cell>
          <cell r="I2158">
            <v>6.85</v>
          </cell>
        </row>
        <row r="2159">
          <cell r="A2159" t="str">
            <v>N</v>
          </cell>
          <cell r="I2159">
            <v>3.21</v>
          </cell>
        </row>
        <row r="2160">
          <cell r="A2160" t="str">
            <v>N</v>
          </cell>
          <cell r="I2160">
            <v>21.9</v>
          </cell>
        </row>
        <row r="2161">
          <cell r="A2161" t="str">
            <v>N</v>
          </cell>
          <cell r="I2161">
            <v>6.12</v>
          </cell>
        </row>
        <row r="2162">
          <cell r="A2162" t="str">
            <v>N</v>
          </cell>
          <cell r="I2162">
            <v>4.59</v>
          </cell>
        </row>
        <row r="2163">
          <cell r="A2163" t="str">
            <v>N</v>
          </cell>
          <cell r="I2163">
            <v>60.1</v>
          </cell>
        </row>
        <row r="2164">
          <cell r="A2164" t="str">
            <v>N</v>
          </cell>
          <cell r="I2164">
            <v>3.39</v>
          </cell>
        </row>
        <row r="2165">
          <cell r="A2165" t="str">
            <v>N</v>
          </cell>
          <cell r="I2165">
            <v>37.799999999999997</v>
          </cell>
        </row>
        <row r="2166">
          <cell r="A2166" t="str">
            <v>N</v>
          </cell>
          <cell r="I2166">
            <v>24.86</v>
          </cell>
        </row>
        <row r="2167">
          <cell r="A2167" t="str">
            <v>N</v>
          </cell>
          <cell r="I2167">
            <v>13.55</v>
          </cell>
        </row>
        <row r="2168">
          <cell r="A2168" t="str">
            <v>N</v>
          </cell>
          <cell r="I2168">
            <v>1.18</v>
          </cell>
        </row>
        <row r="2169">
          <cell r="A2169" t="str">
            <v>N</v>
          </cell>
          <cell r="I2169">
            <v>3.9</v>
          </cell>
        </row>
        <row r="2170">
          <cell r="A2170" t="str">
            <v>N</v>
          </cell>
          <cell r="I2170">
            <v>6.72</v>
          </cell>
        </row>
        <row r="2171">
          <cell r="A2171" t="str">
            <v>N</v>
          </cell>
          <cell r="I2171">
            <v>30.93</v>
          </cell>
        </row>
        <row r="2172">
          <cell r="A2172" t="str">
            <v>N</v>
          </cell>
          <cell r="I2172">
            <v>2.59</v>
          </cell>
        </row>
        <row r="2173">
          <cell r="A2173" t="str">
            <v>N</v>
          </cell>
          <cell r="I2173">
            <v>5.04</v>
          </cell>
        </row>
        <row r="2174">
          <cell r="A2174" t="str">
            <v>N</v>
          </cell>
          <cell r="I2174">
            <v>12.84</v>
          </cell>
        </row>
        <row r="2175">
          <cell r="A2175" t="str">
            <v>N</v>
          </cell>
          <cell r="I2175">
            <v>17.66</v>
          </cell>
        </row>
        <row r="2176">
          <cell r="A2176" t="str">
            <v>N</v>
          </cell>
          <cell r="I2176">
            <v>24.24</v>
          </cell>
        </row>
        <row r="2177">
          <cell r="A2177" t="str">
            <v>N</v>
          </cell>
          <cell r="I2177">
            <v>3.36</v>
          </cell>
        </row>
        <row r="2178">
          <cell r="A2178" t="str">
            <v>N</v>
          </cell>
          <cell r="I2178">
            <v>114.33</v>
          </cell>
        </row>
        <row r="2179">
          <cell r="A2179" t="str">
            <v>N</v>
          </cell>
          <cell r="I2179">
            <v>6.6</v>
          </cell>
        </row>
        <row r="2180">
          <cell r="A2180" t="str">
            <v>N</v>
          </cell>
          <cell r="I2180">
            <v>3.56</v>
          </cell>
        </row>
        <row r="2181">
          <cell r="A2181" t="str">
            <v>N</v>
          </cell>
          <cell r="I2181">
            <v>6.75</v>
          </cell>
        </row>
        <row r="2182">
          <cell r="A2182" t="str">
            <v>N</v>
          </cell>
          <cell r="I2182">
            <v>19.86</v>
          </cell>
        </row>
        <row r="2183">
          <cell r="A2183" t="str">
            <v>N</v>
          </cell>
          <cell r="I2183">
            <v>16.559999999999999</v>
          </cell>
        </row>
        <row r="2184">
          <cell r="A2184" t="str">
            <v>N</v>
          </cell>
          <cell r="I2184">
            <v>21.28</v>
          </cell>
        </row>
        <row r="2185">
          <cell r="A2185" t="str">
            <v>N</v>
          </cell>
          <cell r="I2185">
            <v>1.8</v>
          </cell>
        </row>
        <row r="2186">
          <cell r="A2186" t="str">
            <v>N</v>
          </cell>
          <cell r="I2186">
            <v>51.66</v>
          </cell>
        </row>
        <row r="2187">
          <cell r="A2187" t="str">
            <v>N</v>
          </cell>
          <cell r="I2187">
            <v>17.62</v>
          </cell>
        </row>
        <row r="2188">
          <cell r="A2188" t="str">
            <v>N</v>
          </cell>
          <cell r="I2188">
            <v>34.92</v>
          </cell>
        </row>
        <row r="2189">
          <cell r="A2189" t="str">
            <v>N</v>
          </cell>
          <cell r="I2189">
            <v>20.010000000000002</v>
          </cell>
        </row>
        <row r="2190">
          <cell r="A2190" t="str">
            <v>N</v>
          </cell>
          <cell r="I2190">
            <v>5.19</v>
          </cell>
        </row>
        <row r="2191">
          <cell r="A2191" t="str">
            <v>N</v>
          </cell>
          <cell r="I2191">
            <v>17.600000000000001</v>
          </cell>
        </row>
        <row r="2192">
          <cell r="A2192" t="str">
            <v>N</v>
          </cell>
          <cell r="I2192">
            <v>1.68</v>
          </cell>
        </row>
        <row r="2193">
          <cell r="A2193" t="str">
            <v>N</v>
          </cell>
          <cell r="I2193">
            <v>2.0499999999999998</v>
          </cell>
        </row>
        <row r="2194">
          <cell r="A2194" t="str">
            <v>N</v>
          </cell>
          <cell r="I2194">
            <v>6.72</v>
          </cell>
        </row>
        <row r="2195">
          <cell r="A2195" t="str">
            <v>N</v>
          </cell>
          <cell r="I2195">
            <v>16.3</v>
          </cell>
        </row>
        <row r="2196">
          <cell r="A2196" t="str">
            <v>N</v>
          </cell>
          <cell r="I2196">
            <v>37.71</v>
          </cell>
        </row>
        <row r="2197">
          <cell r="A2197" t="str">
            <v>N</v>
          </cell>
          <cell r="I2197">
            <v>58.93</v>
          </cell>
        </row>
        <row r="2198">
          <cell r="A2198" t="str">
            <v>N</v>
          </cell>
          <cell r="I2198">
            <v>27.5</v>
          </cell>
        </row>
        <row r="2199">
          <cell r="A2199" t="str">
            <v>N</v>
          </cell>
          <cell r="I2199">
            <v>30.51</v>
          </cell>
        </row>
        <row r="2200">
          <cell r="A2200" t="str">
            <v>N</v>
          </cell>
          <cell r="I2200">
            <v>3.36</v>
          </cell>
        </row>
        <row r="2201">
          <cell r="A2201" t="str">
            <v>N</v>
          </cell>
          <cell r="I2201">
            <v>9.9</v>
          </cell>
        </row>
        <row r="2202">
          <cell r="A2202" t="str">
            <v>N</v>
          </cell>
          <cell r="I2202">
            <v>7.55</v>
          </cell>
        </row>
        <row r="2203">
          <cell r="A2203" t="str">
            <v>N</v>
          </cell>
          <cell r="I2203">
            <v>29.89</v>
          </cell>
        </row>
        <row r="2204">
          <cell r="A2204" t="str">
            <v>N</v>
          </cell>
          <cell r="I2204">
            <v>5.04</v>
          </cell>
        </row>
        <row r="2205">
          <cell r="A2205" t="str">
            <v>N</v>
          </cell>
          <cell r="I2205">
            <v>36.880000000000003</v>
          </cell>
        </row>
        <row r="2206">
          <cell r="A2206" t="str">
            <v>N</v>
          </cell>
          <cell r="I2206">
            <v>-0.86</v>
          </cell>
        </row>
        <row r="2207">
          <cell r="A2207" t="str">
            <v>N</v>
          </cell>
          <cell r="I2207">
            <v>5.04</v>
          </cell>
        </row>
        <row r="2208">
          <cell r="A2208" t="str">
            <v>N</v>
          </cell>
          <cell r="I2208">
            <v>7.84</v>
          </cell>
        </row>
        <row r="2209">
          <cell r="A2209" t="str">
            <v>N</v>
          </cell>
          <cell r="I2209">
            <v>1</v>
          </cell>
        </row>
        <row r="2210">
          <cell r="A2210" t="str">
            <v>N</v>
          </cell>
          <cell r="I2210">
            <v>1.0900000000000001</v>
          </cell>
        </row>
        <row r="2211">
          <cell r="A2211" t="str">
            <v>N</v>
          </cell>
          <cell r="I2211">
            <v>1.93</v>
          </cell>
        </row>
        <row r="2212">
          <cell r="A2212" t="str">
            <v>N</v>
          </cell>
          <cell r="I2212">
            <v>6.38</v>
          </cell>
        </row>
        <row r="2213">
          <cell r="A2213" t="str">
            <v>N</v>
          </cell>
          <cell r="I2213">
            <v>19.12</v>
          </cell>
        </row>
        <row r="2214">
          <cell r="A2214" t="str">
            <v>N</v>
          </cell>
          <cell r="I2214">
            <v>39.340000000000003</v>
          </cell>
        </row>
        <row r="2215">
          <cell r="A2215" t="str">
            <v>N</v>
          </cell>
          <cell r="I2215">
            <v>20.39</v>
          </cell>
        </row>
        <row r="2216">
          <cell r="A2216" t="str">
            <v>N</v>
          </cell>
          <cell r="I2216">
            <v>2.72</v>
          </cell>
        </row>
        <row r="2217">
          <cell r="A2217" t="str">
            <v>N</v>
          </cell>
          <cell r="I2217">
            <v>3.39</v>
          </cell>
        </row>
        <row r="2218">
          <cell r="A2218" t="str">
            <v>N</v>
          </cell>
          <cell r="I2218">
            <v>3.36</v>
          </cell>
        </row>
        <row r="2219">
          <cell r="A2219" t="str">
            <v>N</v>
          </cell>
          <cell r="I2219">
            <v>15.4</v>
          </cell>
        </row>
        <row r="2220">
          <cell r="A2220" t="str">
            <v>N</v>
          </cell>
          <cell r="I2220">
            <v>70.27</v>
          </cell>
        </row>
        <row r="2221">
          <cell r="A2221" t="str">
            <v>N</v>
          </cell>
          <cell r="I2221">
            <v>17.809999999999999</v>
          </cell>
        </row>
        <row r="2222">
          <cell r="A2222" t="str">
            <v>N</v>
          </cell>
          <cell r="I2222">
            <v>19.11</v>
          </cell>
        </row>
        <row r="2223">
          <cell r="A2223" t="str">
            <v>N</v>
          </cell>
          <cell r="I2223">
            <v>5.55</v>
          </cell>
        </row>
        <row r="2224">
          <cell r="A2224" t="str">
            <v>N</v>
          </cell>
          <cell r="I2224">
            <v>10.88</v>
          </cell>
        </row>
        <row r="2225">
          <cell r="A2225" t="str">
            <v>N</v>
          </cell>
          <cell r="I2225">
            <v>3.82</v>
          </cell>
        </row>
        <row r="2226">
          <cell r="A2226" t="str">
            <v>N</v>
          </cell>
          <cell r="I2226">
            <v>31.35</v>
          </cell>
        </row>
        <row r="2227">
          <cell r="A2227" t="str">
            <v>N</v>
          </cell>
          <cell r="I2227">
            <v>19.21</v>
          </cell>
        </row>
        <row r="2228">
          <cell r="A2228" t="str">
            <v>N</v>
          </cell>
          <cell r="I2228">
            <v>2.39</v>
          </cell>
        </row>
        <row r="2229">
          <cell r="A2229" t="str">
            <v>N</v>
          </cell>
          <cell r="I2229">
            <v>14.96</v>
          </cell>
        </row>
        <row r="2230">
          <cell r="A2230" t="str">
            <v>N</v>
          </cell>
          <cell r="I2230">
            <v>1.69</v>
          </cell>
        </row>
        <row r="2231">
          <cell r="A2231" t="str">
            <v>N</v>
          </cell>
          <cell r="I2231">
            <v>34.729999999999997</v>
          </cell>
        </row>
        <row r="2232">
          <cell r="A2232" t="str">
            <v>N</v>
          </cell>
          <cell r="I2232">
            <v>5.04</v>
          </cell>
        </row>
        <row r="2233">
          <cell r="A2233" t="str">
            <v>N</v>
          </cell>
          <cell r="I2233">
            <v>2.37</v>
          </cell>
        </row>
        <row r="2234">
          <cell r="A2234" t="str">
            <v>N</v>
          </cell>
          <cell r="I2234">
            <v>8.52</v>
          </cell>
        </row>
        <row r="2235">
          <cell r="A2235" t="str">
            <v>N</v>
          </cell>
          <cell r="I2235">
            <v>28.44</v>
          </cell>
        </row>
        <row r="2236">
          <cell r="A2236" t="str">
            <v>N</v>
          </cell>
          <cell r="I2236">
            <v>66.040000000000006</v>
          </cell>
        </row>
        <row r="2237">
          <cell r="A2237" t="str">
            <v>N</v>
          </cell>
          <cell r="I2237">
            <v>1.88</v>
          </cell>
        </row>
        <row r="2238">
          <cell r="A2238" t="str">
            <v>N</v>
          </cell>
          <cell r="I2238">
            <v>100.79</v>
          </cell>
        </row>
        <row r="2239">
          <cell r="A2239" t="str">
            <v>N</v>
          </cell>
          <cell r="I2239">
            <v>29.23</v>
          </cell>
        </row>
        <row r="2240">
          <cell r="A2240" t="str">
            <v>N</v>
          </cell>
          <cell r="I2240">
            <v>12.94</v>
          </cell>
        </row>
        <row r="2241">
          <cell r="A2241" t="str">
            <v>N</v>
          </cell>
          <cell r="I2241">
            <v>70.36</v>
          </cell>
        </row>
        <row r="2242">
          <cell r="A2242" t="str">
            <v>N</v>
          </cell>
          <cell r="I2242">
            <v>3.38</v>
          </cell>
        </row>
        <row r="2243">
          <cell r="A2243" t="str">
            <v>N</v>
          </cell>
          <cell r="I2243">
            <v>3.14</v>
          </cell>
        </row>
        <row r="2244">
          <cell r="A2244" t="str">
            <v>N</v>
          </cell>
          <cell r="I2244">
            <v>117.12</v>
          </cell>
        </row>
        <row r="2245">
          <cell r="A2245" t="str">
            <v>N</v>
          </cell>
          <cell r="I2245">
            <v>1.68</v>
          </cell>
        </row>
        <row r="2246">
          <cell r="A2246" t="str">
            <v>N</v>
          </cell>
          <cell r="I2246">
            <v>1.68</v>
          </cell>
        </row>
        <row r="2247">
          <cell r="A2247" t="str">
            <v>N</v>
          </cell>
          <cell r="I2247">
            <v>1.64</v>
          </cell>
        </row>
        <row r="2248">
          <cell r="A2248" t="str">
            <v>N</v>
          </cell>
          <cell r="I2248">
            <v>2.64</v>
          </cell>
        </row>
        <row r="2249">
          <cell r="A2249" t="str">
            <v>N</v>
          </cell>
          <cell r="I2249">
            <v>27.32</v>
          </cell>
        </row>
        <row r="2250">
          <cell r="A2250" t="str">
            <v>N</v>
          </cell>
          <cell r="I2250">
            <v>5.0199999999999996</v>
          </cell>
        </row>
        <row r="2251">
          <cell r="A2251" t="str">
            <v>N</v>
          </cell>
          <cell r="I2251">
            <v>18.48</v>
          </cell>
        </row>
        <row r="2252">
          <cell r="A2252" t="str">
            <v>N</v>
          </cell>
          <cell r="I2252">
            <v>3.36</v>
          </cell>
        </row>
        <row r="2253">
          <cell r="A2253" t="str">
            <v>N</v>
          </cell>
          <cell r="I2253">
            <v>26.64</v>
          </cell>
        </row>
        <row r="2254">
          <cell r="A2254" t="str">
            <v>N</v>
          </cell>
          <cell r="I2254">
            <v>58.65</v>
          </cell>
        </row>
        <row r="2255">
          <cell r="A2255" t="str">
            <v>N</v>
          </cell>
          <cell r="I2255">
            <v>9.99</v>
          </cell>
        </row>
        <row r="2256">
          <cell r="A2256" t="str">
            <v>N</v>
          </cell>
          <cell r="I2256">
            <v>58.12</v>
          </cell>
        </row>
        <row r="2257">
          <cell r="A2257" t="str">
            <v>N</v>
          </cell>
          <cell r="I2257">
            <v>13.44</v>
          </cell>
        </row>
        <row r="2258">
          <cell r="A2258" t="str">
            <v>N</v>
          </cell>
          <cell r="I2258">
            <v>33.08</v>
          </cell>
        </row>
        <row r="2259">
          <cell r="A2259" t="str">
            <v>N</v>
          </cell>
          <cell r="I2259">
            <v>13.06</v>
          </cell>
        </row>
        <row r="2260">
          <cell r="A2260" t="str">
            <v>N</v>
          </cell>
          <cell r="I2260">
            <v>6.93</v>
          </cell>
        </row>
        <row r="2261">
          <cell r="A2261" t="str">
            <v>N</v>
          </cell>
          <cell r="I2261">
            <v>3.23</v>
          </cell>
        </row>
        <row r="2262">
          <cell r="A2262" t="str">
            <v>N</v>
          </cell>
          <cell r="I2262">
            <v>17.32</v>
          </cell>
        </row>
        <row r="2263">
          <cell r="A2263" t="str">
            <v>N</v>
          </cell>
          <cell r="I2263">
            <v>18.48</v>
          </cell>
        </row>
        <row r="2264">
          <cell r="A2264" t="str">
            <v>N</v>
          </cell>
          <cell r="I2264">
            <v>13.2</v>
          </cell>
        </row>
        <row r="2265">
          <cell r="A2265" t="str">
            <v>N</v>
          </cell>
          <cell r="I2265">
            <v>3.43</v>
          </cell>
        </row>
        <row r="2266">
          <cell r="A2266" t="str">
            <v>N</v>
          </cell>
          <cell r="I2266">
            <v>33.39</v>
          </cell>
        </row>
        <row r="2267">
          <cell r="A2267" t="str">
            <v>N</v>
          </cell>
          <cell r="I2267">
            <v>1.29</v>
          </cell>
        </row>
        <row r="2268">
          <cell r="A2268" t="str">
            <v>N</v>
          </cell>
          <cell r="I2268">
            <v>4.67</v>
          </cell>
        </row>
        <row r="2269">
          <cell r="A2269" t="str">
            <v>N</v>
          </cell>
          <cell r="I2269">
            <v>44.92</v>
          </cell>
        </row>
        <row r="2270">
          <cell r="A2270" t="str">
            <v>N</v>
          </cell>
          <cell r="I2270">
            <v>0.26</v>
          </cell>
        </row>
        <row r="2271">
          <cell r="A2271" t="str">
            <v>N</v>
          </cell>
          <cell r="I2271">
            <v>39.28</v>
          </cell>
        </row>
        <row r="2272">
          <cell r="A2272" t="str">
            <v>N</v>
          </cell>
          <cell r="I2272">
            <v>28.35</v>
          </cell>
        </row>
        <row r="2273">
          <cell r="A2273" t="str">
            <v>N</v>
          </cell>
          <cell r="I2273">
            <v>2.76</v>
          </cell>
        </row>
        <row r="2274">
          <cell r="A2274" t="str">
            <v>N</v>
          </cell>
          <cell r="I2274">
            <v>25.44</v>
          </cell>
        </row>
        <row r="2275">
          <cell r="A2275" t="str">
            <v>N</v>
          </cell>
          <cell r="I2275">
            <v>1000.99</v>
          </cell>
        </row>
        <row r="2276">
          <cell r="A2276" t="str">
            <v>N</v>
          </cell>
          <cell r="I2276">
            <v>18.11</v>
          </cell>
        </row>
        <row r="2277">
          <cell r="A2277" t="str">
            <v>N</v>
          </cell>
          <cell r="I2277">
            <v>10.24</v>
          </cell>
        </row>
        <row r="2278">
          <cell r="A2278" t="str">
            <v>N</v>
          </cell>
          <cell r="I2278">
            <v>24.54</v>
          </cell>
        </row>
        <row r="2279">
          <cell r="A2279" t="str">
            <v>N</v>
          </cell>
          <cell r="I2279">
            <v>3.45</v>
          </cell>
        </row>
        <row r="2280">
          <cell r="A2280" t="str">
            <v>N</v>
          </cell>
          <cell r="I2280">
            <v>16.809999999999999</v>
          </cell>
        </row>
        <row r="2281">
          <cell r="A2281" t="str">
            <v>N</v>
          </cell>
          <cell r="I2281">
            <v>4.13</v>
          </cell>
        </row>
        <row r="2282">
          <cell r="A2282" t="str">
            <v>N</v>
          </cell>
          <cell r="I2282">
            <v>19.43</v>
          </cell>
        </row>
        <row r="2283">
          <cell r="A2283" t="str">
            <v>N</v>
          </cell>
          <cell r="I2283">
            <v>80.17</v>
          </cell>
        </row>
        <row r="2284">
          <cell r="A2284" t="str">
            <v>N</v>
          </cell>
          <cell r="I2284">
            <v>67.03</v>
          </cell>
        </row>
        <row r="2285">
          <cell r="A2285" t="str">
            <v>N</v>
          </cell>
          <cell r="I2285">
            <v>31.43</v>
          </cell>
        </row>
        <row r="2286">
          <cell r="A2286" t="str">
            <v>N</v>
          </cell>
          <cell r="I2286">
            <v>0.1</v>
          </cell>
        </row>
        <row r="2287">
          <cell r="A2287" t="str">
            <v>N</v>
          </cell>
          <cell r="I2287">
            <v>8.2799999999999994</v>
          </cell>
        </row>
        <row r="2288">
          <cell r="A2288" t="str">
            <v>N</v>
          </cell>
          <cell r="I2288">
            <v>36.369999999999997</v>
          </cell>
        </row>
        <row r="2289">
          <cell r="A2289" t="str">
            <v>N</v>
          </cell>
          <cell r="I2289">
            <v>5.8</v>
          </cell>
        </row>
        <row r="2290">
          <cell r="A2290" t="str">
            <v>N</v>
          </cell>
          <cell r="I2290">
            <v>201.86</v>
          </cell>
        </row>
        <row r="2291">
          <cell r="A2291" t="str">
            <v>N</v>
          </cell>
          <cell r="I2291">
            <v>16.53</v>
          </cell>
        </row>
        <row r="2292">
          <cell r="A2292" t="str">
            <v>N</v>
          </cell>
          <cell r="I2292">
            <v>2.52</v>
          </cell>
        </row>
        <row r="2293">
          <cell r="A2293" t="str">
            <v>N</v>
          </cell>
          <cell r="I2293">
            <v>1.39</v>
          </cell>
        </row>
        <row r="2294">
          <cell r="A2294" t="str">
            <v>N</v>
          </cell>
          <cell r="I2294">
            <v>3.48</v>
          </cell>
        </row>
        <row r="2295">
          <cell r="A2295" t="str">
            <v>N</v>
          </cell>
          <cell r="I2295">
            <v>9.67</v>
          </cell>
        </row>
        <row r="2296">
          <cell r="A2296" t="str">
            <v>N</v>
          </cell>
          <cell r="I2296">
            <v>32.31</v>
          </cell>
        </row>
        <row r="2297">
          <cell r="A2297" t="str">
            <v>N</v>
          </cell>
        </row>
        <row r="2298">
          <cell r="A2298">
            <v>315</v>
          </cell>
          <cell r="I2298">
            <v>5518.9699999999975</v>
          </cell>
        </row>
        <row r="2299">
          <cell r="A2299" t="str">
            <v>N</v>
          </cell>
          <cell r="I2299">
            <v>20.6</v>
          </cell>
        </row>
        <row r="2300">
          <cell r="A2300" t="str">
            <v>N</v>
          </cell>
          <cell r="I2300">
            <v>2.5299999999999998</v>
          </cell>
        </row>
        <row r="2301">
          <cell r="A2301" t="str">
            <v>N</v>
          </cell>
          <cell r="I2301">
            <v>37.64</v>
          </cell>
        </row>
        <row r="2302">
          <cell r="A2302" t="str">
            <v>N</v>
          </cell>
          <cell r="I2302">
            <v>29.45</v>
          </cell>
        </row>
        <row r="2303">
          <cell r="A2303" t="str">
            <v>N</v>
          </cell>
          <cell r="I2303">
            <v>56.6</v>
          </cell>
        </row>
        <row r="2304">
          <cell r="A2304" t="str">
            <v>N</v>
          </cell>
          <cell r="I2304">
            <v>64.19</v>
          </cell>
        </row>
        <row r="2305">
          <cell r="A2305" t="str">
            <v>N</v>
          </cell>
          <cell r="I2305">
            <v>55.52</v>
          </cell>
        </row>
        <row r="2306">
          <cell r="A2306" t="str">
            <v>N</v>
          </cell>
          <cell r="I2306">
            <v>-0.37</v>
          </cell>
        </row>
        <row r="2307">
          <cell r="A2307" t="str">
            <v>N</v>
          </cell>
          <cell r="I2307">
            <v>3.74</v>
          </cell>
        </row>
        <row r="2308">
          <cell r="A2308" t="str">
            <v>N</v>
          </cell>
          <cell r="I2308">
            <v>19.2</v>
          </cell>
        </row>
        <row r="2309">
          <cell r="A2309" t="str">
            <v>N</v>
          </cell>
          <cell r="I2309">
            <v>1.93</v>
          </cell>
        </row>
        <row r="2310">
          <cell r="A2310" t="str">
            <v>N</v>
          </cell>
          <cell r="I2310">
            <v>6.01</v>
          </cell>
        </row>
        <row r="2311">
          <cell r="A2311" t="str">
            <v>N</v>
          </cell>
          <cell r="I2311">
            <v>4.1500000000000004</v>
          </cell>
        </row>
        <row r="2312">
          <cell r="A2312" t="str">
            <v>N</v>
          </cell>
          <cell r="I2312">
            <v>43.4</v>
          </cell>
        </row>
        <row r="2313">
          <cell r="A2313" t="str">
            <v>N</v>
          </cell>
          <cell r="I2313">
            <v>20.51</v>
          </cell>
        </row>
        <row r="2314">
          <cell r="A2314" t="str">
            <v>N</v>
          </cell>
          <cell r="I2314">
            <v>5.04</v>
          </cell>
        </row>
        <row r="2315">
          <cell r="A2315" t="str">
            <v>N</v>
          </cell>
          <cell r="I2315">
            <v>5.59</v>
          </cell>
        </row>
        <row r="2316">
          <cell r="A2316" t="str">
            <v>N</v>
          </cell>
          <cell r="I2316">
            <v>24.86</v>
          </cell>
        </row>
        <row r="2317">
          <cell r="A2317" t="str">
            <v>N</v>
          </cell>
          <cell r="I2317">
            <v>6.85</v>
          </cell>
        </row>
        <row r="2318">
          <cell r="A2318" t="str">
            <v>N</v>
          </cell>
          <cell r="I2318">
            <v>39.81</v>
          </cell>
        </row>
        <row r="2319">
          <cell r="A2319" t="str">
            <v>N</v>
          </cell>
          <cell r="I2319">
            <v>1.1499999999999999</v>
          </cell>
        </row>
        <row r="2320">
          <cell r="A2320" t="str">
            <v>N</v>
          </cell>
          <cell r="I2320">
            <v>22.13</v>
          </cell>
        </row>
        <row r="2321">
          <cell r="A2321" t="str">
            <v>N</v>
          </cell>
          <cell r="I2321">
            <v>32.590000000000003</v>
          </cell>
        </row>
        <row r="2322">
          <cell r="A2322" t="str">
            <v>N</v>
          </cell>
          <cell r="I2322">
            <v>75.64</v>
          </cell>
        </row>
        <row r="2323">
          <cell r="A2323" t="str">
            <v>N</v>
          </cell>
          <cell r="I2323">
            <v>4.2699999999999996</v>
          </cell>
        </row>
        <row r="2324">
          <cell r="A2324" t="str">
            <v>N</v>
          </cell>
          <cell r="I2324">
            <v>30.61</v>
          </cell>
        </row>
        <row r="2325">
          <cell r="A2325" t="str">
            <v>N</v>
          </cell>
          <cell r="I2325">
            <v>5.14</v>
          </cell>
        </row>
        <row r="2326">
          <cell r="A2326" t="str">
            <v>N</v>
          </cell>
          <cell r="I2326">
            <v>8.1999999999999993</v>
          </cell>
        </row>
        <row r="2327">
          <cell r="A2327" t="str">
            <v>N</v>
          </cell>
          <cell r="I2327">
            <v>12.34</v>
          </cell>
        </row>
        <row r="2328">
          <cell r="A2328" t="str">
            <v>N</v>
          </cell>
          <cell r="I2328">
            <v>2.94</v>
          </cell>
        </row>
        <row r="2329">
          <cell r="A2329" t="str">
            <v>N</v>
          </cell>
          <cell r="I2329">
            <v>8.23</v>
          </cell>
        </row>
        <row r="2330">
          <cell r="A2330" t="str">
            <v>N</v>
          </cell>
          <cell r="I2330">
            <v>9.34</v>
          </cell>
        </row>
        <row r="2331">
          <cell r="A2331" t="str">
            <v>N</v>
          </cell>
          <cell r="I2331">
            <v>2.12</v>
          </cell>
        </row>
        <row r="2332">
          <cell r="A2332" t="str">
            <v>N</v>
          </cell>
          <cell r="I2332">
            <v>1.68</v>
          </cell>
        </row>
        <row r="2333">
          <cell r="A2333" t="str">
            <v>N</v>
          </cell>
          <cell r="I2333">
            <v>11.53</v>
          </cell>
        </row>
        <row r="2334">
          <cell r="A2334" t="str">
            <v>N</v>
          </cell>
          <cell r="I2334">
            <v>35.71</v>
          </cell>
        </row>
        <row r="2335">
          <cell r="A2335" t="str">
            <v>N</v>
          </cell>
          <cell r="I2335">
            <v>2.33</v>
          </cell>
        </row>
        <row r="2336">
          <cell r="A2336" t="str">
            <v>N</v>
          </cell>
          <cell r="I2336">
            <v>20.92</v>
          </cell>
        </row>
        <row r="2337">
          <cell r="A2337" t="str">
            <v>N</v>
          </cell>
          <cell r="I2337">
            <v>2.1800000000000002</v>
          </cell>
        </row>
        <row r="2338">
          <cell r="A2338" t="str">
            <v>N</v>
          </cell>
          <cell r="I2338">
            <v>8.9600000000000009</v>
          </cell>
        </row>
        <row r="2339">
          <cell r="A2339" t="str">
            <v>N</v>
          </cell>
          <cell r="I2339">
            <v>21.45</v>
          </cell>
        </row>
        <row r="2340">
          <cell r="A2340" t="str">
            <v>N</v>
          </cell>
          <cell r="I2340">
            <v>3.36</v>
          </cell>
        </row>
        <row r="2341">
          <cell r="A2341" t="str">
            <v>N</v>
          </cell>
          <cell r="I2341">
            <v>49.72</v>
          </cell>
        </row>
        <row r="2342">
          <cell r="A2342" t="str">
            <v>N</v>
          </cell>
          <cell r="I2342">
            <v>2.67</v>
          </cell>
        </row>
        <row r="2343">
          <cell r="A2343" t="str">
            <v>N</v>
          </cell>
          <cell r="I2343">
            <v>5.04</v>
          </cell>
        </row>
        <row r="2344">
          <cell r="A2344" t="str">
            <v>N</v>
          </cell>
          <cell r="I2344">
            <v>7.01</v>
          </cell>
        </row>
        <row r="2345">
          <cell r="A2345" t="str">
            <v>N</v>
          </cell>
          <cell r="I2345">
            <v>1.68</v>
          </cell>
        </row>
        <row r="2346">
          <cell r="A2346" t="str">
            <v>N</v>
          </cell>
          <cell r="I2346">
            <v>141</v>
          </cell>
        </row>
        <row r="2347">
          <cell r="A2347" t="str">
            <v>N</v>
          </cell>
          <cell r="I2347">
            <v>17.86</v>
          </cell>
        </row>
        <row r="2348">
          <cell r="A2348" t="str">
            <v>N</v>
          </cell>
          <cell r="I2348">
            <v>43.64</v>
          </cell>
        </row>
        <row r="2349">
          <cell r="A2349" t="str">
            <v>N</v>
          </cell>
          <cell r="I2349">
            <v>11.16</v>
          </cell>
        </row>
        <row r="2350">
          <cell r="A2350" t="str">
            <v>N</v>
          </cell>
          <cell r="I2350">
            <v>72.61</v>
          </cell>
        </row>
        <row r="2351">
          <cell r="A2351" t="str">
            <v>N</v>
          </cell>
          <cell r="I2351">
            <v>8.2799999999999994</v>
          </cell>
        </row>
        <row r="2352">
          <cell r="A2352" t="str">
            <v>N</v>
          </cell>
          <cell r="I2352">
            <v>1.68</v>
          </cell>
        </row>
        <row r="2353">
          <cell r="A2353" t="str">
            <v>N</v>
          </cell>
          <cell r="I2353">
            <v>5.82</v>
          </cell>
        </row>
        <row r="2354">
          <cell r="A2354" t="str">
            <v>N</v>
          </cell>
          <cell r="I2354">
            <v>54.37</v>
          </cell>
        </row>
        <row r="2355">
          <cell r="A2355" t="str">
            <v>N</v>
          </cell>
          <cell r="I2355">
            <v>78.989999999999995</v>
          </cell>
        </row>
        <row r="2356">
          <cell r="A2356" t="str">
            <v>N</v>
          </cell>
          <cell r="I2356">
            <v>44.8</v>
          </cell>
        </row>
        <row r="2357">
          <cell r="A2357" t="str">
            <v>N</v>
          </cell>
          <cell r="I2357">
            <v>9.23</v>
          </cell>
        </row>
        <row r="2358">
          <cell r="A2358" t="str">
            <v>N</v>
          </cell>
          <cell r="I2358">
            <v>5.52</v>
          </cell>
        </row>
        <row r="2359">
          <cell r="A2359" t="str">
            <v>N</v>
          </cell>
          <cell r="I2359">
            <v>5.9</v>
          </cell>
        </row>
        <row r="2360">
          <cell r="A2360" t="str">
            <v>N</v>
          </cell>
          <cell r="I2360">
            <v>39.619999999999997</v>
          </cell>
        </row>
        <row r="2361">
          <cell r="A2361" t="str">
            <v>N</v>
          </cell>
          <cell r="I2361">
            <v>5.04</v>
          </cell>
        </row>
        <row r="2362">
          <cell r="A2362" t="str">
            <v>N</v>
          </cell>
          <cell r="I2362">
            <v>5.04</v>
          </cell>
        </row>
        <row r="2363">
          <cell r="A2363" t="str">
            <v>N</v>
          </cell>
          <cell r="I2363">
            <v>17.68</v>
          </cell>
        </row>
        <row r="2364">
          <cell r="A2364" t="str">
            <v>N</v>
          </cell>
          <cell r="I2364">
            <v>8.2100000000000009</v>
          </cell>
        </row>
        <row r="2365">
          <cell r="A2365" t="str">
            <v>N</v>
          </cell>
          <cell r="I2365">
            <v>3.76</v>
          </cell>
        </row>
        <row r="2366">
          <cell r="A2366" t="str">
            <v>N</v>
          </cell>
          <cell r="I2366">
            <v>21.07</v>
          </cell>
        </row>
        <row r="2367">
          <cell r="A2367" t="str">
            <v>N</v>
          </cell>
          <cell r="I2367">
            <v>11</v>
          </cell>
        </row>
        <row r="2368">
          <cell r="A2368" t="str">
            <v>N</v>
          </cell>
          <cell r="I2368">
            <v>20.62</v>
          </cell>
        </row>
        <row r="2369">
          <cell r="A2369" t="str">
            <v>N</v>
          </cell>
          <cell r="I2369">
            <v>7.0000000000000007E-2</v>
          </cell>
        </row>
        <row r="2370">
          <cell r="A2370" t="str">
            <v>N</v>
          </cell>
          <cell r="I2370">
            <v>34.590000000000003</v>
          </cell>
        </row>
        <row r="2371">
          <cell r="A2371" t="str">
            <v>N</v>
          </cell>
          <cell r="I2371">
            <v>15.12</v>
          </cell>
        </row>
        <row r="2372">
          <cell r="A2372" t="str">
            <v>N</v>
          </cell>
          <cell r="I2372">
            <v>8.4</v>
          </cell>
        </row>
        <row r="2373">
          <cell r="A2373" t="str">
            <v>N</v>
          </cell>
          <cell r="I2373">
            <v>5.61</v>
          </cell>
        </row>
        <row r="2374">
          <cell r="A2374" t="str">
            <v>N</v>
          </cell>
          <cell r="I2374">
            <v>29</v>
          </cell>
        </row>
        <row r="2375">
          <cell r="A2375" t="str">
            <v>N</v>
          </cell>
          <cell r="I2375">
            <v>5.04</v>
          </cell>
        </row>
        <row r="2376">
          <cell r="A2376" t="str">
            <v>N</v>
          </cell>
          <cell r="I2376">
            <v>10.14</v>
          </cell>
        </row>
        <row r="2377">
          <cell r="A2377" t="str">
            <v>N</v>
          </cell>
          <cell r="I2377">
            <v>5.04</v>
          </cell>
        </row>
        <row r="2378">
          <cell r="A2378" t="str">
            <v>N</v>
          </cell>
          <cell r="I2378">
            <v>17.170000000000002</v>
          </cell>
        </row>
        <row r="2379">
          <cell r="A2379" t="str">
            <v>N</v>
          </cell>
          <cell r="I2379">
            <v>24.59</v>
          </cell>
        </row>
        <row r="2380">
          <cell r="A2380" t="str">
            <v>N</v>
          </cell>
          <cell r="I2380">
            <v>20.18</v>
          </cell>
        </row>
        <row r="2381">
          <cell r="A2381" t="str">
            <v>N</v>
          </cell>
          <cell r="I2381">
            <v>22.61</v>
          </cell>
        </row>
        <row r="2382">
          <cell r="A2382" t="str">
            <v>N</v>
          </cell>
          <cell r="I2382">
            <v>27.75</v>
          </cell>
        </row>
        <row r="2383">
          <cell r="A2383" t="str">
            <v>N</v>
          </cell>
          <cell r="I2383">
            <v>0.76</v>
          </cell>
        </row>
        <row r="2384">
          <cell r="A2384" t="str">
            <v>N</v>
          </cell>
          <cell r="I2384">
            <v>3.36</v>
          </cell>
        </row>
        <row r="2385">
          <cell r="A2385" t="str">
            <v>N</v>
          </cell>
          <cell r="I2385">
            <v>1.43</v>
          </cell>
        </row>
        <row r="2386">
          <cell r="A2386" t="str">
            <v>N</v>
          </cell>
          <cell r="I2386">
            <v>15.1</v>
          </cell>
        </row>
        <row r="2387">
          <cell r="A2387" t="str">
            <v>N</v>
          </cell>
          <cell r="I2387">
            <v>15.4</v>
          </cell>
        </row>
        <row r="2388">
          <cell r="A2388" t="str">
            <v>N</v>
          </cell>
          <cell r="I2388">
            <v>15.78</v>
          </cell>
        </row>
        <row r="2389">
          <cell r="A2389" t="str">
            <v>N</v>
          </cell>
          <cell r="I2389">
            <v>71.45</v>
          </cell>
        </row>
        <row r="2390">
          <cell r="A2390" t="str">
            <v>N</v>
          </cell>
          <cell r="I2390">
            <v>8.31</v>
          </cell>
        </row>
        <row r="2391">
          <cell r="A2391" t="str">
            <v>N</v>
          </cell>
          <cell r="I2391">
            <v>5.04</v>
          </cell>
        </row>
        <row r="2392">
          <cell r="A2392" t="str">
            <v>N</v>
          </cell>
          <cell r="I2392">
            <v>4.74</v>
          </cell>
        </row>
        <row r="2393">
          <cell r="A2393" t="str">
            <v>N</v>
          </cell>
          <cell r="I2393">
            <v>99.03</v>
          </cell>
        </row>
        <row r="2394">
          <cell r="A2394" t="str">
            <v>N</v>
          </cell>
          <cell r="I2394">
            <v>28.59</v>
          </cell>
        </row>
        <row r="2395">
          <cell r="A2395" t="str">
            <v>N</v>
          </cell>
          <cell r="I2395">
            <v>23.45</v>
          </cell>
        </row>
        <row r="2396">
          <cell r="A2396" t="str">
            <v>N</v>
          </cell>
          <cell r="I2396">
            <v>1.68</v>
          </cell>
        </row>
        <row r="2397">
          <cell r="A2397" t="str">
            <v>N</v>
          </cell>
          <cell r="I2397">
            <v>37.909999999999997</v>
          </cell>
        </row>
        <row r="2398">
          <cell r="A2398" t="str">
            <v>N</v>
          </cell>
          <cell r="I2398">
            <v>38.53</v>
          </cell>
        </row>
        <row r="2399">
          <cell r="A2399" t="str">
            <v>N</v>
          </cell>
          <cell r="I2399">
            <v>86.46</v>
          </cell>
        </row>
        <row r="2400">
          <cell r="A2400" t="str">
            <v>N</v>
          </cell>
          <cell r="I2400">
            <v>40.57</v>
          </cell>
        </row>
        <row r="2401">
          <cell r="A2401" t="str">
            <v>N</v>
          </cell>
          <cell r="I2401">
            <v>0.83</v>
          </cell>
        </row>
        <row r="2402">
          <cell r="A2402" t="str">
            <v>N</v>
          </cell>
          <cell r="I2402">
            <v>1.68</v>
          </cell>
        </row>
        <row r="2403">
          <cell r="A2403" t="str">
            <v>N</v>
          </cell>
          <cell r="I2403">
            <v>5.04</v>
          </cell>
        </row>
        <row r="2404">
          <cell r="A2404" t="str">
            <v>N</v>
          </cell>
          <cell r="I2404">
            <v>5.04</v>
          </cell>
        </row>
        <row r="2405">
          <cell r="A2405" t="str">
            <v>N</v>
          </cell>
          <cell r="I2405">
            <v>45.48</v>
          </cell>
        </row>
        <row r="2406">
          <cell r="A2406" t="str">
            <v>N</v>
          </cell>
          <cell r="I2406">
            <v>0.64</v>
          </cell>
        </row>
        <row r="2407">
          <cell r="A2407" t="str">
            <v>N</v>
          </cell>
          <cell r="I2407">
            <v>56.37</v>
          </cell>
        </row>
        <row r="2408">
          <cell r="A2408" t="str">
            <v>N</v>
          </cell>
          <cell r="I2408">
            <v>31.46</v>
          </cell>
        </row>
        <row r="2409">
          <cell r="A2409" t="str">
            <v>N</v>
          </cell>
          <cell r="I2409">
            <v>11.74</v>
          </cell>
        </row>
        <row r="2410">
          <cell r="A2410" t="str">
            <v>N</v>
          </cell>
          <cell r="I2410">
            <v>2.4700000000000002</v>
          </cell>
        </row>
        <row r="2411">
          <cell r="A2411" t="str">
            <v>N</v>
          </cell>
          <cell r="I2411">
            <v>6.2</v>
          </cell>
        </row>
        <row r="2412">
          <cell r="A2412" t="str">
            <v>N</v>
          </cell>
          <cell r="I2412">
            <v>5.04</v>
          </cell>
        </row>
        <row r="2413">
          <cell r="A2413" t="str">
            <v>N</v>
          </cell>
          <cell r="I2413">
            <v>12.19</v>
          </cell>
        </row>
        <row r="2414">
          <cell r="A2414" t="str">
            <v>N</v>
          </cell>
          <cell r="I2414">
            <v>8.4</v>
          </cell>
        </row>
        <row r="2415">
          <cell r="A2415" t="str">
            <v>N</v>
          </cell>
          <cell r="I2415">
            <v>4.96</v>
          </cell>
        </row>
        <row r="2416">
          <cell r="A2416" t="str">
            <v>N</v>
          </cell>
          <cell r="I2416">
            <v>3.51</v>
          </cell>
        </row>
        <row r="2417">
          <cell r="A2417" t="str">
            <v>N</v>
          </cell>
          <cell r="I2417">
            <v>5.04</v>
          </cell>
        </row>
        <row r="2418">
          <cell r="A2418" t="str">
            <v>N</v>
          </cell>
          <cell r="I2418">
            <v>70.27</v>
          </cell>
        </row>
        <row r="2419">
          <cell r="A2419" t="str">
            <v>N</v>
          </cell>
          <cell r="I2419">
            <v>114.23</v>
          </cell>
        </row>
        <row r="2420">
          <cell r="A2420" t="str">
            <v>N</v>
          </cell>
          <cell r="I2420">
            <v>2.82</v>
          </cell>
        </row>
        <row r="2421">
          <cell r="A2421" t="str">
            <v>N</v>
          </cell>
          <cell r="I2421">
            <v>22.56</v>
          </cell>
        </row>
        <row r="2422">
          <cell r="A2422" t="str">
            <v>N</v>
          </cell>
          <cell r="I2422">
            <v>15.13</v>
          </cell>
        </row>
        <row r="2423">
          <cell r="A2423" t="str">
            <v>N</v>
          </cell>
          <cell r="I2423">
            <v>0.97</v>
          </cell>
        </row>
        <row r="2424">
          <cell r="A2424" t="str">
            <v>N</v>
          </cell>
          <cell r="I2424">
            <v>20.76</v>
          </cell>
        </row>
        <row r="2425">
          <cell r="A2425" t="str">
            <v>N</v>
          </cell>
          <cell r="I2425">
            <v>70.540000000000006</v>
          </cell>
        </row>
        <row r="2426">
          <cell r="A2426" t="str">
            <v>N</v>
          </cell>
          <cell r="I2426">
            <v>15.12</v>
          </cell>
        </row>
        <row r="2427">
          <cell r="A2427" t="str">
            <v>N</v>
          </cell>
          <cell r="I2427">
            <v>5.46</v>
          </cell>
        </row>
        <row r="2428">
          <cell r="A2428" t="str">
            <v>N</v>
          </cell>
          <cell r="I2428">
            <v>5.94</v>
          </cell>
        </row>
        <row r="2429">
          <cell r="A2429" t="str">
            <v>N</v>
          </cell>
          <cell r="I2429">
            <v>5.04</v>
          </cell>
        </row>
        <row r="2430">
          <cell r="A2430" t="str">
            <v>N</v>
          </cell>
          <cell r="I2430">
            <v>5.35</v>
          </cell>
        </row>
        <row r="2431">
          <cell r="A2431" t="str">
            <v>N</v>
          </cell>
          <cell r="I2431">
            <v>10.32</v>
          </cell>
        </row>
        <row r="2432">
          <cell r="A2432" t="str">
            <v>N</v>
          </cell>
          <cell r="I2432">
            <v>5.04</v>
          </cell>
        </row>
        <row r="2433">
          <cell r="A2433" t="str">
            <v>N</v>
          </cell>
          <cell r="I2433">
            <v>28.13</v>
          </cell>
        </row>
        <row r="2434">
          <cell r="A2434" t="str">
            <v>N</v>
          </cell>
          <cell r="I2434">
            <v>17.989999999999998</v>
          </cell>
        </row>
        <row r="2435">
          <cell r="A2435" t="str">
            <v>N</v>
          </cell>
          <cell r="I2435">
            <v>1.68</v>
          </cell>
        </row>
        <row r="2436">
          <cell r="A2436" t="str">
            <v>N</v>
          </cell>
          <cell r="I2436">
            <v>11.2</v>
          </cell>
        </row>
        <row r="2437">
          <cell r="A2437" t="str">
            <v>N</v>
          </cell>
          <cell r="I2437">
            <v>17.989999999999998</v>
          </cell>
        </row>
        <row r="2438">
          <cell r="A2438" t="str">
            <v>N</v>
          </cell>
          <cell r="I2438">
            <v>51.31</v>
          </cell>
        </row>
        <row r="2439">
          <cell r="A2439" t="str">
            <v>N</v>
          </cell>
          <cell r="I2439">
            <v>21.75</v>
          </cell>
        </row>
        <row r="2440">
          <cell r="A2440" t="str">
            <v>N</v>
          </cell>
          <cell r="I2440">
            <v>23.3</v>
          </cell>
        </row>
        <row r="2441">
          <cell r="A2441" t="str">
            <v>N</v>
          </cell>
          <cell r="I2441">
            <v>82.41</v>
          </cell>
        </row>
        <row r="2442">
          <cell r="A2442" t="str">
            <v>N</v>
          </cell>
          <cell r="I2442">
            <v>16.329999999999998</v>
          </cell>
        </row>
        <row r="2443">
          <cell r="A2443" t="str">
            <v>N</v>
          </cell>
          <cell r="I2443">
            <v>26.88</v>
          </cell>
        </row>
        <row r="2444">
          <cell r="A2444" t="str">
            <v>N</v>
          </cell>
          <cell r="I2444">
            <v>-1.66</v>
          </cell>
        </row>
        <row r="2445">
          <cell r="A2445" t="str">
            <v>N</v>
          </cell>
          <cell r="I2445">
            <v>0.01</v>
          </cell>
        </row>
        <row r="2446">
          <cell r="A2446" t="str">
            <v>N</v>
          </cell>
          <cell r="I2446">
            <v>-0.04</v>
          </cell>
        </row>
        <row r="2447">
          <cell r="A2447" t="str">
            <v>N</v>
          </cell>
          <cell r="I2447">
            <v>58.73</v>
          </cell>
        </row>
        <row r="2448">
          <cell r="A2448" t="str">
            <v>N</v>
          </cell>
          <cell r="I2448">
            <v>45.88</v>
          </cell>
        </row>
        <row r="2449">
          <cell r="A2449" t="str">
            <v>N</v>
          </cell>
          <cell r="I2449">
            <v>8.57</v>
          </cell>
        </row>
        <row r="2450">
          <cell r="A2450" t="str">
            <v>N</v>
          </cell>
          <cell r="I2450">
            <v>62.39</v>
          </cell>
        </row>
        <row r="2451">
          <cell r="A2451" t="str">
            <v>N</v>
          </cell>
          <cell r="I2451">
            <v>85.95</v>
          </cell>
        </row>
        <row r="2452">
          <cell r="A2452" t="str">
            <v>N</v>
          </cell>
          <cell r="I2452">
            <v>7.4</v>
          </cell>
        </row>
        <row r="2453">
          <cell r="A2453" t="str">
            <v>N</v>
          </cell>
          <cell r="I2453">
            <v>10.31</v>
          </cell>
        </row>
        <row r="2454">
          <cell r="A2454" t="str">
            <v>N</v>
          </cell>
          <cell r="I2454">
            <v>15.41</v>
          </cell>
        </row>
        <row r="2455">
          <cell r="A2455" t="str">
            <v>N</v>
          </cell>
          <cell r="I2455">
            <v>5.04</v>
          </cell>
        </row>
        <row r="2456">
          <cell r="A2456" t="str">
            <v>N</v>
          </cell>
          <cell r="I2456">
            <v>5.08</v>
          </cell>
        </row>
        <row r="2457">
          <cell r="A2457" t="str">
            <v>N</v>
          </cell>
          <cell r="I2457">
            <v>5.04</v>
          </cell>
        </row>
        <row r="2458">
          <cell r="A2458" t="str">
            <v>N</v>
          </cell>
          <cell r="I2458">
            <v>38.64</v>
          </cell>
        </row>
        <row r="2459">
          <cell r="A2459" t="str">
            <v>N</v>
          </cell>
          <cell r="I2459">
            <v>56.98</v>
          </cell>
        </row>
        <row r="2460">
          <cell r="A2460" t="str">
            <v>N</v>
          </cell>
          <cell r="I2460">
            <v>6.27</v>
          </cell>
        </row>
        <row r="2461">
          <cell r="A2461" t="str">
            <v>N</v>
          </cell>
          <cell r="I2461">
            <v>15.79</v>
          </cell>
        </row>
        <row r="2462">
          <cell r="A2462" t="str">
            <v>N</v>
          </cell>
          <cell r="I2462">
            <v>5.04</v>
          </cell>
        </row>
        <row r="2463">
          <cell r="A2463" t="str">
            <v>N</v>
          </cell>
          <cell r="I2463">
            <v>4.43</v>
          </cell>
        </row>
        <row r="2464">
          <cell r="A2464" t="str">
            <v>N</v>
          </cell>
          <cell r="I2464">
            <v>2.02</v>
          </cell>
        </row>
        <row r="2465">
          <cell r="A2465" t="str">
            <v>N</v>
          </cell>
          <cell r="I2465">
            <v>3.84</v>
          </cell>
        </row>
        <row r="2466">
          <cell r="A2466" t="str">
            <v>N</v>
          </cell>
          <cell r="I2466">
            <v>10.07</v>
          </cell>
        </row>
        <row r="2467">
          <cell r="A2467" t="str">
            <v>N</v>
          </cell>
          <cell r="I2467">
            <v>6.56</v>
          </cell>
        </row>
        <row r="2468">
          <cell r="A2468" t="str">
            <v>N</v>
          </cell>
          <cell r="I2468">
            <v>1.68</v>
          </cell>
        </row>
        <row r="2469">
          <cell r="A2469" t="str">
            <v>N</v>
          </cell>
          <cell r="I2469">
            <v>5.31</v>
          </cell>
        </row>
        <row r="2470">
          <cell r="A2470" t="str">
            <v>N</v>
          </cell>
          <cell r="I2470">
            <v>19.29</v>
          </cell>
        </row>
        <row r="2471">
          <cell r="A2471" t="str">
            <v>N</v>
          </cell>
          <cell r="I2471">
            <v>5.05</v>
          </cell>
        </row>
        <row r="2472">
          <cell r="A2472" t="str">
            <v>N</v>
          </cell>
          <cell r="I2472">
            <v>19.03</v>
          </cell>
        </row>
        <row r="2473">
          <cell r="A2473" t="str">
            <v>N</v>
          </cell>
          <cell r="I2473">
            <v>69.53</v>
          </cell>
        </row>
        <row r="2474">
          <cell r="A2474" t="str">
            <v>N</v>
          </cell>
          <cell r="I2474">
            <v>3.69</v>
          </cell>
        </row>
        <row r="2475">
          <cell r="A2475" t="str">
            <v>N</v>
          </cell>
          <cell r="I2475">
            <v>24.26</v>
          </cell>
        </row>
        <row r="2476">
          <cell r="A2476" t="str">
            <v>N</v>
          </cell>
          <cell r="I2476">
            <v>2.1800000000000002</v>
          </cell>
        </row>
        <row r="2477">
          <cell r="A2477" t="str">
            <v>N</v>
          </cell>
          <cell r="I2477">
            <v>8.4</v>
          </cell>
        </row>
        <row r="2478">
          <cell r="A2478" t="str">
            <v>N</v>
          </cell>
          <cell r="I2478">
            <v>51.2</v>
          </cell>
        </row>
        <row r="2479">
          <cell r="A2479" t="str">
            <v>N</v>
          </cell>
          <cell r="I2479">
            <v>0.74</v>
          </cell>
        </row>
        <row r="2480">
          <cell r="A2480" t="str">
            <v>N</v>
          </cell>
          <cell r="I2480">
            <v>45.89</v>
          </cell>
        </row>
        <row r="2481">
          <cell r="A2481" t="str">
            <v>N</v>
          </cell>
          <cell r="I2481">
            <v>5.0999999999999996</v>
          </cell>
        </row>
        <row r="2482">
          <cell r="A2482" t="str">
            <v>N</v>
          </cell>
          <cell r="I2482">
            <v>2.5</v>
          </cell>
        </row>
        <row r="2483">
          <cell r="A2483" t="str">
            <v>N</v>
          </cell>
          <cell r="I2483">
            <v>5.29</v>
          </cell>
        </row>
        <row r="2484">
          <cell r="A2484" t="str">
            <v>N</v>
          </cell>
          <cell r="I2484">
            <v>15.93</v>
          </cell>
        </row>
        <row r="2485">
          <cell r="A2485" t="str">
            <v>N</v>
          </cell>
          <cell r="I2485">
            <v>18.3</v>
          </cell>
        </row>
        <row r="2486">
          <cell r="A2486" t="str">
            <v>N</v>
          </cell>
          <cell r="I2486">
            <v>43.48</v>
          </cell>
        </row>
        <row r="2487">
          <cell r="A2487" t="str">
            <v>N</v>
          </cell>
          <cell r="I2487">
            <v>5.9</v>
          </cell>
        </row>
        <row r="2488">
          <cell r="A2488" t="str">
            <v>N</v>
          </cell>
          <cell r="I2488">
            <v>7.22</v>
          </cell>
        </row>
        <row r="2489">
          <cell r="A2489" t="str">
            <v>N</v>
          </cell>
          <cell r="I2489">
            <v>0.56999999999999995</v>
          </cell>
        </row>
        <row r="2490">
          <cell r="A2490" t="str">
            <v>N</v>
          </cell>
          <cell r="I2490">
            <v>38.39</v>
          </cell>
        </row>
        <row r="2491">
          <cell r="A2491" t="str">
            <v>N</v>
          </cell>
          <cell r="I2491">
            <v>28.98</v>
          </cell>
        </row>
        <row r="2492">
          <cell r="A2492" t="str">
            <v>N</v>
          </cell>
          <cell r="I2492">
            <v>0.82</v>
          </cell>
        </row>
        <row r="2493">
          <cell r="A2493" t="str">
            <v>N</v>
          </cell>
          <cell r="I2493">
            <v>154.13</v>
          </cell>
        </row>
        <row r="2494">
          <cell r="A2494" t="str">
            <v>N</v>
          </cell>
          <cell r="I2494">
            <v>1.68</v>
          </cell>
        </row>
        <row r="2495">
          <cell r="A2495" t="str">
            <v>N</v>
          </cell>
          <cell r="I2495">
            <v>10.47</v>
          </cell>
        </row>
        <row r="2496">
          <cell r="A2496" t="str">
            <v>N</v>
          </cell>
          <cell r="I2496">
            <v>5.04</v>
          </cell>
        </row>
        <row r="2497">
          <cell r="A2497" t="str">
            <v>N</v>
          </cell>
          <cell r="I2497">
            <v>25.9</v>
          </cell>
        </row>
        <row r="2498">
          <cell r="A2498" t="str">
            <v>N</v>
          </cell>
          <cell r="I2498">
            <v>15.06</v>
          </cell>
        </row>
        <row r="2499">
          <cell r="A2499" t="str">
            <v>N</v>
          </cell>
          <cell r="I2499">
            <v>13.44</v>
          </cell>
        </row>
        <row r="2500">
          <cell r="A2500" t="str">
            <v>N</v>
          </cell>
          <cell r="I2500">
            <v>5.04</v>
          </cell>
        </row>
        <row r="2501">
          <cell r="A2501" t="str">
            <v>N</v>
          </cell>
          <cell r="I2501">
            <v>16.97</v>
          </cell>
        </row>
        <row r="2502">
          <cell r="A2502" t="str">
            <v>N</v>
          </cell>
          <cell r="I2502">
            <v>18.690000000000001</v>
          </cell>
        </row>
        <row r="2503">
          <cell r="A2503" t="str">
            <v>N</v>
          </cell>
          <cell r="I2503">
            <v>131.51</v>
          </cell>
        </row>
        <row r="2504">
          <cell r="A2504" t="str">
            <v>N</v>
          </cell>
          <cell r="I2504">
            <v>18.2</v>
          </cell>
        </row>
        <row r="2505">
          <cell r="A2505" t="str">
            <v>N</v>
          </cell>
          <cell r="I2505">
            <v>5.31</v>
          </cell>
        </row>
        <row r="2506">
          <cell r="A2506" t="str">
            <v>N</v>
          </cell>
          <cell r="I2506">
            <v>29.04</v>
          </cell>
        </row>
        <row r="2507">
          <cell r="A2507" t="str">
            <v>N</v>
          </cell>
          <cell r="I2507">
            <v>54.27</v>
          </cell>
        </row>
        <row r="2508">
          <cell r="A2508" t="str">
            <v>N</v>
          </cell>
          <cell r="I2508">
            <v>31.55</v>
          </cell>
        </row>
        <row r="2509">
          <cell r="A2509" t="str">
            <v>N</v>
          </cell>
          <cell r="I2509">
            <v>36.72</v>
          </cell>
        </row>
        <row r="2510">
          <cell r="A2510" t="str">
            <v>N</v>
          </cell>
          <cell r="I2510">
            <v>0.28000000000000003</v>
          </cell>
        </row>
        <row r="2511">
          <cell r="A2511" t="str">
            <v>N</v>
          </cell>
          <cell r="I2511">
            <v>10.98</v>
          </cell>
        </row>
        <row r="2512">
          <cell r="A2512" t="str">
            <v>N</v>
          </cell>
          <cell r="I2512">
            <v>53.02</v>
          </cell>
        </row>
        <row r="2513">
          <cell r="A2513" t="str">
            <v>N</v>
          </cell>
          <cell r="I2513">
            <v>4.1100000000000003</v>
          </cell>
        </row>
        <row r="2514">
          <cell r="A2514" t="str">
            <v>N</v>
          </cell>
          <cell r="I2514">
            <v>18.96</v>
          </cell>
        </row>
        <row r="2515">
          <cell r="A2515" t="str">
            <v>N</v>
          </cell>
          <cell r="I2515">
            <v>4.71</v>
          </cell>
        </row>
        <row r="2516">
          <cell r="A2516" t="str">
            <v>N</v>
          </cell>
          <cell r="I2516">
            <v>21.87</v>
          </cell>
        </row>
        <row r="2517">
          <cell r="A2517" t="str">
            <v>N</v>
          </cell>
          <cell r="I2517">
            <v>0.02</v>
          </cell>
        </row>
        <row r="2518">
          <cell r="A2518" t="str">
            <v>N</v>
          </cell>
          <cell r="I2518">
            <v>21.26</v>
          </cell>
        </row>
        <row r="2519">
          <cell r="A2519" t="str">
            <v>N</v>
          </cell>
          <cell r="I2519">
            <v>39.53</v>
          </cell>
        </row>
        <row r="2520">
          <cell r="A2520" t="str">
            <v>N</v>
          </cell>
          <cell r="I2520">
            <v>3.54</v>
          </cell>
        </row>
        <row r="2521">
          <cell r="A2521" t="str">
            <v>N</v>
          </cell>
          <cell r="I2521">
            <v>17.190000000000001</v>
          </cell>
        </row>
        <row r="2522">
          <cell r="A2522" t="str">
            <v>N</v>
          </cell>
          <cell r="I2522">
            <v>11.37</v>
          </cell>
        </row>
        <row r="2523">
          <cell r="A2523" t="str">
            <v>N</v>
          </cell>
          <cell r="I2523">
            <v>19.14</v>
          </cell>
        </row>
        <row r="2524">
          <cell r="A2524" t="str">
            <v>N</v>
          </cell>
          <cell r="I2524">
            <v>20.07</v>
          </cell>
        </row>
        <row r="2525">
          <cell r="A2525" t="str">
            <v>N</v>
          </cell>
          <cell r="I2525">
            <v>2.2200000000000002</v>
          </cell>
        </row>
        <row r="2526">
          <cell r="A2526" t="str">
            <v>N</v>
          </cell>
          <cell r="I2526">
            <v>5.1100000000000003</v>
          </cell>
        </row>
        <row r="2527">
          <cell r="A2527" t="str">
            <v>N</v>
          </cell>
          <cell r="I2527">
            <v>240.26</v>
          </cell>
        </row>
        <row r="2528">
          <cell r="A2528" t="str">
            <v>N</v>
          </cell>
          <cell r="I2528">
            <v>19.13</v>
          </cell>
        </row>
        <row r="2529">
          <cell r="A2529" t="str">
            <v>N</v>
          </cell>
          <cell r="I2529">
            <v>0.73</v>
          </cell>
        </row>
        <row r="2530">
          <cell r="A2530" t="str">
            <v>N</v>
          </cell>
          <cell r="I2530">
            <v>18.48</v>
          </cell>
        </row>
        <row r="2531">
          <cell r="A2531" t="str">
            <v>N</v>
          </cell>
          <cell r="I2531">
            <v>10.08</v>
          </cell>
        </row>
        <row r="2532">
          <cell r="A2532" t="str">
            <v>N</v>
          </cell>
          <cell r="I2532">
            <v>5.36</v>
          </cell>
        </row>
        <row r="2533">
          <cell r="A2533" t="str">
            <v>N</v>
          </cell>
          <cell r="I2533">
            <v>17.45</v>
          </cell>
        </row>
        <row r="2534">
          <cell r="A2534" t="str">
            <v>N</v>
          </cell>
          <cell r="I2534">
            <v>39.299999999999997</v>
          </cell>
        </row>
        <row r="2535">
          <cell r="A2535" t="str">
            <v>N</v>
          </cell>
          <cell r="I2535">
            <v>12.04</v>
          </cell>
        </row>
        <row r="2536">
          <cell r="A2536" t="str">
            <v>N</v>
          </cell>
          <cell r="I2536">
            <v>7.91</v>
          </cell>
        </row>
        <row r="2537">
          <cell r="A2537" t="str">
            <v>N</v>
          </cell>
          <cell r="I2537">
            <v>2.04</v>
          </cell>
        </row>
        <row r="2538">
          <cell r="A2538" t="str">
            <v>N</v>
          </cell>
          <cell r="I2538">
            <v>17.23</v>
          </cell>
        </row>
        <row r="2539">
          <cell r="A2539" t="str">
            <v>N</v>
          </cell>
          <cell r="I2539">
            <v>16.8</v>
          </cell>
        </row>
        <row r="2540">
          <cell r="A2540" t="str">
            <v>N</v>
          </cell>
          <cell r="I2540">
            <v>2.2999999999999998</v>
          </cell>
        </row>
        <row r="2541">
          <cell r="A2541" t="str">
            <v>N</v>
          </cell>
          <cell r="I2541">
            <v>33.94</v>
          </cell>
        </row>
        <row r="2542">
          <cell r="A2542" t="str">
            <v>N</v>
          </cell>
          <cell r="I2542">
            <v>35.28</v>
          </cell>
        </row>
        <row r="2543">
          <cell r="A2543" t="str">
            <v>N</v>
          </cell>
          <cell r="I2543">
            <v>46.11</v>
          </cell>
        </row>
        <row r="2544">
          <cell r="A2544" t="str">
            <v>N</v>
          </cell>
          <cell r="I2544">
            <v>3.26</v>
          </cell>
        </row>
        <row r="2545">
          <cell r="A2545" t="str">
            <v>N</v>
          </cell>
          <cell r="I2545">
            <v>0.24</v>
          </cell>
        </row>
        <row r="2546">
          <cell r="A2546" t="str">
            <v>N</v>
          </cell>
          <cell r="I2546">
            <v>10.08</v>
          </cell>
        </row>
        <row r="2547">
          <cell r="A2547" t="str">
            <v>N</v>
          </cell>
          <cell r="I2547">
            <v>7.25</v>
          </cell>
        </row>
        <row r="2548">
          <cell r="A2548" t="str">
            <v>N</v>
          </cell>
          <cell r="I2548">
            <v>49.24</v>
          </cell>
        </row>
        <row r="2549">
          <cell r="A2549" t="str">
            <v>N</v>
          </cell>
          <cell r="I2549">
            <v>46.84</v>
          </cell>
        </row>
        <row r="2550">
          <cell r="A2550" t="str">
            <v>N</v>
          </cell>
          <cell r="I2550">
            <v>3.09</v>
          </cell>
        </row>
        <row r="2551">
          <cell r="A2551" t="str">
            <v>N</v>
          </cell>
          <cell r="I2551">
            <v>21.96</v>
          </cell>
        </row>
        <row r="2552">
          <cell r="A2552" t="str">
            <v>N</v>
          </cell>
          <cell r="I2552">
            <v>6.28</v>
          </cell>
        </row>
        <row r="2553">
          <cell r="A2553" t="str">
            <v>N</v>
          </cell>
          <cell r="I2553">
            <v>6.68</v>
          </cell>
        </row>
        <row r="2554">
          <cell r="A2554" t="str">
            <v>N</v>
          </cell>
          <cell r="I2554">
            <v>0.01</v>
          </cell>
        </row>
        <row r="2555">
          <cell r="A2555" t="str">
            <v>N</v>
          </cell>
          <cell r="I2555">
            <v>8.6</v>
          </cell>
        </row>
        <row r="2556">
          <cell r="A2556" t="str">
            <v>N</v>
          </cell>
          <cell r="I2556">
            <v>24.56</v>
          </cell>
        </row>
        <row r="2557">
          <cell r="A2557" t="str">
            <v>N</v>
          </cell>
          <cell r="I2557">
            <v>1.97</v>
          </cell>
        </row>
        <row r="2558">
          <cell r="A2558" t="str">
            <v>N</v>
          </cell>
          <cell r="I2558">
            <v>12.88</v>
          </cell>
        </row>
        <row r="2559">
          <cell r="A2559" t="str">
            <v>N</v>
          </cell>
          <cell r="I2559">
            <v>5.95</v>
          </cell>
        </row>
        <row r="2560">
          <cell r="A2560" t="str">
            <v>N</v>
          </cell>
          <cell r="I2560">
            <v>1.24</v>
          </cell>
        </row>
        <row r="2561">
          <cell r="A2561" t="str">
            <v>N</v>
          </cell>
          <cell r="I2561">
            <v>1.56</v>
          </cell>
        </row>
        <row r="2562">
          <cell r="A2562" t="str">
            <v>N</v>
          </cell>
          <cell r="I2562">
            <v>3.36</v>
          </cell>
        </row>
        <row r="2563">
          <cell r="A2563" t="str">
            <v>N</v>
          </cell>
        </row>
        <row r="2564">
          <cell r="A2564">
            <v>315</v>
          </cell>
          <cell r="I2564">
            <v>4504.8900000000012</v>
          </cell>
        </row>
        <row r="2565">
          <cell r="A2565" t="str">
            <v>N</v>
          </cell>
          <cell r="I2565">
            <v>13.22</v>
          </cell>
        </row>
        <row r="2566">
          <cell r="A2566" t="str">
            <v>N</v>
          </cell>
          <cell r="I2566">
            <v>2.91</v>
          </cell>
        </row>
        <row r="2567">
          <cell r="A2567" t="str">
            <v>N</v>
          </cell>
          <cell r="I2567">
            <v>6.94</v>
          </cell>
        </row>
        <row r="2568">
          <cell r="A2568" t="str">
            <v>N</v>
          </cell>
          <cell r="I2568">
            <v>21.21</v>
          </cell>
        </row>
        <row r="2569">
          <cell r="A2569" t="str">
            <v>N</v>
          </cell>
          <cell r="I2569">
            <v>-2</v>
          </cell>
        </row>
        <row r="2570">
          <cell r="A2570" t="str">
            <v>N</v>
          </cell>
          <cell r="I2570">
            <v>13.1</v>
          </cell>
        </row>
        <row r="2571">
          <cell r="A2571" t="str">
            <v>N</v>
          </cell>
          <cell r="I2571">
            <v>6.94</v>
          </cell>
        </row>
        <row r="2572">
          <cell r="A2572" t="str">
            <v>N</v>
          </cell>
          <cell r="I2572">
            <v>5.32</v>
          </cell>
        </row>
        <row r="2573">
          <cell r="A2573" t="str">
            <v>N</v>
          </cell>
          <cell r="I2573">
            <v>6.94</v>
          </cell>
        </row>
        <row r="2574">
          <cell r="A2574" t="str">
            <v>N</v>
          </cell>
          <cell r="I2574">
            <v>13.88</v>
          </cell>
        </row>
        <row r="2575">
          <cell r="A2575" t="str">
            <v>N</v>
          </cell>
          <cell r="I2575">
            <v>-34.74</v>
          </cell>
        </row>
        <row r="2576">
          <cell r="A2576" t="str">
            <v>N</v>
          </cell>
          <cell r="I2576">
            <v>1.96</v>
          </cell>
        </row>
        <row r="2577">
          <cell r="A2577" t="str">
            <v>N</v>
          </cell>
          <cell r="I2577">
            <v>6.94</v>
          </cell>
        </row>
        <row r="2578">
          <cell r="A2578" t="str">
            <v>N</v>
          </cell>
          <cell r="I2578">
            <v>20.82</v>
          </cell>
        </row>
        <row r="2579">
          <cell r="A2579" t="str">
            <v>N</v>
          </cell>
          <cell r="I2579">
            <v>-6.94</v>
          </cell>
        </row>
        <row r="2580">
          <cell r="A2580" t="str">
            <v>N</v>
          </cell>
          <cell r="I2580">
            <v>13.88</v>
          </cell>
        </row>
        <row r="2581">
          <cell r="A2581" t="str">
            <v>N</v>
          </cell>
          <cell r="I2581">
            <v>20.82</v>
          </cell>
        </row>
        <row r="2582">
          <cell r="A2582" t="str">
            <v>N</v>
          </cell>
          <cell r="I2582">
            <v>6.94</v>
          </cell>
        </row>
        <row r="2583">
          <cell r="A2583" t="str">
            <v>N</v>
          </cell>
          <cell r="I2583">
            <v>23.32</v>
          </cell>
        </row>
        <row r="2584">
          <cell r="A2584" t="str">
            <v>N</v>
          </cell>
          <cell r="I2584">
            <v>3.47</v>
          </cell>
        </row>
        <row r="2585">
          <cell r="A2585" t="str">
            <v>N</v>
          </cell>
          <cell r="I2585">
            <v>16.420000000000002</v>
          </cell>
        </row>
        <row r="2586">
          <cell r="A2586" t="str">
            <v>N</v>
          </cell>
          <cell r="I2586">
            <v>20.82</v>
          </cell>
        </row>
        <row r="2587">
          <cell r="A2587" t="str">
            <v>N</v>
          </cell>
          <cell r="I2587">
            <v>4.0199999999999996</v>
          </cell>
        </row>
        <row r="2588">
          <cell r="A2588" t="str">
            <v>N</v>
          </cell>
          <cell r="I2588">
            <v>5.04</v>
          </cell>
        </row>
        <row r="2589">
          <cell r="A2589" t="str">
            <v>N</v>
          </cell>
          <cell r="I2589">
            <v>-4.16</v>
          </cell>
        </row>
        <row r="2590">
          <cell r="A2590" t="str">
            <v>N</v>
          </cell>
          <cell r="I2590">
            <v>23.48</v>
          </cell>
        </row>
        <row r="2591">
          <cell r="A2591" t="str">
            <v>N</v>
          </cell>
          <cell r="I2591">
            <v>6.37</v>
          </cell>
        </row>
        <row r="2592">
          <cell r="A2592" t="str">
            <v>N</v>
          </cell>
          <cell r="I2592">
            <v>5.0599999999999996</v>
          </cell>
        </row>
        <row r="2593">
          <cell r="A2593" t="str">
            <v>N</v>
          </cell>
          <cell r="I2593">
            <v>7.56</v>
          </cell>
        </row>
        <row r="2594">
          <cell r="A2594" t="str">
            <v>N</v>
          </cell>
          <cell r="I2594">
            <v>-0.35</v>
          </cell>
        </row>
        <row r="2595">
          <cell r="A2595" t="str">
            <v>N</v>
          </cell>
          <cell r="I2595">
            <v>4.26</v>
          </cell>
        </row>
        <row r="2596">
          <cell r="A2596" t="str">
            <v>N</v>
          </cell>
          <cell r="I2596">
            <v>5.04</v>
          </cell>
        </row>
        <row r="2597">
          <cell r="A2597" t="str">
            <v>N</v>
          </cell>
          <cell r="I2597">
            <v>-19.059999999999999</v>
          </cell>
        </row>
        <row r="2598">
          <cell r="A2598" t="str">
            <v>N</v>
          </cell>
          <cell r="I2598">
            <v>2.2799999999999998</v>
          </cell>
        </row>
        <row r="2599">
          <cell r="A2599" t="str">
            <v>N</v>
          </cell>
          <cell r="I2599">
            <v>26.58</v>
          </cell>
        </row>
        <row r="2600">
          <cell r="A2600" t="str">
            <v>N</v>
          </cell>
          <cell r="I2600">
            <v>0.03</v>
          </cell>
        </row>
        <row r="2601">
          <cell r="A2601" t="str">
            <v>N</v>
          </cell>
          <cell r="I2601">
            <v>3.24</v>
          </cell>
        </row>
        <row r="2602">
          <cell r="A2602" t="str">
            <v>N</v>
          </cell>
          <cell r="I2602">
            <v>-0.01</v>
          </cell>
        </row>
        <row r="2603">
          <cell r="A2603" t="str">
            <v>N</v>
          </cell>
          <cell r="I2603">
            <v>5.04</v>
          </cell>
        </row>
        <row r="2604">
          <cell r="A2604" t="str">
            <v>N</v>
          </cell>
          <cell r="I2604">
            <v>5.04</v>
          </cell>
        </row>
        <row r="2605">
          <cell r="A2605" t="str">
            <v>N</v>
          </cell>
          <cell r="I2605">
            <v>26.98</v>
          </cell>
        </row>
        <row r="2606">
          <cell r="A2606" t="str">
            <v>N</v>
          </cell>
          <cell r="I2606">
            <v>5.04</v>
          </cell>
        </row>
        <row r="2607">
          <cell r="A2607" t="str">
            <v>N</v>
          </cell>
          <cell r="I2607">
            <v>16.04</v>
          </cell>
        </row>
        <row r="2608">
          <cell r="A2608" t="str">
            <v>N</v>
          </cell>
          <cell r="I2608">
            <v>1.71</v>
          </cell>
        </row>
        <row r="2609">
          <cell r="A2609" t="str">
            <v>N</v>
          </cell>
          <cell r="I2609">
            <v>1.68</v>
          </cell>
        </row>
        <row r="2610">
          <cell r="A2610" t="str">
            <v>N</v>
          </cell>
          <cell r="I2610">
            <v>61.23</v>
          </cell>
        </row>
        <row r="2611">
          <cell r="A2611" t="str">
            <v>N</v>
          </cell>
          <cell r="I2611">
            <v>1.78</v>
          </cell>
        </row>
        <row r="2612">
          <cell r="A2612" t="str">
            <v>N</v>
          </cell>
          <cell r="I2612">
            <v>1.8</v>
          </cell>
        </row>
        <row r="2613">
          <cell r="A2613" t="str">
            <v>N</v>
          </cell>
          <cell r="I2613">
            <v>5.04</v>
          </cell>
        </row>
        <row r="2614">
          <cell r="A2614" t="str">
            <v>N</v>
          </cell>
          <cell r="I2614">
            <v>-1.26</v>
          </cell>
        </row>
        <row r="2615">
          <cell r="A2615" t="str">
            <v>N</v>
          </cell>
          <cell r="I2615">
            <v>2.4</v>
          </cell>
        </row>
        <row r="2616">
          <cell r="A2616" t="str">
            <v>N</v>
          </cell>
          <cell r="I2616">
            <v>14.06</v>
          </cell>
        </row>
        <row r="2617">
          <cell r="A2617" t="str">
            <v>N</v>
          </cell>
          <cell r="I2617">
            <v>1.81</v>
          </cell>
        </row>
        <row r="2618">
          <cell r="A2618" t="str">
            <v>N</v>
          </cell>
          <cell r="I2618">
            <v>3.55</v>
          </cell>
        </row>
        <row r="2619">
          <cell r="A2619" t="str">
            <v>N</v>
          </cell>
          <cell r="I2619">
            <v>1.68</v>
          </cell>
        </row>
        <row r="2620">
          <cell r="A2620" t="str">
            <v>N</v>
          </cell>
          <cell r="I2620">
            <v>5.04</v>
          </cell>
        </row>
        <row r="2621">
          <cell r="A2621" t="str">
            <v>N</v>
          </cell>
          <cell r="I2621">
            <v>6.28</v>
          </cell>
        </row>
        <row r="2622">
          <cell r="A2622" t="str">
            <v>N</v>
          </cell>
          <cell r="I2622">
            <v>3.88</v>
          </cell>
        </row>
        <row r="2623">
          <cell r="A2623" t="str">
            <v>N</v>
          </cell>
          <cell r="I2623">
            <v>1.68</v>
          </cell>
        </row>
        <row r="2624">
          <cell r="A2624" t="str">
            <v>N</v>
          </cell>
          <cell r="I2624">
            <v>1.74</v>
          </cell>
        </row>
        <row r="2625">
          <cell r="A2625" t="str">
            <v>N</v>
          </cell>
          <cell r="I2625">
            <v>1.68</v>
          </cell>
        </row>
        <row r="2626">
          <cell r="A2626" t="str">
            <v>N</v>
          </cell>
          <cell r="I2626">
            <v>2.5</v>
          </cell>
        </row>
        <row r="2627">
          <cell r="A2627" t="str">
            <v>N</v>
          </cell>
          <cell r="I2627">
            <v>386.4</v>
          </cell>
        </row>
        <row r="2628">
          <cell r="A2628" t="str">
            <v>N</v>
          </cell>
          <cell r="I2628">
            <v>4.3499999999999996</v>
          </cell>
        </row>
        <row r="2629">
          <cell r="A2629" t="str">
            <v>N</v>
          </cell>
          <cell r="I2629">
            <v>1.81</v>
          </cell>
        </row>
        <row r="2630">
          <cell r="A2630" t="str">
            <v>N</v>
          </cell>
          <cell r="I2630">
            <v>3.12</v>
          </cell>
        </row>
        <row r="2631">
          <cell r="A2631" t="str">
            <v>N</v>
          </cell>
          <cell r="I2631">
            <v>4.1900000000000004</v>
          </cell>
        </row>
        <row r="2632">
          <cell r="A2632" t="str">
            <v>N</v>
          </cell>
          <cell r="I2632">
            <v>1.68</v>
          </cell>
        </row>
        <row r="2633">
          <cell r="A2633" t="str">
            <v>N</v>
          </cell>
          <cell r="I2633">
            <v>-12.12</v>
          </cell>
        </row>
        <row r="2634">
          <cell r="A2634" t="str">
            <v>N</v>
          </cell>
          <cell r="I2634">
            <v>2.04</v>
          </cell>
        </row>
        <row r="2635">
          <cell r="A2635" t="str">
            <v>N</v>
          </cell>
          <cell r="I2635">
            <v>3.62</v>
          </cell>
        </row>
        <row r="2636">
          <cell r="A2636" t="str">
            <v>N</v>
          </cell>
          <cell r="I2636">
            <v>21.26</v>
          </cell>
        </row>
        <row r="2637">
          <cell r="A2637" t="str">
            <v>N</v>
          </cell>
          <cell r="I2637">
            <v>4.6100000000000003</v>
          </cell>
        </row>
        <row r="2638">
          <cell r="A2638" t="str">
            <v>N</v>
          </cell>
          <cell r="I2638">
            <v>2.02</v>
          </cell>
        </row>
        <row r="2639">
          <cell r="A2639" t="str">
            <v>N</v>
          </cell>
          <cell r="I2639">
            <v>47.24</v>
          </cell>
        </row>
        <row r="2640">
          <cell r="A2640" t="str">
            <v>N</v>
          </cell>
          <cell r="I2640">
            <v>1.68</v>
          </cell>
        </row>
        <row r="2641">
          <cell r="A2641" t="str">
            <v>N</v>
          </cell>
          <cell r="I2641">
            <v>8.1999999999999993</v>
          </cell>
        </row>
        <row r="2642">
          <cell r="A2642" t="str">
            <v>N</v>
          </cell>
          <cell r="I2642">
            <v>35.840000000000003</v>
          </cell>
        </row>
        <row r="2643">
          <cell r="A2643" t="str">
            <v>N</v>
          </cell>
          <cell r="I2643">
            <v>7.31</v>
          </cell>
        </row>
        <row r="2644">
          <cell r="A2644" t="str">
            <v>N</v>
          </cell>
          <cell r="I2644">
            <v>1.68</v>
          </cell>
        </row>
        <row r="2645">
          <cell r="A2645" t="str">
            <v>N</v>
          </cell>
          <cell r="I2645">
            <v>2.48</v>
          </cell>
        </row>
        <row r="2646">
          <cell r="A2646" t="str">
            <v>N</v>
          </cell>
          <cell r="I2646">
            <v>6.86</v>
          </cell>
        </row>
        <row r="2647">
          <cell r="A2647" t="str">
            <v>N</v>
          </cell>
          <cell r="I2647">
            <v>3.32</v>
          </cell>
        </row>
        <row r="2648">
          <cell r="A2648" t="str">
            <v>N</v>
          </cell>
          <cell r="I2648">
            <v>5.82</v>
          </cell>
        </row>
        <row r="2649">
          <cell r="A2649" t="str">
            <v>N</v>
          </cell>
          <cell r="I2649">
            <v>3.36</v>
          </cell>
        </row>
        <row r="2650">
          <cell r="A2650" t="str">
            <v>N</v>
          </cell>
          <cell r="I2650">
            <v>2.54</v>
          </cell>
        </row>
        <row r="2651">
          <cell r="A2651" t="str">
            <v>N</v>
          </cell>
          <cell r="I2651">
            <v>18.21</v>
          </cell>
        </row>
        <row r="2652">
          <cell r="A2652" t="str">
            <v>N</v>
          </cell>
          <cell r="I2652">
            <v>1.72</v>
          </cell>
        </row>
        <row r="2653">
          <cell r="A2653" t="str">
            <v>N</v>
          </cell>
          <cell r="I2653">
            <v>4.8</v>
          </cell>
        </row>
        <row r="2654">
          <cell r="A2654" t="str">
            <v>N</v>
          </cell>
          <cell r="I2654">
            <v>1.68</v>
          </cell>
        </row>
        <row r="2655">
          <cell r="A2655" t="str">
            <v>N</v>
          </cell>
          <cell r="I2655">
            <v>0.35</v>
          </cell>
        </row>
        <row r="2656">
          <cell r="A2656" t="str">
            <v>N</v>
          </cell>
          <cell r="I2656">
            <v>4.17</v>
          </cell>
        </row>
        <row r="2657">
          <cell r="A2657" t="str">
            <v>N</v>
          </cell>
          <cell r="I2657">
            <v>43.32</v>
          </cell>
        </row>
        <row r="2658">
          <cell r="A2658" t="str">
            <v>N</v>
          </cell>
          <cell r="I2658">
            <v>0.06</v>
          </cell>
        </row>
        <row r="2659">
          <cell r="A2659" t="str">
            <v>N</v>
          </cell>
          <cell r="I2659">
            <v>6.72</v>
          </cell>
        </row>
        <row r="2660">
          <cell r="A2660" t="str">
            <v>N</v>
          </cell>
          <cell r="I2660">
            <v>1.75</v>
          </cell>
        </row>
        <row r="2661">
          <cell r="A2661" t="str">
            <v>N</v>
          </cell>
          <cell r="I2661">
            <v>1.68</v>
          </cell>
        </row>
        <row r="2662">
          <cell r="A2662" t="str">
            <v>N</v>
          </cell>
          <cell r="I2662">
            <v>7.22</v>
          </cell>
        </row>
        <row r="2663">
          <cell r="A2663" t="str">
            <v>N</v>
          </cell>
          <cell r="I2663">
            <v>6.93</v>
          </cell>
        </row>
        <row r="2664">
          <cell r="A2664" t="str">
            <v>N</v>
          </cell>
          <cell r="I2664">
            <v>3.2</v>
          </cell>
        </row>
        <row r="2665">
          <cell r="A2665" t="str">
            <v>N</v>
          </cell>
          <cell r="I2665">
            <v>13.32</v>
          </cell>
        </row>
        <row r="2666">
          <cell r="A2666" t="str">
            <v>N</v>
          </cell>
          <cell r="I2666">
            <v>1.85</v>
          </cell>
        </row>
        <row r="2667">
          <cell r="A2667" t="str">
            <v>N</v>
          </cell>
          <cell r="I2667">
            <v>10.81</v>
          </cell>
        </row>
        <row r="2668">
          <cell r="A2668" t="str">
            <v>N</v>
          </cell>
          <cell r="I2668">
            <v>1.69</v>
          </cell>
        </row>
        <row r="2669">
          <cell r="A2669" t="str">
            <v>N</v>
          </cell>
          <cell r="I2669">
            <v>3.78</v>
          </cell>
        </row>
        <row r="2670">
          <cell r="A2670" t="str">
            <v>N</v>
          </cell>
          <cell r="I2670">
            <v>1.58</v>
          </cell>
        </row>
        <row r="2671">
          <cell r="A2671" t="str">
            <v>N</v>
          </cell>
          <cell r="I2671">
            <v>5.04</v>
          </cell>
        </row>
        <row r="2672">
          <cell r="A2672" t="str">
            <v>N</v>
          </cell>
          <cell r="I2672">
            <v>5.04</v>
          </cell>
        </row>
        <row r="2673">
          <cell r="A2673" t="str">
            <v>N</v>
          </cell>
          <cell r="I2673">
            <v>5.82</v>
          </cell>
        </row>
        <row r="2674">
          <cell r="A2674" t="str">
            <v>N</v>
          </cell>
          <cell r="I2674">
            <v>5.04</v>
          </cell>
        </row>
        <row r="2675">
          <cell r="A2675" t="str">
            <v>N</v>
          </cell>
          <cell r="I2675">
            <v>5.04</v>
          </cell>
        </row>
        <row r="2676">
          <cell r="A2676" t="str">
            <v>N</v>
          </cell>
          <cell r="I2676">
            <v>6.5</v>
          </cell>
        </row>
        <row r="2677">
          <cell r="A2677" t="str">
            <v>N</v>
          </cell>
          <cell r="I2677">
            <v>0.13</v>
          </cell>
        </row>
        <row r="2678">
          <cell r="A2678" t="str">
            <v>N</v>
          </cell>
          <cell r="I2678">
            <v>1.68</v>
          </cell>
        </row>
        <row r="2679">
          <cell r="A2679" t="str">
            <v>N</v>
          </cell>
          <cell r="I2679">
            <v>8.43</v>
          </cell>
        </row>
        <row r="2680">
          <cell r="A2680" t="str">
            <v>N</v>
          </cell>
          <cell r="I2680">
            <v>1.69</v>
          </cell>
        </row>
        <row r="2681">
          <cell r="A2681" t="str">
            <v>N</v>
          </cell>
          <cell r="I2681">
            <v>-0.37</v>
          </cell>
        </row>
        <row r="2682">
          <cell r="A2682" t="str">
            <v>N</v>
          </cell>
          <cell r="I2682">
            <v>33.270000000000003</v>
          </cell>
        </row>
        <row r="2683">
          <cell r="A2683" t="str">
            <v>N</v>
          </cell>
          <cell r="I2683">
            <v>3.56</v>
          </cell>
        </row>
        <row r="2684">
          <cell r="A2684" t="str">
            <v>N</v>
          </cell>
          <cell r="I2684">
            <v>-0.01</v>
          </cell>
        </row>
        <row r="2685">
          <cell r="A2685" t="str">
            <v>N</v>
          </cell>
          <cell r="I2685">
            <v>100.01</v>
          </cell>
        </row>
        <row r="2686">
          <cell r="A2686" t="str">
            <v>N</v>
          </cell>
          <cell r="I2686">
            <v>2.9</v>
          </cell>
        </row>
        <row r="2687">
          <cell r="A2687" t="str">
            <v>N</v>
          </cell>
          <cell r="I2687">
            <v>27.43</v>
          </cell>
        </row>
        <row r="2688">
          <cell r="A2688" t="str">
            <v>N</v>
          </cell>
          <cell r="I2688">
            <v>5.04</v>
          </cell>
        </row>
        <row r="2689">
          <cell r="A2689" t="str">
            <v>N</v>
          </cell>
          <cell r="I2689">
            <v>6.51</v>
          </cell>
        </row>
        <row r="2690">
          <cell r="A2690" t="str">
            <v>N</v>
          </cell>
          <cell r="I2690">
            <v>5.04</v>
          </cell>
        </row>
        <row r="2691">
          <cell r="A2691" t="str">
            <v>N</v>
          </cell>
          <cell r="I2691">
            <v>1.68</v>
          </cell>
        </row>
        <row r="2692">
          <cell r="A2692" t="str">
            <v>N</v>
          </cell>
          <cell r="I2692">
            <v>5.04</v>
          </cell>
        </row>
        <row r="2693">
          <cell r="A2693" t="str">
            <v>N</v>
          </cell>
          <cell r="I2693">
            <v>1.84</v>
          </cell>
        </row>
        <row r="2694">
          <cell r="A2694" t="str">
            <v>N</v>
          </cell>
          <cell r="I2694">
            <v>1.68</v>
          </cell>
        </row>
        <row r="2695">
          <cell r="A2695" t="str">
            <v>N</v>
          </cell>
          <cell r="I2695">
            <v>5.04</v>
          </cell>
        </row>
        <row r="2696">
          <cell r="A2696" t="str">
            <v>N</v>
          </cell>
          <cell r="I2696">
            <v>1.96</v>
          </cell>
        </row>
        <row r="2697">
          <cell r="A2697" t="str">
            <v>N</v>
          </cell>
          <cell r="I2697">
            <v>1.99</v>
          </cell>
        </row>
        <row r="2698">
          <cell r="A2698" t="str">
            <v>N</v>
          </cell>
          <cell r="I2698">
            <v>6.8</v>
          </cell>
        </row>
        <row r="2699">
          <cell r="A2699" t="str">
            <v>N</v>
          </cell>
          <cell r="I2699">
            <v>5.0599999999999996</v>
          </cell>
        </row>
        <row r="2700">
          <cell r="A2700" t="str">
            <v>N</v>
          </cell>
          <cell r="I2700">
            <v>-4.2699999999999996</v>
          </cell>
        </row>
        <row r="2701">
          <cell r="A2701" t="str">
            <v>N</v>
          </cell>
          <cell r="I2701">
            <v>2.44</v>
          </cell>
        </row>
        <row r="2702">
          <cell r="A2702" t="str">
            <v>N</v>
          </cell>
          <cell r="I2702">
            <v>9.0399999999999991</v>
          </cell>
        </row>
        <row r="2703">
          <cell r="A2703" t="str">
            <v>N</v>
          </cell>
          <cell r="I2703">
            <v>5.04</v>
          </cell>
        </row>
        <row r="2704">
          <cell r="A2704" t="str">
            <v>N</v>
          </cell>
          <cell r="I2704">
            <v>3.37</v>
          </cell>
        </row>
        <row r="2705">
          <cell r="A2705" t="str">
            <v>N</v>
          </cell>
          <cell r="I2705">
            <v>6.6</v>
          </cell>
        </row>
        <row r="2706">
          <cell r="A2706" t="str">
            <v>N</v>
          </cell>
          <cell r="I2706">
            <v>2.34</v>
          </cell>
        </row>
        <row r="2707">
          <cell r="A2707" t="str">
            <v>N</v>
          </cell>
          <cell r="I2707">
            <v>17.45</v>
          </cell>
        </row>
        <row r="2708">
          <cell r="A2708" t="str">
            <v>N</v>
          </cell>
          <cell r="I2708">
            <v>5.04</v>
          </cell>
        </row>
        <row r="2709">
          <cell r="A2709" t="str">
            <v>N</v>
          </cell>
          <cell r="I2709">
            <v>18.149999999999999</v>
          </cell>
        </row>
        <row r="2710">
          <cell r="A2710" t="str">
            <v>N</v>
          </cell>
          <cell r="I2710">
            <v>7.17</v>
          </cell>
        </row>
        <row r="2711">
          <cell r="A2711" t="str">
            <v>N</v>
          </cell>
          <cell r="I2711">
            <v>2.52</v>
          </cell>
        </row>
        <row r="2712">
          <cell r="A2712" t="str">
            <v>N</v>
          </cell>
          <cell r="I2712">
            <v>3.01</v>
          </cell>
        </row>
        <row r="2713">
          <cell r="A2713" t="str">
            <v>N</v>
          </cell>
          <cell r="I2713">
            <v>1.68</v>
          </cell>
        </row>
        <row r="2714">
          <cell r="A2714" t="str">
            <v>N</v>
          </cell>
          <cell r="I2714">
            <v>15.14</v>
          </cell>
        </row>
        <row r="2715">
          <cell r="A2715" t="str">
            <v>N</v>
          </cell>
          <cell r="I2715">
            <v>-11.6</v>
          </cell>
        </row>
        <row r="2716">
          <cell r="A2716" t="str">
            <v>N</v>
          </cell>
          <cell r="I2716">
            <v>4.33</v>
          </cell>
        </row>
        <row r="2717">
          <cell r="A2717" t="str">
            <v>N</v>
          </cell>
          <cell r="I2717">
            <v>5.56</v>
          </cell>
        </row>
        <row r="2718">
          <cell r="A2718" t="str">
            <v>N</v>
          </cell>
          <cell r="I2718">
            <v>1.3</v>
          </cell>
        </row>
        <row r="2719">
          <cell r="A2719" t="str">
            <v>N</v>
          </cell>
          <cell r="I2719">
            <v>84.81</v>
          </cell>
        </row>
        <row r="2720">
          <cell r="A2720" t="str">
            <v>N</v>
          </cell>
          <cell r="I2720">
            <v>14.18</v>
          </cell>
        </row>
        <row r="2721">
          <cell r="A2721" t="str">
            <v>N</v>
          </cell>
          <cell r="I2721">
            <v>25.4</v>
          </cell>
        </row>
        <row r="2722">
          <cell r="A2722" t="str">
            <v>N</v>
          </cell>
          <cell r="I2722">
            <v>1.68</v>
          </cell>
        </row>
        <row r="2723">
          <cell r="A2723" t="str">
            <v>N</v>
          </cell>
          <cell r="I2723">
            <v>2.06</v>
          </cell>
        </row>
        <row r="2724">
          <cell r="A2724" t="str">
            <v>N</v>
          </cell>
          <cell r="I2724">
            <v>3.01</v>
          </cell>
        </row>
        <row r="2725">
          <cell r="A2725" t="str">
            <v>N</v>
          </cell>
          <cell r="I2725">
            <v>5.05</v>
          </cell>
        </row>
        <row r="2726">
          <cell r="A2726" t="str">
            <v>N</v>
          </cell>
          <cell r="I2726">
            <v>-0.48</v>
          </cell>
        </row>
        <row r="2727">
          <cell r="A2727" t="str">
            <v>N</v>
          </cell>
          <cell r="I2727">
            <v>-16.190000000000001</v>
          </cell>
        </row>
        <row r="2728">
          <cell r="A2728" t="str">
            <v>N</v>
          </cell>
          <cell r="I2728">
            <v>0.45</v>
          </cell>
        </row>
        <row r="2729">
          <cell r="A2729" t="str">
            <v>N</v>
          </cell>
          <cell r="I2729">
            <v>8.68</v>
          </cell>
        </row>
        <row r="2730">
          <cell r="A2730" t="str">
            <v>N</v>
          </cell>
          <cell r="I2730">
            <v>3.47</v>
          </cell>
        </row>
        <row r="2731">
          <cell r="A2731" t="str">
            <v>N</v>
          </cell>
          <cell r="I2731">
            <v>167.1</v>
          </cell>
        </row>
        <row r="2732">
          <cell r="A2732" t="str">
            <v>N</v>
          </cell>
          <cell r="I2732">
            <v>1.68</v>
          </cell>
        </row>
        <row r="2733">
          <cell r="A2733" t="str">
            <v>N</v>
          </cell>
          <cell r="I2733">
            <v>20.2</v>
          </cell>
        </row>
        <row r="2734">
          <cell r="A2734" t="str">
            <v>N</v>
          </cell>
          <cell r="I2734">
            <v>4.08</v>
          </cell>
        </row>
        <row r="2735">
          <cell r="A2735" t="str">
            <v>N</v>
          </cell>
          <cell r="I2735">
            <v>13.52</v>
          </cell>
        </row>
        <row r="2736">
          <cell r="A2736" t="str">
            <v>N</v>
          </cell>
          <cell r="I2736">
            <v>1.68</v>
          </cell>
        </row>
        <row r="2737">
          <cell r="A2737" t="str">
            <v>N</v>
          </cell>
          <cell r="I2737">
            <v>5.63</v>
          </cell>
        </row>
        <row r="2738">
          <cell r="A2738" t="str">
            <v>N</v>
          </cell>
          <cell r="I2738">
            <v>105.25</v>
          </cell>
        </row>
        <row r="2739">
          <cell r="A2739" t="str">
            <v>N</v>
          </cell>
          <cell r="I2739">
            <v>14.12</v>
          </cell>
        </row>
        <row r="2740">
          <cell r="A2740" t="str">
            <v>N</v>
          </cell>
          <cell r="I2740">
            <v>80.28</v>
          </cell>
        </row>
        <row r="2741">
          <cell r="A2741" t="str">
            <v>N</v>
          </cell>
          <cell r="I2741">
            <v>5.04</v>
          </cell>
        </row>
        <row r="2742">
          <cell r="A2742" t="str">
            <v>N</v>
          </cell>
          <cell r="I2742">
            <v>8.16</v>
          </cell>
        </row>
        <row r="2743">
          <cell r="A2743" t="str">
            <v>N</v>
          </cell>
          <cell r="I2743">
            <v>7.5</v>
          </cell>
        </row>
        <row r="2744">
          <cell r="A2744" t="str">
            <v>N</v>
          </cell>
          <cell r="I2744">
            <v>9.76</v>
          </cell>
        </row>
        <row r="2745">
          <cell r="A2745" t="str">
            <v>N</v>
          </cell>
          <cell r="I2745">
            <v>5.7</v>
          </cell>
        </row>
        <row r="2746">
          <cell r="A2746" t="str">
            <v>N</v>
          </cell>
          <cell r="I2746">
            <v>3.45</v>
          </cell>
        </row>
        <row r="2747">
          <cell r="A2747" t="str">
            <v>N</v>
          </cell>
          <cell r="I2747">
            <v>2.64</v>
          </cell>
        </row>
        <row r="2748">
          <cell r="A2748" t="str">
            <v>N</v>
          </cell>
          <cell r="I2748">
            <v>-0.01</v>
          </cell>
        </row>
        <row r="2749">
          <cell r="A2749" t="str">
            <v>N</v>
          </cell>
          <cell r="I2749">
            <v>13.94</v>
          </cell>
        </row>
        <row r="2750">
          <cell r="A2750" t="str">
            <v>N</v>
          </cell>
          <cell r="I2750">
            <v>150.47</v>
          </cell>
        </row>
        <row r="2751">
          <cell r="A2751" t="str">
            <v>N</v>
          </cell>
          <cell r="I2751">
            <v>2.25</v>
          </cell>
        </row>
        <row r="2752">
          <cell r="A2752" t="str">
            <v>N</v>
          </cell>
          <cell r="I2752">
            <v>1.96</v>
          </cell>
        </row>
        <row r="2753">
          <cell r="A2753" t="str">
            <v>N</v>
          </cell>
          <cell r="I2753">
            <v>4.55</v>
          </cell>
        </row>
        <row r="2754">
          <cell r="A2754" t="str">
            <v>N</v>
          </cell>
          <cell r="I2754">
            <v>28.69</v>
          </cell>
        </row>
        <row r="2755">
          <cell r="A2755" t="str">
            <v>N</v>
          </cell>
          <cell r="I2755">
            <v>3.36</v>
          </cell>
        </row>
        <row r="2756">
          <cell r="A2756" t="str">
            <v>N</v>
          </cell>
          <cell r="I2756">
            <v>7.13</v>
          </cell>
        </row>
        <row r="2757">
          <cell r="A2757" t="str">
            <v>N</v>
          </cell>
          <cell r="I2757">
            <v>15.84</v>
          </cell>
        </row>
        <row r="2758">
          <cell r="A2758" t="str">
            <v>N</v>
          </cell>
          <cell r="I2758">
            <v>1.68</v>
          </cell>
        </row>
        <row r="2759">
          <cell r="A2759" t="str">
            <v>N</v>
          </cell>
          <cell r="I2759">
            <v>7.76</v>
          </cell>
        </row>
        <row r="2760">
          <cell r="A2760" t="str">
            <v>N</v>
          </cell>
          <cell r="I2760">
            <v>2.99</v>
          </cell>
        </row>
        <row r="2761">
          <cell r="A2761" t="str">
            <v>N</v>
          </cell>
          <cell r="I2761">
            <v>65.38</v>
          </cell>
        </row>
        <row r="2762">
          <cell r="A2762" t="str">
            <v>N</v>
          </cell>
          <cell r="I2762">
            <v>7.88</v>
          </cell>
        </row>
        <row r="2763">
          <cell r="A2763" t="str">
            <v>N</v>
          </cell>
          <cell r="I2763">
            <v>7.91</v>
          </cell>
        </row>
        <row r="2764">
          <cell r="A2764" t="str">
            <v>N</v>
          </cell>
          <cell r="I2764">
            <v>8.4</v>
          </cell>
        </row>
        <row r="2765">
          <cell r="A2765" t="str">
            <v>N</v>
          </cell>
          <cell r="I2765">
            <v>2.12</v>
          </cell>
        </row>
        <row r="2766">
          <cell r="A2766" t="str">
            <v>N</v>
          </cell>
          <cell r="I2766">
            <v>7.47</v>
          </cell>
        </row>
        <row r="2767">
          <cell r="A2767" t="str">
            <v>N</v>
          </cell>
          <cell r="I2767">
            <v>1.94</v>
          </cell>
        </row>
        <row r="2768">
          <cell r="A2768" t="str">
            <v>N</v>
          </cell>
          <cell r="I2768">
            <v>1.68</v>
          </cell>
        </row>
        <row r="2769">
          <cell r="A2769" t="str">
            <v>N</v>
          </cell>
          <cell r="I2769">
            <v>3.7</v>
          </cell>
        </row>
        <row r="2770">
          <cell r="A2770" t="str">
            <v>N</v>
          </cell>
          <cell r="I2770">
            <v>1.69</v>
          </cell>
        </row>
        <row r="2771">
          <cell r="A2771" t="str">
            <v>N</v>
          </cell>
          <cell r="I2771">
            <v>10.32</v>
          </cell>
        </row>
        <row r="2772">
          <cell r="A2772" t="str">
            <v>N</v>
          </cell>
          <cell r="I2772">
            <v>3.49</v>
          </cell>
        </row>
        <row r="2773">
          <cell r="A2773" t="str">
            <v>N</v>
          </cell>
          <cell r="I2773">
            <v>23.34</v>
          </cell>
        </row>
        <row r="2774">
          <cell r="A2774" t="str">
            <v>N</v>
          </cell>
          <cell r="I2774">
            <v>5.43</v>
          </cell>
        </row>
        <row r="2775">
          <cell r="A2775" t="str">
            <v>N</v>
          </cell>
          <cell r="I2775">
            <v>1.68</v>
          </cell>
        </row>
        <row r="2776">
          <cell r="A2776" t="str">
            <v>N</v>
          </cell>
          <cell r="I2776">
            <v>5.61</v>
          </cell>
        </row>
        <row r="2777">
          <cell r="A2777" t="str">
            <v>N</v>
          </cell>
          <cell r="I2777">
            <v>-17.97</v>
          </cell>
        </row>
        <row r="2778">
          <cell r="A2778" t="str">
            <v>N</v>
          </cell>
          <cell r="I2778">
            <v>4.91</v>
          </cell>
        </row>
        <row r="2779">
          <cell r="A2779" t="str">
            <v>N</v>
          </cell>
          <cell r="I2779">
            <v>-13.38</v>
          </cell>
        </row>
        <row r="2780">
          <cell r="A2780" t="str">
            <v>N</v>
          </cell>
          <cell r="I2780">
            <v>5.04</v>
          </cell>
        </row>
        <row r="2781">
          <cell r="A2781" t="str">
            <v>N</v>
          </cell>
          <cell r="I2781">
            <v>1.68</v>
          </cell>
        </row>
        <row r="2782">
          <cell r="A2782" t="str">
            <v>N</v>
          </cell>
          <cell r="I2782">
            <v>1.75</v>
          </cell>
        </row>
        <row r="2783">
          <cell r="A2783" t="str">
            <v>N</v>
          </cell>
          <cell r="I2783">
            <v>26.64</v>
          </cell>
        </row>
        <row r="2784">
          <cell r="A2784" t="str">
            <v>N</v>
          </cell>
          <cell r="I2784">
            <v>6.29</v>
          </cell>
        </row>
        <row r="2785">
          <cell r="A2785" t="str">
            <v>N</v>
          </cell>
          <cell r="I2785">
            <v>29.5</v>
          </cell>
        </row>
        <row r="2786">
          <cell r="A2786" t="str">
            <v>N</v>
          </cell>
          <cell r="I2786">
            <v>3.04</v>
          </cell>
        </row>
        <row r="2787">
          <cell r="A2787" t="str">
            <v>N</v>
          </cell>
          <cell r="I2787">
            <v>3.67</v>
          </cell>
        </row>
        <row r="2788">
          <cell r="A2788" t="str">
            <v>N</v>
          </cell>
          <cell r="I2788">
            <v>18.809999999999999</v>
          </cell>
        </row>
        <row r="2789">
          <cell r="A2789" t="str">
            <v>N</v>
          </cell>
          <cell r="I2789">
            <v>2.37</v>
          </cell>
        </row>
        <row r="2790">
          <cell r="A2790" t="str">
            <v>N</v>
          </cell>
          <cell r="I2790">
            <v>3.36</v>
          </cell>
        </row>
        <row r="2791">
          <cell r="A2791" t="str">
            <v>N</v>
          </cell>
          <cell r="I2791">
            <v>3.97</v>
          </cell>
        </row>
        <row r="2792">
          <cell r="A2792" t="str">
            <v>N</v>
          </cell>
          <cell r="I2792">
            <v>10.23</v>
          </cell>
        </row>
        <row r="2793">
          <cell r="A2793" t="str">
            <v>N</v>
          </cell>
          <cell r="I2793">
            <v>-65.55</v>
          </cell>
        </row>
        <row r="2794">
          <cell r="A2794" t="str">
            <v>N</v>
          </cell>
          <cell r="I2794">
            <v>20.69</v>
          </cell>
        </row>
        <row r="2795">
          <cell r="A2795" t="str">
            <v>N</v>
          </cell>
          <cell r="I2795">
            <v>0.84</v>
          </cell>
        </row>
        <row r="2796">
          <cell r="A2796" t="str">
            <v>N</v>
          </cell>
          <cell r="I2796">
            <v>5.88</v>
          </cell>
        </row>
        <row r="2797">
          <cell r="A2797" t="str">
            <v>N</v>
          </cell>
          <cell r="I2797">
            <v>0.21</v>
          </cell>
        </row>
        <row r="2798">
          <cell r="A2798" t="str">
            <v>N</v>
          </cell>
          <cell r="I2798">
            <v>11</v>
          </cell>
        </row>
        <row r="2799">
          <cell r="A2799" t="str">
            <v>N</v>
          </cell>
          <cell r="I2799">
            <v>15.85</v>
          </cell>
        </row>
        <row r="2800">
          <cell r="A2800" t="str">
            <v>N</v>
          </cell>
          <cell r="I2800">
            <v>3.36</v>
          </cell>
        </row>
        <row r="2801">
          <cell r="A2801" t="str">
            <v>N</v>
          </cell>
          <cell r="I2801">
            <v>10.02</v>
          </cell>
        </row>
        <row r="2802">
          <cell r="A2802" t="str">
            <v>N</v>
          </cell>
          <cell r="I2802">
            <v>10.59</v>
          </cell>
        </row>
        <row r="2803">
          <cell r="A2803" t="str">
            <v>N</v>
          </cell>
          <cell r="I2803">
            <v>19.68</v>
          </cell>
        </row>
        <row r="2804">
          <cell r="A2804" t="str">
            <v>N</v>
          </cell>
          <cell r="I2804">
            <v>3.36</v>
          </cell>
        </row>
        <row r="2805">
          <cell r="A2805" t="str">
            <v>N</v>
          </cell>
          <cell r="I2805">
            <v>5.2</v>
          </cell>
        </row>
        <row r="2806">
          <cell r="A2806" t="str">
            <v>N</v>
          </cell>
          <cell r="I2806">
            <v>15.8</v>
          </cell>
        </row>
        <row r="2807">
          <cell r="A2807" t="str">
            <v>N</v>
          </cell>
          <cell r="I2807">
            <v>2.61</v>
          </cell>
        </row>
        <row r="2808">
          <cell r="A2808" t="str">
            <v>N</v>
          </cell>
          <cell r="I2808">
            <v>9.4</v>
          </cell>
        </row>
        <row r="2809">
          <cell r="A2809" t="str">
            <v>N</v>
          </cell>
          <cell r="I2809">
            <v>1.68</v>
          </cell>
        </row>
        <row r="2810">
          <cell r="A2810" t="str">
            <v>N</v>
          </cell>
          <cell r="I2810">
            <v>4.9800000000000004</v>
          </cell>
        </row>
        <row r="2811">
          <cell r="A2811" t="str">
            <v>N</v>
          </cell>
          <cell r="I2811">
            <v>26.79</v>
          </cell>
        </row>
        <row r="2812">
          <cell r="A2812" t="str">
            <v>N</v>
          </cell>
          <cell r="I2812">
            <v>4.38</v>
          </cell>
        </row>
        <row r="2813">
          <cell r="A2813" t="str">
            <v>N</v>
          </cell>
          <cell r="I2813">
            <v>12.63</v>
          </cell>
        </row>
        <row r="2814">
          <cell r="A2814" t="str">
            <v>N</v>
          </cell>
          <cell r="I2814">
            <v>13.58</v>
          </cell>
        </row>
        <row r="2815">
          <cell r="A2815" t="str">
            <v>N</v>
          </cell>
          <cell r="I2815">
            <v>291.95</v>
          </cell>
        </row>
        <row r="2816">
          <cell r="A2816" t="str">
            <v>N</v>
          </cell>
          <cell r="I2816">
            <v>1.94</v>
          </cell>
        </row>
        <row r="2817">
          <cell r="A2817" t="str">
            <v>N</v>
          </cell>
          <cell r="I2817">
            <v>3.73</v>
          </cell>
        </row>
        <row r="2818">
          <cell r="A2818" t="str">
            <v>N</v>
          </cell>
          <cell r="I2818">
            <v>1.68</v>
          </cell>
        </row>
        <row r="2819">
          <cell r="A2819" t="str">
            <v>N</v>
          </cell>
          <cell r="I2819">
            <v>1.68</v>
          </cell>
        </row>
        <row r="2820">
          <cell r="A2820" t="str">
            <v>N</v>
          </cell>
          <cell r="I2820">
            <v>1.95</v>
          </cell>
        </row>
        <row r="2821">
          <cell r="A2821" t="str">
            <v>N</v>
          </cell>
          <cell r="I2821">
            <v>2.62</v>
          </cell>
        </row>
        <row r="2822">
          <cell r="A2822" t="str">
            <v>N</v>
          </cell>
          <cell r="I2822">
            <v>3.52</v>
          </cell>
        </row>
        <row r="2823">
          <cell r="A2823" t="str">
            <v>N</v>
          </cell>
          <cell r="I2823">
            <v>10.16</v>
          </cell>
        </row>
        <row r="2824">
          <cell r="A2824" t="str">
            <v>N</v>
          </cell>
          <cell r="I2824">
            <v>-27.75</v>
          </cell>
        </row>
        <row r="2825">
          <cell r="A2825" t="str">
            <v>N</v>
          </cell>
          <cell r="I2825">
            <v>16.8</v>
          </cell>
        </row>
        <row r="2826">
          <cell r="A2826" t="str">
            <v>N</v>
          </cell>
          <cell r="I2826">
            <v>16.899999999999999</v>
          </cell>
        </row>
        <row r="2827">
          <cell r="A2827" t="str">
            <v>N</v>
          </cell>
          <cell r="I2827">
            <v>16.93</v>
          </cell>
        </row>
        <row r="2828">
          <cell r="A2828" t="str">
            <v>N</v>
          </cell>
          <cell r="I2828">
            <v>15.19</v>
          </cell>
        </row>
        <row r="2829">
          <cell r="A2829" t="str">
            <v>N</v>
          </cell>
          <cell r="I2829">
            <v>1.94</v>
          </cell>
        </row>
        <row r="2830">
          <cell r="A2830" t="str">
            <v>N</v>
          </cell>
          <cell r="I2830">
            <v>1.94</v>
          </cell>
        </row>
        <row r="2831">
          <cell r="A2831" t="str">
            <v>N</v>
          </cell>
          <cell r="I2831">
            <v>22.51</v>
          </cell>
        </row>
        <row r="2832">
          <cell r="A2832" t="str">
            <v>N</v>
          </cell>
          <cell r="I2832">
            <v>12.3</v>
          </cell>
        </row>
        <row r="2833">
          <cell r="A2833" t="str">
            <v>N</v>
          </cell>
          <cell r="I2833">
            <v>3.04</v>
          </cell>
        </row>
        <row r="2834">
          <cell r="A2834" t="str">
            <v>N</v>
          </cell>
          <cell r="I2834">
            <v>3.69</v>
          </cell>
        </row>
        <row r="2835">
          <cell r="A2835" t="str">
            <v>N</v>
          </cell>
          <cell r="I2835">
            <v>5.77</v>
          </cell>
        </row>
        <row r="2836">
          <cell r="A2836" t="str">
            <v>N</v>
          </cell>
          <cell r="I2836">
            <v>-2.74</v>
          </cell>
        </row>
        <row r="2837">
          <cell r="A2837" t="str">
            <v>N</v>
          </cell>
          <cell r="I2837">
            <v>1.68</v>
          </cell>
        </row>
        <row r="2838">
          <cell r="A2838" t="str">
            <v>N</v>
          </cell>
          <cell r="I2838">
            <v>1.41</v>
          </cell>
        </row>
        <row r="2839">
          <cell r="A2839" t="str">
            <v>N</v>
          </cell>
          <cell r="I2839">
            <v>11.78</v>
          </cell>
        </row>
        <row r="2840">
          <cell r="A2840" t="str">
            <v>N</v>
          </cell>
          <cell r="I2840">
            <v>972.33</v>
          </cell>
        </row>
        <row r="2841">
          <cell r="A2841" t="str">
            <v>N</v>
          </cell>
          <cell r="I2841">
            <v>46.19</v>
          </cell>
        </row>
        <row r="2842">
          <cell r="A2842" t="str">
            <v>N</v>
          </cell>
          <cell r="I2842">
            <v>17.329999999999998</v>
          </cell>
        </row>
        <row r="2843">
          <cell r="A2843" t="str">
            <v>N</v>
          </cell>
          <cell r="I2843">
            <v>52.88</v>
          </cell>
        </row>
        <row r="2844">
          <cell r="A2844" t="str">
            <v>N</v>
          </cell>
          <cell r="I2844">
            <v>14.99</v>
          </cell>
        </row>
        <row r="2845">
          <cell r="A2845" t="str">
            <v>N</v>
          </cell>
          <cell r="I2845">
            <v>3.36</v>
          </cell>
        </row>
        <row r="2846">
          <cell r="A2846" t="str">
            <v>N</v>
          </cell>
          <cell r="I2846">
            <v>2.42</v>
          </cell>
        </row>
        <row r="2847">
          <cell r="A2847" t="str">
            <v>N</v>
          </cell>
          <cell r="I2847">
            <v>8.3800000000000008</v>
          </cell>
        </row>
        <row r="2848">
          <cell r="A2848" t="str">
            <v>N</v>
          </cell>
          <cell r="I2848">
            <v>1.69</v>
          </cell>
        </row>
        <row r="2849">
          <cell r="A2849" t="str">
            <v>N</v>
          </cell>
          <cell r="I2849">
            <v>1.68</v>
          </cell>
        </row>
        <row r="2850">
          <cell r="A2850" t="str">
            <v>N</v>
          </cell>
          <cell r="I2850">
            <v>2.02</v>
          </cell>
        </row>
        <row r="2851">
          <cell r="A2851" t="str">
            <v>N</v>
          </cell>
          <cell r="I2851">
            <v>-4.84</v>
          </cell>
        </row>
        <row r="2852">
          <cell r="A2852" t="str">
            <v>N</v>
          </cell>
          <cell r="I2852">
            <v>1.22</v>
          </cell>
        </row>
        <row r="2853">
          <cell r="A2853" t="str">
            <v>N</v>
          </cell>
          <cell r="I2853">
            <v>2.09</v>
          </cell>
        </row>
        <row r="2854">
          <cell r="A2854" t="str">
            <v>N</v>
          </cell>
          <cell r="I2854">
            <v>6.45</v>
          </cell>
        </row>
        <row r="2855">
          <cell r="A2855" t="str">
            <v>N</v>
          </cell>
          <cell r="I2855">
            <v>2.21</v>
          </cell>
        </row>
        <row r="2856">
          <cell r="A2856" t="str">
            <v>N</v>
          </cell>
          <cell r="I2856">
            <v>8.27</v>
          </cell>
        </row>
        <row r="2857">
          <cell r="A2857" t="str">
            <v>N</v>
          </cell>
          <cell r="I2857">
            <v>-61.54</v>
          </cell>
        </row>
        <row r="2858">
          <cell r="A2858" t="str">
            <v>N</v>
          </cell>
          <cell r="I2858">
            <v>7.52</v>
          </cell>
        </row>
        <row r="2859">
          <cell r="A2859" t="str">
            <v>N</v>
          </cell>
          <cell r="I2859">
            <v>15.54</v>
          </cell>
        </row>
        <row r="2860">
          <cell r="A2860" t="str">
            <v>N</v>
          </cell>
          <cell r="I2860">
            <v>10.039999999999999</v>
          </cell>
        </row>
        <row r="2861">
          <cell r="A2861" t="str">
            <v>N</v>
          </cell>
          <cell r="I2861">
            <v>3</v>
          </cell>
        </row>
        <row r="2862">
          <cell r="A2862" t="str">
            <v>N</v>
          </cell>
          <cell r="I2862">
            <v>18.82</v>
          </cell>
        </row>
        <row r="2863">
          <cell r="A2863" t="str">
            <v>N</v>
          </cell>
          <cell r="I2863">
            <v>10.08</v>
          </cell>
        </row>
        <row r="2864">
          <cell r="A2864" t="str">
            <v>N</v>
          </cell>
          <cell r="I2864">
            <v>63.78</v>
          </cell>
        </row>
        <row r="2865">
          <cell r="A2865" t="str">
            <v>N</v>
          </cell>
          <cell r="I2865">
            <v>3.68</v>
          </cell>
        </row>
        <row r="2866">
          <cell r="A2866" t="str">
            <v>N</v>
          </cell>
          <cell r="I2866">
            <v>12.25</v>
          </cell>
        </row>
        <row r="2867">
          <cell r="A2867" t="str">
            <v>N</v>
          </cell>
          <cell r="I2867">
            <v>1.76</v>
          </cell>
        </row>
        <row r="2868">
          <cell r="A2868" t="str">
            <v>N</v>
          </cell>
          <cell r="I2868">
            <v>6.22</v>
          </cell>
        </row>
        <row r="2869">
          <cell r="A2869" t="str">
            <v>N</v>
          </cell>
          <cell r="I2869">
            <v>6.89</v>
          </cell>
        </row>
        <row r="2870">
          <cell r="A2870" t="str">
            <v>N</v>
          </cell>
          <cell r="I2870">
            <v>15.88</v>
          </cell>
        </row>
        <row r="2871">
          <cell r="A2871" t="str">
            <v>N</v>
          </cell>
          <cell r="I2871">
            <v>4.21</v>
          </cell>
        </row>
        <row r="2872">
          <cell r="A2872" t="str">
            <v>N</v>
          </cell>
          <cell r="I2872">
            <v>4.22</v>
          </cell>
        </row>
        <row r="2873">
          <cell r="A2873" t="str">
            <v>N</v>
          </cell>
          <cell r="I2873">
            <v>15.57</v>
          </cell>
        </row>
        <row r="2874">
          <cell r="A2874" t="str">
            <v>N</v>
          </cell>
          <cell r="I2874">
            <v>5.2</v>
          </cell>
        </row>
        <row r="2875">
          <cell r="A2875" t="str">
            <v>N</v>
          </cell>
          <cell r="I2875">
            <v>2.2599999999999998</v>
          </cell>
        </row>
        <row r="2876">
          <cell r="A2876" t="str">
            <v>N</v>
          </cell>
          <cell r="I2876">
            <v>2.27</v>
          </cell>
        </row>
        <row r="2877">
          <cell r="A2877" t="str">
            <v>N</v>
          </cell>
          <cell r="I2877">
            <v>16.86</v>
          </cell>
        </row>
        <row r="2878">
          <cell r="A2878" t="str">
            <v>N</v>
          </cell>
          <cell r="I2878">
            <v>11.54</v>
          </cell>
        </row>
        <row r="2879">
          <cell r="A2879" t="str">
            <v>N</v>
          </cell>
          <cell r="I2879">
            <v>5.04</v>
          </cell>
        </row>
        <row r="2880">
          <cell r="A2880" t="str">
            <v>N</v>
          </cell>
          <cell r="I2880">
            <v>17.809999999999999</v>
          </cell>
        </row>
        <row r="2881">
          <cell r="A2881" t="str">
            <v>N</v>
          </cell>
          <cell r="I2881">
            <v>1.44</v>
          </cell>
        </row>
        <row r="2882">
          <cell r="A2882" t="str">
            <v>N</v>
          </cell>
          <cell r="I2882">
            <v>3.71</v>
          </cell>
        </row>
        <row r="2883">
          <cell r="A2883" t="str">
            <v>N</v>
          </cell>
          <cell r="I2883">
            <v>0.01</v>
          </cell>
        </row>
        <row r="2884">
          <cell r="A2884" t="str">
            <v>N</v>
          </cell>
          <cell r="I2884">
            <v>1.65</v>
          </cell>
        </row>
        <row r="2885">
          <cell r="A2885" t="str">
            <v>N</v>
          </cell>
          <cell r="I2885">
            <v>3.02</v>
          </cell>
        </row>
        <row r="2886">
          <cell r="A2886" t="str">
            <v>N</v>
          </cell>
          <cell r="I2886">
            <v>0.19</v>
          </cell>
        </row>
        <row r="2887">
          <cell r="A2887" t="str">
            <v>N</v>
          </cell>
          <cell r="I2887">
            <v>7.0000000000000007E-2</v>
          </cell>
        </row>
        <row r="2888">
          <cell r="A2888" t="str">
            <v>N</v>
          </cell>
          <cell r="I2888">
            <v>8.8000000000000007</v>
          </cell>
        </row>
        <row r="2889">
          <cell r="A2889" t="str">
            <v>N</v>
          </cell>
          <cell r="I2889">
            <v>3.18</v>
          </cell>
        </row>
        <row r="2890">
          <cell r="A2890" t="str">
            <v>N</v>
          </cell>
          <cell r="I2890">
            <v>0.01</v>
          </cell>
        </row>
        <row r="2891">
          <cell r="A2891" t="str">
            <v>N</v>
          </cell>
          <cell r="I2891">
            <v>-0.37</v>
          </cell>
        </row>
        <row r="2892">
          <cell r="A2892" t="str">
            <v>N</v>
          </cell>
          <cell r="I2892">
            <v>4.03</v>
          </cell>
        </row>
        <row r="2893">
          <cell r="A2893" t="str">
            <v>N</v>
          </cell>
          <cell r="I2893">
            <v>16.3</v>
          </cell>
        </row>
        <row r="2894">
          <cell r="A2894" t="str">
            <v>N</v>
          </cell>
          <cell r="I2894">
            <v>-0.62</v>
          </cell>
        </row>
        <row r="2895">
          <cell r="A2895" t="str">
            <v>N</v>
          </cell>
          <cell r="I2895">
            <v>1</v>
          </cell>
        </row>
        <row r="2896">
          <cell r="A2896" t="str">
            <v>N</v>
          </cell>
          <cell r="I2896">
            <v>1.82</v>
          </cell>
        </row>
        <row r="2897">
          <cell r="A2897" t="str">
            <v>N</v>
          </cell>
          <cell r="I2897">
            <v>0.28000000000000003</v>
          </cell>
        </row>
        <row r="2898">
          <cell r="A2898" t="str">
            <v>N</v>
          </cell>
          <cell r="I2898">
            <v>0.48</v>
          </cell>
        </row>
        <row r="2899">
          <cell r="A2899" t="str">
            <v>N</v>
          </cell>
          <cell r="I2899">
            <v>0.02</v>
          </cell>
        </row>
        <row r="2900">
          <cell r="A2900" t="str">
            <v>N</v>
          </cell>
          <cell r="I2900">
            <v>1.06</v>
          </cell>
        </row>
        <row r="2901">
          <cell r="A2901" t="str">
            <v>N</v>
          </cell>
          <cell r="I2901">
            <v>6.21</v>
          </cell>
        </row>
        <row r="2902">
          <cell r="A2902" t="str">
            <v>N</v>
          </cell>
          <cell r="I2902">
            <v>1.39</v>
          </cell>
        </row>
        <row r="2903">
          <cell r="A2903" t="str">
            <v>N</v>
          </cell>
          <cell r="I2903">
            <v>18.260000000000002</v>
          </cell>
        </row>
        <row r="2904">
          <cell r="A2904" t="str">
            <v>N</v>
          </cell>
        </row>
        <row r="2905">
          <cell r="A2905">
            <v>315</v>
          </cell>
          <cell r="I2905">
            <v>2285.3200000000011</v>
          </cell>
        </row>
        <row r="2906">
          <cell r="A2906" t="str">
            <v>N</v>
          </cell>
          <cell r="I2906">
            <v>6.94</v>
          </cell>
        </row>
        <row r="2907">
          <cell r="A2907" t="str">
            <v>N</v>
          </cell>
          <cell r="I2907">
            <v>2.2799999999999998</v>
          </cell>
        </row>
        <row r="2908">
          <cell r="A2908" t="str">
            <v>N</v>
          </cell>
          <cell r="I2908">
            <v>13.88</v>
          </cell>
        </row>
        <row r="2909">
          <cell r="A2909" t="str">
            <v>N</v>
          </cell>
          <cell r="I2909">
            <v>6.94</v>
          </cell>
        </row>
        <row r="2910">
          <cell r="A2910" t="str">
            <v>N</v>
          </cell>
          <cell r="I2910">
            <v>5.36</v>
          </cell>
        </row>
        <row r="2911">
          <cell r="A2911" t="str">
            <v>N</v>
          </cell>
          <cell r="I2911">
            <v>5.04</v>
          </cell>
        </row>
        <row r="2912">
          <cell r="A2912" t="str">
            <v>N</v>
          </cell>
          <cell r="I2912">
            <v>11.21</v>
          </cell>
        </row>
        <row r="2913">
          <cell r="A2913" t="str">
            <v>N</v>
          </cell>
          <cell r="I2913">
            <v>1.79</v>
          </cell>
        </row>
        <row r="2914">
          <cell r="A2914" t="str">
            <v>N</v>
          </cell>
          <cell r="I2914">
            <v>13.61</v>
          </cell>
        </row>
        <row r="2915">
          <cell r="A2915" t="str">
            <v>N</v>
          </cell>
          <cell r="I2915">
            <v>5.75</v>
          </cell>
        </row>
        <row r="2916">
          <cell r="A2916" t="str">
            <v>N</v>
          </cell>
          <cell r="I2916">
            <v>13.55</v>
          </cell>
        </row>
        <row r="2917">
          <cell r="A2917" t="str">
            <v>N</v>
          </cell>
          <cell r="I2917">
            <v>5.78</v>
          </cell>
        </row>
        <row r="2918">
          <cell r="A2918" t="str">
            <v>N</v>
          </cell>
          <cell r="I2918">
            <v>7.12</v>
          </cell>
        </row>
        <row r="2919">
          <cell r="A2919" t="str">
            <v>N</v>
          </cell>
          <cell r="I2919">
            <v>4.26</v>
          </cell>
        </row>
        <row r="2920">
          <cell r="A2920" t="str">
            <v>N</v>
          </cell>
          <cell r="I2920">
            <v>5.04</v>
          </cell>
        </row>
        <row r="2921">
          <cell r="A2921" t="str">
            <v>N</v>
          </cell>
          <cell r="I2921">
            <v>13.96</v>
          </cell>
        </row>
        <row r="2922">
          <cell r="A2922" t="str">
            <v>N</v>
          </cell>
          <cell r="I2922">
            <v>23.61</v>
          </cell>
        </row>
        <row r="2923">
          <cell r="A2923" t="str">
            <v>N</v>
          </cell>
          <cell r="I2923">
            <v>7.57</v>
          </cell>
        </row>
        <row r="2924">
          <cell r="A2924" t="str">
            <v>N</v>
          </cell>
          <cell r="I2924">
            <v>2.37</v>
          </cell>
        </row>
        <row r="2925">
          <cell r="A2925" t="str">
            <v>N</v>
          </cell>
          <cell r="I2925">
            <v>15.6</v>
          </cell>
        </row>
        <row r="2926">
          <cell r="A2926" t="str">
            <v>N</v>
          </cell>
          <cell r="I2926">
            <v>2.31</v>
          </cell>
        </row>
        <row r="2927">
          <cell r="A2927" t="str">
            <v>N</v>
          </cell>
          <cell r="I2927">
            <v>-12.51</v>
          </cell>
        </row>
        <row r="2928">
          <cell r="A2928" t="str">
            <v>N</v>
          </cell>
          <cell r="I2928">
            <v>1.68</v>
          </cell>
        </row>
        <row r="2929">
          <cell r="A2929" t="str">
            <v>N</v>
          </cell>
          <cell r="I2929">
            <v>6.89</v>
          </cell>
        </row>
        <row r="2930">
          <cell r="A2930" t="str">
            <v>N</v>
          </cell>
          <cell r="I2930">
            <v>13.44</v>
          </cell>
        </row>
        <row r="2931">
          <cell r="A2931" t="str">
            <v>N</v>
          </cell>
          <cell r="I2931">
            <v>8.4</v>
          </cell>
        </row>
        <row r="2932">
          <cell r="A2932" t="str">
            <v>N</v>
          </cell>
          <cell r="I2932">
            <v>4.38</v>
          </cell>
        </row>
        <row r="2933">
          <cell r="A2933" t="str">
            <v>N</v>
          </cell>
          <cell r="I2933">
            <v>5.04</v>
          </cell>
        </row>
        <row r="2934">
          <cell r="A2934" t="str">
            <v>N</v>
          </cell>
          <cell r="I2934">
            <v>1.68</v>
          </cell>
        </row>
        <row r="2935">
          <cell r="A2935" t="str">
            <v>N</v>
          </cell>
          <cell r="I2935">
            <v>3.36</v>
          </cell>
        </row>
        <row r="2936">
          <cell r="A2936" t="str">
            <v>N</v>
          </cell>
          <cell r="I2936">
            <v>4.4800000000000004</v>
          </cell>
        </row>
        <row r="2937">
          <cell r="A2937" t="str">
            <v>N</v>
          </cell>
          <cell r="I2937">
            <v>1.68</v>
          </cell>
        </row>
        <row r="2938">
          <cell r="A2938" t="str">
            <v>N</v>
          </cell>
          <cell r="I2938">
            <v>16.87</v>
          </cell>
        </row>
        <row r="2939">
          <cell r="A2939" t="str">
            <v>N</v>
          </cell>
          <cell r="I2939">
            <v>1.94</v>
          </cell>
        </row>
        <row r="2940">
          <cell r="A2940" t="str">
            <v>N</v>
          </cell>
          <cell r="I2940">
            <v>1.69</v>
          </cell>
        </row>
        <row r="2941">
          <cell r="A2941" t="str">
            <v>N</v>
          </cell>
          <cell r="I2941">
            <v>1.68</v>
          </cell>
        </row>
        <row r="2942">
          <cell r="A2942" t="str">
            <v>N</v>
          </cell>
          <cell r="I2942">
            <v>5.04</v>
          </cell>
        </row>
        <row r="2943">
          <cell r="A2943" t="str">
            <v>N</v>
          </cell>
          <cell r="I2943">
            <v>-0.82</v>
          </cell>
        </row>
        <row r="2944">
          <cell r="A2944" t="str">
            <v>N</v>
          </cell>
          <cell r="I2944">
            <v>1.72</v>
          </cell>
        </row>
        <row r="2945">
          <cell r="A2945" t="str">
            <v>N</v>
          </cell>
          <cell r="I2945">
            <v>1.75</v>
          </cell>
        </row>
        <row r="2946">
          <cell r="A2946" t="str">
            <v>N</v>
          </cell>
          <cell r="I2946">
            <v>5.44</v>
          </cell>
        </row>
        <row r="2947">
          <cell r="A2947" t="str">
            <v>N</v>
          </cell>
          <cell r="I2947">
            <v>-0.57999999999999996</v>
          </cell>
        </row>
        <row r="2948">
          <cell r="A2948" t="str">
            <v>N</v>
          </cell>
          <cell r="I2948">
            <v>6.14</v>
          </cell>
        </row>
        <row r="2949">
          <cell r="A2949" t="str">
            <v>N</v>
          </cell>
          <cell r="I2949">
            <v>9.19</v>
          </cell>
        </row>
        <row r="2950">
          <cell r="A2950" t="str">
            <v>N</v>
          </cell>
          <cell r="I2950">
            <v>11.2</v>
          </cell>
        </row>
        <row r="2951">
          <cell r="A2951" t="str">
            <v>N</v>
          </cell>
          <cell r="I2951">
            <v>2.97</v>
          </cell>
        </row>
        <row r="2952">
          <cell r="A2952" t="str">
            <v>N</v>
          </cell>
          <cell r="I2952">
            <v>1.68</v>
          </cell>
        </row>
        <row r="2953">
          <cell r="A2953" t="str">
            <v>N</v>
          </cell>
          <cell r="I2953">
            <v>51.16</v>
          </cell>
        </row>
        <row r="2954">
          <cell r="A2954" t="str">
            <v>N</v>
          </cell>
          <cell r="I2954">
            <v>2.2000000000000002</v>
          </cell>
        </row>
        <row r="2955">
          <cell r="A2955" t="str">
            <v>N</v>
          </cell>
          <cell r="I2955">
            <v>5.19</v>
          </cell>
        </row>
        <row r="2956">
          <cell r="A2956" t="str">
            <v>N</v>
          </cell>
          <cell r="I2956">
            <v>5.04</v>
          </cell>
        </row>
        <row r="2957">
          <cell r="A2957" t="str">
            <v>N</v>
          </cell>
          <cell r="I2957">
            <v>48.45</v>
          </cell>
        </row>
        <row r="2958">
          <cell r="A2958" t="str">
            <v>N</v>
          </cell>
          <cell r="I2958">
            <v>11.82</v>
          </cell>
        </row>
        <row r="2959">
          <cell r="A2959" t="str">
            <v>N</v>
          </cell>
          <cell r="I2959">
            <v>9.41</v>
          </cell>
        </row>
        <row r="2960">
          <cell r="A2960" t="str">
            <v>N</v>
          </cell>
          <cell r="I2960">
            <v>5.14</v>
          </cell>
        </row>
        <row r="2961">
          <cell r="A2961" t="str">
            <v>N</v>
          </cell>
          <cell r="I2961">
            <v>93.58</v>
          </cell>
        </row>
        <row r="2962">
          <cell r="A2962" t="str">
            <v>N</v>
          </cell>
          <cell r="I2962">
            <v>4.8</v>
          </cell>
        </row>
        <row r="2963">
          <cell r="A2963" t="str">
            <v>N</v>
          </cell>
          <cell r="I2963">
            <v>26.29</v>
          </cell>
        </row>
        <row r="2964">
          <cell r="A2964" t="str">
            <v>N</v>
          </cell>
          <cell r="I2964">
            <v>5.04</v>
          </cell>
        </row>
        <row r="2965">
          <cell r="A2965" t="str">
            <v>N</v>
          </cell>
          <cell r="I2965">
            <v>5.32</v>
          </cell>
        </row>
        <row r="2966">
          <cell r="A2966" t="str">
            <v>N</v>
          </cell>
          <cell r="I2966">
            <v>1.2</v>
          </cell>
        </row>
        <row r="2967">
          <cell r="A2967" t="str">
            <v>N</v>
          </cell>
          <cell r="I2967">
            <v>75.959999999999994</v>
          </cell>
        </row>
        <row r="2968">
          <cell r="A2968" t="str">
            <v>N</v>
          </cell>
          <cell r="I2968">
            <v>5.04</v>
          </cell>
        </row>
        <row r="2969">
          <cell r="A2969" t="str">
            <v>N</v>
          </cell>
          <cell r="I2969">
            <v>8.74</v>
          </cell>
        </row>
        <row r="2970">
          <cell r="A2970" t="str">
            <v>N</v>
          </cell>
          <cell r="I2970">
            <v>6.04</v>
          </cell>
        </row>
        <row r="2971">
          <cell r="A2971" t="str">
            <v>N</v>
          </cell>
          <cell r="I2971">
            <v>-0.87</v>
          </cell>
        </row>
        <row r="2972">
          <cell r="A2972" t="str">
            <v>N</v>
          </cell>
          <cell r="I2972">
            <v>13.01</v>
          </cell>
        </row>
        <row r="2973">
          <cell r="A2973" t="str">
            <v>N</v>
          </cell>
          <cell r="I2973">
            <v>5.04</v>
          </cell>
        </row>
        <row r="2974">
          <cell r="A2974" t="str">
            <v>N</v>
          </cell>
          <cell r="I2974">
            <v>3.36</v>
          </cell>
        </row>
        <row r="2975">
          <cell r="A2975" t="str">
            <v>N</v>
          </cell>
          <cell r="I2975">
            <v>4.07</v>
          </cell>
        </row>
        <row r="2976">
          <cell r="A2976" t="str">
            <v>N</v>
          </cell>
          <cell r="I2976">
            <v>5.95</v>
          </cell>
        </row>
        <row r="2977">
          <cell r="A2977" t="str">
            <v>N</v>
          </cell>
          <cell r="I2977">
            <v>5.04</v>
          </cell>
        </row>
        <row r="2978">
          <cell r="A2978" t="str">
            <v>N</v>
          </cell>
          <cell r="I2978">
            <v>7.02</v>
          </cell>
        </row>
        <row r="2979">
          <cell r="A2979" t="str">
            <v>N</v>
          </cell>
          <cell r="I2979">
            <v>7.83</v>
          </cell>
        </row>
        <row r="2980">
          <cell r="A2980" t="str">
            <v>N</v>
          </cell>
          <cell r="I2980">
            <v>1.65</v>
          </cell>
        </row>
        <row r="2981">
          <cell r="A2981" t="str">
            <v>N</v>
          </cell>
          <cell r="I2981">
            <v>5.17</v>
          </cell>
        </row>
        <row r="2982">
          <cell r="A2982" t="str">
            <v>N</v>
          </cell>
          <cell r="I2982">
            <v>1.81</v>
          </cell>
        </row>
        <row r="2983">
          <cell r="A2983" t="str">
            <v>N</v>
          </cell>
          <cell r="I2983">
            <v>5.04</v>
          </cell>
        </row>
        <row r="2984">
          <cell r="A2984" t="str">
            <v>N</v>
          </cell>
          <cell r="I2984">
            <v>1.68</v>
          </cell>
        </row>
        <row r="2985">
          <cell r="A2985" t="str">
            <v>N</v>
          </cell>
          <cell r="I2985">
            <v>1.68</v>
          </cell>
        </row>
        <row r="2986">
          <cell r="A2986" t="str">
            <v>N</v>
          </cell>
          <cell r="I2986">
            <v>6.92</v>
          </cell>
        </row>
        <row r="2987">
          <cell r="A2987" t="str">
            <v>N</v>
          </cell>
          <cell r="I2987">
            <v>3.69</v>
          </cell>
        </row>
        <row r="2988">
          <cell r="A2988" t="str">
            <v>N</v>
          </cell>
          <cell r="I2988">
            <v>13.45</v>
          </cell>
        </row>
        <row r="2989">
          <cell r="A2989" t="str">
            <v>N</v>
          </cell>
          <cell r="I2989">
            <v>7.77</v>
          </cell>
        </row>
        <row r="2990">
          <cell r="A2990" t="str">
            <v>N</v>
          </cell>
          <cell r="I2990">
            <v>296.27999999999997</v>
          </cell>
        </row>
        <row r="2991">
          <cell r="A2991" t="str">
            <v>N</v>
          </cell>
          <cell r="I2991">
            <v>2.64</v>
          </cell>
        </row>
        <row r="2992">
          <cell r="A2992" t="str">
            <v>N</v>
          </cell>
          <cell r="I2992">
            <v>3.37</v>
          </cell>
        </row>
        <row r="2993">
          <cell r="A2993" t="str">
            <v>N</v>
          </cell>
          <cell r="I2993">
            <v>6.99</v>
          </cell>
        </row>
        <row r="2994">
          <cell r="A2994" t="str">
            <v>N</v>
          </cell>
          <cell r="I2994">
            <v>1.95</v>
          </cell>
        </row>
        <row r="2995">
          <cell r="A2995" t="str">
            <v>N</v>
          </cell>
          <cell r="I2995">
            <v>5.0599999999999996</v>
          </cell>
        </row>
        <row r="2996">
          <cell r="A2996" t="str">
            <v>N</v>
          </cell>
          <cell r="I2996">
            <v>1.68</v>
          </cell>
        </row>
        <row r="2997">
          <cell r="A2997" t="str">
            <v>N</v>
          </cell>
          <cell r="I2997">
            <v>5.04</v>
          </cell>
        </row>
        <row r="2998">
          <cell r="A2998" t="str">
            <v>N</v>
          </cell>
          <cell r="I2998">
            <v>5.95</v>
          </cell>
        </row>
        <row r="2999">
          <cell r="A2999" t="str">
            <v>N</v>
          </cell>
          <cell r="I2999">
            <v>1.87</v>
          </cell>
        </row>
        <row r="3000">
          <cell r="A3000" t="str">
            <v>N</v>
          </cell>
          <cell r="I3000">
            <v>8.4</v>
          </cell>
        </row>
        <row r="3001">
          <cell r="A3001" t="str">
            <v>N</v>
          </cell>
          <cell r="I3001">
            <v>3.36</v>
          </cell>
        </row>
        <row r="3002">
          <cell r="A3002" t="str">
            <v>N</v>
          </cell>
          <cell r="I3002">
            <v>5.18</v>
          </cell>
        </row>
        <row r="3003">
          <cell r="A3003" t="str">
            <v>N</v>
          </cell>
          <cell r="I3003">
            <v>16.079999999999998</v>
          </cell>
        </row>
        <row r="3004">
          <cell r="A3004" t="str">
            <v>N</v>
          </cell>
          <cell r="I3004">
            <v>-2.0099999999999998</v>
          </cell>
        </row>
        <row r="3005">
          <cell r="A3005" t="str">
            <v>N</v>
          </cell>
          <cell r="I3005">
            <v>3.38</v>
          </cell>
        </row>
        <row r="3006">
          <cell r="A3006" t="str">
            <v>N</v>
          </cell>
          <cell r="I3006">
            <v>3.4</v>
          </cell>
        </row>
        <row r="3007">
          <cell r="A3007" t="str">
            <v>N</v>
          </cell>
          <cell r="I3007">
            <v>-0.98</v>
          </cell>
        </row>
        <row r="3008">
          <cell r="A3008" t="str">
            <v>N</v>
          </cell>
          <cell r="I3008">
            <v>2.15</v>
          </cell>
        </row>
        <row r="3009">
          <cell r="A3009" t="str">
            <v>N</v>
          </cell>
          <cell r="I3009">
            <v>3.45</v>
          </cell>
        </row>
        <row r="3010">
          <cell r="A3010" t="str">
            <v>N</v>
          </cell>
          <cell r="I3010">
            <v>2.2000000000000002</v>
          </cell>
        </row>
        <row r="3011">
          <cell r="A3011" t="str">
            <v>N</v>
          </cell>
          <cell r="I3011">
            <v>2.63</v>
          </cell>
        </row>
        <row r="3012">
          <cell r="A3012" t="str">
            <v>N</v>
          </cell>
          <cell r="I3012">
            <v>12.44</v>
          </cell>
        </row>
        <row r="3013">
          <cell r="A3013" t="str">
            <v>N</v>
          </cell>
          <cell r="I3013">
            <v>1.84</v>
          </cell>
        </row>
        <row r="3014">
          <cell r="A3014" t="str">
            <v>N</v>
          </cell>
          <cell r="I3014">
            <v>3.46</v>
          </cell>
        </row>
        <row r="3015">
          <cell r="A3015" t="str">
            <v>N</v>
          </cell>
          <cell r="I3015">
            <v>-3.66</v>
          </cell>
        </row>
        <row r="3016">
          <cell r="A3016" t="str">
            <v>N</v>
          </cell>
          <cell r="I3016">
            <v>1.68</v>
          </cell>
        </row>
        <row r="3017">
          <cell r="A3017" t="str">
            <v>N</v>
          </cell>
          <cell r="I3017">
            <v>5.62</v>
          </cell>
        </row>
        <row r="3018">
          <cell r="A3018" t="str">
            <v>N</v>
          </cell>
          <cell r="I3018">
            <v>6.23</v>
          </cell>
        </row>
        <row r="3019">
          <cell r="A3019" t="str">
            <v>N</v>
          </cell>
          <cell r="I3019">
            <v>23.38</v>
          </cell>
        </row>
        <row r="3020">
          <cell r="A3020" t="str">
            <v>N</v>
          </cell>
          <cell r="I3020">
            <v>1.03</v>
          </cell>
        </row>
        <row r="3021">
          <cell r="A3021" t="str">
            <v>N</v>
          </cell>
          <cell r="I3021">
            <v>1.83</v>
          </cell>
        </row>
        <row r="3022">
          <cell r="A3022" t="str">
            <v>N</v>
          </cell>
          <cell r="I3022">
            <v>2.04</v>
          </cell>
        </row>
        <row r="3023">
          <cell r="A3023" t="str">
            <v>N</v>
          </cell>
          <cell r="I3023">
            <v>2.2599999999999998</v>
          </cell>
        </row>
        <row r="3024">
          <cell r="A3024" t="str">
            <v>N</v>
          </cell>
          <cell r="I3024">
            <v>5.64</v>
          </cell>
        </row>
        <row r="3025">
          <cell r="A3025" t="str">
            <v>N</v>
          </cell>
          <cell r="I3025">
            <v>4.08</v>
          </cell>
        </row>
        <row r="3026">
          <cell r="A3026" t="str">
            <v>N</v>
          </cell>
          <cell r="I3026">
            <v>6.84</v>
          </cell>
        </row>
        <row r="3027">
          <cell r="A3027" t="str">
            <v>N</v>
          </cell>
          <cell r="I3027">
            <v>6.52</v>
          </cell>
        </row>
        <row r="3028">
          <cell r="A3028" t="str">
            <v>N</v>
          </cell>
          <cell r="I3028">
            <v>57.26</v>
          </cell>
        </row>
        <row r="3029">
          <cell r="A3029" t="str">
            <v>N</v>
          </cell>
          <cell r="I3029">
            <v>5.14</v>
          </cell>
        </row>
        <row r="3030">
          <cell r="A3030" t="str">
            <v>N</v>
          </cell>
          <cell r="I3030">
            <v>4.6900000000000004</v>
          </cell>
        </row>
        <row r="3031">
          <cell r="A3031" t="str">
            <v>N</v>
          </cell>
          <cell r="I3031">
            <v>69.569999999999993</v>
          </cell>
        </row>
        <row r="3032">
          <cell r="A3032" t="str">
            <v>N</v>
          </cell>
          <cell r="I3032">
            <v>-6.27</v>
          </cell>
        </row>
        <row r="3033">
          <cell r="A3033" t="str">
            <v>N</v>
          </cell>
          <cell r="I3033">
            <v>5.04</v>
          </cell>
        </row>
        <row r="3034">
          <cell r="A3034" t="str">
            <v>N</v>
          </cell>
          <cell r="I3034">
            <v>5.04</v>
          </cell>
        </row>
        <row r="3035">
          <cell r="A3035" t="str">
            <v>N</v>
          </cell>
          <cell r="I3035">
            <v>6.02</v>
          </cell>
        </row>
        <row r="3036">
          <cell r="A3036" t="str">
            <v>N</v>
          </cell>
          <cell r="I3036">
            <v>1.7</v>
          </cell>
        </row>
        <row r="3037">
          <cell r="A3037" t="str">
            <v>N</v>
          </cell>
          <cell r="I3037">
            <v>5.04</v>
          </cell>
        </row>
        <row r="3038">
          <cell r="A3038" t="str">
            <v>N</v>
          </cell>
          <cell r="I3038">
            <v>17.47</v>
          </cell>
        </row>
        <row r="3039">
          <cell r="A3039" t="str">
            <v>N</v>
          </cell>
          <cell r="I3039">
            <v>5.8</v>
          </cell>
        </row>
        <row r="3040">
          <cell r="A3040" t="str">
            <v>N</v>
          </cell>
          <cell r="I3040">
            <v>3.49</v>
          </cell>
        </row>
        <row r="3041">
          <cell r="A3041" t="str">
            <v>N</v>
          </cell>
          <cell r="I3041">
            <v>1.94</v>
          </cell>
        </row>
        <row r="3042">
          <cell r="A3042" t="str">
            <v>N</v>
          </cell>
          <cell r="I3042">
            <v>2.0099999999999998</v>
          </cell>
        </row>
        <row r="3043">
          <cell r="A3043" t="str">
            <v>N</v>
          </cell>
          <cell r="I3043">
            <v>2.39</v>
          </cell>
        </row>
        <row r="3044">
          <cell r="A3044" t="str">
            <v>N</v>
          </cell>
          <cell r="I3044">
            <v>2.96</v>
          </cell>
        </row>
        <row r="3045">
          <cell r="A3045" t="str">
            <v>N</v>
          </cell>
          <cell r="I3045">
            <v>3.81</v>
          </cell>
        </row>
        <row r="3046">
          <cell r="A3046" t="str">
            <v>N</v>
          </cell>
          <cell r="I3046">
            <v>93.14</v>
          </cell>
        </row>
        <row r="3047">
          <cell r="A3047" t="str">
            <v>N</v>
          </cell>
          <cell r="I3047">
            <v>1.78</v>
          </cell>
        </row>
        <row r="3048">
          <cell r="A3048" t="str">
            <v>N</v>
          </cell>
          <cell r="I3048">
            <v>1.68</v>
          </cell>
        </row>
        <row r="3049">
          <cell r="A3049" t="str">
            <v>N</v>
          </cell>
          <cell r="I3049">
            <v>5.38</v>
          </cell>
        </row>
        <row r="3050">
          <cell r="A3050" t="str">
            <v>N</v>
          </cell>
          <cell r="I3050">
            <v>2.33</v>
          </cell>
        </row>
        <row r="3051">
          <cell r="A3051" t="str">
            <v>N</v>
          </cell>
          <cell r="I3051">
            <v>25.15</v>
          </cell>
        </row>
        <row r="3052">
          <cell r="A3052" t="str">
            <v>N</v>
          </cell>
          <cell r="I3052">
            <v>5.56</v>
          </cell>
        </row>
        <row r="3053">
          <cell r="A3053" t="str">
            <v>N</v>
          </cell>
          <cell r="I3053">
            <v>2.61</v>
          </cell>
        </row>
        <row r="3054">
          <cell r="A3054" t="str">
            <v>N</v>
          </cell>
          <cell r="I3054">
            <v>38.67</v>
          </cell>
        </row>
        <row r="3055">
          <cell r="A3055" t="str">
            <v>N</v>
          </cell>
          <cell r="I3055">
            <v>2.4300000000000002</v>
          </cell>
        </row>
        <row r="3056">
          <cell r="A3056" t="str">
            <v>N</v>
          </cell>
          <cell r="I3056">
            <v>1.68</v>
          </cell>
        </row>
        <row r="3057">
          <cell r="A3057" t="str">
            <v>N</v>
          </cell>
          <cell r="I3057">
            <v>5</v>
          </cell>
        </row>
        <row r="3058">
          <cell r="A3058" t="str">
            <v>N</v>
          </cell>
          <cell r="I3058">
            <v>20.7</v>
          </cell>
        </row>
        <row r="3059">
          <cell r="A3059" t="str">
            <v>N</v>
          </cell>
          <cell r="I3059">
            <v>2.04</v>
          </cell>
        </row>
        <row r="3060">
          <cell r="A3060" t="str">
            <v>N</v>
          </cell>
          <cell r="I3060">
            <v>2.5499999999999998</v>
          </cell>
        </row>
        <row r="3061">
          <cell r="A3061" t="str">
            <v>N</v>
          </cell>
          <cell r="I3061">
            <v>15.12</v>
          </cell>
        </row>
        <row r="3062">
          <cell r="A3062" t="str">
            <v>N</v>
          </cell>
          <cell r="I3062">
            <v>20.56</v>
          </cell>
        </row>
        <row r="3063">
          <cell r="A3063" t="str">
            <v>N</v>
          </cell>
          <cell r="I3063">
            <v>108.14</v>
          </cell>
        </row>
        <row r="3064">
          <cell r="A3064" t="str">
            <v>N</v>
          </cell>
          <cell r="I3064">
            <v>16.309999999999999</v>
          </cell>
        </row>
        <row r="3065">
          <cell r="A3065" t="str">
            <v>N</v>
          </cell>
          <cell r="I3065">
            <v>5.64</v>
          </cell>
        </row>
        <row r="3066">
          <cell r="A3066" t="str">
            <v>N</v>
          </cell>
          <cell r="I3066">
            <v>16.18</v>
          </cell>
        </row>
        <row r="3067">
          <cell r="A3067" t="str">
            <v>N</v>
          </cell>
          <cell r="I3067">
            <v>2.79</v>
          </cell>
        </row>
        <row r="3068">
          <cell r="A3068" t="str">
            <v>N</v>
          </cell>
          <cell r="I3068">
            <v>2.5</v>
          </cell>
        </row>
        <row r="3069">
          <cell r="A3069" t="str">
            <v>N</v>
          </cell>
          <cell r="I3069">
            <v>3.87</v>
          </cell>
        </row>
        <row r="3070">
          <cell r="A3070" t="str">
            <v>N</v>
          </cell>
          <cell r="I3070">
            <v>2.56</v>
          </cell>
        </row>
        <row r="3071">
          <cell r="A3071" t="str">
            <v>N</v>
          </cell>
          <cell r="I3071">
            <v>9.52</v>
          </cell>
        </row>
        <row r="3072">
          <cell r="A3072" t="str">
            <v>N</v>
          </cell>
          <cell r="I3072">
            <v>31.31</v>
          </cell>
        </row>
        <row r="3073">
          <cell r="A3073" t="str">
            <v>N</v>
          </cell>
          <cell r="I3073">
            <v>3.92</v>
          </cell>
        </row>
        <row r="3074">
          <cell r="A3074" t="str">
            <v>N</v>
          </cell>
          <cell r="I3074">
            <v>6.78</v>
          </cell>
        </row>
        <row r="3075">
          <cell r="A3075" t="str">
            <v>N</v>
          </cell>
          <cell r="I3075">
            <v>5.12</v>
          </cell>
        </row>
        <row r="3076">
          <cell r="A3076" t="str">
            <v>N</v>
          </cell>
          <cell r="I3076">
            <v>34.880000000000003</v>
          </cell>
        </row>
        <row r="3077">
          <cell r="A3077" t="str">
            <v>N</v>
          </cell>
          <cell r="I3077">
            <v>1.89</v>
          </cell>
        </row>
        <row r="3078">
          <cell r="A3078" t="str">
            <v>N</v>
          </cell>
          <cell r="I3078">
            <v>1.68</v>
          </cell>
        </row>
        <row r="3079">
          <cell r="A3079" t="str">
            <v>N</v>
          </cell>
          <cell r="I3079">
            <v>1.68</v>
          </cell>
        </row>
        <row r="3080">
          <cell r="A3080" t="str">
            <v>N</v>
          </cell>
          <cell r="I3080">
            <v>50.57</v>
          </cell>
        </row>
        <row r="3081">
          <cell r="A3081" t="str">
            <v>N</v>
          </cell>
          <cell r="I3081">
            <v>17.32</v>
          </cell>
        </row>
        <row r="3082">
          <cell r="A3082" t="str">
            <v>N</v>
          </cell>
          <cell r="I3082">
            <v>98.45</v>
          </cell>
        </row>
        <row r="3083">
          <cell r="A3083" t="str">
            <v>N</v>
          </cell>
          <cell r="I3083">
            <v>9.0299999999999994</v>
          </cell>
        </row>
        <row r="3084">
          <cell r="A3084" t="str">
            <v>N</v>
          </cell>
          <cell r="I3084">
            <v>1.9</v>
          </cell>
        </row>
        <row r="3085">
          <cell r="A3085" t="str">
            <v>N</v>
          </cell>
          <cell r="I3085">
            <v>1.68</v>
          </cell>
        </row>
        <row r="3086">
          <cell r="A3086" t="str">
            <v>N</v>
          </cell>
          <cell r="I3086">
            <v>2.96</v>
          </cell>
        </row>
        <row r="3087">
          <cell r="A3087" t="str">
            <v>N</v>
          </cell>
          <cell r="I3087">
            <v>0.08</v>
          </cell>
        </row>
        <row r="3088">
          <cell r="A3088" t="str">
            <v>N</v>
          </cell>
          <cell r="I3088">
            <v>100.23</v>
          </cell>
        </row>
        <row r="3089">
          <cell r="A3089" t="str">
            <v>N</v>
          </cell>
          <cell r="I3089">
            <v>2.27</v>
          </cell>
        </row>
        <row r="3090">
          <cell r="A3090" t="str">
            <v>N</v>
          </cell>
          <cell r="I3090">
            <v>0.01</v>
          </cell>
        </row>
        <row r="3091">
          <cell r="A3091" t="str">
            <v>N</v>
          </cell>
          <cell r="I3091">
            <v>9.83</v>
          </cell>
        </row>
        <row r="3092">
          <cell r="A3092" t="str">
            <v>N</v>
          </cell>
          <cell r="I3092">
            <v>0.62</v>
          </cell>
        </row>
        <row r="3093">
          <cell r="A3093" t="str">
            <v>N</v>
          </cell>
          <cell r="I3093">
            <v>14.28</v>
          </cell>
        </row>
        <row r="3094">
          <cell r="A3094" t="str">
            <v>N</v>
          </cell>
          <cell r="I3094">
            <v>0.56000000000000005</v>
          </cell>
        </row>
        <row r="3095">
          <cell r="A3095" t="str">
            <v>N</v>
          </cell>
          <cell r="I3095">
            <v>-0.81</v>
          </cell>
        </row>
        <row r="3096">
          <cell r="A3096" t="str">
            <v>N</v>
          </cell>
          <cell r="I3096">
            <v>2.15</v>
          </cell>
        </row>
        <row r="3097">
          <cell r="A3097" t="str">
            <v>N</v>
          </cell>
          <cell r="I3097">
            <v>0.22</v>
          </cell>
        </row>
        <row r="3098">
          <cell r="A3098" t="str">
            <v>N</v>
          </cell>
          <cell r="I3098">
            <v>0.67</v>
          </cell>
        </row>
        <row r="3099">
          <cell r="A3099" t="str">
            <v>N</v>
          </cell>
          <cell r="I3099">
            <v>42.43</v>
          </cell>
        </row>
        <row r="3100">
          <cell r="A3100" t="str">
            <v>N</v>
          </cell>
          <cell r="I3100">
            <v>0.01</v>
          </cell>
        </row>
        <row r="3101">
          <cell r="A3101" t="str">
            <v>N</v>
          </cell>
          <cell r="I3101">
            <v>3.06</v>
          </cell>
        </row>
        <row r="3102">
          <cell r="A3102" t="str">
            <v>N</v>
          </cell>
          <cell r="I3102">
            <v>0.01</v>
          </cell>
        </row>
        <row r="3103">
          <cell r="A3103" t="str">
            <v>N</v>
          </cell>
          <cell r="I3103">
            <v>0.31</v>
          </cell>
        </row>
        <row r="3104">
          <cell r="A3104" t="str">
            <v>N</v>
          </cell>
          <cell r="I3104">
            <v>0.28999999999999998</v>
          </cell>
        </row>
        <row r="3105">
          <cell r="A3105" t="str">
            <v>N</v>
          </cell>
          <cell r="I3105">
            <v>4.08</v>
          </cell>
        </row>
        <row r="3106">
          <cell r="A3106" t="str">
            <v>N</v>
          </cell>
          <cell r="I3106">
            <v>4.41</v>
          </cell>
        </row>
        <row r="3107">
          <cell r="A3107" t="str">
            <v>N</v>
          </cell>
          <cell r="I3107">
            <v>1.38</v>
          </cell>
        </row>
        <row r="3108">
          <cell r="A3108" t="str">
            <v>N</v>
          </cell>
          <cell r="I3108">
            <v>4.5</v>
          </cell>
        </row>
        <row r="3109">
          <cell r="A3109" t="str">
            <v>N</v>
          </cell>
          <cell r="I3109">
            <v>3.82</v>
          </cell>
        </row>
        <row r="3110">
          <cell r="A3110" t="str">
            <v>N</v>
          </cell>
          <cell r="I3110">
            <v>0.62</v>
          </cell>
        </row>
        <row r="3111">
          <cell r="A3111" t="str">
            <v>N</v>
          </cell>
          <cell r="I3111">
            <v>2.14</v>
          </cell>
        </row>
        <row r="3112">
          <cell r="A3112" t="str">
            <v>N</v>
          </cell>
          <cell r="I3112">
            <v>0.02</v>
          </cell>
        </row>
        <row r="3113">
          <cell r="A3113" t="str">
            <v>N</v>
          </cell>
          <cell r="I3113">
            <v>0.09</v>
          </cell>
        </row>
        <row r="3114">
          <cell r="A3114" t="str">
            <v>N</v>
          </cell>
          <cell r="I3114">
            <v>0.01</v>
          </cell>
        </row>
        <row r="3115">
          <cell r="A3115" t="str">
            <v>N</v>
          </cell>
          <cell r="I3115">
            <v>4.04</v>
          </cell>
        </row>
        <row r="3116">
          <cell r="A3116" t="str">
            <v>N</v>
          </cell>
          <cell r="I3116">
            <v>0.4</v>
          </cell>
        </row>
        <row r="3117">
          <cell r="A3117" t="str">
            <v>N</v>
          </cell>
        </row>
        <row r="3118">
          <cell r="A3118">
            <v>315</v>
          </cell>
          <cell r="I3118">
            <v>1543.1200000000001</v>
          </cell>
        </row>
        <row r="3119">
          <cell r="A3119" t="str">
            <v>N</v>
          </cell>
          <cell r="I3119">
            <v>13.29</v>
          </cell>
        </row>
        <row r="3120">
          <cell r="A3120" t="str">
            <v>N</v>
          </cell>
          <cell r="I3120">
            <v>4.51</v>
          </cell>
        </row>
        <row r="3121">
          <cell r="A3121" t="str">
            <v>N</v>
          </cell>
          <cell r="I3121">
            <v>-5.44</v>
          </cell>
        </row>
        <row r="3122">
          <cell r="A3122" t="str">
            <v>N</v>
          </cell>
          <cell r="I3122">
            <v>5.04</v>
          </cell>
        </row>
        <row r="3123">
          <cell r="A3123" t="str">
            <v>N</v>
          </cell>
          <cell r="I3123">
            <v>5.04</v>
          </cell>
        </row>
        <row r="3124">
          <cell r="A3124" t="str">
            <v>N</v>
          </cell>
          <cell r="I3124">
            <v>1.19</v>
          </cell>
        </row>
        <row r="3125">
          <cell r="A3125" t="str">
            <v>N</v>
          </cell>
          <cell r="I3125">
            <v>3.36</v>
          </cell>
        </row>
        <row r="3126">
          <cell r="A3126" t="str">
            <v>N</v>
          </cell>
          <cell r="I3126">
            <v>11.38</v>
          </cell>
        </row>
        <row r="3127">
          <cell r="A3127" t="str">
            <v>N</v>
          </cell>
          <cell r="I3127">
            <v>24.89</v>
          </cell>
        </row>
        <row r="3128">
          <cell r="A3128" t="str">
            <v>N</v>
          </cell>
          <cell r="I3128">
            <v>15.12</v>
          </cell>
        </row>
        <row r="3129">
          <cell r="A3129" t="str">
            <v>N</v>
          </cell>
          <cell r="I3129">
            <v>16.28</v>
          </cell>
        </row>
        <row r="3130">
          <cell r="A3130" t="str">
            <v>N</v>
          </cell>
          <cell r="I3130">
            <v>5.3</v>
          </cell>
        </row>
        <row r="3131">
          <cell r="A3131" t="str">
            <v>N</v>
          </cell>
          <cell r="I3131">
            <v>28.86</v>
          </cell>
        </row>
        <row r="3132">
          <cell r="A3132" t="str">
            <v>N</v>
          </cell>
          <cell r="I3132">
            <v>5.04</v>
          </cell>
        </row>
        <row r="3133">
          <cell r="A3133" t="str">
            <v>N</v>
          </cell>
          <cell r="I3133">
            <v>4.76</v>
          </cell>
        </row>
        <row r="3134">
          <cell r="A3134" t="str">
            <v>N</v>
          </cell>
          <cell r="I3134">
            <v>5.04</v>
          </cell>
        </row>
        <row r="3135">
          <cell r="A3135" t="str">
            <v>N</v>
          </cell>
          <cell r="I3135">
            <v>1.84</v>
          </cell>
        </row>
        <row r="3136">
          <cell r="A3136" t="str">
            <v>N</v>
          </cell>
          <cell r="I3136">
            <v>35.36</v>
          </cell>
        </row>
        <row r="3137">
          <cell r="A3137" t="str">
            <v>N</v>
          </cell>
          <cell r="I3137">
            <v>5.04</v>
          </cell>
        </row>
        <row r="3138">
          <cell r="A3138" t="str">
            <v>N</v>
          </cell>
          <cell r="I3138">
            <v>7.73</v>
          </cell>
        </row>
        <row r="3139">
          <cell r="A3139" t="str">
            <v>N</v>
          </cell>
          <cell r="I3139">
            <v>9.8000000000000007</v>
          </cell>
        </row>
        <row r="3140">
          <cell r="A3140" t="str">
            <v>N</v>
          </cell>
          <cell r="I3140">
            <v>17.36</v>
          </cell>
        </row>
        <row r="3141">
          <cell r="A3141" t="str">
            <v>N</v>
          </cell>
          <cell r="I3141">
            <v>5.29</v>
          </cell>
        </row>
        <row r="3142">
          <cell r="A3142" t="str">
            <v>N</v>
          </cell>
          <cell r="I3142">
            <v>7.65</v>
          </cell>
        </row>
        <row r="3143">
          <cell r="A3143" t="str">
            <v>N</v>
          </cell>
          <cell r="I3143">
            <v>3.4</v>
          </cell>
        </row>
        <row r="3144">
          <cell r="A3144" t="str">
            <v>N</v>
          </cell>
          <cell r="I3144">
            <v>0.78</v>
          </cell>
        </row>
        <row r="3145">
          <cell r="A3145" t="str">
            <v>N</v>
          </cell>
          <cell r="I3145">
            <v>6.94</v>
          </cell>
        </row>
        <row r="3146">
          <cell r="A3146" t="str">
            <v>N</v>
          </cell>
          <cell r="I3146">
            <v>5.04</v>
          </cell>
        </row>
        <row r="3147">
          <cell r="A3147" t="str">
            <v>N</v>
          </cell>
          <cell r="I3147">
            <v>40.79</v>
          </cell>
        </row>
        <row r="3148">
          <cell r="A3148" t="str">
            <v>N</v>
          </cell>
          <cell r="I3148">
            <v>53.3</v>
          </cell>
        </row>
        <row r="3149">
          <cell r="A3149" t="str">
            <v>N</v>
          </cell>
          <cell r="I3149">
            <v>3.23</v>
          </cell>
        </row>
        <row r="3150">
          <cell r="A3150" t="str">
            <v>N</v>
          </cell>
          <cell r="I3150">
            <v>5.04</v>
          </cell>
        </row>
        <row r="3151">
          <cell r="A3151" t="str">
            <v>N</v>
          </cell>
          <cell r="I3151">
            <v>3.15</v>
          </cell>
        </row>
        <row r="3152">
          <cell r="A3152" t="str">
            <v>N</v>
          </cell>
          <cell r="I3152">
            <v>23.52</v>
          </cell>
        </row>
        <row r="3153">
          <cell r="A3153" t="str">
            <v>N</v>
          </cell>
          <cell r="I3153">
            <v>6.57</v>
          </cell>
        </row>
        <row r="3154">
          <cell r="A3154" t="str">
            <v>N</v>
          </cell>
          <cell r="I3154">
            <v>7.19</v>
          </cell>
        </row>
        <row r="3155">
          <cell r="A3155" t="str">
            <v>N</v>
          </cell>
          <cell r="I3155">
            <v>5.04</v>
          </cell>
        </row>
        <row r="3156">
          <cell r="A3156" t="str">
            <v>N</v>
          </cell>
          <cell r="I3156">
            <v>27.06</v>
          </cell>
        </row>
        <row r="3157">
          <cell r="A3157" t="str">
            <v>N</v>
          </cell>
          <cell r="I3157">
            <v>1.68</v>
          </cell>
        </row>
        <row r="3158">
          <cell r="A3158" t="str">
            <v>N</v>
          </cell>
          <cell r="I3158">
            <v>25.02</v>
          </cell>
        </row>
        <row r="3159">
          <cell r="A3159" t="str">
            <v>N</v>
          </cell>
          <cell r="I3159">
            <v>20.53</v>
          </cell>
        </row>
        <row r="3160">
          <cell r="A3160" t="str">
            <v>N</v>
          </cell>
          <cell r="I3160">
            <v>3.37</v>
          </cell>
        </row>
        <row r="3161">
          <cell r="A3161" t="str">
            <v>N</v>
          </cell>
          <cell r="I3161">
            <v>1.31</v>
          </cell>
        </row>
        <row r="3162">
          <cell r="A3162" t="str">
            <v>N</v>
          </cell>
          <cell r="I3162">
            <v>4.6100000000000003</v>
          </cell>
        </row>
        <row r="3163">
          <cell r="A3163" t="str">
            <v>N</v>
          </cell>
          <cell r="I3163">
            <v>3.36</v>
          </cell>
        </row>
        <row r="3164">
          <cell r="A3164" t="str">
            <v>N</v>
          </cell>
          <cell r="I3164">
            <v>-1.32</v>
          </cell>
        </row>
        <row r="3165">
          <cell r="A3165" t="str">
            <v>N</v>
          </cell>
          <cell r="I3165">
            <v>20.71</v>
          </cell>
        </row>
        <row r="3166">
          <cell r="A3166" t="str">
            <v>N</v>
          </cell>
          <cell r="I3166">
            <v>86.06</v>
          </cell>
        </row>
        <row r="3167">
          <cell r="A3167" t="str">
            <v>N</v>
          </cell>
          <cell r="I3167">
            <v>1.76</v>
          </cell>
        </row>
        <row r="3168">
          <cell r="A3168" t="str">
            <v>N</v>
          </cell>
          <cell r="I3168">
            <v>1.44</v>
          </cell>
        </row>
        <row r="3169">
          <cell r="A3169" t="str">
            <v>N</v>
          </cell>
          <cell r="I3169">
            <v>10.65</v>
          </cell>
        </row>
        <row r="3170">
          <cell r="A3170" t="str">
            <v>N</v>
          </cell>
          <cell r="I3170">
            <v>1.68</v>
          </cell>
        </row>
        <row r="3171">
          <cell r="A3171" t="str">
            <v>N</v>
          </cell>
          <cell r="I3171">
            <v>6.15</v>
          </cell>
        </row>
        <row r="3172">
          <cell r="A3172" t="str">
            <v>N</v>
          </cell>
          <cell r="I3172">
            <v>5.04</v>
          </cell>
        </row>
        <row r="3173">
          <cell r="A3173" t="str">
            <v>N</v>
          </cell>
          <cell r="I3173">
            <v>44.98</v>
          </cell>
        </row>
        <row r="3174">
          <cell r="A3174" t="str">
            <v>N</v>
          </cell>
          <cell r="I3174">
            <v>2.15</v>
          </cell>
        </row>
        <row r="3175">
          <cell r="A3175" t="str">
            <v>N</v>
          </cell>
          <cell r="I3175">
            <v>7.1</v>
          </cell>
        </row>
        <row r="3176">
          <cell r="A3176" t="str">
            <v>N</v>
          </cell>
          <cell r="I3176">
            <v>1.93</v>
          </cell>
        </row>
        <row r="3177">
          <cell r="A3177" t="str">
            <v>N</v>
          </cell>
          <cell r="I3177">
            <v>5.04</v>
          </cell>
        </row>
        <row r="3178">
          <cell r="A3178" t="str">
            <v>N</v>
          </cell>
          <cell r="I3178">
            <v>22.15</v>
          </cell>
        </row>
        <row r="3179">
          <cell r="A3179" t="str">
            <v>N</v>
          </cell>
          <cell r="I3179">
            <v>2.09</v>
          </cell>
        </row>
        <row r="3180">
          <cell r="A3180" t="str">
            <v>N</v>
          </cell>
          <cell r="I3180">
            <v>46.47</v>
          </cell>
        </row>
        <row r="3181">
          <cell r="A3181" t="str">
            <v>N</v>
          </cell>
          <cell r="I3181">
            <v>39.729999999999997</v>
          </cell>
        </row>
        <row r="3182">
          <cell r="A3182" t="str">
            <v>N</v>
          </cell>
          <cell r="I3182">
            <v>2.06</v>
          </cell>
        </row>
        <row r="3183">
          <cell r="A3183" t="str">
            <v>N</v>
          </cell>
          <cell r="I3183">
            <v>17.489999999999998</v>
          </cell>
        </row>
        <row r="3184">
          <cell r="A3184" t="str">
            <v>N</v>
          </cell>
          <cell r="I3184">
            <v>0.56000000000000005</v>
          </cell>
        </row>
        <row r="3185">
          <cell r="A3185" t="str">
            <v>N</v>
          </cell>
          <cell r="I3185">
            <v>10.08</v>
          </cell>
        </row>
        <row r="3186">
          <cell r="A3186" t="str">
            <v>N</v>
          </cell>
          <cell r="I3186">
            <v>1.68</v>
          </cell>
        </row>
        <row r="3187">
          <cell r="A3187" t="str">
            <v>N</v>
          </cell>
          <cell r="I3187">
            <v>155.65</v>
          </cell>
        </row>
        <row r="3188">
          <cell r="A3188" t="str">
            <v>N</v>
          </cell>
          <cell r="I3188">
            <v>6.28</v>
          </cell>
        </row>
        <row r="3189">
          <cell r="A3189" t="str">
            <v>N</v>
          </cell>
          <cell r="I3189">
            <v>26.28</v>
          </cell>
        </row>
        <row r="3190">
          <cell r="A3190" t="str">
            <v>N</v>
          </cell>
          <cell r="I3190">
            <v>3.7</v>
          </cell>
        </row>
        <row r="3191">
          <cell r="A3191" t="str">
            <v>N</v>
          </cell>
          <cell r="I3191">
            <v>76.17</v>
          </cell>
        </row>
        <row r="3192">
          <cell r="A3192" t="str">
            <v>N</v>
          </cell>
          <cell r="I3192">
            <v>15.82</v>
          </cell>
        </row>
        <row r="3193">
          <cell r="A3193" t="str">
            <v>N</v>
          </cell>
          <cell r="I3193">
            <v>26.38</v>
          </cell>
        </row>
        <row r="3194">
          <cell r="A3194" t="str">
            <v>N</v>
          </cell>
          <cell r="I3194">
            <v>13.45</v>
          </cell>
        </row>
        <row r="3195">
          <cell r="A3195" t="str">
            <v>N</v>
          </cell>
          <cell r="I3195">
            <v>13.44</v>
          </cell>
        </row>
        <row r="3196">
          <cell r="A3196" t="str">
            <v>N</v>
          </cell>
          <cell r="I3196">
            <v>8.81</v>
          </cell>
        </row>
        <row r="3197">
          <cell r="A3197" t="str">
            <v>N</v>
          </cell>
          <cell r="I3197">
            <v>3.76</v>
          </cell>
        </row>
        <row r="3198">
          <cell r="A3198" t="str">
            <v>N</v>
          </cell>
          <cell r="I3198">
            <v>8.8800000000000008</v>
          </cell>
        </row>
        <row r="3199">
          <cell r="A3199" t="str">
            <v>N</v>
          </cell>
          <cell r="I3199">
            <v>22.97</v>
          </cell>
        </row>
        <row r="3200">
          <cell r="A3200" t="str">
            <v>N</v>
          </cell>
          <cell r="I3200">
            <v>1.69</v>
          </cell>
        </row>
        <row r="3201">
          <cell r="A3201" t="str">
            <v>N</v>
          </cell>
          <cell r="I3201">
            <v>50.33</v>
          </cell>
        </row>
        <row r="3202">
          <cell r="A3202" t="str">
            <v>N</v>
          </cell>
          <cell r="I3202">
            <v>8.4</v>
          </cell>
        </row>
        <row r="3203">
          <cell r="A3203" t="str">
            <v>N</v>
          </cell>
          <cell r="I3203">
            <v>144.88999999999999</v>
          </cell>
        </row>
        <row r="3204">
          <cell r="A3204" t="str">
            <v>N</v>
          </cell>
          <cell r="I3204">
            <v>3.36</v>
          </cell>
        </row>
        <row r="3205">
          <cell r="A3205" t="str">
            <v>N</v>
          </cell>
          <cell r="I3205">
            <v>90.02</v>
          </cell>
        </row>
        <row r="3206">
          <cell r="A3206" t="str">
            <v>N</v>
          </cell>
          <cell r="I3206">
            <v>0.13</v>
          </cell>
        </row>
        <row r="3207">
          <cell r="A3207" t="str">
            <v>N</v>
          </cell>
          <cell r="I3207">
            <v>0.25</v>
          </cell>
        </row>
        <row r="3208">
          <cell r="A3208" t="str">
            <v>N</v>
          </cell>
          <cell r="I3208">
            <v>1.59</v>
          </cell>
        </row>
        <row r="3209">
          <cell r="A3209" t="str">
            <v>N</v>
          </cell>
          <cell r="I3209">
            <v>-0.85</v>
          </cell>
        </row>
        <row r="3210">
          <cell r="A3210" t="str">
            <v>N</v>
          </cell>
          <cell r="I3210">
            <v>1.05</v>
          </cell>
        </row>
        <row r="3211">
          <cell r="A3211" t="str">
            <v>N</v>
          </cell>
          <cell r="I3211">
            <v>3.19</v>
          </cell>
        </row>
        <row r="3212">
          <cell r="A3212" t="str">
            <v>N</v>
          </cell>
          <cell r="I3212">
            <v>0.82</v>
          </cell>
        </row>
        <row r="3213">
          <cell r="A3213" t="str">
            <v>N</v>
          </cell>
          <cell r="I3213">
            <v>0.1</v>
          </cell>
        </row>
        <row r="3214">
          <cell r="A3214" t="str">
            <v>N</v>
          </cell>
          <cell r="I3214">
            <v>0.78</v>
          </cell>
        </row>
        <row r="3215">
          <cell r="A3215" t="str">
            <v>N</v>
          </cell>
          <cell r="I3215">
            <v>1.27</v>
          </cell>
        </row>
        <row r="3216">
          <cell r="A3216" t="str">
            <v>N</v>
          </cell>
          <cell r="I3216">
            <v>0.02</v>
          </cell>
        </row>
        <row r="3217">
          <cell r="A3217" t="str">
            <v>N</v>
          </cell>
          <cell r="I3217">
            <v>1.02</v>
          </cell>
        </row>
        <row r="3218">
          <cell r="A3218" t="str">
            <v>N</v>
          </cell>
          <cell r="I3218">
            <v>-4.5999999999999996</v>
          </cell>
        </row>
        <row r="3219">
          <cell r="A3219" t="str">
            <v>N</v>
          </cell>
          <cell r="I3219">
            <v>16.91</v>
          </cell>
        </row>
        <row r="3220">
          <cell r="A3220" t="str">
            <v>N</v>
          </cell>
          <cell r="I3220">
            <v>-1.69</v>
          </cell>
        </row>
        <row r="3221">
          <cell r="A3221" t="str">
            <v>N</v>
          </cell>
          <cell r="I3221">
            <v>-2.0699999999999998</v>
          </cell>
        </row>
        <row r="3222">
          <cell r="A3222" t="str">
            <v>N</v>
          </cell>
          <cell r="I3222">
            <v>17.079999999999998</v>
          </cell>
        </row>
        <row r="3223">
          <cell r="A3223" t="str">
            <v>N</v>
          </cell>
          <cell r="I3223">
            <v>8.14</v>
          </cell>
        </row>
        <row r="3224">
          <cell r="A3224" t="str">
            <v>N</v>
          </cell>
          <cell r="I3224">
            <v>0.75</v>
          </cell>
        </row>
        <row r="3225">
          <cell r="A3225" t="str">
            <v>N</v>
          </cell>
          <cell r="I3225">
            <v>-1.39</v>
          </cell>
        </row>
        <row r="3226">
          <cell r="A3226" t="str">
            <v>N</v>
          </cell>
        </row>
        <row r="3227">
          <cell r="A3227">
            <v>315</v>
          </cell>
          <cell r="I3227">
            <v>24252.800000000057</v>
          </cell>
        </row>
        <row r="3228">
          <cell r="A3228" t="str">
            <v>N</v>
          </cell>
          <cell r="I3228">
            <v>13.28</v>
          </cell>
        </row>
        <row r="3229">
          <cell r="A3229" t="str">
            <v>N</v>
          </cell>
          <cell r="I3229">
            <v>5859.98</v>
          </cell>
        </row>
        <row r="3230">
          <cell r="A3230" t="str">
            <v>N</v>
          </cell>
          <cell r="I3230">
            <v>1.95</v>
          </cell>
        </row>
        <row r="3231">
          <cell r="A3231" t="str">
            <v>N</v>
          </cell>
          <cell r="I3231">
            <v>4.91</v>
          </cell>
        </row>
        <row r="3232">
          <cell r="A3232" t="str">
            <v>N</v>
          </cell>
          <cell r="I3232">
            <v>15.12</v>
          </cell>
        </row>
        <row r="3233">
          <cell r="A3233" t="str">
            <v>N</v>
          </cell>
          <cell r="I3233">
            <v>148.44</v>
          </cell>
        </row>
        <row r="3234">
          <cell r="A3234" t="str">
            <v>N</v>
          </cell>
          <cell r="I3234">
            <v>39.56</v>
          </cell>
        </row>
        <row r="3235">
          <cell r="A3235" t="str">
            <v>N</v>
          </cell>
          <cell r="I3235">
            <v>3.81</v>
          </cell>
        </row>
        <row r="3236">
          <cell r="A3236" t="str">
            <v>N</v>
          </cell>
          <cell r="I3236">
            <v>29.88</v>
          </cell>
        </row>
        <row r="3237">
          <cell r="A3237" t="str">
            <v>N</v>
          </cell>
          <cell r="I3237">
            <v>5.61</v>
          </cell>
        </row>
        <row r="3238">
          <cell r="A3238" t="str">
            <v>N</v>
          </cell>
          <cell r="I3238">
            <v>10.94</v>
          </cell>
        </row>
        <row r="3239">
          <cell r="A3239" t="str">
            <v>N</v>
          </cell>
          <cell r="I3239">
            <v>57.52</v>
          </cell>
        </row>
        <row r="3240">
          <cell r="A3240" t="str">
            <v>N</v>
          </cell>
          <cell r="I3240">
            <v>2.73</v>
          </cell>
        </row>
        <row r="3241">
          <cell r="A3241" t="str">
            <v>N</v>
          </cell>
          <cell r="I3241">
            <v>1.68</v>
          </cell>
        </row>
        <row r="3242">
          <cell r="A3242" t="str">
            <v>N</v>
          </cell>
          <cell r="I3242">
            <v>9.66</v>
          </cell>
        </row>
        <row r="3243">
          <cell r="A3243" t="str">
            <v>N</v>
          </cell>
          <cell r="I3243">
            <v>75.510000000000005</v>
          </cell>
        </row>
        <row r="3244">
          <cell r="A3244" t="str">
            <v>N</v>
          </cell>
          <cell r="I3244">
            <v>1.68</v>
          </cell>
        </row>
        <row r="3245">
          <cell r="A3245" t="str">
            <v>N</v>
          </cell>
          <cell r="I3245">
            <v>5.28</v>
          </cell>
        </row>
        <row r="3246">
          <cell r="A3246" t="str">
            <v>N</v>
          </cell>
          <cell r="I3246">
            <v>26.88</v>
          </cell>
        </row>
        <row r="3247">
          <cell r="A3247" t="str">
            <v>N</v>
          </cell>
          <cell r="I3247">
            <v>1.72</v>
          </cell>
        </row>
        <row r="3248">
          <cell r="A3248" t="str">
            <v>N</v>
          </cell>
          <cell r="I3248">
            <v>26.39</v>
          </cell>
        </row>
        <row r="3249">
          <cell r="A3249" t="str">
            <v>N</v>
          </cell>
          <cell r="I3249">
            <v>7.94</v>
          </cell>
        </row>
        <row r="3250">
          <cell r="A3250" t="str">
            <v>N</v>
          </cell>
          <cell r="I3250">
            <v>5.72</v>
          </cell>
        </row>
        <row r="3251">
          <cell r="A3251" t="str">
            <v>N</v>
          </cell>
          <cell r="I3251">
            <v>1.96</v>
          </cell>
        </row>
        <row r="3252">
          <cell r="A3252" t="str">
            <v>N</v>
          </cell>
          <cell r="I3252">
            <v>5.04</v>
          </cell>
        </row>
        <row r="3253">
          <cell r="A3253" t="str">
            <v>N</v>
          </cell>
          <cell r="I3253">
            <v>18.59</v>
          </cell>
        </row>
        <row r="3254">
          <cell r="A3254" t="str">
            <v>N</v>
          </cell>
          <cell r="I3254">
            <v>5.04</v>
          </cell>
        </row>
        <row r="3255">
          <cell r="A3255" t="str">
            <v>N</v>
          </cell>
          <cell r="I3255">
            <v>15.43</v>
          </cell>
        </row>
        <row r="3256">
          <cell r="A3256" t="str">
            <v>N</v>
          </cell>
          <cell r="I3256">
            <v>3.56</v>
          </cell>
        </row>
        <row r="3257">
          <cell r="A3257" t="str">
            <v>N</v>
          </cell>
          <cell r="I3257">
            <v>29.86</v>
          </cell>
        </row>
        <row r="3258">
          <cell r="A3258" t="str">
            <v>N</v>
          </cell>
          <cell r="I3258">
            <v>1.7</v>
          </cell>
        </row>
        <row r="3259">
          <cell r="A3259" t="str">
            <v>N</v>
          </cell>
          <cell r="I3259">
            <v>23.86</v>
          </cell>
        </row>
        <row r="3260">
          <cell r="A3260" t="str">
            <v>N</v>
          </cell>
          <cell r="I3260">
            <v>35.28</v>
          </cell>
        </row>
        <row r="3261">
          <cell r="A3261" t="str">
            <v>N</v>
          </cell>
          <cell r="I3261">
            <v>0.1</v>
          </cell>
        </row>
        <row r="3262">
          <cell r="A3262" t="str">
            <v>N</v>
          </cell>
          <cell r="I3262">
            <v>4.32</v>
          </cell>
        </row>
        <row r="3263">
          <cell r="A3263" t="str">
            <v>N</v>
          </cell>
          <cell r="I3263">
            <v>5.04</v>
          </cell>
        </row>
        <row r="3264">
          <cell r="A3264" t="str">
            <v>N</v>
          </cell>
          <cell r="I3264">
            <v>5.04</v>
          </cell>
        </row>
        <row r="3265">
          <cell r="A3265" t="str">
            <v>N</v>
          </cell>
          <cell r="I3265">
            <v>8.31</v>
          </cell>
        </row>
        <row r="3266">
          <cell r="A3266" t="str">
            <v>N</v>
          </cell>
          <cell r="I3266">
            <v>5.98</v>
          </cell>
        </row>
        <row r="3267">
          <cell r="A3267" t="str">
            <v>N</v>
          </cell>
          <cell r="I3267">
            <v>1.68</v>
          </cell>
        </row>
        <row r="3268">
          <cell r="A3268" t="str">
            <v>N</v>
          </cell>
          <cell r="I3268">
            <v>3.47</v>
          </cell>
        </row>
        <row r="3269">
          <cell r="A3269" t="str">
            <v>N</v>
          </cell>
          <cell r="I3269">
            <v>4.8899999999999997</v>
          </cell>
        </row>
        <row r="3270">
          <cell r="A3270" t="str">
            <v>N</v>
          </cell>
          <cell r="I3270">
            <v>68.39</v>
          </cell>
        </row>
        <row r="3271">
          <cell r="A3271" t="str">
            <v>N</v>
          </cell>
          <cell r="I3271">
            <v>6.29</v>
          </cell>
        </row>
        <row r="3272">
          <cell r="A3272" t="str">
            <v>N</v>
          </cell>
          <cell r="I3272">
            <v>40.19</v>
          </cell>
        </row>
        <row r="3273">
          <cell r="A3273" t="str">
            <v>N</v>
          </cell>
          <cell r="I3273">
            <v>20.29</v>
          </cell>
        </row>
        <row r="3274">
          <cell r="A3274" t="str">
            <v>N</v>
          </cell>
          <cell r="I3274">
            <v>12.87</v>
          </cell>
        </row>
        <row r="3275">
          <cell r="A3275" t="str">
            <v>N</v>
          </cell>
          <cell r="I3275">
            <v>15.87</v>
          </cell>
        </row>
        <row r="3276">
          <cell r="A3276" t="str">
            <v>N</v>
          </cell>
          <cell r="I3276">
            <v>12.62</v>
          </cell>
        </row>
        <row r="3277">
          <cell r="A3277" t="str">
            <v>N</v>
          </cell>
          <cell r="I3277">
            <v>16.8</v>
          </cell>
        </row>
        <row r="3278">
          <cell r="A3278" t="str">
            <v>N</v>
          </cell>
          <cell r="I3278">
            <v>12.91</v>
          </cell>
        </row>
        <row r="3279">
          <cell r="A3279" t="str">
            <v>N</v>
          </cell>
          <cell r="I3279">
            <v>5.04</v>
          </cell>
        </row>
        <row r="3280">
          <cell r="A3280" t="str">
            <v>N</v>
          </cell>
          <cell r="I3280">
            <v>3.91</v>
          </cell>
        </row>
        <row r="3281">
          <cell r="A3281" t="str">
            <v>N</v>
          </cell>
          <cell r="I3281">
            <v>8.82</v>
          </cell>
        </row>
        <row r="3282">
          <cell r="A3282" t="str">
            <v>N</v>
          </cell>
          <cell r="I3282">
            <v>2.23</v>
          </cell>
        </row>
        <row r="3283">
          <cell r="A3283" t="str">
            <v>N</v>
          </cell>
          <cell r="I3283">
            <v>25.54</v>
          </cell>
        </row>
        <row r="3284">
          <cell r="A3284" t="str">
            <v>N</v>
          </cell>
          <cell r="I3284">
            <v>2.4900000000000002</v>
          </cell>
        </row>
        <row r="3285">
          <cell r="A3285" t="str">
            <v>N</v>
          </cell>
          <cell r="I3285">
            <v>28.36</v>
          </cell>
        </row>
        <row r="3286">
          <cell r="A3286" t="str">
            <v>N</v>
          </cell>
          <cell r="I3286">
            <v>23.24</v>
          </cell>
        </row>
        <row r="3287">
          <cell r="A3287" t="str">
            <v>N</v>
          </cell>
          <cell r="I3287">
            <v>10.63</v>
          </cell>
        </row>
        <row r="3288">
          <cell r="A3288" t="str">
            <v>N</v>
          </cell>
          <cell r="I3288">
            <v>5.82</v>
          </cell>
        </row>
        <row r="3289">
          <cell r="A3289" t="str">
            <v>N</v>
          </cell>
          <cell r="I3289">
            <v>1.71</v>
          </cell>
        </row>
        <row r="3290">
          <cell r="A3290" t="str">
            <v>N</v>
          </cell>
          <cell r="I3290">
            <v>22.62</v>
          </cell>
        </row>
        <row r="3291">
          <cell r="A3291" t="str">
            <v>N</v>
          </cell>
          <cell r="I3291">
            <v>6.66</v>
          </cell>
        </row>
        <row r="3292">
          <cell r="A3292" t="str">
            <v>N</v>
          </cell>
          <cell r="I3292">
            <v>26.27</v>
          </cell>
        </row>
        <row r="3293">
          <cell r="A3293" t="str">
            <v>N</v>
          </cell>
          <cell r="I3293">
            <v>138.05000000000001</v>
          </cell>
        </row>
        <row r="3294">
          <cell r="A3294" t="str">
            <v>N</v>
          </cell>
          <cell r="I3294">
            <v>25.83</v>
          </cell>
        </row>
        <row r="3295">
          <cell r="A3295" t="str">
            <v>N</v>
          </cell>
          <cell r="I3295">
            <v>2.72</v>
          </cell>
        </row>
        <row r="3296">
          <cell r="A3296" t="str">
            <v>N</v>
          </cell>
          <cell r="I3296">
            <v>5.04</v>
          </cell>
        </row>
        <row r="3297">
          <cell r="A3297" t="str">
            <v>N</v>
          </cell>
          <cell r="I3297">
            <v>73.28</v>
          </cell>
        </row>
        <row r="3298">
          <cell r="A3298" t="str">
            <v>N</v>
          </cell>
          <cell r="I3298">
            <v>3.62</v>
          </cell>
        </row>
        <row r="3299">
          <cell r="A3299" t="str">
            <v>N</v>
          </cell>
          <cell r="I3299">
            <v>6.39</v>
          </cell>
        </row>
        <row r="3300">
          <cell r="A3300" t="str">
            <v>N</v>
          </cell>
          <cell r="I3300">
            <v>1.68</v>
          </cell>
        </row>
        <row r="3301">
          <cell r="A3301" t="str">
            <v>N</v>
          </cell>
          <cell r="I3301">
            <v>16.98</v>
          </cell>
        </row>
        <row r="3302">
          <cell r="A3302" t="str">
            <v>N</v>
          </cell>
          <cell r="I3302">
            <v>8.5500000000000007</v>
          </cell>
        </row>
        <row r="3303">
          <cell r="A3303" t="str">
            <v>N</v>
          </cell>
          <cell r="I3303">
            <v>32.14</v>
          </cell>
        </row>
        <row r="3304">
          <cell r="A3304" t="str">
            <v>N</v>
          </cell>
          <cell r="I3304">
            <v>63.91</v>
          </cell>
        </row>
        <row r="3305">
          <cell r="A3305" t="str">
            <v>N</v>
          </cell>
          <cell r="I3305">
            <v>0.38</v>
          </cell>
        </row>
        <row r="3306">
          <cell r="A3306" t="str">
            <v>N</v>
          </cell>
          <cell r="I3306">
            <v>115.18</v>
          </cell>
        </row>
        <row r="3307">
          <cell r="A3307" t="str">
            <v>N</v>
          </cell>
          <cell r="I3307">
            <v>4.7699999999999996</v>
          </cell>
        </row>
        <row r="3308">
          <cell r="A3308" t="str">
            <v>N</v>
          </cell>
          <cell r="I3308">
            <v>1.26</v>
          </cell>
        </row>
        <row r="3309">
          <cell r="A3309" t="str">
            <v>N</v>
          </cell>
          <cell r="I3309">
            <v>2.14</v>
          </cell>
        </row>
        <row r="3310">
          <cell r="A3310" t="str">
            <v>N</v>
          </cell>
          <cell r="I3310">
            <v>5.04</v>
          </cell>
        </row>
        <row r="3311">
          <cell r="A3311" t="str">
            <v>N</v>
          </cell>
          <cell r="I3311">
            <v>53.83</v>
          </cell>
        </row>
        <row r="3312">
          <cell r="A3312" t="str">
            <v>N</v>
          </cell>
          <cell r="I3312">
            <v>11.78</v>
          </cell>
        </row>
        <row r="3313">
          <cell r="A3313" t="str">
            <v>N</v>
          </cell>
          <cell r="I3313">
            <v>11.37</v>
          </cell>
        </row>
        <row r="3314">
          <cell r="A3314" t="str">
            <v>N</v>
          </cell>
          <cell r="I3314">
            <v>16.73</v>
          </cell>
        </row>
        <row r="3315">
          <cell r="A3315" t="str">
            <v>N</v>
          </cell>
          <cell r="I3315">
            <v>36.020000000000003</v>
          </cell>
        </row>
        <row r="3316">
          <cell r="A3316" t="str">
            <v>N</v>
          </cell>
          <cell r="I3316">
            <v>13.55</v>
          </cell>
        </row>
        <row r="3317">
          <cell r="A3317" t="str">
            <v>N</v>
          </cell>
          <cell r="I3317">
            <v>1.68</v>
          </cell>
        </row>
        <row r="3318">
          <cell r="A3318" t="str">
            <v>N</v>
          </cell>
          <cell r="I3318">
            <v>51.75</v>
          </cell>
        </row>
        <row r="3319">
          <cell r="A3319" t="str">
            <v>N</v>
          </cell>
          <cell r="I3319">
            <v>6.54</v>
          </cell>
        </row>
        <row r="3320">
          <cell r="A3320" t="str">
            <v>N</v>
          </cell>
          <cell r="I3320">
            <v>3.92</v>
          </cell>
        </row>
        <row r="3321">
          <cell r="A3321" t="str">
            <v>N</v>
          </cell>
          <cell r="I3321">
            <v>5.23</v>
          </cell>
        </row>
        <row r="3322">
          <cell r="A3322" t="str">
            <v>N</v>
          </cell>
          <cell r="I3322">
            <v>-2.76</v>
          </cell>
        </row>
        <row r="3323">
          <cell r="A3323" t="str">
            <v>N</v>
          </cell>
          <cell r="I3323">
            <v>38.49</v>
          </cell>
        </row>
        <row r="3324">
          <cell r="A3324" t="str">
            <v>N</v>
          </cell>
          <cell r="I3324">
            <v>27.82</v>
          </cell>
        </row>
        <row r="3325">
          <cell r="A3325" t="str">
            <v>N</v>
          </cell>
          <cell r="I3325">
            <v>31.39</v>
          </cell>
        </row>
        <row r="3326">
          <cell r="A3326" t="str">
            <v>N</v>
          </cell>
          <cell r="I3326">
            <v>158.18</v>
          </cell>
        </row>
        <row r="3327">
          <cell r="A3327" t="str">
            <v>N</v>
          </cell>
          <cell r="I3327">
            <v>3.36</v>
          </cell>
        </row>
        <row r="3328">
          <cell r="A3328" t="str">
            <v>N</v>
          </cell>
          <cell r="I3328">
            <v>31.33</v>
          </cell>
        </row>
        <row r="3329">
          <cell r="A3329" t="str">
            <v>N</v>
          </cell>
          <cell r="I3329">
            <v>4.5599999999999996</v>
          </cell>
        </row>
        <row r="3330">
          <cell r="A3330" t="str">
            <v>N</v>
          </cell>
          <cell r="I3330">
            <v>4</v>
          </cell>
        </row>
        <row r="3331">
          <cell r="A3331" t="str">
            <v>N</v>
          </cell>
          <cell r="I3331">
            <v>10.63</v>
          </cell>
        </row>
        <row r="3332">
          <cell r="A3332" t="str">
            <v>N</v>
          </cell>
          <cell r="I3332">
            <v>11.01</v>
          </cell>
        </row>
        <row r="3333">
          <cell r="A3333" t="str">
            <v>N</v>
          </cell>
          <cell r="I3333">
            <v>1.68</v>
          </cell>
        </row>
        <row r="3334">
          <cell r="A3334" t="str">
            <v>N</v>
          </cell>
          <cell r="I3334">
            <v>5.67</v>
          </cell>
        </row>
        <row r="3335">
          <cell r="A3335" t="str">
            <v>N</v>
          </cell>
          <cell r="I3335">
            <v>133.09</v>
          </cell>
        </row>
        <row r="3336">
          <cell r="A3336" t="str">
            <v>N</v>
          </cell>
          <cell r="I3336">
            <v>21.65</v>
          </cell>
        </row>
        <row r="3337">
          <cell r="A3337" t="str">
            <v>N</v>
          </cell>
          <cell r="I3337">
            <v>9.4700000000000006</v>
          </cell>
        </row>
        <row r="3338">
          <cell r="A3338" t="str">
            <v>N</v>
          </cell>
          <cell r="I3338">
            <v>5.6</v>
          </cell>
        </row>
        <row r="3339">
          <cell r="A3339" t="str">
            <v>N</v>
          </cell>
          <cell r="I3339">
            <v>99.42</v>
          </cell>
        </row>
        <row r="3340">
          <cell r="A3340" t="str">
            <v>N</v>
          </cell>
          <cell r="I3340">
            <v>8.67</v>
          </cell>
        </row>
        <row r="3341">
          <cell r="A3341" t="str">
            <v>N</v>
          </cell>
          <cell r="I3341">
            <v>1.68</v>
          </cell>
        </row>
        <row r="3342">
          <cell r="A3342" t="str">
            <v>N</v>
          </cell>
          <cell r="I3342">
            <v>10.91</v>
          </cell>
        </row>
        <row r="3343">
          <cell r="A3343" t="str">
            <v>N</v>
          </cell>
          <cell r="I3343">
            <v>9.5500000000000007</v>
          </cell>
        </row>
        <row r="3344">
          <cell r="A3344" t="str">
            <v>N</v>
          </cell>
          <cell r="I3344">
            <v>12.8</v>
          </cell>
        </row>
        <row r="3345">
          <cell r="A3345" t="str">
            <v>N</v>
          </cell>
          <cell r="I3345">
            <v>8.4</v>
          </cell>
        </row>
        <row r="3346">
          <cell r="A3346" t="str">
            <v>N</v>
          </cell>
          <cell r="I3346">
            <v>6.18</v>
          </cell>
        </row>
        <row r="3347">
          <cell r="A3347" t="str">
            <v>N</v>
          </cell>
          <cell r="I3347">
            <v>166.91</v>
          </cell>
        </row>
        <row r="3348">
          <cell r="A3348" t="str">
            <v>N</v>
          </cell>
          <cell r="I3348">
            <v>4.08</v>
          </cell>
        </row>
        <row r="3349">
          <cell r="A3349" t="str">
            <v>N</v>
          </cell>
          <cell r="I3349">
            <v>1.76</v>
          </cell>
        </row>
        <row r="3350">
          <cell r="A3350" t="str">
            <v>N</v>
          </cell>
          <cell r="I3350">
            <v>110.95</v>
          </cell>
        </row>
        <row r="3351">
          <cell r="A3351" t="str">
            <v>N</v>
          </cell>
          <cell r="I3351">
            <v>139.21</v>
          </cell>
        </row>
        <row r="3352">
          <cell r="A3352" t="str">
            <v>N</v>
          </cell>
          <cell r="I3352">
            <v>19.07</v>
          </cell>
        </row>
        <row r="3353">
          <cell r="A3353" t="str">
            <v>N</v>
          </cell>
          <cell r="I3353">
            <v>20.92</v>
          </cell>
        </row>
        <row r="3354">
          <cell r="A3354" t="str">
            <v>N</v>
          </cell>
          <cell r="I3354">
            <v>21.06</v>
          </cell>
        </row>
        <row r="3355">
          <cell r="A3355" t="str">
            <v>N</v>
          </cell>
          <cell r="I3355">
            <v>5.82</v>
          </cell>
        </row>
        <row r="3356">
          <cell r="A3356" t="str">
            <v>N</v>
          </cell>
          <cell r="I3356">
            <v>3.36</v>
          </cell>
        </row>
        <row r="3357">
          <cell r="A3357" t="str">
            <v>N</v>
          </cell>
          <cell r="I3357">
            <v>5.15</v>
          </cell>
        </row>
        <row r="3358">
          <cell r="A3358" t="str">
            <v>N</v>
          </cell>
          <cell r="I3358">
            <v>12.4</v>
          </cell>
        </row>
        <row r="3359">
          <cell r="A3359" t="str">
            <v>N</v>
          </cell>
          <cell r="I3359">
            <v>7.25</v>
          </cell>
        </row>
        <row r="3360">
          <cell r="A3360" t="str">
            <v>N</v>
          </cell>
          <cell r="I3360">
            <v>6.82</v>
          </cell>
        </row>
        <row r="3361">
          <cell r="A3361" t="str">
            <v>N</v>
          </cell>
          <cell r="I3361">
            <v>2.48</v>
          </cell>
        </row>
        <row r="3362">
          <cell r="A3362" t="str">
            <v>N</v>
          </cell>
          <cell r="I3362">
            <v>6.68</v>
          </cell>
        </row>
        <row r="3363">
          <cell r="A3363" t="str">
            <v>N</v>
          </cell>
          <cell r="I3363">
            <v>13.04</v>
          </cell>
        </row>
        <row r="3364">
          <cell r="A3364" t="str">
            <v>N</v>
          </cell>
          <cell r="I3364">
            <v>7.49</v>
          </cell>
        </row>
        <row r="3365">
          <cell r="A3365" t="str">
            <v>N</v>
          </cell>
          <cell r="I3365">
            <v>28.07</v>
          </cell>
        </row>
        <row r="3366">
          <cell r="A3366" t="str">
            <v>N</v>
          </cell>
          <cell r="I3366">
            <v>23.34</v>
          </cell>
        </row>
        <row r="3367">
          <cell r="A3367" t="str">
            <v>N</v>
          </cell>
          <cell r="I3367">
            <v>12.18</v>
          </cell>
        </row>
        <row r="3368">
          <cell r="A3368" t="str">
            <v>N</v>
          </cell>
          <cell r="I3368">
            <v>42.14</v>
          </cell>
        </row>
        <row r="3369">
          <cell r="A3369" t="str">
            <v>N</v>
          </cell>
          <cell r="I3369">
            <v>16.8</v>
          </cell>
        </row>
        <row r="3370">
          <cell r="A3370" t="str">
            <v>N</v>
          </cell>
          <cell r="I3370">
            <v>5.5</v>
          </cell>
        </row>
        <row r="3371">
          <cell r="A3371" t="str">
            <v>N</v>
          </cell>
          <cell r="I3371">
            <v>0.19</v>
          </cell>
        </row>
        <row r="3372">
          <cell r="A3372" t="str">
            <v>N</v>
          </cell>
          <cell r="I3372">
            <v>14.25</v>
          </cell>
        </row>
        <row r="3373">
          <cell r="A3373" t="str">
            <v>N</v>
          </cell>
          <cell r="I3373">
            <v>1.84</v>
          </cell>
        </row>
        <row r="3374">
          <cell r="A3374" t="str">
            <v>N</v>
          </cell>
          <cell r="I3374">
            <v>0.85</v>
          </cell>
        </row>
        <row r="3375">
          <cell r="A3375" t="str">
            <v>N</v>
          </cell>
          <cell r="I3375">
            <v>12.66</v>
          </cell>
        </row>
        <row r="3376">
          <cell r="A3376" t="str">
            <v>N</v>
          </cell>
          <cell r="I3376">
            <v>0.82</v>
          </cell>
        </row>
        <row r="3377">
          <cell r="A3377" t="str">
            <v>N</v>
          </cell>
          <cell r="I3377">
            <v>0.75</v>
          </cell>
        </row>
        <row r="3378">
          <cell r="A3378" t="str">
            <v>N</v>
          </cell>
          <cell r="I3378">
            <v>6.43</v>
          </cell>
        </row>
        <row r="3379">
          <cell r="A3379" t="str">
            <v>N</v>
          </cell>
          <cell r="I3379">
            <v>0.27</v>
          </cell>
        </row>
        <row r="3380">
          <cell r="A3380" t="str">
            <v>N</v>
          </cell>
          <cell r="I3380">
            <v>16.62</v>
          </cell>
        </row>
        <row r="3381">
          <cell r="A3381" t="str">
            <v>N</v>
          </cell>
          <cell r="I3381">
            <v>1.34</v>
          </cell>
        </row>
        <row r="3382">
          <cell r="A3382" t="str">
            <v>N</v>
          </cell>
          <cell r="I3382">
            <v>20.420000000000002</v>
          </cell>
        </row>
        <row r="3383">
          <cell r="A3383" t="str">
            <v>N</v>
          </cell>
          <cell r="I3383">
            <v>0.15</v>
          </cell>
        </row>
        <row r="3384">
          <cell r="A3384" t="str">
            <v>N</v>
          </cell>
          <cell r="I3384">
            <v>25.73</v>
          </cell>
        </row>
        <row r="3385">
          <cell r="A3385" t="str">
            <v>N</v>
          </cell>
          <cell r="I3385">
            <v>0.39</v>
          </cell>
        </row>
        <row r="3386">
          <cell r="A3386" t="str">
            <v>N</v>
          </cell>
          <cell r="I3386">
            <v>2.61</v>
          </cell>
        </row>
        <row r="3387">
          <cell r="A3387" t="str">
            <v>N</v>
          </cell>
          <cell r="I3387">
            <v>1.25</v>
          </cell>
        </row>
        <row r="3388">
          <cell r="A3388" t="str">
            <v>N</v>
          </cell>
          <cell r="I3388">
            <v>7.01</v>
          </cell>
        </row>
        <row r="3389">
          <cell r="A3389" t="str">
            <v>N</v>
          </cell>
          <cell r="I3389">
            <v>4.0599999999999996</v>
          </cell>
        </row>
        <row r="3390">
          <cell r="A3390" t="str">
            <v>N</v>
          </cell>
          <cell r="I3390">
            <v>0.1</v>
          </cell>
        </row>
        <row r="3391">
          <cell r="A3391" t="str">
            <v>N</v>
          </cell>
          <cell r="I3391">
            <v>35.130000000000003</v>
          </cell>
        </row>
        <row r="3392">
          <cell r="A3392" t="str">
            <v>N</v>
          </cell>
          <cell r="I3392">
            <v>0.52</v>
          </cell>
        </row>
        <row r="3393">
          <cell r="A3393" t="str">
            <v>N</v>
          </cell>
          <cell r="I3393">
            <v>1.04</v>
          </cell>
        </row>
        <row r="3394">
          <cell r="A3394" t="str">
            <v>N</v>
          </cell>
          <cell r="I3394">
            <v>0.96</v>
          </cell>
        </row>
        <row r="3395">
          <cell r="A3395" t="str">
            <v>N</v>
          </cell>
          <cell r="I3395">
            <v>16.28</v>
          </cell>
        </row>
        <row r="3396">
          <cell r="A3396" t="str">
            <v>N</v>
          </cell>
          <cell r="I3396">
            <v>2.7</v>
          </cell>
        </row>
        <row r="3397">
          <cell r="A3397" t="str">
            <v>N</v>
          </cell>
          <cell r="I3397">
            <v>0.94</v>
          </cell>
        </row>
        <row r="3398">
          <cell r="A3398" t="str">
            <v>N</v>
          </cell>
          <cell r="I3398">
            <v>1.74</v>
          </cell>
        </row>
        <row r="3399">
          <cell r="A3399" t="str">
            <v>N</v>
          </cell>
          <cell r="I3399">
            <v>1.1200000000000001</v>
          </cell>
        </row>
        <row r="3400">
          <cell r="A3400" t="str">
            <v>N</v>
          </cell>
          <cell r="I3400">
            <v>3.07</v>
          </cell>
        </row>
        <row r="3401">
          <cell r="A3401" t="str">
            <v>N</v>
          </cell>
          <cell r="I3401">
            <v>1.88</v>
          </cell>
        </row>
        <row r="3402">
          <cell r="A3402" t="str">
            <v>N</v>
          </cell>
          <cell r="I3402">
            <v>52.28</v>
          </cell>
        </row>
        <row r="3403">
          <cell r="A3403" t="str">
            <v>N</v>
          </cell>
          <cell r="I3403">
            <v>3.27</v>
          </cell>
        </row>
        <row r="3404">
          <cell r="A3404" t="str">
            <v>N</v>
          </cell>
          <cell r="I3404">
            <v>0.02</v>
          </cell>
        </row>
        <row r="3405">
          <cell r="A3405" t="str">
            <v>N</v>
          </cell>
          <cell r="I3405">
            <v>48.84</v>
          </cell>
        </row>
        <row r="3406">
          <cell r="A3406" t="str">
            <v>N</v>
          </cell>
          <cell r="I3406">
            <v>1.47</v>
          </cell>
        </row>
        <row r="3407">
          <cell r="A3407" t="str">
            <v>N</v>
          </cell>
          <cell r="I3407">
            <v>1.27</v>
          </cell>
        </row>
        <row r="3408">
          <cell r="A3408" t="str">
            <v>N</v>
          </cell>
          <cell r="I3408">
            <v>0.01</v>
          </cell>
        </row>
        <row r="3409">
          <cell r="A3409" t="str">
            <v>N</v>
          </cell>
          <cell r="I3409">
            <v>6.03</v>
          </cell>
        </row>
        <row r="3410">
          <cell r="A3410" t="str">
            <v>N</v>
          </cell>
          <cell r="I3410">
            <v>0.77</v>
          </cell>
        </row>
        <row r="3411">
          <cell r="A3411" t="str">
            <v>N</v>
          </cell>
          <cell r="I3411">
            <v>1.88</v>
          </cell>
        </row>
        <row r="3412">
          <cell r="A3412" t="str">
            <v>N</v>
          </cell>
          <cell r="I3412">
            <v>0.34</v>
          </cell>
        </row>
        <row r="3413">
          <cell r="A3413" t="str">
            <v>N</v>
          </cell>
          <cell r="I3413">
            <v>4.17</v>
          </cell>
        </row>
        <row r="3414">
          <cell r="A3414" t="str">
            <v>N</v>
          </cell>
          <cell r="I3414">
            <v>2.1800000000000002</v>
          </cell>
        </row>
        <row r="3415">
          <cell r="A3415" t="str">
            <v>N</v>
          </cell>
          <cell r="I3415">
            <v>1.68</v>
          </cell>
        </row>
        <row r="3416">
          <cell r="A3416" t="str">
            <v>N</v>
          </cell>
          <cell r="I3416">
            <v>3.25</v>
          </cell>
        </row>
        <row r="3417">
          <cell r="A3417" t="str">
            <v>N</v>
          </cell>
          <cell r="I3417">
            <v>5.04</v>
          </cell>
        </row>
        <row r="3418">
          <cell r="A3418" t="str">
            <v>N</v>
          </cell>
          <cell r="I3418">
            <v>28.78</v>
          </cell>
        </row>
        <row r="3419">
          <cell r="A3419" t="str">
            <v>N</v>
          </cell>
          <cell r="I3419">
            <v>3.49</v>
          </cell>
        </row>
        <row r="3420">
          <cell r="A3420" t="str">
            <v>N</v>
          </cell>
          <cell r="I3420">
            <v>1.99</v>
          </cell>
        </row>
        <row r="3421">
          <cell r="A3421" t="str">
            <v>N</v>
          </cell>
          <cell r="I3421">
            <v>6.06</v>
          </cell>
        </row>
        <row r="3422">
          <cell r="A3422" t="str">
            <v>N</v>
          </cell>
          <cell r="I3422">
            <v>5.86</v>
          </cell>
        </row>
        <row r="3423">
          <cell r="A3423" t="str">
            <v>N</v>
          </cell>
          <cell r="I3423">
            <v>1.68</v>
          </cell>
        </row>
        <row r="3424">
          <cell r="A3424" t="str">
            <v>N</v>
          </cell>
          <cell r="I3424">
            <v>-3.28</v>
          </cell>
        </row>
        <row r="3425">
          <cell r="A3425" t="str">
            <v>N</v>
          </cell>
          <cell r="I3425">
            <v>3.42</v>
          </cell>
        </row>
        <row r="3426">
          <cell r="A3426" t="str">
            <v>N</v>
          </cell>
          <cell r="I3426">
            <v>16.260000000000002</v>
          </cell>
        </row>
        <row r="3427">
          <cell r="A3427" t="str">
            <v>N</v>
          </cell>
          <cell r="I3427">
            <v>5.04</v>
          </cell>
        </row>
        <row r="3428">
          <cell r="A3428" t="str">
            <v>N</v>
          </cell>
          <cell r="I3428">
            <v>5.19</v>
          </cell>
        </row>
        <row r="3429">
          <cell r="A3429" t="str">
            <v>N</v>
          </cell>
          <cell r="I3429">
            <v>5.3</v>
          </cell>
        </row>
        <row r="3430">
          <cell r="A3430" t="str">
            <v>N</v>
          </cell>
          <cell r="I3430">
            <v>5.63</v>
          </cell>
        </row>
        <row r="3431">
          <cell r="A3431" t="str">
            <v>N</v>
          </cell>
          <cell r="I3431">
            <v>20.96</v>
          </cell>
        </row>
        <row r="3432">
          <cell r="A3432" t="str">
            <v>N</v>
          </cell>
          <cell r="I3432">
            <v>65.599999999999994</v>
          </cell>
        </row>
        <row r="3433">
          <cell r="A3433" t="str">
            <v>N</v>
          </cell>
          <cell r="I3433">
            <v>131.08000000000001</v>
          </cell>
        </row>
        <row r="3434">
          <cell r="A3434" t="str">
            <v>N</v>
          </cell>
          <cell r="I3434">
            <v>5.77</v>
          </cell>
        </row>
        <row r="3435">
          <cell r="A3435" t="str">
            <v>N</v>
          </cell>
          <cell r="I3435">
            <v>3.54</v>
          </cell>
        </row>
        <row r="3436">
          <cell r="A3436" t="str">
            <v>N</v>
          </cell>
          <cell r="I3436">
            <v>14.73</v>
          </cell>
        </row>
        <row r="3437">
          <cell r="A3437" t="str">
            <v>N</v>
          </cell>
          <cell r="I3437">
            <v>0.79</v>
          </cell>
        </row>
        <row r="3438">
          <cell r="A3438" t="str">
            <v>N</v>
          </cell>
          <cell r="I3438">
            <v>5.04</v>
          </cell>
        </row>
        <row r="3439">
          <cell r="A3439" t="str">
            <v>N</v>
          </cell>
          <cell r="I3439">
            <v>19.350000000000001</v>
          </cell>
        </row>
        <row r="3440">
          <cell r="A3440" t="str">
            <v>N</v>
          </cell>
          <cell r="I3440">
            <v>51.95</v>
          </cell>
        </row>
        <row r="3441">
          <cell r="A3441" t="str">
            <v>N</v>
          </cell>
          <cell r="I3441">
            <v>107.85</v>
          </cell>
        </row>
        <row r="3442">
          <cell r="A3442" t="str">
            <v>N</v>
          </cell>
          <cell r="I3442">
            <v>9.23</v>
          </cell>
        </row>
        <row r="3443">
          <cell r="A3443" t="str">
            <v>N</v>
          </cell>
          <cell r="I3443">
            <v>25.89</v>
          </cell>
        </row>
        <row r="3444">
          <cell r="A3444" t="str">
            <v>N</v>
          </cell>
          <cell r="I3444">
            <v>7.57</v>
          </cell>
        </row>
        <row r="3445">
          <cell r="A3445" t="str">
            <v>N</v>
          </cell>
          <cell r="I3445">
            <v>89.99</v>
          </cell>
        </row>
        <row r="3446">
          <cell r="A3446" t="str">
            <v>N</v>
          </cell>
          <cell r="I3446">
            <v>6.36</v>
          </cell>
        </row>
        <row r="3447">
          <cell r="A3447" t="str">
            <v>N</v>
          </cell>
          <cell r="I3447">
            <v>5.22</v>
          </cell>
        </row>
        <row r="3448">
          <cell r="A3448" t="str">
            <v>N</v>
          </cell>
          <cell r="I3448">
            <v>6.02</v>
          </cell>
        </row>
        <row r="3449">
          <cell r="A3449" t="str">
            <v>N</v>
          </cell>
          <cell r="I3449">
            <v>5.04</v>
          </cell>
        </row>
        <row r="3450">
          <cell r="A3450" t="str">
            <v>N</v>
          </cell>
          <cell r="I3450">
            <v>3.67</v>
          </cell>
        </row>
        <row r="3451">
          <cell r="A3451" t="str">
            <v>N</v>
          </cell>
          <cell r="I3451">
            <v>6.7</v>
          </cell>
        </row>
        <row r="3452">
          <cell r="A3452" t="str">
            <v>N</v>
          </cell>
          <cell r="I3452">
            <v>47.63</v>
          </cell>
        </row>
        <row r="3453">
          <cell r="A3453" t="str">
            <v>N</v>
          </cell>
          <cell r="I3453">
            <v>7.79</v>
          </cell>
        </row>
        <row r="3454">
          <cell r="A3454" t="str">
            <v>N</v>
          </cell>
          <cell r="I3454">
            <v>8.51</v>
          </cell>
        </row>
        <row r="3455">
          <cell r="A3455" t="str">
            <v>N</v>
          </cell>
          <cell r="I3455">
            <v>5.04</v>
          </cell>
        </row>
        <row r="3456">
          <cell r="A3456" t="str">
            <v>N</v>
          </cell>
          <cell r="I3456">
            <v>17.84</v>
          </cell>
        </row>
        <row r="3457">
          <cell r="A3457" t="str">
            <v>N</v>
          </cell>
          <cell r="I3457">
            <v>5.04</v>
          </cell>
        </row>
        <row r="3458">
          <cell r="A3458" t="str">
            <v>N</v>
          </cell>
          <cell r="I3458">
            <v>16.8</v>
          </cell>
        </row>
        <row r="3459">
          <cell r="A3459" t="str">
            <v>N</v>
          </cell>
          <cell r="I3459">
            <v>3.16</v>
          </cell>
        </row>
        <row r="3460">
          <cell r="A3460" t="str">
            <v>N</v>
          </cell>
          <cell r="I3460">
            <v>1.68</v>
          </cell>
        </row>
        <row r="3461">
          <cell r="A3461" t="str">
            <v>N</v>
          </cell>
          <cell r="I3461">
            <v>1.87</v>
          </cell>
        </row>
        <row r="3462">
          <cell r="A3462" t="str">
            <v>N</v>
          </cell>
          <cell r="I3462">
            <v>5.04</v>
          </cell>
        </row>
        <row r="3463">
          <cell r="A3463" t="str">
            <v>N</v>
          </cell>
          <cell r="I3463">
            <v>4.91</v>
          </cell>
        </row>
        <row r="3464">
          <cell r="A3464" t="str">
            <v>N</v>
          </cell>
          <cell r="I3464">
            <v>9.02</v>
          </cell>
        </row>
        <row r="3465">
          <cell r="A3465" t="str">
            <v>N</v>
          </cell>
          <cell r="I3465">
            <v>49.91</v>
          </cell>
        </row>
        <row r="3466">
          <cell r="A3466" t="str">
            <v>N</v>
          </cell>
          <cell r="I3466">
            <v>1.05</v>
          </cell>
        </row>
        <row r="3467">
          <cell r="A3467" t="str">
            <v>N</v>
          </cell>
          <cell r="I3467">
            <v>4.79</v>
          </cell>
        </row>
        <row r="3468">
          <cell r="A3468" t="str">
            <v>N</v>
          </cell>
          <cell r="I3468">
            <v>16.71</v>
          </cell>
        </row>
        <row r="3469">
          <cell r="A3469" t="str">
            <v>N</v>
          </cell>
          <cell r="I3469">
            <v>29.53</v>
          </cell>
        </row>
        <row r="3470">
          <cell r="A3470" t="str">
            <v>N</v>
          </cell>
          <cell r="I3470">
            <v>76.150000000000006</v>
          </cell>
        </row>
        <row r="3471">
          <cell r="A3471" t="str">
            <v>N</v>
          </cell>
          <cell r="I3471">
            <v>12.76</v>
          </cell>
        </row>
        <row r="3472">
          <cell r="A3472" t="str">
            <v>N</v>
          </cell>
          <cell r="I3472">
            <v>35.520000000000003</v>
          </cell>
        </row>
        <row r="3473">
          <cell r="A3473" t="str">
            <v>N</v>
          </cell>
          <cell r="I3473">
            <v>48.9</v>
          </cell>
        </row>
        <row r="3474">
          <cell r="A3474" t="str">
            <v>N</v>
          </cell>
          <cell r="I3474">
            <v>12.55</v>
          </cell>
        </row>
        <row r="3475">
          <cell r="A3475" t="str">
            <v>N</v>
          </cell>
          <cell r="I3475">
            <v>1.78</v>
          </cell>
        </row>
        <row r="3476">
          <cell r="A3476" t="str">
            <v>N</v>
          </cell>
          <cell r="I3476">
            <v>1.79</v>
          </cell>
        </row>
        <row r="3477">
          <cell r="A3477" t="str">
            <v>N</v>
          </cell>
          <cell r="I3477">
            <v>32.880000000000003</v>
          </cell>
        </row>
        <row r="3478">
          <cell r="A3478" t="str">
            <v>N</v>
          </cell>
          <cell r="I3478">
            <v>4.76</v>
          </cell>
        </row>
        <row r="3479">
          <cell r="A3479" t="str">
            <v>N</v>
          </cell>
          <cell r="I3479">
            <v>18.38</v>
          </cell>
        </row>
        <row r="3480">
          <cell r="A3480" t="str">
            <v>N</v>
          </cell>
          <cell r="I3480">
            <v>10.85</v>
          </cell>
        </row>
        <row r="3481">
          <cell r="A3481" t="str">
            <v>N</v>
          </cell>
          <cell r="I3481">
            <v>20.28</v>
          </cell>
        </row>
        <row r="3482">
          <cell r="A3482" t="str">
            <v>N</v>
          </cell>
          <cell r="I3482">
            <v>6.89</v>
          </cell>
        </row>
        <row r="3483">
          <cell r="A3483" t="str">
            <v>N</v>
          </cell>
          <cell r="I3483">
            <v>5.91</v>
          </cell>
        </row>
        <row r="3484">
          <cell r="A3484" t="str">
            <v>N</v>
          </cell>
          <cell r="I3484">
            <v>4.72</v>
          </cell>
        </row>
        <row r="3485">
          <cell r="A3485" t="str">
            <v>N</v>
          </cell>
          <cell r="I3485">
            <v>9.42</v>
          </cell>
        </row>
        <row r="3486">
          <cell r="A3486" t="str">
            <v>N</v>
          </cell>
          <cell r="I3486">
            <v>49.46</v>
          </cell>
        </row>
        <row r="3487">
          <cell r="A3487" t="str">
            <v>N</v>
          </cell>
          <cell r="I3487">
            <v>5.04</v>
          </cell>
        </row>
        <row r="3488">
          <cell r="A3488" t="str">
            <v>N</v>
          </cell>
          <cell r="I3488">
            <v>3.31</v>
          </cell>
        </row>
        <row r="3489">
          <cell r="A3489" t="str">
            <v>N</v>
          </cell>
          <cell r="I3489">
            <v>25.06</v>
          </cell>
        </row>
        <row r="3490">
          <cell r="A3490" t="str">
            <v>N</v>
          </cell>
          <cell r="I3490">
            <v>33.04</v>
          </cell>
        </row>
        <row r="3491">
          <cell r="A3491" t="str">
            <v>N</v>
          </cell>
          <cell r="I3491">
            <v>5.84</v>
          </cell>
        </row>
        <row r="3492">
          <cell r="A3492" t="str">
            <v>N</v>
          </cell>
          <cell r="I3492">
            <v>17.399999999999999</v>
          </cell>
        </row>
        <row r="3493">
          <cell r="A3493" t="str">
            <v>N</v>
          </cell>
          <cell r="I3493">
            <v>41.6</v>
          </cell>
        </row>
        <row r="3494">
          <cell r="A3494" t="str">
            <v>N</v>
          </cell>
          <cell r="I3494">
            <v>10.210000000000001</v>
          </cell>
        </row>
        <row r="3495">
          <cell r="A3495" t="str">
            <v>N</v>
          </cell>
          <cell r="I3495">
            <v>5.43</v>
          </cell>
        </row>
        <row r="3496">
          <cell r="A3496" t="str">
            <v>N</v>
          </cell>
          <cell r="I3496">
            <v>5.04</v>
          </cell>
        </row>
        <row r="3497">
          <cell r="A3497" t="str">
            <v>N</v>
          </cell>
          <cell r="I3497">
            <v>14.4</v>
          </cell>
        </row>
        <row r="3498">
          <cell r="A3498" t="str">
            <v>N</v>
          </cell>
          <cell r="I3498">
            <v>6.42</v>
          </cell>
        </row>
        <row r="3499">
          <cell r="A3499" t="str">
            <v>N</v>
          </cell>
          <cell r="I3499">
            <v>3.46</v>
          </cell>
        </row>
        <row r="3500">
          <cell r="A3500" t="str">
            <v>N</v>
          </cell>
          <cell r="I3500">
            <v>74.78</v>
          </cell>
        </row>
        <row r="3501">
          <cell r="A3501" t="str">
            <v>N</v>
          </cell>
          <cell r="I3501">
            <v>1.91</v>
          </cell>
        </row>
        <row r="3502">
          <cell r="A3502" t="str">
            <v>N</v>
          </cell>
          <cell r="I3502">
            <v>34.159999999999997</v>
          </cell>
        </row>
        <row r="3503">
          <cell r="A3503" t="str">
            <v>N</v>
          </cell>
          <cell r="I3503">
            <v>16.8</v>
          </cell>
        </row>
        <row r="3504">
          <cell r="A3504" t="str">
            <v>N</v>
          </cell>
          <cell r="I3504">
            <v>5.04</v>
          </cell>
        </row>
        <row r="3505">
          <cell r="A3505" t="str">
            <v>N</v>
          </cell>
          <cell r="I3505">
            <v>158.78</v>
          </cell>
        </row>
        <row r="3506">
          <cell r="A3506" t="str">
            <v>N</v>
          </cell>
          <cell r="I3506">
            <v>134.04</v>
          </cell>
        </row>
        <row r="3507">
          <cell r="A3507" t="str">
            <v>N</v>
          </cell>
          <cell r="I3507">
            <v>74.69</v>
          </cell>
        </row>
        <row r="3508">
          <cell r="A3508" t="str">
            <v>N</v>
          </cell>
          <cell r="I3508">
            <v>1.79</v>
          </cell>
        </row>
        <row r="3509">
          <cell r="A3509" t="str">
            <v>N</v>
          </cell>
          <cell r="I3509">
            <v>32.01</v>
          </cell>
        </row>
        <row r="3510">
          <cell r="A3510" t="str">
            <v>N</v>
          </cell>
          <cell r="I3510">
            <v>0.53</v>
          </cell>
        </row>
        <row r="3511">
          <cell r="A3511" t="str">
            <v>N</v>
          </cell>
          <cell r="I3511">
            <v>7.01</v>
          </cell>
        </row>
        <row r="3512">
          <cell r="A3512" t="str">
            <v>N</v>
          </cell>
          <cell r="I3512">
            <v>45.3</v>
          </cell>
        </row>
        <row r="3513">
          <cell r="A3513" t="str">
            <v>N</v>
          </cell>
          <cell r="I3513">
            <v>17.87</v>
          </cell>
        </row>
        <row r="3514">
          <cell r="A3514" t="str">
            <v>N</v>
          </cell>
          <cell r="I3514">
            <v>3.45</v>
          </cell>
        </row>
        <row r="3515">
          <cell r="A3515" t="str">
            <v>N</v>
          </cell>
          <cell r="I3515">
            <v>7.52</v>
          </cell>
        </row>
        <row r="3516">
          <cell r="A3516" t="str">
            <v>N</v>
          </cell>
          <cell r="I3516">
            <v>202.99</v>
          </cell>
        </row>
        <row r="3517">
          <cell r="A3517" t="str">
            <v>N</v>
          </cell>
          <cell r="I3517">
            <v>8.39</v>
          </cell>
        </row>
        <row r="3518">
          <cell r="A3518" t="str">
            <v>N</v>
          </cell>
          <cell r="I3518">
            <v>2.91</v>
          </cell>
        </row>
        <row r="3519">
          <cell r="A3519" t="str">
            <v>N</v>
          </cell>
          <cell r="I3519">
            <v>6.08</v>
          </cell>
        </row>
        <row r="3520">
          <cell r="A3520" t="str">
            <v>N</v>
          </cell>
          <cell r="I3520">
            <v>6.2</v>
          </cell>
        </row>
        <row r="3521">
          <cell r="A3521" t="str">
            <v>N</v>
          </cell>
          <cell r="I3521">
            <v>3.56</v>
          </cell>
        </row>
        <row r="3522">
          <cell r="A3522" t="str">
            <v>N</v>
          </cell>
          <cell r="I3522">
            <v>35.54</v>
          </cell>
        </row>
        <row r="3523">
          <cell r="A3523" t="str">
            <v>N</v>
          </cell>
          <cell r="I3523">
            <v>16.850000000000001</v>
          </cell>
        </row>
        <row r="3524">
          <cell r="A3524" t="str">
            <v>N</v>
          </cell>
          <cell r="I3524">
            <v>6.7</v>
          </cell>
        </row>
        <row r="3525">
          <cell r="A3525" t="str">
            <v>N</v>
          </cell>
          <cell r="I3525">
            <v>5.04</v>
          </cell>
        </row>
        <row r="3526">
          <cell r="A3526" t="str">
            <v>N</v>
          </cell>
          <cell r="I3526">
            <v>14.29</v>
          </cell>
        </row>
        <row r="3527">
          <cell r="A3527" t="str">
            <v>N</v>
          </cell>
          <cell r="I3527">
            <v>2.1800000000000002</v>
          </cell>
        </row>
        <row r="3528">
          <cell r="A3528" t="str">
            <v>N</v>
          </cell>
          <cell r="I3528">
            <v>5.04</v>
          </cell>
        </row>
        <row r="3529">
          <cell r="A3529" t="str">
            <v>N</v>
          </cell>
          <cell r="I3529">
            <v>18.61</v>
          </cell>
        </row>
        <row r="3530">
          <cell r="A3530" t="str">
            <v>N</v>
          </cell>
          <cell r="I3530">
            <v>4.3499999999999996</v>
          </cell>
        </row>
        <row r="3531">
          <cell r="A3531" t="str">
            <v>N</v>
          </cell>
          <cell r="I3531">
            <v>28.94</v>
          </cell>
        </row>
        <row r="3532">
          <cell r="A3532" t="str">
            <v>N</v>
          </cell>
          <cell r="I3532">
            <v>8.4</v>
          </cell>
        </row>
        <row r="3533">
          <cell r="A3533" t="str">
            <v>N</v>
          </cell>
          <cell r="I3533">
            <v>5.04</v>
          </cell>
        </row>
        <row r="3534">
          <cell r="A3534" t="str">
            <v>N</v>
          </cell>
          <cell r="I3534">
            <v>6.9</v>
          </cell>
        </row>
        <row r="3535">
          <cell r="A3535" t="str">
            <v>N</v>
          </cell>
          <cell r="I3535">
            <v>6.98</v>
          </cell>
        </row>
        <row r="3536">
          <cell r="A3536" t="str">
            <v>N</v>
          </cell>
          <cell r="I3536">
            <v>4.91</v>
          </cell>
        </row>
        <row r="3537">
          <cell r="A3537" t="str">
            <v>N</v>
          </cell>
          <cell r="I3537">
            <v>40.5</v>
          </cell>
        </row>
        <row r="3538">
          <cell r="A3538" t="str">
            <v>N</v>
          </cell>
          <cell r="I3538">
            <v>4.3600000000000003</v>
          </cell>
        </row>
        <row r="3539">
          <cell r="A3539" t="str">
            <v>N</v>
          </cell>
          <cell r="I3539">
            <v>6.89</v>
          </cell>
        </row>
        <row r="3540">
          <cell r="A3540" t="str">
            <v>N</v>
          </cell>
          <cell r="I3540">
            <v>23.11</v>
          </cell>
        </row>
        <row r="3541">
          <cell r="A3541" t="str">
            <v>N</v>
          </cell>
          <cell r="I3541">
            <v>5.31</v>
          </cell>
        </row>
        <row r="3542">
          <cell r="A3542" t="str">
            <v>N</v>
          </cell>
          <cell r="I3542">
            <v>3.07</v>
          </cell>
        </row>
        <row r="3543">
          <cell r="A3543" t="str">
            <v>N</v>
          </cell>
          <cell r="I3543">
            <v>3.25</v>
          </cell>
        </row>
        <row r="3544">
          <cell r="A3544" t="str">
            <v>N</v>
          </cell>
          <cell r="I3544">
            <v>178.27</v>
          </cell>
        </row>
        <row r="3545">
          <cell r="A3545" t="str">
            <v>N</v>
          </cell>
          <cell r="I3545">
            <v>35.57</v>
          </cell>
        </row>
        <row r="3546">
          <cell r="A3546" t="str">
            <v>N</v>
          </cell>
          <cell r="I3546">
            <v>122.13</v>
          </cell>
        </row>
        <row r="3547">
          <cell r="A3547" t="str">
            <v>N</v>
          </cell>
          <cell r="I3547">
            <v>8.92</v>
          </cell>
        </row>
        <row r="3548">
          <cell r="A3548" t="str">
            <v>N</v>
          </cell>
          <cell r="I3548">
            <v>5.04</v>
          </cell>
        </row>
        <row r="3549">
          <cell r="A3549" t="str">
            <v>N</v>
          </cell>
          <cell r="I3549">
            <v>14.07</v>
          </cell>
        </row>
        <row r="3550">
          <cell r="A3550" t="str">
            <v>N</v>
          </cell>
          <cell r="I3550">
            <v>2.0499999999999998</v>
          </cell>
        </row>
        <row r="3551">
          <cell r="A3551" t="str">
            <v>N</v>
          </cell>
          <cell r="I3551">
            <v>5.04</v>
          </cell>
        </row>
        <row r="3552">
          <cell r="A3552" t="str">
            <v>N</v>
          </cell>
          <cell r="I3552">
            <v>20.12</v>
          </cell>
        </row>
        <row r="3553">
          <cell r="A3553" t="str">
            <v>N</v>
          </cell>
          <cell r="I3553">
            <v>23.14</v>
          </cell>
        </row>
        <row r="3554">
          <cell r="A3554" t="str">
            <v>N</v>
          </cell>
          <cell r="I3554">
            <v>13.62</v>
          </cell>
        </row>
        <row r="3555">
          <cell r="A3555" t="str">
            <v>N</v>
          </cell>
          <cell r="I3555">
            <v>29.75</v>
          </cell>
        </row>
        <row r="3556">
          <cell r="A3556" t="str">
            <v>N</v>
          </cell>
          <cell r="I3556">
            <v>4.4000000000000004</v>
          </cell>
        </row>
        <row r="3557">
          <cell r="A3557" t="str">
            <v>N</v>
          </cell>
          <cell r="I3557">
            <v>42.84</v>
          </cell>
        </row>
        <row r="3558">
          <cell r="A3558" t="str">
            <v>N</v>
          </cell>
          <cell r="I3558">
            <v>2.1800000000000002</v>
          </cell>
        </row>
        <row r="3559">
          <cell r="A3559" t="str">
            <v>N</v>
          </cell>
          <cell r="I3559">
            <v>-5.78</v>
          </cell>
        </row>
        <row r="3560">
          <cell r="A3560" t="str">
            <v>N</v>
          </cell>
          <cell r="I3560">
            <v>0.61</v>
          </cell>
        </row>
        <row r="3561">
          <cell r="A3561" t="str">
            <v>N</v>
          </cell>
          <cell r="I3561">
            <v>11.15</v>
          </cell>
        </row>
        <row r="3562">
          <cell r="A3562" t="str">
            <v>N</v>
          </cell>
          <cell r="I3562">
            <v>5.26</v>
          </cell>
        </row>
        <row r="3563">
          <cell r="A3563" t="str">
            <v>N</v>
          </cell>
          <cell r="I3563">
            <v>6.93</v>
          </cell>
        </row>
        <row r="3564">
          <cell r="A3564" t="str">
            <v>N</v>
          </cell>
          <cell r="I3564">
            <v>1.98</v>
          </cell>
        </row>
        <row r="3565">
          <cell r="A3565" t="str">
            <v>N</v>
          </cell>
          <cell r="I3565">
            <v>70.38</v>
          </cell>
        </row>
        <row r="3566">
          <cell r="A3566" t="str">
            <v>N</v>
          </cell>
          <cell r="I3566">
            <v>-0.01</v>
          </cell>
        </row>
        <row r="3567">
          <cell r="A3567" t="str">
            <v>N</v>
          </cell>
          <cell r="I3567">
            <v>11.6</v>
          </cell>
        </row>
        <row r="3568">
          <cell r="A3568" t="str">
            <v>N</v>
          </cell>
          <cell r="I3568">
            <v>8.0500000000000007</v>
          </cell>
        </row>
        <row r="3569">
          <cell r="A3569" t="str">
            <v>N</v>
          </cell>
          <cell r="I3569">
            <v>16.47</v>
          </cell>
        </row>
        <row r="3570">
          <cell r="A3570" t="str">
            <v>N</v>
          </cell>
          <cell r="I3570">
            <v>16.170000000000002</v>
          </cell>
        </row>
        <row r="3571">
          <cell r="A3571" t="str">
            <v>N</v>
          </cell>
          <cell r="I3571">
            <v>13.77</v>
          </cell>
        </row>
        <row r="3572">
          <cell r="A3572" t="str">
            <v>N</v>
          </cell>
          <cell r="I3572">
            <v>28.71</v>
          </cell>
        </row>
        <row r="3573">
          <cell r="A3573" t="str">
            <v>N</v>
          </cell>
          <cell r="I3573">
            <v>5.05</v>
          </cell>
        </row>
        <row r="3574">
          <cell r="A3574" t="str">
            <v>N</v>
          </cell>
          <cell r="I3574">
            <v>5.14</v>
          </cell>
        </row>
        <row r="3575">
          <cell r="A3575" t="str">
            <v>N</v>
          </cell>
          <cell r="I3575">
            <v>1.36</v>
          </cell>
        </row>
        <row r="3576">
          <cell r="A3576" t="str">
            <v>N</v>
          </cell>
          <cell r="I3576">
            <v>5.04</v>
          </cell>
        </row>
        <row r="3577">
          <cell r="A3577" t="str">
            <v>N</v>
          </cell>
          <cell r="I3577">
            <v>5.26</v>
          </cell>
        </row>
        <row r="3578">
          <cell r="A3578" t="str">
            <v>N</v>
          </cell>
          <cell r="I3578">
            <v>8.64</v>
          </cell>
        </row>
        <row r="3579">
          <cell r="A3579" t="str">
            <v>N</v>
          </cell>
          <cell r="I3579">
            <v>15.13</v>
          </cell>
        </row>
        <row r="3580">
          <cell r="A3580" t="str">
            <v>N</v>
          </cell>
          <cell r="I3580">
            <v>18.170000000000002</v>
          </cell>
        </row>
        <row r="3581">
          <cell r="A3581" t="str">
            <v>N</v>
          </cell>
          <cell r="I3581">
            <v>8.0500000000000007</v>
          </cell>
        </row>
        <row r="3582">
          <cell r="A3582" t="str">
            <v>N</v>
          </cell>
          <cell r="I3582">
            <v>4.3</v>
          </cell>
        </row>
        <row r="3583">
          <cell r="A3583" t="str">
            <v>N</v>
          </cell>
          <cell r="I3583">
            <v>7.8</v>
          </cell>
        </row>
        <row r="3584">
          <cell r="A3584" t="str">
            <v>N</v>
          </cell>
          <cell r="I3584">
            <v>1.61</v>
          </cell>
        </row>
        <row r="3585">
          <cell r="A3585" t="str">
            <v>N</v>
          </cell>
          <cell r="I3585">
            <v>6.54</v>
          </cell>
        </row>
        <row r="3586">
          <cell r="A3586" t="str">
            <v>N</v>
          </cell>
          <cell r="I3586">
            <v>1.78</v>
          </cell>
        </row>
        <row r="3587">
          <cell r="A3587" t="str">
            <v>N</v>
          </cell>
          <cell r="I3587">
            <v>12.1</v>
          </cell>
        </row>
        <row r="3588">
          <cell r="A3588" t="str">
            <v>N</v>
          </cell>
          <cell r="I3588">
            <v>580.94000000000005</v>
          </cell>
        </row>
        <row r="3589">
          <cell r="A3589" t="str">
            <v>N</v>
          </cell>
          <cell r="I3589">
            <v>82.62</v>
          </cell>
        </row>
        <row r="3590">
          <cell r="A3590" t="str">
            <v>N</v>
          </cell>
          <cell r="I3590">
            <v>154.63999999999999</v>
          </cell>
        </row>
        <row r="3591">
          <cell r="A3591" t="str">
            <v>N</v>
          </cell>
          <cell r="I3591">
            <v>105.87</v>
          </cell>
        </row>
        <row r="3592">
          <cell r="A3592" t="str">
            <v>N</v>
          </cell>
          <cell r="I3592">
            <v>80.72</v>
          </cell>
        </row>
        <row r="3593">
          <cell r="A3593" t="str">
            <v>N</v>
          </cell>
          <cell r="I3593">
            <v>6.43</v>
          </cell>
        </row>
        <row r="3594">
          <cell r="A3594" t="str">
            <v>N</v>
          </cell>
          <cell r="I3594">
            <v>5.04</v>
          </cell>
        </row>
        <row r="3595">
          <cell r="A3595" t="str">
            <v>N</v>
          </cell>
          <cell r="I3595">
            <v>2.0299999999999998</v>
          </cell>
        </row>
        <row r="3596">
          <cell r="A3596" t="str">
            <v>N</v>
          </cell>
          <cell r="I3596">
            <v>4.57</v>
          </cell>
        </row>
        <row r="3597">
          <cell r="A3597" t="str">
            <v>N</v>
          </cell>
          <cell r="I3597">
            <v>3.49</v>
          </cell>
        </row>
        <row r="3598">
          <cell r="A3598" t="str">
            <v>N</v>
          </cell>
          <cell r="I3598">
            <v>5.0999999999999996</v>
          </cell>
        </row>
        <row r="3599">
          <cell r="A3599" t="str">
            <v>N</v>
          </cell>
          <cell r="I3599">
            <v>5.04</v>
          </cell>
        </row>
        <row r="3600">
          <cell r="A3600" t="str">
            <v>N</v>
          </cell>
          <cell r="I3600">
            <v>20.77</v>
          </cell>
        </row>
        <row r="3601">
          <cell r="A3601" t="str">
            <v>N</v>
          </cell>
          <cell r="I3601">
            <v>28.87</v>
          </cell>
        </row>
        <row r="3602">
          <cell r="A3602" t="str">
            <v>N</v>
          </cell>
          <cell r="I3602">
            <v>56.06</v>
          </cell>
        </row>
        <row r="3603">
          <cell r="A3603" t="str">
            <v>N</v>
          </cell>
          <cell r="I3603">
            <v>82.16</v>
          </cell>
        </row>
        <row r="3604">
          <cell r="A3604" t="str">
            <v>N</v>
          </cell>
          <cell r="I3604">
            <v>5.04</v>
          </cell>
        </row>
        <row r="3605">
          <cell r="A3605" t="str">
            <v>N</v>
          </cell>
          <cell r="I3605">
            <v>6.78</v>
          </cell>
        </row>
        <row r="3606">
          <cell r="A3606" t="str">
            <v>N</v>
          </cell>
          <cell r="I3606">
            <v>3.95</v>
          </cell>
        </row>
        <row r="3607">
          <cell r="A3607" t="str">
            <v>N</v>
          </cell>
          <cell r="I3607">
            <v>1.68</v>
          </cell>
        </row>
        <row r="3608">
          <cell r="A3608" t="str">
            <v>N</v>
          </cell>
          <cell r="I3608">
            <v>5.04</v>
          </cell>
        </row>
        <row r="3609">
          <cell r="A3609" t="str">
            <v>N</v>
          </cell>
          <cell r="I3609">
            <v>5.27</v>
          </cell>
        </row>
        <row r="3610">
          <cell r="A3610" t="str">
            <v>N</v>
          </cell>
          <cell r="I3610">
            <v>7.04</v>
          </cell>
        </row>
        <row r="3611">
          <cell r="A3611" t="str">
            <v>N</v>
          </cell>
          <cell r="I3611">
            <v>-0.37</v>
          </cell>
        </row>
        <row r="3612">
          <cell r="A3612" t="str">
            <v>N</v>
          </cell>
          <cell r="I3612">
            <v>1.96</v>
          </cell>
        </row>
        <row r="3613">
          <cell r="A3613" t="str">
            <v>N</v>
          </cell>
          <cell r="I3613">
            <v>3.89</v>
          </cell>
        </row>
        <row r="3614">
          <cell r="A3614" t="str">
            <v>N</v>
          </cell>
          <cell r="I3614">
            <v>3.65</v>
          </cell>
        </row>
        <row r="3615">
          <cell r="A3615" t="str">
            <v>N</v>
          </cell>
          <cell r="I3615">
            <v>16.8</v>
          </cell>
        </row>
        <row r="3616">
          <cell r="A3616" t="str">
            <v>N</v>
          </cell>
          <cell r="I3616">
            <v>25.2</v>
          </cell>
        </row>
        <row r="3617">
          <cell r="A3617" t="str">
            <v>N</v>
          </cell>
          <cell r="I3617">
            <v>33.9</v>
          </cell>
        </row>
        <row r="3618">
          <cell r="A3618" t="str">
            <v>N</v>
          </cell>
          <cell r="I3618">
            <v>274.88</v>
          </cell>
        </row>
        <row r="3619">
          <cell r="A3619" t="str">
            <v>N</v>
          </cell>
          <cell r="I3619">
            <v>9.83</v>
          </cell>
        </row>
        <row r="3620">
          <cell r="A3620" t="str">
            <v>N</v>
          </cell>
          <cell r="I3620">
            <v>5.04</v>
          </cell>
        </row>
        <row r="3621">
          <cell r="A3621" t="str">
            <v>N</v>
          </cell>
          <cell r="I3621">
            <v>6.02</v>
          </cell>
        </row>
        <row r="3622">
          <cell r="A3622" t="str">
            <v>N</v>
          </cell>
          <cell r="I3622">
            <v>2.38</v>
          </cell>
        </row>
        <row r="3623">
          <cell r="A3623" t="str">
            <v>N</v>
          </cell>
          <cell r="I3623">
            <v>19</v>
          </cell>
        </row>
        <row r="3624">
          <cell r="A3624" t="str">
            <v>N</v>
          </cell>
          <cell r="I3624">
            <v>1.68</v>
          </cell>
        </row>
        <row r="3625">
          <cell r="A3625" t="str">
            <v>N</v>
          </cell>
          <cell r="I3625">
            <v>81.63</v>
          </cell>
        </row>
        <row r="3626">
          <cell r="A3626" t="str">
            <v>N</v>
          </cell>
          <cell r="I3626">
            <v>5.04</v>
          </cell>
        </row>
        <row r="3627">
          <cell r="A3627" t="str">
            <v>N</v>
          </cell>
          <cell r="I3627">
            <v>3.05</v>
          </cell>
        </row>
        <row r="3628">
          <cell r="A3628" t="str">
            <v>N</v>
          </cell>
          <cell r="I3628">
            <v>15.12</v>
          </cell>
        </row>
        <row r="3629">
          <cell r="A3629" t="str">
            <v>N</v>
          </cell>
          <cell r="I3629">
            <v>1.69</v>
          </cell>
        </row>
        <row r="3630">
          <cell r="A3630" t="str">
            <v>N</v>
          </cell>
          <cell r="I3630">
            <v>9.4</v>
          </cell>
        </row>
        <row r="3631">
          <cell r="A3631" t="str">
            <v>N</v>
          </cell>
          <cell r="I3631">
            <v>5.0599999999999996</v>
          </cell>
        </row>
        <row r="3632">
          <cell r="A3632" t="str">
            <v>N</v>
          </cell>
          <cell r="I3632">
            <v>3.62</v>
          </cell>
        </row>
        <row r="3633">
          <cell r="A3633" t="str">
            <v>N</v>
          </cell>
          <cell r="I3633">
            <v>7.33</v>
          </cell>
        </row>
        <row r="3634">
          <cell r="A3634" t="str">
            <v>N</v>
          </cell>
          <cell r="I3634">
            <v>7.3</v>
          </cell>
        </row>
        <row r="3635">
          <cell r="A3635" t="str">
            <v>N</v>
          </cell>
          <cell r="I3635">
            <v>5.04</v>
          </cell>
        </row>
        <row r="3636">
          <cell r="A3636" t="str">
            <v>N</v>
          </cell>
          <cell r="I3636">
            <v>1.69</v>
          </cell>
        </row>
        <row r="3637">
          <cell r="A3637" t="str">
            <v>N</v>
          </cell>
          <cell r="I3637">
            <v>4.79</v>
          </cell>
        </row>
        <row r="3638">
          <cell r="A3638" t="str">
            <v>N</v>
          </cell>
          <cell r="I3638">
            <v>3.36</v>
          </cell>
        </row>
        <row r="3639">
          <cell r="A3639" t="str">
            <v>N</v>
          </cell>
          <cell r="I3639">
            <v>4.46</v>
          </cell>
        </row>
        <row r="3640">
          <cell r="A3640" t="str">
            <v>N</v>
          </cell>
          <cell r="I3640">
            <v>20.260000000000002</v>
          </cell>
        </row>
        <row r="3641">
          <cell r="A3641" t="str">
            <v>N</v>
          </cell>
          <cell r="I3641">
            <v>12.11</v>
          </cell>
        </row>
        <row r="3642">
          <cell r="A3642" t="str">
            <v>N</v>
          </cell>
          <cell r="I3642">
            <v>3.08</v>
          </cell>
        </row>
        <row r="3643">
          <cell r="A3643" t="str">
            <v>N</v>
          </cell>
          <cell r="I3643">
            <v>5.04</v>
          </cell>
        </row>
        <row r="3644">
          <cell r="A3644" t="str">
            <v>N</v>
          </cell>
          <cell r="I3644">
            <v>2.09</v>
          </cell>
        </row>
        <row r="3645">
          <cell r="A3645" t="str">
            <v>N</v>
          </cell>
          <cell r="I3645">
            <v>31.48</v>
          </cell>
        </row>
        <row r="3646">
          <cell r="A3646" t="str">
            <v>N</v>
          </cell>
          <cell r="I3646">
            <v>57.14</v>
          </cell>
        </row>
        <row r="3647">
          <cell r="A3647" t="str">
            <v>N</v>
          </cell>
          <cell r="I3647">
            <v>22.91</v>
          </cell>
        </row>
        <row r="3648">
          <cell r="A3648" t="str">
            <v>N</v>
          </cell>
          <cell r="I3648">
            <v>16.82</v>
          </cell>
        </row>
        <row r="3649">
          <cell r="A3649" t="str">
            <v>N</v>
          </cell>
          <cell r="I3649">
            <v>1.68</v>
          </cell>
        </row>
        <row r="3650">
          <cell r="A3650" t="str">
            <v>N</v>
          </cell>
          <cell r="I3650">
            <v>8.27</v>
          </cell>
        </row>
        <row r="3651">
          <cell r="A3651" t="str">
            <v>N</v>
          </cell>
          <cell r="I3651">
            <v>78.91</v>
          </cell>
        </row>
        <row r="3652">
          <cell r="A3652" t="str">
            <v>N</v>
          </cell>
          <cell r="I3652">
            <v>1.38</v>
          </cell>
        </row>
        <row r="3653">
          <cell r="A3653" t="str">
            <v>N</v>
          </cell>
          <cell r="I3653">
            <v>1.96</v>
          </cell>
        </row>
        <row r="3654">
          <cell r="A3654" t="str">
            <v>N</v>
          </cell>
          <cell r="I3654">
            <v>17.03</v>
          </cell>
        </row>
        <row r="3655">
          <cell r="A3655" t="str">
            <v>N</v>
          </cell>
          <cell r="I3655">
            <v>13.59</v>
          </cell>
        </row>
        <row r="3656">
          <cell r="A3656" t="str">
            <v>N</v>
          </cell>
          <cell r="I3656">
            <v>46.22</v>
          </cell>
        </row>
        <row r="3657">
          <cell r="A3657" t="str">
            <v>N</v>
          </cell>
          <cell r="I3657">
            <v>6.36</v>
          </cell>
        </row>
        <row r="3658">
          <cell r="A3658" t="str">
            <v>N</v>
          </cell>
          <cell r="I3658">
            <v>9.7100000000000009</v>
          </cell>
        </row>
        <row r="3659">
          <cell r="A3659" t="str">
            <v>N</v>
          </cell>
          <cell r="I3659">
            <v>11.96</v>
          </cell>
        </row>
        <row r="3660">
          <cell r="A3660" t="str">
            <v>N</v>
          </cell>
          <cell r="I3660">
            <v>7.83</v>
          </cell>
        </row>
        <row r="3661">
          <cell r="A3661" t="str">
            <v>N</v>
          </cell>
          <cell r="I3661">
            <v>2.4300000000000002</v>
          </cell>
        </row>
        <row r="3662">
          <cell r="A3662" t="str">
            <v>N</v>
          </cell>
          <cell r="I3662">
            <v>1.8</v>
          </cell>
        </row>
        <row r="3663">
          <cell r="A3663" t="str">
            <v>N</v>
          </cell>
          <cell r="I3663">
            <v>6.05</v>
          </cell>
        </row>
        <row r="3664">
          <cell r="A3664" t="str">
            <v>N</v>
          </cell>
          <cell r="I3664">
            <v>34.590000000000003</v>
          </cell>
        </row>
        <row r="3665">
          <cell r="A3665" t="str">
            <v>N</v>
          </cell>
          <cell r="I3665">
            <v>8.48</v>
          </cell>
        </row>
        <row r="3666">
          <cell r="A3666" t="str">
            <v>N</v>
          </cell>
          <cell r="I3666">
            <v>3.88</v>
          </cell>
        </row>
        <row r="3667">
          <cell r="A3667" t="str">
            <v>N</v>
          </cell>
          <cell r="I3667">
            <v>150.55000000000001</v>
          </cell>
        </row>
        <row r="3668">
          <cell r="A3668" t="str">
            <v>N</v>
          </cell>
          <cell r="I3668">
            <v>3.44</v>
          </cell>
        </row>
        <row r="3669">
          <cell r="A3669" t="str">
            <v>N</v>
          </cell>
          <cell r="I3669">
            <v>5.04</v>
          </cell>
        </row>
        <row r="3670">
          <cell r="A3670" t="str">
            <v>N</v>
          </cell>
          <cell r="I3670">
            <v>6.3</v>
          </cell>
        </row>
        <row r="3671">
          <cell r="A3671" t="str">
            <v>N</v>
          </cell>
          <cell r="I3671">
            <v>4.03</v>
          </cell>
        </row>
        <row r="3672">
          <cell r="A3672" t="str">
            <v>N</v>
          </cell>
          <cell r="I3672">
            <v>1.68</v>
          </cell>
        </row>
        <row r="3673">
          <cell r="A3673" t="str">
            <v>N</v>
          </cell>
          <cell r="I3673">
            <v>5.1100000000000003</v>
          </cell>
        </row>
        <row r="3674">
          <cell r="A3674" t="str">
            <v>N</v>
          </cell>
          <cell r="I3674">
            <v>5.82</v>
          </cell>
        </row>
        <row r="3675">
          <cell r="A3675" t="str">
            <v>N</v>
          </cell>
          <cell r="I3675">
            <v>5.71</v>
          </cell>
        </row>
        <row r="3676">
          <cell r="A3676" t="str">
            <v>N</v>
          </cell>
          <cell r="I3676">
            <v>19.600000000000001</v>
          </cell>
        </row>
        <row r="3677">
          <cell r="A3677" t="str">
            <v>N</v>
          </cell>
          <cell r="I3677">
            <v>14.23</v>
          </cell>
        </row>
        <row r="3678">
          <cell r="A3678" t="str">
            <v>N</v>
          </cell>
          <cell r="I3678">
            <v>17.829999999999998</v>
          </cell>
        </row>
        <row r="3679">
          <cell r="A3679" t="str">
            <v>N</v>
          </cell>
          <cell r="I3679">
            <v>5.98</v>
          </cell>
        </row>
        <row r="3680">
          <cell r="A3680" t="str">
            <v>N</v>
          </cell>
          <cell r="I3680">
            <v>5.04</v>
          </cell>
        </row>
        <row r="3681">
          <cell r="A3681" t="str">
            <v>N</v>
          </cell>
          <cell r="I3681">
            <v>3.37</v>
          </cell>
        </row>
        <row r="3682">
          <cell r="A3682" t="str">
            <v>N</v>
          </cell>
          <cell r="I3682">
            <v>5.2</v>
          </cell>
        </row>
        <row r="3683">
          <cell r="A3683" t="str">
            <v>N</v>
          </cell>
          <cell r="I3683">
            <v>61.98</v>
          </cell>
        </row>
        <row r="3684">
          <cell r="A3684" t="str">
            <v>N</v>
          </cell>
          <cell r="I3684">
            <v>44.37</v>
          </cell>
        </row>
        <row r="3685">
          <cell r="A3685" t="str">
            <v>N</v>
          </cell>
          <cell r="I3685">
            <v>4.24</v>
          </cell>
        </row>
        <row r="3686">
          <cell r="A3686" t="str">
            <v>N</v>
          </cell>
          <cell r="I3686">
            <v>3.25</v>
          </cell>
        </row>
        <row r="3687">
          <cell r="A3687" t="str">
            <v>N</v>
          </cell>
          <cell r="I3687">
            <v>7.01</v>
          </cell>
        </row>
        <row r="3688">
          <cell r="A3688" t="str">
            <v>N</v>
          </cell>
          <cell r="I3688">
            <v>5.04</v>
          </cell>
        </row>
        <row r="3689">
          <cell r="A3689" t="str">
            <v>N</v>
          </cell>
          <cell r="I3689">
            <v>26.78</v>
          </cell>
        </row>
        <row r="3690">
          <cell r="A3690" t="str">
            <v>N</v>
          </cell>
          <cell r="I3690">
            <v>5.51</v>
          </cell>
        </row>
        <row r="3691">
          <cell r="A3691" t="str">
            <v>N</v>
          </cell>
          <cell r="I3691">
            <v>1.51</v>
          </cell>
        </row>
        <row r="3692">
          <cell r="A3692" t="str">
            <v>N</v>
          </cell>
          <cell r="I3692">
            <v>109.82</v>
          </cell>
        </row>
        <row r="3693">
          <cell r="A3693" t="str">
            <v>N</v>
          </cell>
          <cell r="I3693">
            <v>160.38</v>
          </cell>
        </row>
        <row r="3694">
          <cell r="A3694" t="str">
            <v>N</v>
          </cell>
          <cell r="I3694">
            <v>4.33</v>
          </cell>
        </row>
        <row r="3695">
          <cell r="A3695" t="str">
            <v>N</v>
          </cell>
          <cell r="I3695">
            <v>1.92</v>
          </cell>
        </row>
        <row r="3696">
          <cell r="A3696" t="str">
            <v>N</v>
          </cell>
          <cell r="I3696">
            <v>0.65</v>
          </cell>
        </row>
        <row r="3697">
          <cell r="A3697" t="str">
            <v>N</v>
          </cell>
          <cell r="I3697">
            <v>38.369999999999997</v>
          </cell>
        </row>
        <row r="3698">
          <cell r="A3698" t="str">
            <v>N</v>
          </cell>
          <cell r="I3698">
            <v>5.04</v>
          </cell>
        </row>
        <row r="3699">
          <cell r="A3699" t="str">
            <v>N</v>
          </cell>
          <cell r="I3699">
            <v>2.2000000000000002</v>
          </cell>
        </row>
        <row r="3700">
          <cell r="A3700" t="str">
            <v>N</v>
          </cell>
          <cell r="I3700">
            <v>1.19</v>
          </cell>
        </row>
        <row r="3701">
          <cell r="A3701" t="str">
            <v>N</v>
          </cell>
          <cell r="I3701">
            <v>0.8</v>
          </cell>
        </row>
        <row r="3702">
          <cell r="A3702" t="str">
            <v>N</v>
          </cell>
          <cell r="I3702">
            <v>7.25</v>
          </cell>
        </row>
        <row r="3703">
          <cell r="A3703" t="str">
            <v>N</v>
          </cell>
          <cell r="I3703">
            <v>6.7</v>
          </cell>
        </row>
        <row r="3704">
          <cell r="A3704" t="str">
            <v>N</v>
          </cell>
          <cell r="I3704">
            <v>12.83</v>
          </cell>
        </row>
        <row r="3705">
          <cell r="A3705" t="str">
            <v>N</v>
          </cell>
          <cell r="I3705">
            <v>1.35</v>
          </cell>
        </row>
        <row r="3706">
          <cell r="A3706" t="str">
            <v>N</v>
          </cell>
          <cell r="I3706">
            <v>21.55</v>
          </cell>
        </row>
        <row r="3707">
          <cell r="A3707" t="str">
            <v>N</v>
          </cell>
          <cell r="I3707">
            <v>5.25</v>
          </cell>
        </row>
        <row r="3708">
          <cell r="A3708" t="str">
            <v>N</v>
          </cell>
          <cell r="I3708">
            <v>4.95</v>
          </cell>
        </row>
        <row r="3709">
          <cell r="A3709" t="str">
            <v>N</v>
          </cell>
          <cell r="I3709">
            <v>18.7</v>
          </cell>
        </row>
        <row r="3710">
          <cell r="A3710" t="str">
            <v>N</v>
          </cell>
          <cell r="I3710">
            <v>113.77</v>
          </cell>
        </row>
        <row r="3711">
          <cell r="A3711" t="str">
            <v>N</v>
          </cell>
          <cell r="I3711">
            <v>15.11</v>
          </cell>
        </row>
        <row r="3712">
          <cell r="A3712" t="str">
            <v>N</v>
          </cell>
          <cell r="I3712">
            <v>1.68</v>
          </cell>
        </row>
        <row r="3713">
          <cell r="A3713" t="str">
            <v>N</v>
          </cell>
          <cell r="I3713">
            <v>21.23</v>
          </cell>
        </row>
        <row r="3714">
          <cell r="A3714" t="str">
            <v>N</v>
          </cell>
          <cell r="I3714">
            <v>8.43</v>
          </cell>
        </row>
        <row r="3715">
          <cell r="A3715" t="str">
            <v>N</v>
          </cell>
          <cell r="I3715">
            <v>58.07</v>
          </cell>
        </row>
        <row r="3716">
          <cell r="A3716" t="str">
            <v>N</v>
          </cell>
          <cell r="I3716">
            <v>98.51</v>
          </cell>
        </row>
        <row r="3717">
          <cell r="A3717" t="str">
            <v>N</v>
          </cell>
          <cell r="I3717">
            <v>5.04</v>
          </cell>
        </row>
        <row r="3718">
          <cell r="A3718" t="str">
            <v>N</v>
          </cell>
          <cell r="I3718">
            <v>1.68</v>
          </cell>
        </row>
        <row r="3719">
          <cell r="A3719" t="str">
            <v>N</v>
          </cell>
          <cell r="I3719">
            <v>-0.1</v>
          </cell>
        </row>
        <row r="3720">
          <cell r="A3720" t="str">
            <v>N</v>
          </cell>
          <cell r="I3720">
            <v>15.12</v>
          </cell>
        </row>
        <row r="3721">
          <cell r="A3721" t="str">
            <v>N</v>
          </cell>
          <cell r="I3721">
            <v>36.93</v>
          </cell>
        </row>
        <row r="3722">
          <cell r="A3722" t="str">
            <v>N</v>
          </cell>
          <cell r="I3722">
            <v>5.2</v>
          </cell>
        </row>
        <row r="3723">
          <cell r="A3723" t="str">
            <v>N</v>
          </cell>
          <cell r="I3723">
            <v>11.23</v>
          </cell>
        </row>
        <row r="3724">
          <cell r="A3724" t="str">
            <v>N</v>
          </cell>
          <cell r="I3724">
            <v>100.82</v>
          </cell>
        </row>
        <row r="3725">
          <cell r="A3725" t="str">
            <v>N</v>
          </cell>
          <cell r="I3725">
            <v>1.75</v>
          </cell>
        </row>
        <row r="3726">
          <cell r="A3726" t="str">
            <v>N</v>
          </cell>
          <cell r="I3726">
            <v>1.68</v>
          </cell>
        </row>
        <row r="3727">
          <cell r="A3727" t="str">
            <v>N</v>
          </cell>
          <cell r="I3727">
            <v>5.04</v>
          </cell>
        </row>
        <row r="3728">
          <cell r="A3728" t="str">
            <v>N</v>
          </cell>
          <cell r="I3728">
            <v>351.82</v>
          </cell>
        </row>
        <row r="3729">
          <cell r="A3729" t="str">
            <v>N</v>
          </cell>
          <cell r="I3729">
            <v>3.87</v>
          </cell>
        </row>
        <row r="3730">
          <cell r="A3730" t="str">
            <v>N</v>
          </cell>
          <cell r="I3730">
            <v>5.15</v>
          </cell>
        </row>
        <row r="3731">
          <cell r="A3731" t="str">
            <v>N</v>
          </cell>
          <cell r="I3731">
            <v>4.92</v>
          </cell>
        </row>
        <row r="3732">
          <cell r="A3732" t="str">
            <v>N</v>
          </cell>
          <cell r="I3732">
            <v>3.36</v>
          </cell>
        </row>
        <row r="3733">
          <cell r="A3733" t="str">
            <v>N</v>
          </cell>
          <cell r="I3733">
            <v>2.04</v>
          </cell>
        </row>
        <row r="3734">
          <cell r="A3734" t="str">
            <v>N</v>
          </cell>
          <cell r="I3734">
            <v>5.82</v>
          </cell>
        </row>
        <row r="3735">
          <cell r="A3735" t="str">
            <v>N</v>
          </cell>
          <cell r="I3735">
            <v>0.42</v>
          </cell>
        </row>
        <row r="3736">
          <cell r="A3736" t="str">
            <v>N</v>
          </cell>
          <cell r="I3736">
            <v>55.85</v>
          </cell>
        </row>
        <row r="3737">
          <cell r="A3737" t="str">
            <v>N</v>
          </cell>
          <cell r="I3737">
            <v>7.83</v>
          </cell>
        </row>
        <row r="3738">
          <cell r="A3738" t="str">
            <v>N</v>
          </cell>
          <cell r="I3738">
            <v>1.68</v>
          </cell>
        </row>
        <row r="3739">
          <cell r="A3739" t="str">
            <v>N</v>
          </cell>
          <cell r="I3739">
            <v>3.81</v>
          </cell>
        </row>
        <row r="3740">
          <cell r="A3740" t="str">
            <v>N</v>
          </cell>
          <cell r="I3740">
            <v>5.04</v>
          </cell>
        </row>
        <row r="3741">
          <cell r="A3741" t="str">
            <v>N</v>
          </cell>
          <cell r="I3741">
            <v>-23.45</v>
          </cell>
        </row>
        <row r="3742">
          <cell r="A3742" t="str">
            <v>N</v>
          </cell>
          <cell r="I3742">
            <v>5.04</v>
          </cell>
        </row>
        <row r="3743">
          <cell r="A3743" t="str">
            <v>N</v>
          </cell>
          <cell r="I3743">
            <v>16.57</v>
          </cell>
        </row>
        <row r="3744">
          <cell r="A3744" t="str">
            <v>N</v>
          </cell>
          <cell r="I3744">
            <v>4.16</v>
          </cell>
        </row>
        <row r="3745">
          <cell r="A3745" t="str">
            <v>N</v>
          </cell>
          <cell r="I3745">
            <v>1.94</v>
          </cell>
        </row>
        <row r="3746">
          <cell r="A3746" t="str">
            <v>N</v>
          </cell>
          <cell r="I3746">
            <v>8.24</v>
          </cell>
        </row>
        <row r="3747">
          <cell r="A3747" t="str">
            <v>N</v>
          </cell>
          <cell r="I3747">
            <v>-0.76</v>
          </cell>
        </row>
        <row r="3748">
          <cell r="A3748" t="str">
            <v>N</v>
          </cell>
          <cell r="I3748">
            <v>2.5099999999999998</v>
          </cell>
        </row>
        <row r="3749">
          <cell r="A3749" t="str">
            <v>N</v>
          </cell>
          <cell r="I3749">
            <v>46.42</v>
          </cell>
        </row>
        <row r="3750">
          <cell r="A3750" t="str">
            <v>N</v>
          </cell>
          <cell r="I3750">
            <v>34.42</v>
          </cell>
        </row>
        <row r="3751">
          <cell r="A3751" t="str">
            <v>N</v>
          </cell>
          <cell r="I3751">
            <v>8.7100000000000009</v>
          </cell>
        </row>
        <row r="3752">
          <cell r="A3752" t="str">
            <v>N</v>
          </cell>
          <cell r="I3752">
            <v>4.75</v>
          </cell>
        </row>
        <row r="3753">
          <cell r="A3753" t="str">
            <v>N</v>
          </cell>
          <cell r="I3753">
            <v>2.65</v>
          </cell>
        </row>
        <row r="3754">
          <cell r="A3754" t="str">
            <v>N</v>
          </cell>
          <cell r="I3754">
            <v>14.65</v>
          </cell>
        </row>
        <row r="3755">
          <cell r="A3755" t="str">
            <v>N</v>
          </cell>
          <cell r="I3755">
            <v>4.49</v>
          </cell>
        </row>
        <row r="3756">
          <cell r="A3756" t="str">
            <v>N</v>
          </cell>
          <cell r="I3756">
            <v>24.05</v>
          </cell>
        </row>
        <row r="3757">
          <cell r="A3757" t="str">
            <v>N</v>
          </cell>
          <cell r="I3757">
            <v>5.0999999999999996</v>
          </cell>
        </row>
        <row r="3758">
          <cell r="A3758" t="str">
            <v>N</v>
          </cell>
          <cell r="I3758">
            <v>5.04</v>
          </cell>
        </row>
        <row r="3759">
          <cell r="A3759" t="str">
            <v>N</v>
          </cell>
          <cell r="I3759">
            <v>8.3800000000000008</v>
          </cell>
        </row>
        <row r="3760">
          <cell r="A3760" t="str">
            <v>N</v>
          </cell>
          <cell r="I3760">
            <v>6.2</v>
          </cell>
        </row>
        <row r="3761">
          <cell r="A3761" t="str">
            <v>N</v>
          </cell>
          <cell r="I3761">
            <v>1.03</v>
          </cell>
        </row>
        <row r="3762">
          <cell r="A3762" t="str">
            <v>N</v>
          </cell>
          <cell r="I3762">
            <v>3.36</v>
          </cell>
        </row>
        <row r="3763">
          <cell r="A3763" t="str">
            <v>N</v>
          </cell>
          <cell r="I3763">
            <v>13.75</v>
          </cell>
        </row>
        <row r="3764">
          <cell r="A3764" t="str">
            <v>N</v>
          </cell>
          <cell r="I3764">
            <v>14.03</v>
          </cell>
        </row>
        <row r="3765">
          <cell r="A3765" t="str">
            <v>N</v>
          </cell>
          <cell r="I3765">
            <v>21.38</v>
          </cell>
        </row>
        <row r="3766">
          <cell r="A3766" t="str">
            <v>N</v>
          </cell>
          <cell r="I3766">
            <v>0.97</v>
          </cell>
        </row>
        <row r="3767">
          <cell r="A3767" t="str">
            <v>N</v>
          </cell>
          <cell r="I3767">
            <v>5.04</v>
          </cell>
        </row>
        <row r="3768">
          <cell r="A3768" t="str">
            <v>N</v>
          </cell>
          <cell r="I3768">
            <v>5.04</v>
          </cell>
        </row>
        <row r="3769">
          <cell r="A3769" t="str">
            <v>N</v>
          </cell>
          <cell r="I3769">
            <v>6.17</v>
          </cell>
        </row>
        <row r="3770">
          <cell r="A3770" t="str">
            <v>N</v>
          </cell>
          <cell r="I3770">
            <v>1.06</v>
          </cell>
        </row>
        <row r="3771">
          <cell r="A3771" t="str">
            <v>N</v>
          </cell>
          <cell r="I3771">
            <v>44.08</v>
          </cell>
        </row>
        <row r="3772">
          <cell r="A3772" t="str">
            <v>N</v>
          </cell>
          <cell r="I3772">
            <v>18.420000000000002</v>
          </cell>
        </row>
        <row r="3773">
          <cell r="A3773" t="str">
            <v>N</v>
          </cell>
          <cell r="I3773">
            <v>16.649999999999999</v>
          </cell>
        </row>
        <row r="3774">
          <cell r="A3774" t="str">
            <v>N</v>
          </cell>
          <cell r="I3774">
            <v>3.12</v>
          </cell>
        </row>
        <row r="3775">
          <cell r="A3775" t="str">
            <v>N</v>
          </cell>
          <cell r="I3775">
            <v>3.81</v>
          </cell>
        </row>
        <row r="3776">
          <cell r="A3776" t="str">
            <v>N</v>
          </cell>
          <cell r="I3776">
            <v>5.04</v>
          </cell>
        </row>
        <row r="3777">
          <cell r="A3777" t="str">
            <v>N</v>
          </cell>
          <cell r="I3777">
            <v>5.04</v>
          </cell>
        </row>
        <row r="3778">
          <cell r="A3778" t="str">
            <v>N</v>
          </cell>
          <cell r="I3778">
            <v>5.13</v>
          </cell>
        </row>
        <row r="3779">
          <cell r="A3779" t="str">
            <v>N</v>
          </cell>
          <cell r="I3779">
            <v>51.16</v>
          </cell>
        </row>
        <row r="3780">
          <cell r="A3780" t="str">
            <v>N</v>
          </cell>
          <cell r="I3780">
            <v>-5.07</v>
          </cell>
        </row>
        <row r="3781">
          <cell r="A3781" t="str">
            <v>N</v>
          </cell>
          <cell r="I3781">
            <v>5.62</v>
          </cell>
        </row>
        <row r="3782">
          <cell r="A3782" t="str">
            <v>N</v>
          </cell>
          <cell r="I3782">
            <v>1.89</v>
          </cell>
        </row>
        <row r="3783">
          <cell r="A3783" t="str">
            <v>N</v>
          </cell>
          <cell r="I3783">
            <v>45</v>
          </cell>
        </row>
        <row r="3784">
          <cell r="A3784" t="str">
            <v>N</v>
          </cell>
          <cell r="I3784">
            <v>23.95</v>
          </cell>
        </row>
        <row r="3785">
          <cell r="A3785" t="str">
            <v>N</v>
          </cell>
          <cell r="I3785">
            <v>18.829999999999998</v>
          </cell>
        </row>
        <row r="3786">
          <cell r="A3786" t="str">
            <v>N</v>
          </cell>
          <cell r="I3786">
            <v>5.04</v>
          </cell>
        </row>
        <row r="3787">
          <cell r="A3787" t="str">
            <v>N</v>
          </cell>
          <cell r="I3787">
            <v>15.12</v>
          </cell>
        </row>
        <row r="3788">
          <cell r="A3788" t="str">
            <v>N</v>
          </cell>
          <cell r="I3788">
            <v>37.590000000000003</v>
          </cell>
        </row>
        <row r="3789">
          <cell r="A3789" t="str">
            <v>N</v>
          </cell>
          <cell r="I3789">
            <v>55.61</v>
          </cell>
        </row>
        <row r="3790">
          <cell r="A3790" t="str">
            <v>N</v>
          </cell>
          <cell r="I3790">
            <v>27.4</v>
          </cell>
        </row>
        <row r="3791">
          <cell r="A3791" t="str">
            <v>N</v>
          </cell>
          <cell r="I3791">
            <v>12.05</v>
          </cell>
        </row>
        <row r="3792">
          <cell r="A3792" t="str">
            <v>N</v>
          </cell>
          <cell r="I3792">
            <v>3.36</v>
          </cell>
        </row>
        <row r="3793">
          <cell r="A3793" t="str">
            <v>N</v>
          </cell>
          <cell r="I3793">
            <v>2.5499999999999998</v>
          </cell>
        </row>
        <row r="3794">
          <cell r="A3794" t="str">
            <v>N</v>
          </cell>
          <cell r="I3794">
            <v>82.11</v>
          </cell>
        </row>
        <row r="3795">
          <cell r="A3795" t="str">
            <v>N</v>
          </cell>
          <cell r="I3795">
            <v>32.549999999999997</v>
          </cell>
        </row>
        <row r="3796">
          <cell r="A3796" t="str">
            <v>N</v>
          </cell>
          <cell r="I3796">
            <v>5.22</v>
          </cell>
        </row>
        <row r="3797">
          <cell r="A3797" t="str">
            <v>N</v>
          </cell>
          <cell r="I3797">
            <v>5.04</v>
          </cell>
        </row>
        <row r="3798">
          <cell r="A3798" t="str">
            <v>N</v>
          </cell>
          <cell r="I3798">
            <v>48.98</v>
          </cell>
        </row>
        <row r="3799">
          <cell r="A3799" t="str">
            <v>N</v>
          </cell>
          <cell r="I3799">
            <v>14.62</v>
          </cell>
        </row>
        <row r="3800">
          <cell r="A3800" t="str">
            <v>N</v>
          </cell>
          <cell r="I3800">
            <v>12.09</v>
          </cell>
        </row>
        <row r="3801">
          <cell r="A3801" t="str">
            <v>N</v>
          </cell>
          <cell r="I3801">
            <v>4.07</v>
          </cell>
        </row>
        <row r="3802">
          <cell r="A3802" t="str">
            <v>N</v>
          </cell>
          <cell r="I3802">
            <v>-0.51</v>
          </cell>
        </row>
        <row r="3803">
          <cell r="A3803" t="str">
            <v>N</v>
          </cell>
          <cell r="I3803">
            <v>4.2699999999999996</v>
          </cell>
        </row>
        <row r="3804">
          <cell r="A3804" t="str">
            <v>N</v>
          </cell>
          <cell r="I3804">
            <v>14.83</v>
          </cell>
        </row>
        <row r="3805">
          <cell r="A3805" t="str">
            <v>N</v>
          </cell>
          <cell r="I3805">
            <v>0.18</v>
          </cell>
        </row>
        <row r="3806">
          <cell r="A3806" t="str">
            <v>N</v>
          </cell>
          <cell r="I3806">
            <v>5.04</v>
          </cell>
        </row>
        <row r="3807">
          <cell r="A3807" t="str">
            <v>N</v>
          </cell>
          <cell r="I3807">
            <v>39.76</v>
          </cell>
        </row>
        <row r="3808">
          <cell r="A3808" t="str">
            <v>N</v>
          </cell>
          <cell r="I3808">
            <v>26.9</v>
          </cell>
        </row>
        <row r="3809">
          <cell r="A3809" t="str">
            <v>N</v>
          </cell>
          <cell r="I3809">
            <v>5.04</v>
          </cell>
        </row>
        <row r="3810">
          <cell r="A3810" t="str">
            <v>N</v>
          </cell>
          <cell r="I3810">
            <v>14.1</v>
          </cell>
        </row>
        <row r="3811">
          <cell r="A3811" t="str">
            <v>N</v>
          </cell>
          <cell r="I3811">
            <v>3.49</v>
          </cell>
        </row>
        <row r="3812">
          <cell r="A3812" t="str">
            <v>N</v>
          </cell>
          <cell r="I3812">
            <v>7.14</v>
          </cell>
        </row>
        <row r="3813">
          <cell r="A3813" t="str">
            <v>N</v>
          </cell>
          <cell r="I3813">
            <v>5.04</v>
          </cell>
        </row>
        <row r="3814">
          <cell r="A3814" t="str">
            <v>N</v>
          </cell>
          <cell r="I3814">
            <v>6.94</v>
          </cell>
        </row>
        <row r="3815">
          <cell r="A3815" t="str">
            <v>N</v>
          </cell>
          <cell r="I3815">
            <v>18.02</v>
          </cell>
        </row>
        <row r="3816">
          <cell r="A3816" t="str">
            <v>N</v>
          </cell>
          <cell r="I3816">
            <v>7.07</v>
          </cell>
        </row>
        <row r="3817">
          <cell r="A3817" t="str">
            <v>N</v>
          </cell>
          <cell r="I3817">
            <v>11.47</v>
          </cell>
        </row>
        <row r="3818">
          <cell r="A3818" t="str">
            <v>N</v>
          </cell>
          <cell r="I3818">
            <v>1.18</v>
          </cell>
        </row>
        <row r="3819">
          <cell r="A3819" t="str">
            <v>N</v>
          </cell>
          <cell r="I3819">
            <v>6.24</v>
          </cell>
        </row>
        <row r="3820">
          <cell r="A3820" t="str">
            <v>N</v>
          </cell>
          <cell r="I3820">
            <v>1.68</v>
          </cell>
        </row>
        <row r="3821">
          <cell r="A3821" t="str">
            <v>N</v>
          </cell>
          <cell r="I3821">
            <v>73.14</v>
          </cell>
        </row>
        <row r="3822">
          <cell r="A3822" t="str">
            <v>N</v>
          </cell>
          <cell r="I3822">
            <v>16.68</v>
          </cell>
        </row>
        <row r="3823">
          <cell r="A3823" t="str">
            <v>N</v>
          </cell>
          <cell r="I3823">
            <v>5.04</v>
          </cell>
        </row>
        <row r="3824">
          <cell r="A3824" t="str">
            <v>N</v>
          </cell>
          <cell r="I3824">
            <v>3.7</v>
          </cell>
        </row>
        <row r="3825">
          <cell r="A3825" t="str">
            <v>N</v>
          </cell>
          <cell r="I3825">
            <v>5.99</v>
          </cell>
        </row>
        <row r="3826">
          <cell r="A3826" t="str">
            <v>N</v>
          </cell>
          <cell r="I3826">
            <v>10.02</v>
          </cell>
        </row>
        <row r="3827">
          <cell r="A3827" t="str">
            <v>N</v>
          </cell>
          <cell r="I3827">
            <v>-6.03</v>
          </cell>
        </row>
        <row r="3828">
          <cell r="A3828" t="str">
            <v>N</v>
          </cell>
          <cell r="I3828">
            <v>10.39</v>
          </cell>
        </row>
        <row r="3829">
          <cell r="A3829" t="str">
            <v>N</v>
          </cell>
          <cell r="I3829">
            <v>7.11</v>
          </cell>
        </row>
        <row r="3830">
          <cell r="A3830" t="str">
            <v>N</v>
          </cell>
          <cell r="I3830">
            <v>-1.68</v>
          </cell>
        </row>
        <row r="3831">
          <cell r="A3831" t="str">
            <v>N</v>
          </cell>
          <cell r="I3831">
            <v>3.03</v>
          </cell>
        </row>
        <row r="3832">
          <cell r="A3832" t="str">
            <v>N</v>
          </cell>
          <cell r="I3832">
            <v>2.62</v>
          </cell>
        </row>
        <row r="3833">
          <cell r="A3833" t="str">
            <v>N</v>
          </cell>
          <cell r="I3833">
            <v>5.56</v>
          </cell>
        </row>
        <row r="3834">
          <cell r="A3834" t="str">
            <v>N</v>
          </cell>
          <cell r="I3834">
            <v>11.01</v>
          </cell>
        </row>
        <row r="3835">
          <cell r="A3835" t="str">
            <v>N</v>
          </cell>
          <cell r="I3835">
            <v>2.14</v>
          </cell>
        </row>
        <row r="3836">
          <cell r="A3836" t="str">
            <v>N</v>
          </cell>
          <cell r="I3836">
            <v>32.35</v>
          </cell>
        </row>
        <row r="3837">
          <cell r="A3837" t="str">
            <v>N</v>
          </cell>
          <cell r="I3837">
            <v>5.32</v>
          </cell>
        </row>
        <row r="3838">
          <cell r="A3838" t="str">
            <v>N</v>
          </cell>
          <cell r="I3838">
            <v>4.8</v>
          </cell>
        </row>
        <row r="3839">
          <cell r="A3839" t="str">
            <v>N</v>
          </cell>
          <cell r="I3839">
            <v>1.68</v>
          </cell>
        </row>
        <row r="3840">
          <cell r="A3840" t="str">
            <v>N</v>
          </cell>
          <cell r="I3840">
            <v>4.59</v>
          </cell>
        </row>
        <row r="3841">
          <cell r="A3841" t="str">
            <v>N</v>
          </cell>
          <cell r="I3841">
            <v>8.49</v>
          </cell>
        </row>
        <row r="3842">
          <cell r="A3842" t="str">
            <v>N</v>
          </cell>
          <cell r="I3842">
            <v>4.6900000000000004</v>
          </cell>
        </row>
        <row r="3843">
          <cell r="A3843" t="str">
            <v>N</v>
          </cell>
          <cell r="I3843">
            <v>-16.46</v>
          </cell>
        </row>
        <row r="3844">
          <cell r="A3844" t="str">
            <v>N</v>
          </cell>
          <cell r="I3844">
            <v>2.21</v>
          </cell>
        </row>
        <row r="3845">
          <cell r="A3845" t="str">
            <v>N</v>
          </cell>
          <cell r="I3845">
            <v>2.85</v>
          </cell>
        </row>
        <row r="3846">
          <cell r="A3846" t="str">
            <v>N</v>
          </cell>
          <cell r="I3846">
            <v>11.14</v>
          </cell>
        </row>
        <row r="3847">
          <cell r="A3847" t="str">
            <v>N</v>
          </cell>
          <cell r="I3847">
            <v>17.78</v>
          </cell>
        </row>
        <row r="3848">
          <cell r="A3848" t="str">
            <v>N</v>
          </cell>
          <cell r="I3848">
            <v>40.86</v>
          </cell>
        </row>
        <row r="3849">
          <cell r="A3849" t="str">
            <v>N</v>
          </cell>
          <cell r="I3849">
            <v>1.68</v>
          </cell>
        </row>
        <row r="3850">
          <cell r="A3850" t="str">
            <v>N</v>
          </cell>
          <cell r="I3850">
            <v>21.49</v>
          </cell>
        </row>
        <row r="3851">
          <cell r="A3851" t="str">
            <v>N</v>
          </cell>
          <cell r="I3851">
            <v>21.2</v>
          </cell>
        </row>
        <row r="3852">
          <cell r="A3852" t="str">
            <v>N</v>
          </cell>
          <cell r="I3852">
            <v>4.4400000000000004</v>
          </cell>
        </row>
        <row r="3853">
          <cell r="A3853" t="str">
            <v>N</v>
          </cell>
          <cell r="I3853">
            <v>-4.68</v>
          </cell>
        </row>
        <row r="3854">
          <cell r="A3854" t="str">
            <v>N</v>
          </cell>
          <cell r="I3854">
            <v>3.75</v>
          </cell>
        </row>
        <row r="3855">
          <cell r="A3855" t="str">
            <v>N</v>
          </cell>
          <cell r="I3855">
            <v>22.11</v>
          </cell>
        </row>
        <row r="3856">
          <cell r="A3856" t="str">
            <v>N</v>
          </cell>
          <cell r="I3856">
            <v>28.04</v>
          </cell>
        </row>
        <row r="3857">
          <cell r="A3857" t="str">
            <v>N</v>
          </cell>
          <cell r="I3857">
            <v>87.82</v>
          </cell>
        </row>
        <row r="3858">
          <cell r="A3858" t="str">
            <v>N</v>
          </cell>
          <cell r="I3858">
            <v>26.47</v>
          </cell>
        </row>
        <row r="3859">
          <cell r="A3859" t="str">
            <v>N</v>
          </cell>
          <cell r="I3859">
            <v>6</v>
          </cell>
        </row>
        <row r="3860">
          <cell r="A3860" t="str">
            <v>N</v>
          </cell>
          <cell r="I3860">
            <v>1.95</v>
          </cell>
        </row>
        <row r="3861">
          <cell r="A3861" t="str">
            <v>N</v>
          </cell>
          <cell r="I3861">
            <v>17.21</v>
          </cell>
        </row>
        <row r="3862">
          <cell r="A3862" t="str">
            <v>N</v>
          </cell>
          <cell r="I3862">
            <v>39.229999999999997</v>
          </cell>
        </row>
        <row r="3863">
          <cell r="A3863" t="str">
            <v>N</v>
          </cell>
          <cell r="I3863">
            <v>7.62</v>
          </cell>
        </row>
        <row r="3864">
          <cell r="A3864" t="str">
            <v>N</v>
          </cell>
          <cell r="I3864">
            <v>12.02</v>
          </cell>
        </row>
        <row r="3865">
          <cell r="A3865" t="str">
            <v>N</v>
          </cell>
          <cell r="I3865">
            <v>22.45</v>
          </cell>
        </row>
        <row r="3866">
          <cell r="A3866" t="str">
            <v>N</v>
          </cell>
          <cell r="I3866">
            <v>15.12</v>
          </cell>
        </row>
        <row r="3867">
          <cell r="A3867" t="str">
            <v>N</v>
          </cell>
          <cell r="I3867">
            <v>16.38</v>
          </cell>
        </row>
        <row r="3868">
          <cell r="A3868" t="str">
            <v>N</v>
          </cell>
          <cell r="I3868">
            <v>1.92</v>
          </cell>
        </row>
        <row r="3869">
          <cell r="A3869" t="str">
            <v>N</v>
          </cell>
          <cell r="I3869">
            <v>8.83</v>
          </cell>
        </row>
        <row r="3870">
          <cell r="A3870" t="str">
            <v>N</v>
          </cell>
          <cell r="I3870">
            <v>2.39</v>
          </cell>
        </row>
        <row r="3871">
          <cell r="A3871" t="str">
            <v>N</v>
          </cell>
          <cell r="I3871">
            <v>7.55</v>
          </cell>
        </row>
        <row r="3872">
          <cell r="A3872" t="str">
            <v>N</v>
          </cell>
          <cell r="I3872">
            <v>0.51</v>
          </cell>
        </row>
        <row r="3873">
          <cell r="A3873" t="str">
            <v>N</v>
          </cell>
          <cell r="I3873">
            <v>5.04</v>
          </cell>
        </row>
        <row r="3874">
          <cell r="A3874" t="str">
            <v>N</v>
          </cell>
          <cell r="I3874">
            <v>3.37</v>
          </cell>
        </row>
        <row r="3875">
          <cell r="A3875" t="str">
            <v>N</v>
          </cell>
          <cell r="I3875">
            <v>4.2300000000000004</v>
          </cell>
        </row>
        <row r="3876">
          <cell r="A3876" t="str">
            <v>N</v>
          </cell>
          <cell r="I3876">
            <v>1.68</v>
          </cell>
        </row>
        <row r="3877">
          <cell r="A3877" t="str">
            <v>N</v>
          </cell>
          <cell r="I3877">
            <v>9.51</v>
          </cell>
        </row>
        <row r="3878">
          <cell r="A3878" t="str">
            <v>N</v>
          </cell>
          <cell r="I3878">
            <v>26.34</v>
          </cell>
        </row>
        <row r="3879">
          <cell r="A3879" t="str">
            <v>N</v>
          </cell>
          <cell r="I3879">
            <v>1.51</v>
          </cell>
        </row>
        <row r="3880">
          <cell r="A3880" t="str">
            <v>N</v>
          </cell>
          <cell r="I3880">
            <v>26.77</v>
          </cell>
        </row>
        <row r="3881">
          <cell r="A3881" t="str">
            <v>N</v>
          </cell>
          <cell r="I3881">
            <v>7.78</v>
          </cell>
        </row>
        <row r="3882">
          <cell r="A3882" t="str">
            <v>N</v>
          </cell>
          <cell r="I3882">
            <v>0.25</v>
          </cell>
        </row>
        <row r="3883">
          <cell r="A3883" t="str">
            <v>N</v>
          </cell>
          <cell r="I3883">
            <v>3.96</v>
          </cell>
        </row>
        <row r="3884">
          <cell r="A3884" t="str">
            <v>N</v>
          </cell>
          <cell r="I3884">
            <v>5.19</v>
          </cell>
        </row>
        <row r="3885">
          <cell r="A3885" t="str">
            <v>N</v>
          </cell>
          <cell r="I3885">
            <v>3.28</v>
          </cell>
        </row>
        <row r="3886">
          <cell r="A3886" t="str">
            <v>N</v>
          </cell>
          <cell r="I3886">
            <v>2.9</v>
          </cell>
        </row>
        <row r="3887">
          <cell r="A3887" t="str">
            <v>N</v>
          </cell>
          <cell r="I3887">
            <v>409.34</v>
          </cell>
        </row>
        <row r="3888">
          <cell r="A3888" t="str">
            <v>N</v>
          </cell>
          <cell r="I3888">
            <v>4.5199999999999996</v>
          </cell>
        </row>
        <row r="3889">
          <cell r="A3889" t="str">
            <v>N</v>
          </cell>
          <cell r="I3889">
            <v>8.23</v>
          </cell>
        </row>
        <row r="3890">
          <cell r="A3890" t="str">
            <v>N</v>
          </cell>
          <cell r="I3890">
            <v>25.62</v>
          </cell>
        </row>
        <row r="3891">
          <cell r="A3891" t="str">
            <v>N</v>
          </cell>
          <cell r="I3891">
            <v>6.27</v>
          </cell>
        </row>
        <row r="3892">
          <cell r="A3892" t="str">
            <v>N</v>
          </cell>
          <cell r="I3892">
            <v>6.04</v>
          </cell>
        </row>
        <row r="3893">
          <cell r="A3893" t="str">
            <v>N</v>
          </cell>
          <cell r="I3893">
            <v>19.899999999999999</v>
          </cell>
        </row>
        <row r="3894">
          <cell r="A3894" t="str">
            <v>N</v>
          </cell>
          <cell r="I3894">
            <v>3.42</v>
          </cell>
        </row>
        <row r="3895">
          <cell r="A3895" t="str">
            <v>N</v>
          </cell>
          <cell r="I3895">
            <v>3.47</v>
          </cell>
        </row>
        <row r="3896">
          <cell r="A3896" t="str">
            <v>N</v>
          </cell>
          <cell r="I3896">
            <v>49.36</v>
          </cell>
        </row>
        <row r="3897">
          <cell r="A3897" t="str">
            <v>N</v>
          </cell>
          <cell r="I3897">
            <v>4.2699999999999996</v>
          </cell>
        </row>
        <row r="3898">
          <cell r="A3898" t="str">
            <v>N</v>
          </cell>
          <cell r="I3898">
            <v>29.61</v>
          </cell>
        </row>
        <row r="3899">
          <cell r="A3899" t="str">
            <v>N</v>
          </cell>
          <cell r="I3899">
            <v>1.31</v>
          </cell>
        </row>
        <row r="3900">
          <cell r="A3900" t="str">
            <v>N</v>
          </cell>
          <cell r="I3900">
            <v>3.43</v>
          </cell>
        </row>
        <row r="3901">
          <cell r="A3901" t="str">
            <v>N</v>
          </cell>
          <cell r="I3901">
            <v>15.12</v>
          </cell>
        </row>
        <row r="3902">
          <cell r="A3902" t="str">
            <v>N</v>
          </cell>
          <cell r="I3902">
            <v>3.36</v>
          </cell>
        </row>
        <row r="3903">
          <cell r="A3903" t="str">
            <v>N</v>
          </cell>
          <cell r="I3903">
            <v>3.99</v>
          </cell>
        </row>
        <row r="3904">
          <cell r="A3904" t="str">
            <v>N</v>
          </cell>
          <cell r="I3904">
            <v>15.12</v>
          </cell>
        </row>
        <row r="3905">
          <cell r="A3905" t="str">
            <v>N</v>
          </cell>
          <cell r="I3905">
            <v>25.33</v>
          </cell>
        </row>
        <row r="3906">
          <cell r="A3906" t="str">
            <v>N</v>
          </cell>
          <cell r="I3906">
            <v>3.07</v>
          </cell>
        </row>
        <row r="3907">
          <cell r="A3907" t="str">
            <v>N</v>
          </cell>
          <cell r="I3907">
            <v>0.12</v>
          </cell>
        </row>
        <row r="3908">
          <cell r="A3908" t="str">
            <v>N</v>
          </cell>
          <cell r="I3908">
            <v>3.37</v>
          </cell>
        </row>
        <row r="3909">
          <cell r="A3909" t="str">
            <v>N</v>
          </cell>
          <cell r="I3909">
            <v>3.21</v>
          </cell>
        </row>
        <row r="3910">
          <cell r="A3910" t="str">
            <v>N</v>
          </cell>
          <cell r="I3910">
            <v>3.36</v>
          </cell>
        </row>
        <row r="3911">
          <cell r="A3911" t="str">
            <v>N</v>
          </cell>
          <cell r="I3911">
            <v>3.06</v>
          </cell>
        </row>
        <row r="3912">
          <cell r="A3912" t="str">
            <v>N</v>
          </cell>
          <cell r="I3912">
            <v>5.09</v>
          </cell>
        </row>
        <row r="3913">
          <cell r="A3913" t="str">
            <v>N</v>
          </cell>
          <cell r="I3913">
            <v>8.14</v>
          </cell>
        </row>
        <row r="3914">
          <cell r="A3914" t="str">
            <v>N</v>
          </cell>
          <cell r="I3914">
            <v>5.82</v>
          </cell>
        </row>
        <row r="3915">
          <cell r="A3915" t="str">
            <v>N</v>
          </cell>
          <cell r="I3915">
            <v>172.48</v>
          </cell>
        </row>
        <row r="3916">
          <cell r="A3916" t="str">
            <v>N</v>
          </cell>
          <cell r="I3916">
            <v>4.5999999999999996</v>
          </cell>
        </row>
        <row r="3917">
          <cell r="A3917" t="str">
            <v>N</v>
          </cell>
          <cell r="I3917">
            <v>1.45</v>
          </cell>
        </row>
        <row r="3918">
          <cell r="A3918" t="str">
            <v>N</v>
          </cell>
          <cell r="I3918">
            <v>6.28</v>
          </cell>
        </row>
        <row r="3919">
          <cell r="A3919" t="str">
            <v>N</v>
          </cell>
          <cell r="I3919">
            <v>75.25</v>
          </cell>
        </row>
        <row r="3920">
          <cell r="A3920" t="str">
            <v>N</v>
          </cell>
          <cell r="I3920">
            <v>1.0900000000000001</v>
          </cell>
        </row>
        <row r="3921">
          <cell r="A3921" t="str">
            <v>N</v>
          </cell>
          <cell r="I3921">
            <v>2.17</v>
          </cell>
        </row>
        <row r="3922">
          <cell r="A3922" t="str">
            <v>N</v>
          </cell>
          <cell r="I3922">
            <v>3.45</v>
          </cell>
        </row>
        <row r="3923">
          <cell r="A3923" t="str">
            <v>N</v>
          </cell>
          <cell r="I3923">
            <v>6.56</v>
          </cell>
        </row>
        <row r="3924">
          <cell r="A3924" t="str">
            <v>N</v>
          </cell>
          <cell r="I3924">
            <v>3.93</v>
          </cell>
        </row>
        <row r="3925">
          <cell r="A3925" t="str">
            <v>N</v>
          </cell>
          <cell r="I3925">
            <v>1.89</v>
          </cell>
        </row>
        <row r="3926">
          <cell r="A3926" t="str">
            <v>N</v>
          </cell>
          <cell r="I3926">
            <v>7.11</v>
          </cell>
        </row>
        <row r="3927">
          <cell r="A3927" t="str">
            <v>N</v>
          </cell>
          <cell r="I3927">
            <v>56.43</v>
          </cell>
        </row>
        <row r="3928">
          <cell r="A3928" t="str">
            <v>N</v>
          </cell>
          <cell r="I3928">
            <v>5.04</v>
          </cell>
        </row>
        <row r="3929">
          <cell r="A3929" t="str">
            <v>N</v>
          </cell>
          <cell r="I3929">
            <v>5.62</v>
          </cell>
        </row>
        <row r="3930">
          <cell r="A3930" t="str">
            <v>N</v>
          </cell>
          <cell r="I3930">
            <v>9.5399999999999991</v>
          </cell>
        </row>
        <row r="3931">
          <cell r="A3931" t="str">
            <v>N</v>
          </cell>
          <cell r="I3931">
            <v>17.46</v>
          </cell>
        </row>
        <row r="3932">
          <cell r="A3932" t="str">
            <v>N</v>
          </cell>
          <cell r="I3932">
            <v>7.59</v>
          </cell>
        </row>
        <row r="3933">
          <cell r="A3933" t="str">
            <v>N</v>
          </cell>
          <cell r="I3933">
            <v>8.41</v>
          </cell>
        </row>
        <row r="3934">
          <cell r="A3934" t="str">
            <v>N</v>
          </cell>
          <cell r="I3934">
            <v>3.12</v>
          </cell>
        </row>
        <row r="3935">
          <cell r="A3935" t="str">
            <v>N</v>
          </cell>
          <cell r="I3935">
            <v>15.47</v>
          </cell>
        </row>
        <row r="3936">
          <cell r="A3936" t="str">
            <v>N</v>
          </cell>
          <cell r="I3936">
            <v>-1.42</v>
          </cell>
        </row>
        <row r="3937">
          <cell r="A3937" t="str">
            <v>N</v>
          </cell>
          <cell r="I3937">
            <v>16.62</v>
          </cell>
        </row>
        <row r="3938">
          <cell r="A3938" t="str">
            <v>N</v>
          </cell>
          <cell r="I3938">
            <v>19.010000000000002</v>
          </cell>
        </row>
        <row r="3939">
          <cell r="A3939" t="str">
            <v>N</v>
          </cell>
          <cell r="I3939">
            <v>21.06</v>
          </cell>
        </row>
        <row r="3940">
          <cell r="A3940" t="str">
            <v>N</v>
          </cell>
          <cell r="I3940">
            <v>4.28</v>
          </cell>
        </row>
        <row r="3941">
          <cell r="A3941" t="str">
            <v>N</v>
          </cell>
          <cell r="I3941">
            <v>7.17</v>
          </cell>
        </row>
        <row r="3942">
          <cell r="A3942" t="str">
            <v>N</v>
          </cell>
          <cell r="I3942">
            <v>68.319999999999993</v>
          </cell>
        </row>
        <row r="3943">
          <cell r="A3943" t="str">
            <v>N</v>
          </cell>
          <cell r="I3943">
            <v>1.68</v>
          </cell>
        </row>
        <row r="3944">
          <cell r="A3944" t="str">
            <v>N</v>
          </cell>
          <cell r="I3944">
            <v>16.829999999999998</v>
          </cell>
        </row>
        <row r="3945">
          <cell r="A3945" t="str">
            <v>N</v>
          </cell>
          <cell r="I3945">
            <v>85.15</v>
          </cell>
        </row>
        <row r="3946">
          <cell r="A3946" t="str">
            <v>N</v>
          </cell>
          <cell r="I3946">
            <v>12.5</v>
          </cell>
        </row>
        <row r="3947">
          <cell r="A3947" t="str">
            <v>N</v>
          </cell>
          <cell r="I3947">
            <v>5.88</v>
          </cell>
        </row>
        <row r="3948">
          <cell r="A3948" t="str">
            <v>N</v>
          </cell>
          <cell r="I3948">
            <v>6.84</v>
          </cell>
        </row>
        <row r="3949">
          <cell r="A3949" t="str">
            <v>N</v>
          </cell>
          <cell r="I3949">
            <v>62.27</v>
          </cell>
        </row>
        <row r="3950">
          <cell r="A3950" t="str">
            <v>N</v>
          </cell>
          <cell r="I3950">
            <v>25.09</v>
          </cell>
        </row>
        <row r="3951">
          <cell r="A3951" t="str">
            <v>N</v>
          </cell>
          <cell r="I3951">
            <v>12.99</v>
          </cell>
        </row>
        <row r="3952">
          <cell r="A3952" t="str">
            <v>N</v>
          </cell>
          <cell r="I3952">
            <v>3.38</v>
          </cell>
        </row>
        <row r="3953">
          <cell r="A3953" t="str">
            <v>N</v>
          </cell>
          <cell r="I3953">
            <v>7.06</v>
          </cell>
        </row>
        <row r="3954">
          <cell r="A3954" t="str">
            <v>N</v>
          </cell>
          <cell r="I3954">
            <v>5.04</v>
          </cell>
        </row>
        <row r="3955">
          <cell r="A3955" t="str">
            <v>N</v>
          </cell>
          <cell r="I3955">
            <v>1.53</v>
          </cell>
        </row>
        <row r="3956">
          <cell r="A3956" t="str">
            <v>N</v>
          </cell>
          <cell r="I3956">
            <v>5.04</v>
          </cell>
        </row>
        <row r="3957">
          <cell r="A3957" t="str">
            <v>N</v>
          </cell>
          <cell r="I3957">
            <v>5.88</v>
          </cell>
        </row>
        <row r="3958">
          <cell r="A3958" t="str">
            <v>N</v>
          </cell>
          <cell r="I3958">
            <v>1.81</v>
          </cell>
        </row>
        <row r="3959">
          <cell r="A3959" t="str">
            <v>N</v>
          </cell>
          <cell r="I3959">
            <v>22.92</v>
          </cell>
        </row>
        <row r="3960">
          <cell r="A3960" t="str">
            <v>N</v>
          </cell>
          <cell r="I3960">
            <v>2.84</v>
          </cell>
        </row>
        <row r="3961">
          <cell r="A3961" t="str">
            <v>N</v>
          </cell>
          <cell r="I3961">
            <v>37.549999999999997</v>
          </cell>
        </row>
        <row r="3962">
          <cell r="A3962" t="str">
            <v>N</v>
          </cell>
          <cell r="I3962">
            <v>11.33</v>
          </cell>
        </row>
        <row r="3963">
          <cell r="A3963" t="str">
            <v>N</v>
          </cell>
          <cell r="I3963">
            <v>5.04</v>
          </cell>
        </row>
        <row r="3964">
          <cell r="A3964" t="str">
            <v>N</v>
          </cell>
          <cell r="I3964">
            <v>5.63</v>
          </cell>
        </row>
        <row r="3965">
          <cell r="A3965" t="str">
            <v>N</v>
          </cell>
          <cell r="I3965">
            <v>12.19</v>
          </cell>
        </row>
        <row r="3966">
          <cell r="A3966" t="str">
            <v>N</v>
          </cell>
          <cell r="I3966">
            <v>11.5</v>
          </cell>
        </row>
        <row r="3967">
          <cell r="A3967" t="str">
            <v>N</v>
          </cell>
          <cell r="I3967">
            <v>12.77</v>
          </cell>
        </row>
        <row r="3968">
          <cell r="A3968" t="str">
            <v>N</v>
          </cell>
          <cell r="I3968">
            <v>2.4</v>
          </cell>
        </row>
        <row r="3969">
          <cell r="A3969" t="str">
            <v>N</v>
          </cell>
          <cell r="I3969">
            <v>30.78</v>
          </cell>
        </row>
        <row r="3970">
          <cell r="A3970" t="str">
            <v>N</v>
          </cell>
          <cell r="I3970">
            <v>5.05</v>
          </cell>
        </row>
        <row r="3971">
          <cell r="A3971" t="str">
            <v>N</v>
          </cell>
          <cell r="I3971">
            <v>3.57</v>
          </cell>
        </row>
        <row r="3972">
          <cell r="A3972" t="str">
            <v>N</v>
          </cell>
          <cell r="I3972">
            <v>0.51</v>
          </cell>
        </row>
        <row r="3973">
          <cell r="A3973" t="str">
            <v>N</v>
          </cell>
          <cell r="I3973">
            <v>711.67</v>
          </cell>
        </row>
        <row r="3974">
          <cell r="A3974" t="str">
            <v>N</v>
          </cell>
          <cell r="I3974">
            <v>50.29</v>
          </cell>
        </row>
        <row r="3975">
          <cell r="A3975" t="str">
            <v>N</v>
          </cell>
          <cell r="I3975">
            <v>60.62</v>
          </cell>
        </row>
        <row r="3976">
          <cell r="A3976" t="str">
            <v>N</v>
          </cell>
          <cell r="I3976">
            <v>33.6</v>
          </cell>
        </row>
        <row r="3977">
          <cell r="A3977" t="str">
            <v>N</v>
          </cell>
          <cell r="I3977">
            <v>5.04</v>
          </cell>
        </row>
        <row r="3978">
          <cell r="A3978" t="str">
            <v>N</v>
          </cell>
          <cell r="I3978">
            <v>7.88</v>
          </cell>
        </row>
        <row r="3979">
          <cell r="A3979" t="str">
            <v>N</v>
          </cell>
          <cell r="I3979">
            <v>4.6500000000000004</v>
          </cell>
        </row>
        <row r="3980">
          <cell r="A3980" t="str">
            <v>N</v>
          </cell>
          <cell r="I3980">
            <v>4.03</v>
          </cell>
        </row>
        <row r="3981">
          <cell r="A3981" t="str">
            <v>N</v>
          </cell>
          <cell r="I3981">
            <v>2.56</v>
          </cell>
        </row>
        <row r="3982">
          <cell r="A3982" t="str">
            <v>N</v>
          </cell>
          <cell r="I3982">
            <v>8.4</v>
          </cell>
        </row>
        <row r="3983">
          <cell r="A3983" t="str">
            <v>N</v>
          </cell>
          <cell r="I3983">
            <v>3.55</v>
          </cell>
        </row>
        <row r="3984">
          <cell r="A3984" t="str">
            <v>N</v>
          </cell>
          <cell r="I3984">
            <v>27.9</v>
          </cell>
        </row>
        <row r="3985">
          <cell r="A3985" t="str">
            <v>N</v>
          </cell>
          <cell r="I3985">
            <v>5.28</v>
          </cell>
        </row>
        <row r="3986">
          <cell r="A3986" t="str">
            <v>N</v>
          </cell>
          <cell r="I3986">
            <v>15.12</v>
          </cell>
        </row>
        <row r="3987">
          <cell r="A3987" t="str">
            <v>N</v>
          </cell>
          <cell r="I3987">
            <v>14.92</v>
          </cell>
        </row>
        <row r="3988">
          <cell r="A3988" t="str">
            <v>N</v>
          </cell>
          <cell r="I3988">
            <v>3.36</v>
          </cell>
        </row>
        <row r="3989">
          <cell r="A3989" t="str">
            <v>N</v>
          </cell>
          <cell r="I3989">
            <v>5.54</v>
          </cell>
        </row>
        <row r="3990">
          <cell r="A3990" t="str">
            <v>N</v>
          </cell>
          <cell r="I3990">
            <v>1.68</v>
          </cell>
        </row>
        <row r="3991">
          <cell r="A3991" t="str">
            <v>N</v>
          </cell>
          <cell r="I3991">
            <v>8.3800000000000008</v>
          </cell>
        </row>
        <row r="3992">
          <cell r="A3992" t="str">
            <v>N</v>
          </cell>
          <cell r="I3992">
            <v>338.85</v>
          </cell>
        </row>
        <row r="3993">
          <cell r="A3993" t="str">
            <v>N</v>
          </cell>
          <cell r="I3993">
            <v>11.71</v>
          </cell>
        </row>
        <row r="3994">
          <cell r="A3994" t="str">
            <v>N</v>
          </cell>
          <cell r="I3994">
            <v>13.55</v>
          </cell>
        </row>
        <row r="3995">
          <cell r="A3995" t="str">
            <v>N</v>
          </cell>
          <cell r="I3995">
            <v>4.55</v>
          </cell>
        </row>
        <row r="3996">
          <cell r="A3996" t="str">
            <v>N</v>
          </cell>
          <cell r="I3996">
            <v>3.36</v>
          </cell>
        </row>
        <row r="3997">
          <cell r="A3997" t="str">
            <v>N</v>
          </cell>
          <cell r="I3997">
            <v>5.04</v>
          </cell>
        </row>
        <row r="3998">
          <cell r="A3998" t="str">
            <v>N</v>
          </cell>
          <cell r="I3998">
            <v>9.01</v>
          </cell>
        </row>
        <row r="3999">
          <cell r="A3999" t="str">
            <v>N</v>
          </cell>
          <cell r="I3999">
            <v>5.84</v>
          </cell>
        </row>
        <row r="4000">
          <cell r="A4000" t="str">
            <v>N</v>
          </cell>
          <cell r="I4000">
            <v>0.5</v>
          </cell>
        </row>
        <row r="4001">
          <cell r="A4001" t="str">
            <v>N</v>
          </cell>
          <cell r="I4001">
            <v>5.68</v>
          </cell>
        </row>
        <row r="4002">
          <cell r="A4002" t="str">
            <v>N</v>
          </cell>
          <cell r="I4002">
            <v>41.79</v>
          </cell>
        </row>
        <row r="4003">
          <cell r="A4003" t="str">
            <v>N</v>
          </cell>
          <cell r="I4003">
            <v>20.32</v>
          </cell>
        </row>
        <row r="4004">
          <cell r="A4004" t="str">
            <v>N</v>
          </cell>
          <cell r="I4004">
            <v>56.63</v>
          </cell>
        </row>
        <row r="4005">
          <cell r="A4005" t="str">
            <v>N</v>
          </cell>
          <cell r="I4005">
            <v>18.48</v>
          </cell>
        </row>
        <row r="4006">
          <cell r="A4006" t="str">
            <v>N</v>
          </cell>
          <cell r="I4006">
            <v>12.99</v>
          </cell>
        </row>
        <row r="4007">
          <cell r="A4007" t="str">
            <v>N</v>
          </cell>
          <cell r="I4007">
            <v>4.1100000000000003</v>
          </cell>
        </row>
        <row r="4008">
          <cell r="A4008" t="str">
            <v>N</v>
          </cell>
          <cell r="I4008">
            <v>8.43</v>
          </cell>
        </row>
        <row r="4009">
          <cell r="A4009" t="str">
            <v>N</v>
          </cell>
          <cell r="I4009">
            <v>249.07</v>
          </cell>
        </row>
        <row r="4010">
          <cell r="A4010" t="str">
            <v>N</v>
          </cell>
          <cell r="I4010">
            <v>3.47</v>
          </cell>
        </row>
        <row r="4011">
          <cell r="A4011" t="str">
            <v>N</v>
          </cell>
          <cell r="I4011">
            <v>3.36</v>
          </cell>
        </row>
        <row r="4012">
          <cell r="A4012" t="str">
            <v>N</v>
          </cell>
          <cell r="I4012">
            <v>4.88</v>
          </cell>
        </row>
        <row r="4013">
          <cell r="A4013" t="str">
            <v>N</v>
          </cell>
          <cell r="I4013">
            <v>1.1399999999999999</v>
          </cell>
        </row>
        <row r="4014">
          <cell r="A4014" t="str">
            <v>N</v>
          </cell>
          <cell r="I4014">
            <v>15.51</v>
          </cell>
        </row>
        <row r="4015">
          <cell r="A4015" t="str">
            <v>N</v>
          </cell>
          <cell r="I4015">
            <v>5.04</v>
          </cell>
        </row>
        <row r="4016">
          <cell r="A4016" t="str">
            <v>N</v>
          </cell>
          <cell r="I4016">
            <v>4.72</v>
          </cell>
        </row>
        <row r="4017">
          <cell r="A4017" t="str">
            <v>N</v>
          </cell>
          <cell r="I4017">
            <v>1.71</v>
          </cell>
        </row>
        <row r="4018">
          <cell r="A4018" t="str">
            <v>N</v>
          </cell>
          <cell r="I4018">
            <v>1.68</v>
          </cell>
        </row>
        <row r="4019">
          <cell r="A4019" t="str">
            <v>N</v>
          </cell>
          <cell r="I4019">
            <v>136.63999999999999</v>
          </cell>
        </row>
        <row r="4020">
          <cell r="A4020" t="str">
            <v>N</v>
          </cell>
          <cell r="I4020">
            <v>1.88</v>
          </cell>
        </row>
        <row r="4021">
          <cell r="A4021" t="str">
            <v>N</v>
          </cell>
          <cell r="I4021">
            <v>0.21</v>
          </cell>
        </row>
        <row r="4022">
          <cell r="A4022" t="str">
            <v>N</v>
          </cell>
          <cell r="I4022">
            <v>4.0199999999999996</v>
          </cell>
        </row>
        <row r="4023">
          <cell r="A4023" t="str">
            <v>N</v>
          </cell>
          <cell r="I4023">
            <v>18.54</v>
          </cell>
        </row>
        <row r="4024">
          <cell r="A4024" t="str">
            <v>N</v>
          </cell>
          <cell r="I4024">
            <v>30.92</v>
          </cell>
        </row>
        <row r="4025">
          <cell r="A4025" t="str">
            <v>N</v>
          </cell>
          <cell r="I4025">
            <v>21.21</v>
          </cell>
        </row>
        <row r="4026">
          <cell r="A4026" t="str">
            <v>N</v>
          </cell>
          <cell r="I4026">
            <v>5.38</v>
          </cell>
        </row>
        <row r="4027">
          <cell r="A4027" t="str">
            <v>N</v>
          </cell>
          <cell r="I4027">
            <v>22.05</v>
          </cell>
        </row>
        <row r="4028">
          <cell r="A4028" t="str">
            <v>N</v>
          </cell>
          <cell r="I4028">
            <v>8.1</v>
          </cell>
        </row>
        <row r="4029">
          <cell r="A4029" t="str">
            <v>N</v>
          </cell>
          <cell r="I4029">
            <v>1.71</v>
          </cell>
        </row>
        <row r="4030">
          <cell r="A4030" t="str">
            <v>N</v>
          </cell>
          <cell r="I4030">
            <v>0.28999999999999998</v>
          </cell>
        </row>
        <row r="4031">
          <cell r="A4031" t="str">
            <v>N</v>
          </cell>
          <cell r="I4031">
            <v>8.4</v>
          </cell>
        </row>
        <row r="4032">
          <cell r="A4032" t="str">
            <v>N</v>
          </cell>
          <cell r="I4032">
            <v>2.83</v>
          </cell>
        </row>
        <row r="4033">
          <cell r="A4033" t="str">
            <v>N</v>
          </cell>
          <cell r="I4033">
            <v>17.11</v>
          </cell>
        </row>
        <row r="4034">
          <cell r="A4034" t="str">
            <v>N</v>
          </cell>
          <cell r="I4034">
            <v>4.83</v>
          </cell>
        </row>
        <row r="4035">
          <cell r="A4035" t="str">
            <v>N</v>
          </cell>
          <cell r="I4035">
            <v>2.2999999999999998</v>
          </cell>
        </row>
        <row r="4036">
          <cell r="A4036" t="str">
            <v>N</v>
          </cell>
          <cell r="I4036">
            <v>19.75</v>
          </cell>
        </row>
        <row r="4037">
          <cell r="A4037" t="str">
            <v>N</v>
          </cell>
          <cell r="I4037">
            <v>34.700000000000003</v>
          </cell>
        </row>
        <row r="4038">
          <cell r="A4038" t="str">
            <v>N</v>
          </cell>
          <cell r="I4038">
            <v>3.17</v>
          </cell>
        </row>
        <row r="4039">
          <cell r="A4039" t="str">
            <v>N</v>
          </cell>
          <cell r="I4039">
            <v>50.76</v>
          </cell>
        </row>
        <row r="4040">
          <cell r="A4040" t="str">
            <v>N</v>
          </cell>
          <cell r="I4040">
            <v>8.41</v>
          </cell>
        </row>
        <row r="4041">
          <cell r="A4041" t="str">
            <v>N</v>
          </cell>
          <cell r="I4041">
            <v>3.36</v>
          </cell>
        </row>
        <row r="4042">
          <cell r="A4042" t="str">
            <v>N</v>
          </cell>
          <cell r="I4042">
            <v>101.65</v>
          </cell>
        </row>
        <row r="4043">
          <cell r="A4043" t="str">
            <v>N</v>
          </cell>
          <cell r="I4043">
            <v>11.94</v>
          </cell>
        </row>
        <row r="4044">
          <cell r="A4044" t="str">
            <v>N</v>
          </cell>
          <cell r="I4044">
            <v>5.27</v>
          </cell>
        </row>
        <row r="4045">
          <cell r="A4045" t="str">
            <v>N</v>
          </cell>
          <cell r="I4045">
            <v>126.3</v>
          </cell>
        </row>
        <row r="4046">
          <cell r="A4046" t="str">
            <v>N</v>
          </cell>
          <cell r="I4046">
            <v>0.67</v>
          </cell>
        </row>
        <row r="4047">
          <cell r="A4047" t="str">
            <v>N</v>
          </cell>
          <cell r="I4047">
            <v>11.93</v>
          </cell>
        </row>
        <row r="4048">
          <cell r="A4048" t="str">
            <v>N</v>
          </cell>
          <cell r="I4048">
            <v>5.22</v>
          </cell>
        </row>
        <row r="4049">
          <cell r="A4049" t="str">
            <v>N</v>
          </cell>
          <cell r="I4049">
            <v>1.78</v>
          </cell>
        </row>
        <row r="4050">
          <cell r="A4050" t="str">
            <v>N</v>
          </cell>
          <cell r="I4050">
            <v>10.86</v>
          </cell>
        </row>
        <row r="4051">
          <cell r="A4051" t="str">
            <v>N</v>
          </cell>
          <cell r="I4051">
            <v>38.909999999999997</v>
          </cell>
        </row>
        <row r="4052">
          <cell r="A4052" t="str">
            <v>N</v>
          </cell>
          <cell r="I4052">
            <v>1.83</v>
          </cell>
        </row>
        <row r="4053">
          <cell r="A4053" t="str">
            <v>N</v>
          </cell>
          <cell r="I4053">
            <v>-1.27</v>
          </cell>
        </row>
        <row r="4054">
          <cell r="A4054" t="str">
            <v>N</v>
          </cell>
          <cell r="I4054">
            <v>19.25</v>
          </cell>
        </row>
        <row r="4055">
          <cell r="A4055" t="str">
            <v>N</v>
          </cell>
          <cell r="I4055">
            <v>6.87</v>
          </cell>
        </row>
        <row r="4056">
          <cell r="A4056" t="str">
            <v>N</v>
          </cell>
          <cell r="I4056">
            <v>6.46</v>
          </cell>
        </row>
        <row r="4057">
          <cell r="A4057" t="str">
            <v>N</v>
          </cell>
          <cell r="I4057">
            <v>5.88</v>
          </cell>
        </row>
        <row r="4058">
          <cell r="A4058" t="str">
            <v>N</v>
          </cell>
          <cell r="I4058">
            <v>1.68</v>
          </cell>
        </row>
        <row r="4059">
          <cell r="A4059" t="str">
            <v>N</v>
          </cell>
          <cell r="I4059">
            <v>99.64</v>
          </cell>
        </row>
        <row r="4060">
          <cell r="A4060" t="str">
            <v>N</v>
          </cell>
          <cell r="I4060">
            <v>17.12</v>
          </cell>
        </row>
        <row r="4061">
          <cell r="A4061" t="str">
            <v>N</v>
          </cell>
          <cell r="I4061">
            <v>6.72</v>
          </cell>
        </row>
        <row r="4062">
          <cell r="A4062" t="str">
            <v>N</v>
          </cell>
          <cell r="I4062">
            <v>25.17</v>
          </cell>
        </row>
        <row r="4063">
          <cell r="A4063" t="str">
            <v>N</v>
          </cell>
          <cell r="I4063">
            <v>0.54</v>
          </cell>
        </row>
        <row r="4064">
          <cell r="A4064" t="str">
            <v>N</v>
          </cell>
          <cell r="I4064">
            <v>6</v>
          </cell>
        </row>
        <row r="4065">
          <cell r="A4065" t="str">
            <v>N</v>
          </cell>
          <cell r="I4065">
            <v>6.72</v>
          </cell>
        </row>
        <row r="4066">
          <cell r="A4066" t="str">
            <v>N</v>
          </cell>
          <cell r="I4066">
            <v>6.33</v>
          </cell>
        </row>
        <row r="4067">
          <cell r="A4067" t="str">
            <v>N</v>
          </cell>
          <cell r="I4067">
            <v>7.7</v>
          </cell>
        </row>
        <row r="4068">
          <cell r="A4068" t="str">
            <v>N</v>
          </cell>
          <cell r="I4068">
            <v>1.74</v>
          </cell>
        </row>
        <row r="4069">
          <cell r="A4069" t="str">
            <v>N</v>
          </cell>
          <cell r="I4069">
            <v>3.7</v>
          </cell>
        </row>
        <row r="4070">
          <cell r="A4070" t="str">
            <v>N</v>
          </cell>
          <cell r="I4070">
            <v>44</v>
          </cell>
        </row>
        <row r="4071">
          <cell r="A4071" t="str">
            <v>N</v>
          </cell>
          <cell r="I4071">
            <v>0.56999999999999995</v>
          </cell>
        </row>
        <row r="4072">
          <cell r="A4072" t="str">
            <v>N</v>
          </cell>
          <cell r="I4072">
            <v>13.16</v>
          </cell>
        </row>
        <row r="4073">
          <cell r="A4073" t="str">
            <v>N</v>
          </cell>
          <cell r="I4073">
            <v>37.19</v>
          </cell>
        </row>
        <row r="4074">
          <cell r="A4074" t="str">
            <v>N</v>
          </cell>
          <cell r="I4074">
            <v>2.2400000000000002</v>
          </cell>
        </row>
        <row r="4075">
          <cell r="A4075" t="str">
            <v>N</v>
          </cell>
          <cell r="I4075">
            <v>9.1199999999999992</v>
          </cell>
        </row>
        <row r="4076">
          <cell r="A4076" t="str">
            <v>N</v>
          </cell>
          <cell r="I4076">
            <v>24.2</v>
          </cell>
        </row>
        <row r="4077">
          <cell r="A4077" t="str">
            <v>N</v>
          </cell>
          <cell r="I4077">
            <v>19.82</v>
          </cell>
        </row>
        <row r="4078">
          <cell r="A4078" t="str">
            <v>N</v>
          </cell>
          <cell r="I4078">
            <v>7.13</v>
          </cell>
        </row>
        <row r="4079">
          <cell r="A4079" t="str">
            <v>N</v>
          </cell>
          <cell r="I4079">
            <v>177.75</v>
          </cell>
        </row>
        <row r="4080">
          <cell r="A4080" t="str">
            <v>N</v>
          </cell>
          <cell r="I4080">
            <v>3.73</v>
          </cell>
        </row>
        <row r="4081">
          <cell r="A4081" t="str">
            <v>N</v>
          </cell>
          <cell r="I4081">
            <v>219.34</v>
          </cell>
        </row>
        <row r="4082">
          <cell r="A4082" t="str">
            <v>N</v>
          </cell>
          <cell r="I4082">
            <v>17.02</v>
          </cell>
        </row>
        <row r="4083">
          <cell r="A4083" t="str">
            <v>N</v>
          </cell>
          <cell r="I4083">
            <v>11.77</v>
          </cell>
        </row>
        <row r="4084">
          <cell r="A4084" t="str">
            <v>N</v>
          </cell>
          <cell r="I4084">
            <v>895.54</v>
          </cell>
        </row>
        <row r="4085">
          <cell r="A4085" t="str">
            <v>N</v>
          </cell>
          <cell r="I4085">
            <v>13.44</v>
          </cell>
        </row>
        <row r="4086">
          <cell r="A4086" t="str">
            <v>N</v>
          </cell>
          <cell r="I4086">
            <v>138.46</v>
          </cell>
        </row>
        <row r="4087">
          <cell r="A4087" t="str">
            <v>N</v>
          </cell>
          <cell r="I4087">
            <v>1.35</v>
          </cell>
        </row>
        <row r="4088">
          <cell r="A4088" t="str">
            <v>N</v>
          </cell>
          <cell r="I4088">
            <v>3</v>
          </cell>
        </row>
        <row r="4089">
          <cell r="A4089" t="str">
            <v>N</v>
          </cell>
          <cell r="I4089">
            <v>75.36</v>
          </cell>
        </row>
        <row r="4090">
          <cell r="A4090" t="str">
            <v>N</v>
          </cell>
          <cell r="I4090">
            <v>5.66</v>
          </cell>
        </row>
        <row r="4091">
          <cell r="A4091" t="str">
            <v>N</v>
          </cell>
          <cell r="I4091">
            <v>0.03</v>
          </cell>
        </row>
        <row r="4092">
          <cell r="A4092" t="str">
            <v>N</v>
          </cell>
          <cell r="I4092">
            <v>1.68</v>
          </cell>
        </row>
        <row r="4093">
          <cell r="A4093" t="str">
            <v>N</v>
          </cell>
          <cell r="I4093">
            <v>-319.33999999999997</v>
          </cell>
        </row>
        <row r="4094">
          <cell r="A4094" t="str">
            <v>N</v>
          </cell>
        </row>
        <row r="4095">
          <cell r="A4095">
            <v>315</v>
          </cell>
          <cell r="I4095">
            <v>3408.049999999997</v>
          </cell>
        </row>
        <row r="4096">
          <cell r="A4096" t="str">
            <v>N</v>
          </cell>
          <cell r="I4096">
            <v>20.97</v>
          </cell>
        </row>
        <row r="4097">
          <cell r="A4097" t="str">
            <v>N</v>
          </cell>
          <cell r="I4097">
            <v>5.16</v>
          </cell>
        </row>
        <row r="4098">
          <cell r="A4098" t="str">
            <v>N</v>
          </cell>
          <cell r="I4098">
            <v>9.23</v>
          </cell>
        </row>
        <row r="4099">
          <cell r="A4099" t="str">
            <v>N</v>
          </cell>
          <cell r="I4099">
            <v>-0.39</v>
          </cell>
        </row>
        <row r="4100">
          <cell r="A4100" t="str">
            <v>N</v>
          </cell>
          <cell r="I4100">
            <v>6.94</v>
          </cell>
        </row>
        <row r="4101">
          <cell r="A4101" t="str">
            <v>N</v>
          </cell>
          <cell r="I4101">
            <v>6.26</v>
          </cell>
        </row>
        <row r="4102">
          <cell r="A4102" t="str">
            <v>N</v>
          </cell>
          <cell r="I4102">
            <v>13.88</v>
          </cell>
        </row>
        <row r="4103">
          <cell r="A4103" t="str">
            <v>N</v>
          </cell>
          <cell r="I4103">
            <v>89.89</v>
          </cell>
        </row>
        <row r="4104">
          <cell r="A4104" t="str">
            <v>N</v>
          </cell>
          <cell r="I4104">
            <v>6.72</v>
          </cell>
        </row>
        <row r="4105">
          <cell r="A4105" t="str">
            <v>N</v>
          </cell>
          <cell r="I4105">
            <v>25.13</v>
          </cell>
        </row>
        <row r="4106">
          <cell r="A4106" t="str">
            <v>N</v>
          </cell>
          <cell r="I4106">
            <v>10.08</v>
          </cell>
        </row>
        <row r="4107">
          <cell r="A4107" t="str">
            <v>N</v>
          </cell>
          <cell r="I4107">
            <v>4.51</v>
          </cell>
        </row>
        <row r="4108">
          <cell r="A4108" t="str">
            <v>N</v>
          </cell>
          <cell r="I4108">
            <v>5.12</v>
          </cell>
        </row>
        <row r="4109">
          <cell r="A4109" t="str">
            <v>N</v>
          </cell>
          <cell r="I4109">
            <v>16.79</v>
          </cell>
        </row>
        <row r="4110">
          <cell r="A4110" t="str">
            <v>N</v>
          </cell>
          <cell r="I4110">
            <v>3.17</v>
          </cell>
        </row>
        <row r="4111">
          <cell r="A4111" t="str">
            <v>N</v>
          </cell>
          <cell r="I4111">
            <v>3.85</v>
          </cell>
        </row>
        <row r="4112">
          <cell r="A4112" t="str">
            <v>N</v>
          </cell>
          <cell r="I4112">
            <v>4.95</v>
          </cell>
        </row>
        <row r="4113">
          <cell r="A4113" t="str">
            <v>N</v>
          </cell>
          <cell r="I4113">
            <v>5.04</v>
          </cell>
        </row>
        <row r="4114">
          <cell r="A4114" t="str">
            <v>N</v>
          </cell>
          <cell r="I4114">
            <v>5.04</v>
          </cell>
        </row>
        <row r="4115">
          <cell r="A4115" t="str">
            <v>N</v>
          </cell>
          <cell r="I4115">
            <v>11.03</v>
          </cell>
        </row>
        <row r="4116">
          <cell r="A4116" t="str">
            <v>N</v>
          </cell>
          <cell r="I4116">
            <v>5.26</v>
          </cell>
        </row>
        <row r="4117">
          <cell r="A4117" t="str">
            <v>N</v>
          </cell>
          <cell r="I4117">
            <v>5.04</v>
          </cell>
        </row>
        <row r="4118">
          <cell r="A4118" t="str">
            <v>N</v>
          </cell>
          <cell r="I4118">
            <v>13.44</v>
          </cell>
        </row>
        <row r="4119">
          <cell r="A4119" t="str">
            <v>N</v>
          </cell>
          <cell r="I4119">
            <v>1.84</v>
          </cell>
        </row>
        <row r="4120">
          <cell r="A4120" t="str">
            <v>N</v>
          </cell>
          <cell r="I4120">
            <v>10.1</v>
          </cell>
        </row>
        <row r="4121">
          <cell r="A4121" t="str">
            <v>N</v>
          </cell>
          <cell r="I4121">
            <v>4.28</v>
          </cell>
        </row>
        <row r="4122">
          <cell r="A4122" t="str">
            <v>N</v>
          </cell>
          <cell r="I4122">
            <v>3.45</v>
          </cell>
        </row>
        <row r="4123">
          <cell r="A4123" t="str">
            <v>N</v>
          </cell>
          <cell r="I4123">
            <v>7.0000000000000007E-2</v>
          </cell>
        </row>
        <row r="4124">
          <cell r="A4124" t="str">
            <v>N</v>
          </cell>
          <cell r="I4124">
            <v>5.24</v>
          </cell>
        </row>
        <row r="4125">
          <cell r="A4125" t="str">
            <v>N</v>
          </cell>
          <cell r="I4125">
            <v>115.03</v>
          </cell>
        </row>
        <row r="4126">
          <cell r="A4126" t="str">
            <v>N</v>
          </cell>
          <cell r="I4126">
            <v>4.0599999999999996</v>
          </cell>
        </row>
        <row r="4127">
          <cell r="A4127" t="str">
            <v>N</v>
          </cell>
          <cell r="I4127">
            <v>2.0299999999999998</v>
          </cell>
        </row>
        <row r="4128">
          <cell r="A4128" t="str">
            <v>N</v>
          </cell>
          <cell r="I4128">
            <v>2.67</v>
          </cell>
        </row>
        <row r="4129">
          <cell r="A4129" t="str">
            <v>N</v>
          </cell>
          <cell r="I4129">
            <v>5.04</v>
          </cell>
        </row>
        <row r="4130">
          <cell r="A4130" t="str">
            <v>N</v>
          </cell>
          <cell r="I4130">
            <v>5.7</v>
          </cell>
        </row>
        <row r="4131">
          <cell r="A4131" t="str">
            <v>N</v>
          </cell>
          <cell r="I4131">
            <v>3.6</v>
          </cell>
        </row>
        <row r="4132">
          <cell r="A4132" t="str">
            <v>N</v>
          </cell>
          <cell r="I4132">
            <v>5.53</v>
          </cell>
        </row>
        <row r="4133">
          <cell r="A4133" t="str">
            <v>N</v>
          </cell>
          <cell r="I4133">
            <v>5.25</v>
          </cell>
        </row>
        <row r="4134">
          <cell r="A4134" t="str">
            <v>N</v>
          </cell>
          <cell r="I4134">
            <v>5.04</v>
          </cell>
        </row>
        <row r="4135">
          <cell r="A4135" t="str">
            <v>N</v>
          </cell>
          <cell r="I4135">
            <v>5.4</v>
          </cell>
        </row>
        <row r="4136">
          <cell r="A4136" t="str">
            <v>N</v>
          </cell>
          <cell r="I4136">
            <v>5.86</v>
          </cell>
        </row>
        <row r="4137">
          <cell r="A4137" t="str">
            <v>N</v>
          </cell>
          <cell r="I4137">
            <v>5.04</v>
          </cell>
        </row>
        <row r="4138">
          <cell r="A4138" t="str">
            <v>N</v>
          </cell>
          <cell r="I4138">
            <v>5.04</v>
          </cell>
        </row>
        <row r="4139">
          <cell r="A4139" t="str">
            <v>N</v>
          </cell>
          <cell r="I4139">
            <v>5.04</v>
          </cell>
        </row>
        <row r="4140">
          <cell r="A4140" t="str">
            <v>N</v>
          </cell>
          <cell r="I4140">
            <v>33.090000000000003</v>
          </cell>
        </row>
        <row r="4141">
          <cell r="A4141" t="str">
            <v>N</v>
          </cell>
          <cell r="I4141">
            <v>4.26</v>
          </cell>
        </row>
        <row r="4142">
          <cell r="A4142" t="str">
            <v>N</v>
          </cell>
          <cell r="I4142">
            <v>9.33</v>
          </cell>
        </row>
        <row r="4143">
          <cell r="A4143" t="str">
            <v>N</v>
          </cell>
          <cell r="I4143">
            <v>5.04</v>
          </cell>
        </row>
        <row r="4144">
          <cell r="A4144" t="str">
            <v>N</v>
          </cell>
          <cell r="I4144">
            <v>56.61</v>
          </cell>
        </row>
        <row r="4145">
          <cell r="A4145" t="str">
            <v>N</v>
          </cell>
          <cell r="I4145">
            <v>2.08</v>
          </cell>
        </row>
        <row r="4146">
          <cell r="A4146" t="str">
            <v>N</v>
          </cell>
          <cell r="I4146">
            <v>-1.08</v>
          </cell>
        </row>
        <row r="4147">
          <cell r="A4147" t="str">
            <v>N</v>
          </cell>
          <cell r="I4147">
            <v>7.29</v>
          </cell>
        </row>
        <row r="4148">
          <cell r="A4148" t="str">
            <v>N</v>
          </cell>
          <cell r="I4148">
            <v>1.97</v>
          </cell>
        </row>
        <row r="4149">
          <cell r="A4149" t="str">
            <v>N</v>
          </cell>
          <cell r="I4149">
            <v>1.68</v>
          </cell>
        </row>
        <row r="4150">
          <cell r="A4150" t="str">
            <v>N</v>
          </cell>
          <cell r="I4150">
            <v>-6.99</v>
          </cell>
        </row>
        <row r="4151">
          <cell r="A4151" t="str">
            <v>N</v>
          </cell>
          <cell r="I4151">
            <v>6.15</v>
          </cell>
        </row>
        <row r="4152">
          <cell r="A4152" t="str">
            <v>N</v>
          </cell>
          <cell r="I4152">
            <v>56.64</v>
          </cell>
        </row>
        <row r="4153">
          <cell r="A4153" t="str">
            <v>N</v>
          </cell>
          <cell r="I4153">
            <v>1.89</v>
          </cell>
        </row>
        <row r="4154">
          <cell r="A4154" t="str">
            <v>N</v>
          </cell>
          <cell r="I4154">
            <v>1.92</v>
          </cell>
        </row>
        <row r="4155">
          <cell r="A4155" t="str">
            <v>N</v>
          </cell>
          <cell r="I4155">
            <v>11.8</v>
          </cell>
        </row>
        <row r="4156">
          <cell r="A4156" t="str">
            <v>N</v>
          </cell>
          <cell r="I4156">
            <v>1.68</v>
          </cell>
        </row>
        <row r="4157">
          <cell r="A4157" t="str">
            <v>N</v>
          </cell>
          <cell r="I4157">
            <v>23.11</v>
          </cell>
        </row>
        <row r="4158">
          <cell r="A4158" t="str">
            <v>N</v>
          </cell>
          <cell r="I4158">
            <v>1.77</v>
          </cell>
        </row>
        <row r="4159">
          <cell r="A4159" t="str">
            <v>N</v>
          </cell>
          <cell r="I4159">
            <v>5.04</v>
          </cell>
        </row>
        <row r="4160">
          <cell r="A4160" t="str">
            <v>N</v>
          </cell>
          <cell r="I4160">
            <v>3.36</v>
          </cell>
        </row>
        <row r="4161">
          <cell r="A4161" t="str">
            <v>N</v>
          </cell>
          <cell r="I4161">
            <v>1.72</v>
          </cell>
        </row>
        <row r="4162">
          <cell r="A4162" t="str">
            <v>N</v>
          </cell>
          <cell r="I4162">
            <v>4.26</v>
          </cell>
        </row>
        <row r="4163">
          <cell r="A4163" t="str">
            <v>N</v>
          </cell>
          <cell r="I4163">
            <v>5.95</v>
          </cell>
        </row>
        <row r="4164">
          <cell r="A4164" t="str">
            <v>N</v>
          </cell>
          <cell r="I4164">
            <v>0.54</v>
          </cell>
        </row>
        <row r="4165">
          <cell r="A4165" t="str">
            <v>N</v>
          </cell>
          <cell r="I4165">
            <v>63.15</v>
          </cell>
        </row>
        <row r="4166">
          <cell r="A4166" t="str">
            <v>N</v>
          </cell>
          <cell r="I4166">
            <v>47.44</v>
          </cell>
        </row>
        <row r="4167">
          <cell r="A4167" t="str">
            <v>N</v>
          </cell>
          <cell r="I4167">
            <v>-1.97</v>
          </cell>
        </row>
        <row r="4168">
          <cell r="A4168" t="str">
            <v>N</v>
          </cell>
          <cell r="I4168">
            <v>12.97</v>
          </cell>
        </row>
        <row r="4169">
          <cell r="A4169" t="str">
            <v>N</v>
          </cell>
          <cell r="I4169">
            <v>-7.0000000000000007E-2</v>
          </cell>
        </row>
        <row r="4170">
          <cell r="A4170" t="str">
            <v>N</v>
          </cell>
          <cell r="I4170">
            <v>3.41</v>
          </cell>
        </row>
        <row r="4171">
          <cell r="A4171" t="str">
            <v>N</v>
          </cell>
          <cell r="I4171">
            <v>4</v>
          </cell>
        </row>
        <row r="4172">
          <cell r="A4172" t="str">
            <v>N</v>
          </cell>
          <cell r="I4172">
            <v>4</v>
          </cell>
        </row>
        <row r="4173">
          <cell r="A4173" t="str">
            <v>N</v>
          </cell>
          <cell r="I4173">
            <v>1.78</v>
          </cell>
        </row>
        <row r="4174">
          <cell r="A4174" t="str">
            <v>N</v>
          </cell>
          <cell r="I4174">
            <v>6.45</v>
          </cell>
        </row>
        <row r="4175">
          <cell r="A4175" t="str">
            <v>N</v>
          </cell>
          <cell r="I4175">
            <v>7.28</v>
          </cell>
        </row>
        <row r="4176">
          <cell r="A4176" t="str">
            <v>N</v>
          </cell>
          <cell r="I4176">
            <v>6.63</v>
          </cell>
        </row>
        <row r="4177">
          <cell r="A4177" t="str">
            <v>N</v>
          </cell>
          <cell r="I4177">
            <v>15.24</v>
          </cell>
        </row>
        <row r="4178">
          <cell r="A4178" t="str">
            <v>N</v>
          </cell>
          <cell r="I4178">
            <v>3.29</v>
          </cell>
        </row>
        <row r="4179">
          <cell r="A4179" t="str">
            <v>N</v>
          </cell>
          <cell r="I4179">
            <v>3.82</v>
          </cell>
        </row>
        <row r="4180">
          <cell r="A4180" t="str">
            <v>N</v>
          </cell>
          <cell r="I4180">
            <v>6.12</v>
          </cell>
        </row>
        <row r="4181">
          <cell r="A4181" t="str">
            <v>N</v>
          </cell>
          <cell r="I4181">
            <v>7.73</v>
          </cell>
        </row>
        <row r="4182">
          <cell r="A4182" t="str">
            <v>N</v>
          </cell>
          <cell r="I4182">
            <v>1.68</v>
          </cell>
        </row>
        <row r="4183">
          <cell r="A4183" t="str">
            <v>N</v>
          </cell>
          <cell r="I4183">
            <v>5.16</v>
          </cell>
        </row>
        <row r="4184">
          <cell r="A4184" t="str">
            <v>N</v>
          </cell>
          <cell r="I4184">
            <v>11.97</v>
          </cell>
        </row>
        <row r="4185">
          <cell r="A4185" t="str">
            <v>N</v>
          </cell>
          <cell r="I4185">
            <v>5.04</v>
          </cell>
        </row>
        <row r="4186">
          <cell r="A4186" t="str">
            <v>N</v>
          </cell>
          <cell r="I4186">
            <v>24.75</v>
          </cell>
        </row>
        <row r="4187">
          <cell r="A4187" t="str">
            <v>N</v>
          </cell>
          <cell r="I4187">
            <v>9.24</v>
          </cell>
        </row>
        <row r="4188">
          <cell r="A4188" t="str">
            <v>N</v>
          </cell>
          <cell r="I4188">
            <v>5.33</v>
          </cell>
        </row>
        <row r="4189">
          <cell r="A4189" t="str">
            <v>N</v>
          </cell>
          <cell r="I4189">
            <v>-3.75</v>
          </cell>
        </row>
        <row r="4190">
          <cell r="A4190" t="str">
            <v>N</v>
          </cell>
          <cell r="I4190">
            <v>16.68</v>
          </cell>
        </row>
        <row r="4191">
          <cell r="A4191" t="str">
            <v>N</v>
          </cell>
          <cell r="I4191">
            <v>7.46</v>
          </cell>
        </row>
        <row r="4192">
          <cell r="A4192" t="str">
            <v>N</v>
          </cell>
          <cell r="I4192">
            <v>114.39</v>
          </cell>
        </row>
        <row r="4193">
          <cell r="A4193" t="str">
            <v>N</v>
          </cell>
          <cell r="I4193">
            <v>7.26</v>
          </cell>
        </row>
        <row r="4194">
          <cell r="A4194" t="str">
            <v>N</v>
          </cell>
          <cell r="I4194">
            <v>56</v>
          </cell>
        </row>
        <row r="4195">
          <cell r="A4195" t="str">
            <v>N</v>
          </cell>
          <cell r="I4195">
            <v>2.11</v>
          </cell>
        </row>
        <row r="4196">
          <cell r="A4196" t="str">
            <v>N</v>
          </cell>
          <cell r="I4196">
            <v>8.4</v>
          </cell>
        </row>
        <row r="4197">
          <cell r="A4197" t="str">
            <v>N</v>
          </cell>
          <cell r="I4197">
            <v>7.9</v>
          </cell>
        </row>
        <row r="4198">
          <cell r="A4198" t="str">
            <v>N</v>
          </cell>
          <cell r="I4198">
            <v>16.25</v>
          </cell>
        </row>
        <row r="4199">
          <cell r="A4199" t="str">
            <v>N</v>
          </cell>
          <cell r="I4199">
            <v>5.93</v>
          </cell>
        </row>
        <row r="4200">
          <cell r="A4200" t="str">
            <v>N</v>
          </cell>
          <cell r="I4200">
            <v>-1.53</v>
          </cell>
        </row>
        <row r="4201">
          <cell r="A4201" t="str">
            <v>N</v>
          </cell>
          <cell r="I4201">
            <v>50.28</v>
          </cell>
        </row>
        <row r="4202">
          <cell r="A4202" t="str">
            <v>N</v>
          </cell>
          <cell r="I4202">
            <v>9</v>
          </cell>
        </row>
        <row r="4203">
          <cell r="A4203" t="str">
            <v>N</v>
          </cell>
          <cell r="I4203">
            <v>7.47</v>
          </cell>
        </row>
        <row r="4204">
          <cell r="A4204" t="str">
            <v>N</v>
          </cell>
          <cell r="I4204">
            <v>1.68</v>
          </cell>
        </row>
        <row r="4205">
          <cell r="A4205" t="str">
            <v>N</v>
          </cell>
          <cell r="I4205">
            <v>7.06</v>
          </cell>
        </row>
        <row r="4206">
          <cell r="A4206" t="str">
            <v>N</v>
          </cell>
          <cell r="I4206">
            <v>1.68</v>
          </cell>
        </row>
        <row r="4207">
          <cell r="A4207" t="str">
            <v>N</v>
          </cell>
          <cell r="I4207">
            <v>1.68</v>
          </cell>
        </row>
        <row r="4208">
          <cell r="A4208" t="str">
            <v>N</v>
          </cell>
          <cell r="I4208">
            <v>21.23</v>
          </cell>
        </row>
        <row r="4209">
          <cell r="A4209" t="str">
            <v>N</v>
          </cell>
          <cell r="I4209">
            <v>17.93</v>
          </cell>
        </row>
        <row r="4210">
          <cell r="A4210" t="str">
            <v>N</v>
          </cell>
          <cell r="I4210">
            <v>5.04</v>
          </cell>
        </row>
        <row r="4211">
          <cell r="A4211" t="str">
            <v>N</v>
          </cell>
          <cell r="I4211">
            <v>2.82</v>
          </cell>
        </row>
        <row r="4212">
          <cell r="A4212" t="str">
            <v>N</v>
          </cell>
          <cell r="I4212">
            <v>27.62</v>
          </cell>
        </row>
        <row r="4213">
          <cell r="A4213" t="str">
            <v>N</v>
          </cell>
          <cell r="I4213">
            <v>1.64</v>
          </cell>
        </row>
        <row r="4214">
          <cell r="A4214" t="str">
            <v>N</v>
          </cell>
          <cell r="I4214">
            <v>3.55</v>
          </cell>
        </row>
        <row r="4215">
          <cell r="A4215" t="str">
            <v>N</v>
          </cell>
          <cell r="I4215">
            <v>74.569999999999993</v>
          </cell>
        </row>
        <row r="4216">
          <cell r="A4216" t="str">
            <v>N</v>
          </cell>
          <cell r="I4216">
            <v>5.04</v>
          </cell>
        </row>
        <row r="4217">
          <cell r="A4217" t="str">
            <v>N</v>
          </cell>
          <cell r="I4217">
            <v>78.27</v>
          </cell>
        </row>
        <row r="4218">
          <cell r="A4218" t="str">
            <v>N</v>
          </cell>
          <cell r="I4218">
            <v>5.71</v>
          </cell>
        </row>
        <row r="4219">
          <cell r="A4219" t="str">
            <v>N</v>
          </cell>
          <cell r="I4219">
            <v>1.68</v>
          </cell>
        </row>
        <row r="4220">
          <cell r="A4220" t="str">
            <v>N</v>
          </cell>
          <cell r="I4220">
            <v>112.79</v>
          </cell>
        </row>
        <row r="4221">
          <cell r="A4221" t="str">
            <v>N</v>
          </cell>
          <cell r="I4221">
            <v>-1.68</v>
          </cell>
        </row>
        <row r="4222">
          <cell r="A4222" t="str">
            <v>N</v>
          </cell>
          <cell r="I4222">
            <v>5.04</v>
          </cell>
        </row>
        <row r="4223">
          <cell r="A4223" t="str">
            <v>N</v>
          </cell>
          <cell r="I4223">
            <v>4.13</v>
          </cell>
        </row>
        <row r="4224">
          <cell r="A4224" t="str">
            <v>N</v>
          </cell>
          <cell r="I4224">
            <v>3.39</v>
          </cell>
        </row>
        <row r="4225">
          <cell r="A4225" t="str">
            <v>N</v>
          </cell>
          <cell r="I4225">
            <v>5.04</v>
          </cell>
        </row>
        <row r="4226">
          <cell r="A4226" t="str">
            <v>N</v>
          </cell>
          <cell r="I4226">
            <v>3.44</v>
          </cell>
        </row>
        <row r="4227">
          <cell r="A4227" t="str">
            <v>N</v>
          </cell>
          <cell r="I4227">
            <v>3.82</v>
          </cell>
        </row>
        <row r="4228">
          <cell r="A4228" t="str">
            <v>N</v>
          </cell>
          <cell r="I4228">
            <v>5.04</v>
          </cell>
        </row>
        <row r="4229">
          <cell r="A4229" t="str">
            <v>N</v>
          </cell>
          <cell r="I4229">
            <v>2.67</v>
          </cell>
        </row>
        <row r="4230">
          <cell r="A4230" t="str">
            <v>N</v>
          </cell>
          <cell r="I4230">
            <v>2.93</v>
          </cell>
        </row>
        <row r="4231">
          <cell r="A4231" t="str">
            <v>N</v>
          </cell>
          <cell r="I4231">
            <v>3.17</v>
          </cell>
        </row>
        <row r="4232">
          <cell r="A4232" t="str">
            <v>N</v>
          </cell>
          <cell r="I4232">
            <v>1.68</v>
          </cell>
        </row>
        <row r="4233">
          <cell r="A4233" t="str">
            <v>N</v>
          </cell>
          <cell r="I4233">
            <v>8.8699999999999992</v>
          </cell>
        </row>
        <row r="4234">
          <cell r="A4234" t="str">
            <v>N</v>
          </cell>
          <cell r="I4234">
            <v>11.71</v>
          </cell>
        </row>
        <row r="4235">
          <cell r="A4235" t="str">
            <v>N</v>
          </cell>
          <cell r="I4235">
            <v>1.83</v>
          </cell>
        </row>
        <row r="4236">
          <cell r="A4236" t="str">
            <v>N</v>
          </cell>
          <cell r="I4236">
            <v>67.81</v>
          </cell>
        </row>
        <row r="4237">
          <cell r="A4237" t="str">
            <v>N</v>
          </cell>
          <cell r="I4237">
            <v>0.56000000000000005</v>
          </cell>
        </row>
        <row r="4238">
          <cell r="A4238" t="str">
            <v>N</v>
          </cell>
          <cell r="I4238">
            <v>7.15</v>
          </cell>
        </row>
        <row r="4239">
          <cell r="A4239" t="str">
            <v>N</v>
          </cell>
          <cell r="I4239">
            <v>5.04</v>
          </cell>
        </row>
        <row r="4240">
          <cell r="A4240" t="str">
            <v>N</v>
          </cell>
          <cell r="I4240">
            <v>0.51</v>
          </cell>
        </row>
        <row r="4241">
          <cell r="A4241" t="str">
            <v>N</v>
          </cell>
          <cell r="I4241">
            <v>19.71</v>
          </cell>
        </row>
        <row r="4242">
          <cell r="A4242" t="str">
            <v>N</v>
          </cell>
          <cell r="I4242">
            <v>19.16</v>
          </cell>
        </row>
        <row r="4243">
          <cell r="A4243" t="str">
            <v>N</v>
          </cell>
          <cell r="I4243">
            <v>5.08</v>
          </cell>
        </row>
        <row r="4244">
          <cell r="A4244" t="str">
            <v>N</v>
          </cell>
          <cell r="I4244">
            <v>1.71</v>
          </cell>
        </row>
        <row r="4245">
          <cell r="A4245" t="str">
            <v>N</v>
          </cell>
          <cell r="I4245">
            <v>5.04</v>
          </cell>
        </row>
        <row r="4246">
          <cell r="A4246" t="str">
            <v>N</v>
          </cell>
          <cell r="I4246">
            <v>10.08</v>
          </cell>
        </row>
        <row r="4247">
          <cell r="A4247" t="str">
            <v>N</v>
          </cell>
          <cell r="I4247">
            <v>9.2799999999999994</v>
          </cell>
        </row>
        <row r="4248">
          <cell r="A4248" t="str">
            <v>N</v>
          </cell>
          <cell r="I4248">
            <v>-0.89</v>
          </cell>
        </row>
        <row r="4249">
          <cell r="A4249" t="str">
            <v>N</v>
          </cell>
          <cell r="I4249">
            <v>5.04</v>
          </cell>
        </row>
        <row r="4250">
          <cell r="A4250" t="str">
            <v>N</v>
          </cell>
          <cell r="I4250">
            <v>26.18</v>
          </cell>
        </row>
        <row r="4251">
          <cell r="A4251" t="str">
            <v>N</v>
          </cell>
          <cell r="I4251">
            <v>8.14</v>
          </cell>
        </row>
        <row r="4252">
          <cell r="A4252" t="str">
            <v>N</v>
          </cell>
          <cell r="I4252">
            <v>30.92</v>
          </cell>
        </row>
        <row r="4253">
          <cell r="A4253" t="str">
            <v>N</v>
          </cell>
          <cell r="I4253">
            <v>14.02</v>
          </cell>
        </row>
        <row r="4254">
          <cell r="A4254" t="str">
            <v>N</v>
          </cell>
          <cell r="I4254">
            <v>3.42</v>
          </cell>
        </row>
        <row r="4255">
          <cell r="A4255" t="str">
            <v>N</v>
          </cell>
          <cell r="I4255">
            <v>12.79</v>
          </cell>
        </row>
        <row r="4256">
          <cell r="A4256" t="str">
            <v>N</v>
          </cell>
          <cell r="I4256">
            <v>16.8</v>
          </cell>
        </row>
        <row r="4257">
          <cell r="A4257" t="str">
            <v>N</v>
          </cell>
          <cell r="I4257">
            <v>5.2</v>
          </cell>
        </row>
        <row r="4258">
          <cell r="A4258" t="str">
            <v>N</v>
          </cell>
          <cell r="I4258">
            <v>5.45</v>
          </cell>
        </row>
        <row r="4259">
          <cell r="A4259" t="str">
            <v>N</v>
          </cell>
          <cell r="I4259">
            <v>3.39</v>
          </cell>
        </row>
        <row r="4260">
          <cell r="A4260" t="str">
            <v>N</v>
          </cell>
          <cell r="I4260">
            <v>3.36</v>
          </cell>
        </row>
        <row r="4261">
          <cell r="A4261" t="str">
            <v>N</v>
          </cell>
          <cell r="I4261">
            <v>7.15</v>
          </cell>
        </row>
        <row r="4262">
          <cell r="A4262" t="str">
            <v>N</v>
          </cell>
          <cell r="I4262">
            <v>5.04</v>
          </cell>
        </row>
        <row r="4263">
          <cell r="A4263" t="str">
            <v>N</v>
          </cell>
          <cell r="I4263">
            <v>1.75</v>
          </cell>
        </row>
        <row r="4264">
          <cell r="A4264" t="str">
            <v>N</v>
          </cell>
          <cell r="I4264">
            <v>16.600000000000001</v>
          </cell>
        </row>
        <row r="4265">
          <cell r="A4265" t="str">
            <v>N</v>
          </cell>
          <cell r="I4265">
            <v>2.82</v>
          </cell>
        </row>
        <row r="4266">
          <cell r="A4266" t="str">
            <v>N</v>
          </cell>
          <cell r="I4266">
            <v>1.68</v>
          </cell>
        </row>
        <row r="4267">
          <cell r="A4267" t="str">
            <v>N</v>
          </cell>
          <cell r="I4267">
            <v>0.31</v>
          </cell>
        </row>
        <row r="4268">
          <cell r="A4268" t="str">
            <v>N</v>
          </cell>
          <cell r="I4268">
            <v>131.65</v>
          </cell>
        </row>
        <row r="4269">
          <cell r="A4269" t="str">
            <v>N</v>
          </cell>
          <cell r="I4269">
            <v>1.78</v>
          </cell>
        </row>
        <row r="4270">
          <cell r="A4270" t="str">
            <v>N</v>
          </cell>
          <cell r="I4270">
            <v>0.22</v>
          </cell>
        </row>
        <row r="4271">
          <cell r="A4271" t="str">
            <v>N</v>
          </cell>
          <cell r="I4271">
            <v>1.95</v>
          </cell>
        </row>
        <row r="4272">
          <cell r="A4272" t="str">
            <v>N</v>
          </cell>
          <cell r="I4272">
            <v>4.96</v>
          </cell>
        </row>
        <row r="4273">
          <cell r="A4273" t="str">
            <v>N</v>
          </cell>
          <cell r="I4273">
            <v>1.68</v>
          </cell>
        </row>
        <row r="4274">
          <cell r="A4274" t="str">
            <v>N</v>
          </cell>
          <cell r="I4274">
            <v>10.38</v>
          </cell>
        </row>
        <row r="4275">
          <cell r="A4275" t="str">
            <v>N</v>
          </cell>
          <cell r="I4275">
            <v>3.45</v>
          </cell>
        </row>
        <row r="4276">
          <cell r="A4276" t="str">
            <v>N</v>
          </cell>
          <cell r="I4276">
            <v>11.16</v>
          </cell>
        </row>
        <row r="4277">
          <cell r="A4277" t="str">
            <v>N</v>
          </cell>
          <cell r="I4277">
            <v>5.04</v>
          </cell>
        </row>
        <row r="4278">
          <cell r="A4278" t="str">
            <v>N</v>
          </cell>
          <cell r="I4278">
            <v>10.09</v>
          </cell>
        </row>
        <row r="4279">
          <cell r="A4279" t="str">
            <v>N</v>
          </cell>
          <cell r="I4279">
            <v>2.34</v>
          </cell>
        </row>
        <row r="4280">
          <cell r="A4280" t="str">
            <v>N</v>
          </cell>
          <cell r="I4280">
            <v>3.49</v>
          </cell>
        </row>
        <row r="4281">
          <cell r="A4281" t="str">
            <v>N</v>
          </cell>
          <cell r="I4281">
            <v>2.98</v>
          </cell>
        </row>
        <row r="4282">
          <cell r="A4282" t="str">
            <v>N</v>
          </cell>
          <cell r="I4282">
            <v>-0.14000000000000001</v>
          </cell>
        </row>
        <row r="4283">
          <cell r="A4283" t="str">
            <v>N</v>
          </cell>
          <cell r="I4283">
            <v>3.36</v>
          </cell>
        </row>
        <row r="4284">
          <cell r="A4284" t="str">
            <v>N</v>
          </cell>
          <cell r="I4284">
            <v>9.27</v>
          </cell>
        </row>
        <row r="4285">
          <cell r="A4285" t="str">
            <v>N</v>
          </cell>
          <cell r="I4285">
            <v>3.38</v>
          </cell>
        </row>
        <row r="4286">
          <cell r="A4286" t="str">
            <v>N</v>
          </cell>
          <cell r="I4286">
            <v>5.13</v>
          </cell>
        </row>
        <row r="4287">
          <cell r="A4287" t="str">
            <v>N</v>
          </cell>
          <cell r="I4287">
            <v>17.600000000000001</v>
          </cell>
        </row>
        <row r="4288">
          <cell r="A4288" t="str">
            <v>N</v>
          </cell>
          <cell r="I4288">
            <v>5.61</v>
          </cell>
        </row>
        <row r="4289">
          <cell r="A4289" t="str">
            <v>N</v>
          </cell>
          <cell r="I4289">
            <v>5.25</v>
          </cell>
        </row>
        <row r="4290">
          <cell r="A4290" t="str">
            <v>N</v>
          </cell>
          <cell r="I4290">
            <v>1.1200000000000001</v>
          </cell>
        </row>
        <row r="4291">
          <cell r="A4291" t="str">
            <v>N</v>
          </cell>
          <cell r="I4291">
            <v>28.1</v>
          </cell>
        </row>
        <row r="4292">
          <cell r="A4292" t="str">
            <v>N</v>
          </cell>
          <cell r="I4292">
            <v>5.04</v>
          </cell>
        </row>
        <row r="4293">
          <cell r="A4293" t="str">
            <v>N</v>
          </cell>
          <cell r="I4293">
            <v>16.89</v>
          </cell>
        </row>
        <row r="4294">
          <cell r="A4294" t="str">
            <v>N</v>
          </cell>
          <cell r="I4294">
            <v>13.88</v>
          </cell>
        </row>
        <row r="4295">
          <cell r="A4295" t="str">
            <v>N</v>
          </cell>
          <cell r="I4295">
            <v>26.66</v>
          </cell>
        </row>
        <row r="4296">
          <cell r="A4296" t="str">
            <v>N</v>
          </cell>
          <cell r="I4296">
            <v>5.04</v>
          </cell>
        </row>
        <row r="4297">
          <cell r="A4297" t="str">
            <v>N</v>
          </cell>
          <cell r="I4297">
            <v>2.33</v>
          </cell>
        </row>
        <row r="4298">
          <cell r="A4298" t="str">
            <v>N</v>
          </cell>
          <cell r="I4298">
            <v>5.84</v>
          </cell>
        </row>
        <row r="4299">
          <cell r="A4299" t="str">
            <v>N</v>
          </cell>
          <cell r="I4299">
            <v>4.29</v>
          </cell>
        </row>
        <row r="4300">
          <cell r="A4300" t="str">
            <v>N</v>
          </cell>
          <cell r="I4300">
            <v>13.35</v>
          </cell>
        </row>
        <row r="4301">
          <cell r="A4301" t="str">
            <v>N</v>
          </cell>
          <cell r="I4301">
            <v>-2.34</v>
          </cell>
        </row>
        <row r="4302">
          <cell r="A4302" t="str">
            <v>N</v>
          </cell>
          <cell r="I4302">
            <v>15.12</v>
          </cell>
        </row>
        <row r="4303">
          <cell r="A4303" t="str">
            <v>N</v>
          </cell>
          <cell r="I4303">
            <v>1.68</v>
          </cell>
        </row>
        <row r="4304">
          <cell r="A4304" t="str">
            <v>N</v>
          </cell>
          <cell r="I4304">
            <v>1.68</v>
          </cell>
        </row>
        <row r="4305">
          <cell r="A4305" t="str">
            <v>N</v>
          </cell>
          <cell r="I4305">
            <v>3.36</v>
          </cell>
        </row>
        <row r="4306">
          <cell r="A4306" t="str">
            <v>N</v>
          </cell>
          <cell r="I4306">
            <v>3.17</v>
          </cell>
        </row>
        <row r="4307">
          <cell r="A4307" t="str">
            <v>N</v>
          </cell>
          <cell r="I4307">
            <v>10.47</v>
          </cell>
        </row>
        <row r="4308">
          <cell r="A4308" t="str">
            <v>N</v>
          </cell>
          <cell r="I4308">
            <v>1.98</v>
          </cell>
        </row>
        <row r="4309">
          <cell r="A4309" t="str">
            <v>N</v>
          </cell>
          <cell r="I4309">
            <v>3.36</v>
          </cell>
        </row>
        <row r="4310">
          <cell r="A4310" t="str">
            <v>N</v>
          </cell>
          <cell r="I4310">
            <v>2.5099999999999998</v>
          </cell>
        </row>
        <row r="4311">
          <cell r="A4311" t="str">
            <v>N</v>
          </cell>
          <cell r="I4311">
            <v>0.18</v>
          </cell>
        </row>
        <row r="4312">
          <cell r="A4312" t="str">
            <v>N</v>
          </cell>
          <cell r="I4312">
            <v>4.2300000000000004</v>
          </cell>
        </row>
        <row r="4313">
          <cell r="A4313" t="str">
            <v>N</v>
          </cell>
          <cell r="I4313">
            <v>3.82</v>
          </cell>
        </row>
        <row r="4314">
          <cell r="A4314" t="str">
            <v>N</v>
          </cell>
          <cell r="I4314">
            <v>1.87</v>
          </cell>
        </row>
        <row r="4315">
          <cell r="A4315" t="str">
            <v>N</v>
          </cell>
          <cell r="I4315">
            <v>3.36</v>
          </cell>
        </row>
        <row r="4316">
          <cell r="A4316" t="str">
            <v>N</v>
          </cell>
          <cell r="I4316">
            <v>45.51</v>
          </cell>
        </row>
        <row r="4317">
          <cell r="A4317" t="str">
            <v>N</v>
          </cell>
          <cell r="I4317">
            <v>1.72</v>
          </cell>
        </row>
        <row r="4318">
          <cell r="A4318" t="str">
            <v>N</v>
          </cell>
          <cell r="I4318">
            <v>1.68</v>
          </cell>
        </row>
        <row r="4319">
          <cell r="A4319" t="str">
            <v>N</v>
          </cell>
          <cell r="I4319">
            <v>1.96</v>
          </cell>
        </row>
        <row r="4320">
          <cell r="A4320" t="str">
            <v>N</v>
          </cell>
          <cell r="I4320">
            <v>5.04</v>
          </cell>
        </row>
        <row r="4321">
          <cell r="A4321" t="str">
            <v>N</v>
          </cell>
          <cell r="I4321">
            <v>0.94</v>
          </cell>
        </row>
        <row r="4322">
          <cell r="A4322" t="str">
            <v>N</v>
          </cell>
          <cell r="I4322">
            <v>7.84</v>
          </cell>
        </row>
        <row r="4323">
          <cell r="A4323" t="str">
            <v>N</v>
          </cell>
          <cell r="I4323">
            <v>5.2</v>
          </cell>
        </row>
        <row r="4324">
          <cell r="A4324" t="str">
            <v>N</v>
          </cell>
          <cell r="I4324">
            <v>8.4</v>
          </cell>
        </row>
        <row r="4325">
          <cell r="A4325" t="str">
            <v>N</v>
          </cell>
          <cell r="I4325">
            <v>0.56000000000000005</v>
          </cell>
        </row>
        <row r="4326">
          <cell r="A4326" t="str">
            <v>N</v>
          </cell>
          <cell r="I4326">
            <v>3.38</v>
          </cell>
        </row>
        <row r="4327">
          <cell r="A4327" t="str">
            <v>N</v>
          </cell>
          <cell r="I4327">
            <v>8.3000000000000007</v>
          </cell>
        </row>
        <row r="4328">
          <cell r="A4328" t="str">
            <v>N</v>
          </cell>
          <cell r="I4328">
            <v>5.04</v>
          </cell>
        </row>
        <row r="4329">
          <cell r="A4329" t="str">
            <v>N</v>
          </cell>
          <cell r="I4329">
            <v>5.43</v>
          </cell>
        </row>
        <row r="4330">
          <cell r="A4330" t="str">
            <v>N</v>
          </cell>
          <cell r="I4330">
            <v>3.44</v>
          </cell>
        </row>
        <row r="4331">
          <cell r="A4331" t="str">
            <v>N</v>
          </cell>
          <cell r="I4331">
            <v>0.87</v>
          </cell>
        </row>
        <row r="4332">
          <cell r="A4332" t="str">
            <v>N</v>
          </cell>
          <cell r="I4332">
            <v>2.64</v>
          </cell>
        </row>
        <row r="4333">
          <cell r="A4333" t="str">
            <v>N</v>
          </cell>
          <cell r="I4333">
            <v>5.04</v>
          </cell>
        </row>
        <row r="4334">
          <cell r="A4334" t="str">
            <v>N</v>
          </cell>
          <cell r="I4334">
            <v>1.83</v>
          </cell>
        </row>
        <row r="4335">
          <cell r="A4335" t="str">
            <v>N</v>
          </cell>
          <cell r="I4335">
            <v>6.1</v>
          </cell>
        </row>
        <row r="4336">
          <cell r="A4336" t="str">
            <v>N</v>
          </cell>
          <cell r="I4336">
            <v>3.58</v>
          </cell>
        </row>
        <row r="4337">
          <cell r="A4337" t="str">
            <v>N</v>
          </cell>
          <cell r="I4337">
            <v>5.32</v>
          </cell>
        </row>
        <row r="4338">
          <cell r="A4338" t="str">
            <v>N</v>
          </cell>
          <cell r="I4338">
            <v>7.02</v>
          </cell>
        </row>
        <row r="4339">
          <cell r="A4339" t="str">
            <v>N</v>
          </cell>
          <cell r="I4339">
            <v>3.77</v>
          </cell>
        </row>
        <row r="4340">
          <cell r="A4340" t="str">
            <v>N</v>
          </cell>
          <cell r="I4340">
            <v>10.08</v>
          </cell>
        </row>
        <row r="4341">
          <cell r="A4341" t="str">
            <v>N</v>
          </cell>
          <cell r="I4341">
            <v>5.04</v>
          </cell>
        </row>
        <row r="4342">
          <cell r="A4342" t="str">
            <v>N</v>
          </cell>
          <cell r="I4342">
            <v>4.75</v>
          </cell>
        </row>
        <row r="4343">
          <cell r="A4343" t="str">
            <v>N</v>
          </cell>
          <cell r="I4343">
            <v>157.83000000000001</v>
          </cell>
        </row>
        <row r="4344">
          <cell r="A4344" t="str">
            <v>N</v>
          </cell>
          <cell r="I4344">
            <v>67.2</v>
          </cell>
        </row>
        <row r="4345">
          <cell r="A4345" t="str">
            <v>N</v>
          </cell>
          <cell r="I4345">
            <v>2.27</v>
          </cell>
        </row>
        <row r="4346">
          <cell r="A4346" t="str">
            <v>N</v>
          </cell>
          <cell r="I4346">
            <v>49.07</v>
          </cell>
        </row>
        <row r="4347">
          <cell r="A4347" t="str">
            <v>N</v>
          </cell>
          <cell r="I4347">
            <v>1.89</v>
          </cell>
        </row>
        <row r="4348">
          <cell r="A4348" t="str">
            <v>N</v>
          </cell>
          <cell r="I4348">
            <v>3.9</v>
          </cell>
        </row>
        <row r="4349">
          <cell r="A4349" t="str">
            <v>N</v>
          </cell>
          <cell r="I4349">
            <v>-0.08</v>
          </cell>
        </row>
        <row r="4350">
          <cell r="A4350" t="str">
            <v>N</v>
          </cell>
          <cell r="I4350">
            <v>16.8</v>
          </cell>
        </row>
        <row r="4351">
          <cell r="A4351" t="str">
            <v>N</v>
          </cell>
          <cell r="I4351">
            <v>3.36</v>
          </cell>
        </row>
        <row r="4352">
          <cell r="A4352" t="str">
            <v>N</v>
          </cell>
          <cell r="I4352">
            <v>16.68</v>
          </cell>
        </row>
        <row r="4353">
          <cell r="A4353" t="str">
            <v>N</v>
          </cell>
          <cell r="I4353">
            <v>1.69</v>
          </cell>
        </row>
        <row r="4354">
          <cell r="A4354" t="str">
            <v>N</v>
          </cell>
          <cell r="I4354">
            <v>11.03</v>
          </cell>
        </row>
        <row r="4355">
          <cell r="A4355" t="str">
            <v>N</v>
          </cell>
          <cell r="I4355">
            <v>3.18</v>
          </cell>
        </row>
        <row r="4356">
          <cell r="A4356" t="str">
            <v>N</v>
          </cell>
          <cell r="I4356">
            <v>1.79</v>
          </cell>
        </row>
        <row r="4357">
          <cell r="A4357" t="str">
            <v>N</v>
          </cell>
          <cell r="I4357">
            <v>15.7</v>
          </cell>
        </row>
        <row r="4358">
          <cell r="A4358" t="str">
            <v>N</v>
          </cell>
          <cell r="I4358">
            <v>3.99</v>
          </cell>
        </row>
        <row r="4359">
          <cell r="A4359" t="str">
            <v>N</v>
          </cell>
          <cell r="I4359">
            <v>1.68</v>
          </cell>
        </row>
        <row r="4360">
          <cell r="A4360" t="str">
            <v>N</v>
          </cell>
          <cell r="I4360">
            <v>1.68</v>
          </cell>
        </row>
        <row r="4361">
          <cell r="A4361" t="str">
            <v>N</v>
          </cell>
          <cell r="I4361">
            <v>3.43</v>
          </cell>
        </row>
        <row r="4362">
          <cell r="A4362" t="str">
            <v>N</v>
          </cell>
          <cell r="I4362">
            <v>5.32</v>
          </cell>
        </row>
        <row r="4363">
          <cell r="A4363" t="str">
            <v>N</v>
          </cell>
          <cell r="I4363">
            <v>21.06</v>
          </cell>
        </row>
        <row r="4364">
          <cell r="A4364" t="str">
            <v>N</v>
          </cell>
          <cell r="I4364">
            <v>0.89</v>
          </cell>
        </row>
        <row r="4365">
          <cell r="A4365" t="str">
            <v>N</v>
          </cell>
          <cell r="I4365">
            <v>0.09</v>
          </cell>
        </row>
        <row r="4366">
          <cell r="A4366" t="str">
            <v>N</v>
          </cell>
          <cell r="I4366">
            <v>1.68</v>
          </cell>
        </row>
        <row r="4367">
          <cell r="A4367" t="str">
            <v>N</v>
          </cell>
          <cell r="I4367">
            <v>15.28</v>
          </cell>
        </row>
        <row r="4368">
          <cell r="A4368" t="str">
            <v>N</v>
          </cell>
          <cell r="I4368">
            <v>18.79</v>
          </cell>
        </row>
        <row r="4369">
          <cell r="A4369" t="str">
            <v>N</v>
          </cell>
          <cell r="I4369">
            <v>17.07</v>
          </cell>
        </row>
        <row r="4370">
          <cell r="A4370" t="str">
            <v>N</v>
          </cell>
          <cell r="I4370">
            <v>0.89</v>
          </cell>
        </row>
        <row r="4371">
          <cell r="A4371" t="str">
            <v>N</v>
          </cell>
          <cell r="I4371">
            <v>32.130000000000003</v>
          </cell>
        </row>
        <row r="4372">
          <cell r="A4372" t="str">
            <v>N</v>
          </cell>
          <cell r="I4372">
            <v>0.16</v>
          </cell>
        </row>
        <row r="4373">
          <cell r="A4373" t="str">
            <v>N</v>
          </cell>
          <cell r="I4373">
            <v>15.18</v>
          </cell>
        </row>
        <row r="4374">
          <cell r="A4374" t="str">
            <v>N</v>
          </cell>
          <cell r="I4374">
            <v>-6.1</v>
          </cell>
        </row>
        <row r="4375">
          <cell r="A4375" t="str">
            <v>N</v>
          </cell>
          <cell r="I4375">
            <v>11.09</v>
          </cell>
        </row>
        <row r="4376">
          <cell r="A4376" t="str">
            <v>N</v>
          </cell>
          <cell r="I4376">
            <v>28.79</v>
          </cell>
        </row>
        <row r="4377">
          <cell r="A4377" t="str">
            <v>N</v>
          </cell>
          <cell r="I4377">
            <v>42.24</v>
          </cell>
        </row>
        <row r="4378">
          <cell r="A4378" t="str">
            <v>N</v>
          </cell>
          <cell r="I4378">
            <v>2.13</v>
          </cell>
        </row>
        <row r="4379">
          <cell r="A4379" t="str">
            <v>N</v>
          </cell>
          <cell r="I4379">
            <v>4.4400000000000004</v>
          </cell>
        </row>
        <row r="4380">
          <cell r="A4380" t="str">
            <v>N</v>
          </cell>
          <cell r="I4380">
            <v>0.28999999999999998</v>
          </cell>
        </row>
        <row r="4381">
          <cell r="A4381" t="str">
            <v>N</v>
          </cell>
          <cell r="I4381">
            <v>38.950000000000003</v>
          </cell>
        </row>
        <row r="4382">
          <cell r="A4382" t="str">
            <v>N</v>
          </cell>
          <cell r="I4382">
            <v>12.15</v>
          </cell>
        </row>
        <row r="4383">
          <cell r="A4383" t="str">
            <v>N</v>
          </cell>
          <cell r="I4383">
            <v>0.71</v>
          </cell>
        </row>
        <row r="4384">
          <cell r="A4384" t="str">
            <v>N</v>
          </cell>
          <cell r="I4384">
            <v>15.39</v>
          </cell>
        </row>
        <row r="4385">
          <cell r="A4385" t="str">
            <v>N</v>
          </cell>
          <cell r="I4385">
            <v>1.75</v>
          </cell>
        </row>
        <row r="4386">
          <cell r="A4386" t="str">
            <v>N</v>
          </cell>
          <cell r="I4386">
            <v>1.29</v>
          </cell>
        </row>
        <row r="4387">
          <cell r="A4387" t="str">
            <v>N</v>
          </cell>
          <cell r="I4387">
            <v>2.2400000000000002</v>
          </cell>
        </row>
        <row r="4388">
          <cell r="A4388" t="str">
            <v>N</v>
          </cell>
          <cell r="I4388">
            <v>8.43</v>
          </cell>
        </row>
        <row r="4389">
          <cell r="A4389" t="str">
            <v>N</v>
          </cell>
          <cell r="I4389">
            <v>5.21</v>
          </cell>
        </row>
        <row r="4390">
          <cell r="A4390" t="str">
            <v>N</v>
          </cell>
          <cell r="I4390">
            <v>4.03</v>
          </cell>
        </row>
        <row r="4391">
          <cell r="A4391" t="str">
            <v>N</v>
          </cell>
          <cell r="I4391">
            <v>6.68</v>
          </cell>
        </row>
        <row r="4392">
          <cell r="A4392" t="str">
            <v>N</v>
          </cell>
          <cell r="I4392">
            <v>2.91</v>
          </cell>
        </row>
        <row r="4393">
          <cell r="A4393" t="str">
            <v>N</v>
          </cell>
          <cell r="I4393">
            <v>7.97</v>
          </cell>
        </row>
        <row r="4394">
          <cell r="A4394" t="str">
            <v>N</v>
          </cell>
          <cell r="I4394">
            <v>3.29</v>
          </cell>
        </row>
        <row r="4395">
          <cell r="A4395" t="str">
            <v>N</v>
          </cell>
          <cell r="I4395">
            <v>17.84</v>
          </cell>
        </row>
        <row r="4396">
          <cell r="A4396" t="str">
            <v>N</v>
          </cell>
          <cell r="I4396">
            <v>10.15</v>
          </cell>
        </row>
        <row r="4397">
          <cell r="A4397" t="str">
            <v>N</v>
          </cell>
          <cell r="I4397">
            <v>41.03</v>
          </cell>
        </row>
        <row r="4398">
          <cell r="A4398" t="str">
            <v>N</v>
          </cell>
          <cell r="I4398">
            <v>-18.23</v>
          </cell>
        </row>
        <row r="4399">
          <cell r="A4399" t="str">
            <v>N</v>
          </cell>
          <cell r="I4399">
            <v>2.96</v>
          </cell>
        </row>
        <row r="4400">
          <cell r="A4400" t="str">
            <v>N</v>
          </cell>
          <cell r="I4400">
            <v>6.32</v>
          </cell>
        </row>
        <row r="4401">
          <cell r="A4401" t="str">
            <v>N</v>
          </cell>
          <cell r="I4401">
            <v>2.71</v>
          </cell>
        </row>
        <row r="4402">
          <cell r="A4402" t="str">
            <v>N</v>
          </cell>
          <cell r="I4402">
            <v>1.77</v>
          </cell>
        </row>
        <row r="4403">
          <cell r="A4403" t="str">
            <v>N</v>
          </cell>
          <cell r="I4403">
            <v>6.72</v>
          </cell>
        </row>
        <row r="4404">
          <cell r="A4404" t="str">
            <v>N</v>
          </cell>
          <cell r="I4404">
            <v>6.72</v>
          </cell>
        </row>
        <row r="4405">
          <cell r="A4405" t="str">
            <v>N</v>
          </cell>
          <cell r="I4405">
            <v>3.73</v>
          </cell>
        </row>
        <row r="4406">
          <cell r="A4406" t="str">
            <v>N</v>
          </cell>
          <cell r="I4406">
            <v>8.73</v>
          </cell>
        </row>
        <row r="4407">
          <cell r="A4407" t="str">
            <v>N</v>
          </cell>
          <cell r="I4407">
            <v>28.32</v>
          </cell>
        </row>
        <row r="4408">
          <cell r="A4408" t="str">
            <v>N</v>
          </cell>
          <cell r="I4408">
            <v>1.23</v>
          </cell>
        </row>
        <row r="4409">
          <cell r="A4409" t="str">
            <v>N</v>
          </cell>
          <cell r="I4409">
            <v>1.39</v>
          </cell>
        </row>
        <row r="4410">
          <cell r="A4410" t="str">
            <v>N</v>
          </cell>
          <cell r="I4410">
            <v>0.01</v>
          </cell>
        </row>
        <row r="4411">
          <cell r="A4411" t="str">
            <v>N</v>
          </cell>
          <cell r="I4411">
            <v>2.23</v>
          </cell>
        </row>
        <row r="4412">
          <cell r="A4412" t="str">
            <v>N</v>
          </cell>
          <cell r="I4412">
            <v>7.7</v>
          </cell>
        </row>
        <row r="4413">
          <cell r="A4413" t="str">
            <v>N</v>
          </cell>
          <cell r="I4413">
            <v>0.39</v>
          </cell>
        </row>
        <row r="4414">
          <cell r="A4414" t="str">
            <v>N</v>
          </cell>
          <cell r="I4414">
            <v>0.01</v>
          </cell>
        </row>
        <row r="4415">
          <cell r="A4415" t="str">
            <v>N</v>
          </cell>
          <cell r="I4415">
            <v>1.21</v>
          </cell>
        </row>
        <row r="4416">
          <cell r="A4416" t="str">
            <v>N</v>
          </cell>
          <cell r="I4416">
            <v>0.34</v>
          </cell>
        </row>
        <row r="4417">
          <cell r="A4417" t="str">
            <v>N</v>
          </cell>
          <cell r="I4417">
            <v>1.1599999999999999</v>
          </cell>
        </row>
        <row r="4418">
          <cell r="A4418" t="str">
            <v>N</v>
          </cell>
          <cell r="I4418">
            <v>0.12</v>
          </cell>
        </row>
        <row r="4419">
          <cell r="A4419" t="str">
            <v>N</v>
          </cell>
          <cell r="I4419">
            <v>6.06</v>
          </cell>
        </row>
        <row r="4420">
          <cell r="A4420" t="str">
            <v>N</v>
          </cell>
          <cell r="I4420">
            <v>0.17</v>
          </cell>
        </row>
        <row r="4421">
          <cell r="A4421" t="str">
            <v>N</v>
          </cell>
          <cell r="I4421">
            <v>-67.19</v>
          </cell>
        </row>
        <row r="4422">
          <cell r="A4422" t="str">
            <v>N</v>
          </cell>
          <cell r="I4422">
            <v>1.58</v>
          </cell>
        </row>
        <row r="4423">
          <cell r="A4423" t="str">
            <v>N</v>
          </cell>
          <cell r="I4423">
            <v>2.52</v>
          </cell>
        </row>
        <row r="4424">
          <cell r="A4424" t="str">
            <v>N</v>
          </cell>
          <cell r="I4424">
            <v>3.91</v>
          </cell>
        </row>
        <row r="4425">
          <cell r="A4425" t="str">
            <v>N</v>
          </cell>
          <cell r="I4425">
            <v>-0.87</v>
          </cell>
        </row>
        <row r="4426">
          <cell r="A4426" t="str">
            <v>N</v>
          </cell>
          <cell r="I4426">
            <v>-4.63</v>
          </cell>
        </row>
        <row r="4427">
          <cell r="A4427" t="str">
            <v>N</v>
          </cell>
          <cell r="I4427">
            <v>0.25</v>
          </cell>
        </row>
        <row r="4428">
          <cell r="A4428" t="str">
            <v>N</v>
          </cell>
          <cell r="I4428">
            <v>3.02</v>
          </cell>
        </row>
        <row r="4429">
          <cell r="A4429" t="str">
            <v>N</v>
          </cell>
          <cell r="I4429">
            <v>6.23</v>
          </cell>
        </row>
        <row r="4430">
          <cell r="A4430" t="str">
            <v>N</v>
          </cell>
          <cell r="I4430">
            <v>0.38</v>
          </cell>
        </row>
        <row r="4431">
          <cell r="A4431" t="str">
            <v>N</v>
          </cell>
          <cell r="I4431">
            <v>10.45</v>
          </cell>
        </row>
        <row r="4432">
          <cell r="A4432" t="str">
            <v>N</v>
          </cell>
          <cell r="I4432">
            <v>4.28</v>
          </cell>
        </row>
        <row r="4433">
          <cell r="A4433" t="str">
            <v>N</v>
          </cell>
          <cell r="I4433">
            <v>0.02</v>
          </cell>
        </row>
        <row r="4434">
          <cell r="A4434" t="str">
            <v>N</v>
          </cell>
          <cell r="I4434">
            <v>1.06</v>
          </cell>
        </row>
        <row r="4435">
          <cell r="A4435" t="str">
            <v>N</v>
          </cell>
          <cell r="I4435">
            <v>2.98</v>
          </cell>
        </row>
        <row r="4436">
          <cell r="A4436" t="str">
            <v>N</v>
          </cell>
          <cell r="I4436">
            <v>8.1199999999999992</v>
          </cell>
        </row>
        <row r="4437">
          <cell r="A4437" t="str">
            <v>N</v>
          </cell>
          <cell r="I4437">
            <v>0.1</v>
          </cell>
        </row>
        <row r="4438">
          <cell r="A4438" t="str">
            <v>N</v>
          </cell>
          <cell r="I4438">
            <v>0.25</v>
          </cell>
        </row>
        <row r="4439">
          <cell r="A4439" t="str">
            <v>N</v>
          </cell>
        </row>
        <row r="4440">
          <cell r="A4440">
            <v>315</v>
          </cell>
          <cell r="I4440">
            <v>2158.8999999999996</v>
          </cell>
        </row>
        <row r="4441">
          <cell r="A4441" t="str">
            <v>N</v>
          </cell>
          <cell r="I4441">
            <v>2.79</v>
          </cell>
        </row>
        <row r="4442">
          <cell r="A4442" t="str">
            <v>N</v>
          </cell>
          <cell r="I4442">
            <v>5.04</v>
          </cell>
        </row>
        <row r="4443">
          <cell r="A4443" t="str">
            <v>N</v>
          </cell>
          <cell r="I4443">
            <v>7.55</v>
          </cell>
        </row>
        <row r="4444">
          <cell r="A4444" t="str">
            <v>N</v>
          </cell>
          <cell r="I4444">
            <v>14.33</v>
          </cell>
        </row>
        <row r="4445">
          <cell r="A4445" t="str">
            <v>N</v>
          </cell>
          <cell r="I4445">
            <v>22.97</v>
          </cell>
        </row>
        <row r="4446">
          <cell r="A4446" t="str">
            <v>N</v>
          </cell>
          <cell r="I4446">
            <v>19.559999999999999</v>
          </cell>
        </row>
        <row r="4447">
          <cell r="A4447" t="str">
            <v>N</v>
          </cell>
          <cell r="I4447">
            <v>2.08</v>
          </cell>
        </row>
        <row r="4448">
          <cell r="A4448" t="str">
            <v>N</v>
          </cell>
          <cell r="I4448">
            <v>12.71</v>
          </cell>
        </row>
        <row r="4449">
          <cell r="A4449" t="str">
            <v>N</v>
          </cell>
          <cell r="I4449">
            <v>8.16</v>
          </cell>
        </row>
        <row r="4450">
          <cell r="A4450" t="str">
            <v>N</v>
          </cell>
          <cell r="I4450">
            <v>5.37</v>
          </cell>
        </row>
        <row r="4451">
          <cell r="A4451" t="str">
            <v>N</v>
          </cell>
          <cell r="I4451">
            <v>5.04</v>
          </cell>
        </row>
        <row r="4452">
          <cell r="A4452" t="str">
            <v>N</v>
          </cell>
          <cell r="I4452">
            <v>3.84</v>
          </cell>
        </row>
        <row r="4453">
          <cell r="A4453" t="str">
            <v>N</v>
          </cell>
          <cell r="I4453">
            <v>24.2</v>
          </cell>
        </row>
        <row r="4454">
          <cell r="A4454" t="str">
            <v>N</v>
          </cell>
          <cell r="I4454">
            <v>27.01</v>
          </cell>
        </row>
        <row r="4455">
          <cell r="A4455" t="str">
            <v>N</v>
          </cell>
          <cell r="I4455">
            <v>1.37</v>
          </cell>
        </row>
        <row r="4456">
          <cell r="A4456" t="str">
            <v>N</v>
          </cell>
          <cell r="I4456">
            <v>7.45</v>
          </cell>
        </row>
        <row r="4457">
          <cell r="A4457" t="str">
            <v>N</v>
          </cell>
          <cell r="I4457">
            <v>65.53</v>
          </cell>
        </row>
        <row r="4458">
          <cell r="A4458" t="str">
            <v>N</v>
          </cell>
          <cell r="I4458">
            <v>49.28</v>
          </cell>
        </row>
        <row r="4459">
          <cell r="A4459" t="str">
            <v>N</v>
          </cell>
          <cell r="I4459">
            <v>7.34</v>
          </cell>
        </row>
        <row r="4460">
          <cell r="A4460" t="str">
            <v>N</v>
          </cell>
          <cell r="I4460">
            <v>0.75</v>
          </cell>
        </row>
        <row r="4461">
          <cell r="A4461" t="str">
            <v>N</v>
          </cell>
          <cell r="I4461">
            <v>1.75</v>
          </cell>
        </row>
        <row r="4462">
          <cell r="A4462" t="str">
            <v>N</v>
          </cell>
          <cell r="I4462">
            <v>15.12</v>
          </cell>
        </row>
        <row r="4463">
          <cell r="A4463" t="str">
            <v>N</v>
          </cell>
          <cell r="I4463">
            <v>6.12</v>
          </cell>
        </row>
        <row r="4464">
          <cell r="A4464" t="str">
            <v>N</v>
          </cell>
          <cell r="I4464">
            <v>5.04</v>
          </cell>
        </row>
        <row r="4465">
          <cell r="A4465" t="str">
            <v>N</v>
          </cell>
          <cell r="I4465">
            <v>9.36</v>
          </cell>
        </row>
        <row r="4466">
          <cell r="A4466" t="str">
            <v>N</v>
          </cell>
          <cell r="I4466">
            <v>61.77</v>
          </cell>
        </row>
        <row r="4467">
          <cell r="A4467" t="str">
            <v>N</v>
          </cell>
          <cell r="I4467">
            <v>72.67</v>
          </cell>
        </row>
        <row r="4468">
          <cell r="A4468" t="str">
            <v>N</v>
          </cell>
          <cell r="I4468">
            <v>16.809999999999999</v>
          </cell>
        </row>
        <row r="4469">
          <cell r="A4469" t="str">
            <v>N</v>
          </cell>
          <cell r="I4469">
            <v>5.46</v>
          </cell>
        </row>
        <row r="4470">
          <cell r="A4470" t="str">
            <v>N</v>
          </cell>
          <cell r="I4470">
            <v>19.149999999999999</v>
          </cell>
        </row>
        <row r="4471">
          <cell r="A4471" t="str">
            <v>N</v>
          </cell>
          <cell r="I4471">
            <v>7.66</v>
          </cell>
        </row>
        <row r="4472">
          <cell r="A4472" t="str">
            <v>N</v>
          </cell>
          <cell r="I4472">
            <v>11.78</v>
          </cell>
        </row>
        <row r="4473">
          <cell r="A4473" t="str">
            <v>N</v>
          </cell>
          <cell r="I4473">
            <v>8.61</v>
          </cell>
        </row>
        <row r="4474">
          <cell r="A4474" t="str">
            <v>N</v>
          </cell>
          <cell r="I4474">
            <v>12.59</v>
          </cell>
        </row>
        <row r="4475">
          <cell r="A4475" t="str">
            <v>N</v>
          </cell>
          <cell r="I4475">
            <v>5.33</v>
          </cell>
        </row>
        <row r="4476">
          <cell r="A4476" t="str">
            <v>N</v>
          </cell>
          <cell r="I4476">
            <v>3.36</v>
          </cell>
        </row>
        <row r="4477">
          <cell r="A4477" t="str">
            <v>N</v>
          </cell>
          <cell r="I4477">
            <v>5.04</v>
          </cell>
        </row>
        <row r="4478">
          <cell r="A4478" t="str">
            <v>N</v>
          </cell>
          <cell r="I4478">
            <v>7.54</v>
          </cell>
        </row>
        <row r="4479">
          <cell r="A4479" t="str">
            <v>N</v>
          </cell>
          <cell r="I4479">
            <v>7.78</v>
          </cell>
        </row>
        <row r="4480">
          <cell r="A4480" t="str">
            <v>N</v>
          </cell>
          <cell r="I4480">
            <v>139.78</v>
          </cell>
        </row>
        <row r="4481">
          <cell r="A4481" t="str">
            <v>N</v>
          </cell>
          <cell r="I4481">
            <v>8.42</v>
          </cell>
        </row>
        <row r="4482">
          <cell r="A4482" t="str">
            <v>N</v>
          </cell>
          <cell r="I4482">
            <v>12.51</v>
          </cell>
        </row>
        <row r="4483">
          <cell r="A4483" t="str">
            <v>N</v>
          </cell>
          <cell r="I4483">
            <v>-13.06</v>
          </cell>
        </row>
        <row r="4484">
          <cell r="A4484" t="str">
            <v>N</v>
          </cell>
          <cell r="I4484">
            <v>7.67</v>
          </cell>
        </row>
        <row r="4485">
          <cell r="A4485" t="str">
            <v>N</v>
          </cell>
          <cell r="I4485">
            <v>3.37</v>
          </cell>
        </row>
        <row r="4486">
          <cell r="A4486" t="str">
            <v>N</v>
          </cell>
          <cell r="I4486">
            <v>78.28</v>
          </cell>
        </row>
        <row r="4487">
          <cell r="A4487" t="str">
            <v>N</v>
          </cell>
          <cell r="I4487">
            <v>46.97</v>
          </cell>
        </row>
        <row r="4488">
          <cell r="A4488" t="str">
            <v>N</v>
          </cell>
          <cell r="I4488">
            <v>11.31</v>
          </cell>
        </row>
        <row r="4489">
          <cell r="A4489" t="str">
            <v>N</v>
          </cell>
          <cell r="I4489">
            <v>26.39</v>
          </cell>
        </row>
        <row r="4490">
          <cell r="A4490" t="str">
            <v>N</v>
          </cell>
          <cell r="I4490">
            <v>5.04</v>
          </cell>
        </row>
        <row r="4491">
          <cell r="A4491" t="str">
            <v>N</v>
          </cell>
          <cell r="I4491">
            <v>61.99</v>
          </cell>
        </row>
        <row r="4492">
          <cell r="A4492" t="str">
            <v>N</v>
          </cell>
          <cell r="I4492">
            <v>23.11</v>
          </cell>
        </row>
        <row r="4493">
          <cell r="A4493" t="str">
            <v>N</v>
          </cell>
          <cell r="I4493">
            <v>19.5</v>
          </cell>
        </row>
        <row r="4494">
          <cell r="A4494" t="str">
            <v>N</v>
          </cell>
          <cell r="I4494">
            <v>0.02</v>
          </cell>
        </row>
        <row r="4495">
          <cell r="A4495" t="str">
            <v>N</v>
          </cell>
          <cell r="I4495">
            <v>38.94</v>
          </cell>
        </row>
        <row r="4496">
          <cell r="A4496" t="str">
            <v>N</v>
          </cell>
          <cell r="I4496">
            <v>131.51</v>
          </cell>
        </row>
        <row r="4497">
          <cell r="A4497" t="str">
            <v>N</v>
          </cell>
          <cell r="I4497">
            <v>2.0299999999999998</v>
          </cell>
        </row>
        <row r="4498">
          <cell r="A4498" t="str">
            <v>N</v>
          </cell>
          <cell r="I4498">
            <v>3.89</v>
          </cell>
        </row>
        <row r="4499">
          <cell r="A4499" t="str">
            <v>N</v>
          </cell>
          <cell r="I4499">
            <v>4.07</v>
          </cell>
        </row>
        <row r="4500">
          <cell r="A4500" t="str">
            <v>N</v>
          </cell>
          <cell r="I4500">
            <v>0.19</v>
          </cell>
        </row>
        <row r="4501">
          <cell r="A4501" t="str">
            <v>N</v>
          </cell>
          <cell r="I4501">
            <v>2.2000000000000002</v>
          </cell>
        </row>
        <row r="4502">
          <cell r="A4502" t="str">
            <v>N</v>
          </cell>
          <cell r="I4502">
            <v>65.03</v>
          </cell>
        </row>
        <row r="4503">
          <cell r="A4503" t="str">
            <v>N</v>
          </cell>
          <cell r="I4503">
            <v>18.170000000000002</v>
          </cell>
        </row>
        <row r="4504">
          <cell r="A4504" t="str">
            <v>N</v>
          </cell>
          <cell r="I4504">
            <v>5.04</v>
          </cell>
        </row>
        <row r="4505">
          <cell r="A4505" t="str">
            <v>N</v>
          </cell>
          <cell r="I4505">
            <v>6.01</v>
          </cell>
        </row>
        <row r="4506">
          <cell r="A4506" t="str">
            <v>N</v>
          </cell>
          <cell r="I4506">
            <v>35.47</v>
          </cell>
        </row>
        <row r="4507">
          <cell r="A4507" t="str">
            <v>N</v>
          </cell>
          <cell r="I4507">
            <v>164.52</v>
          </cell>
        </row>
        <row r="4508">
          <cell r="A4508" t="str">
            <v>N</v>
          </cell>
          <cell r="I4508">
            <v>12.73</v>
          </cell>
        </row>
        <row r="4509">
          <cell r="A4509" t="str">
            <v>N</v>
          </cell>
          <cell r="I4509">
            <v>18.02</v>
          </cell>
        </row>
        <row r="4510">
          <cell r="A4510" t="str">
            <v>N</v>
          </cell>
          <cell r="I4510">
            <v>24.08</v>
          </cell>
        </row>
        <row r="4511">
          <cell r="A4511" t="str">
            <v>N</v>
          </cell>
          <cell r="I4511">
            <v>4.47</v>
          </cell>
        </row>
        <row r="4512">
          <cell r="A4512" t="str">
            <v>N</v>
          </cell>
          <cell r="I4512">
            <v>33.19</v>
          </cell>
        </row>
        <row r="4513">
          <cell r="A4513" t="str">
            <v>N</v>
          </cell>
          <cell r="I4513">
            <v>19.79</v>
          </cell>
        </row>
        <row r="4514">
          <cell r="A4514" t="str">
            <v>N</v>
          </cell>
          <cell r="I4514">
            <v>43.57</v>
          </cell>
        </row>
        <row r="4515">
          <cell r="A4515" t="str">
            <v>N</v>
          </cell>
          <cell r="I4515">
            <v>6.72</v>
          </cell>
        </row>
        <row r="4516">
          <cell r="A4516" t="str">
            <v>N</v>
          </cell>
          <cell r="I4516">
            <v>5.0599999999999996</v>
          </cell>
        </row>
        <row r="4517">
          <cell r="A4517" t="str">
            <v>N</v>
          </cell>
          <cell r="I4517">
            <v>21.16</v>
          </cell>
        </row>
        <row r="4518">
          <cell r="A4518" t="str">
            <v>N</v>
          </cell>
          <cell r="I4518">
            <v>21.46</v>
          </cell>
        </row>
        <row r="4519">
          <cell r="A4519" t="str">
            <v>N</v>
          </cell>
          <cell r="I4519">
            <v>10.06</v>
          </cell>
        </row>
        <row r="4520">
          <cell r="A4520" t="str">
            <v>N</v>
          </cell>
          <cell r="I4520">
            <v>13.3</v>
          </cell>
        </row>
        <row r="4521">
          <cell r="A4521" t="str">
            <v>N</v>
          </cell>
          <cell r="I4521">
            <v>281.11</v>
          </cell>
        </row>
        <row r="4522">
          <cell r="A4522" t="str">
            <v>N</v>
          </cell>
          <cell r="I4522">
            <v>72.569999999999993</v>
          </cell>
        </row>
        <row r="4523">
          <cell r="A4523" t="str">
            <v>N</v>
          </cell>
          <cell r="I4523">
            <v>17.73</v>
          </cell>
        </row>
        <row r="4524">
          <cell r="A4524" t="str">
            <v>N</v>
          </cell>
          <cell r="I4524">
            <v>2.8</v>
          </cell>
        </row>
        <row r="4525">
          <cell r="A4525" t="str">
            <v>N</v>
          </cell>
          <cell r="I4525">
            <v>1.1399999999999999</v>
          </cell>
        </row>
        <row r="4526">
          <cell r="A4526" t="str">
            <v>N</v>
          </cell>
          <cell r="I4526">
            <v>51.52</v>
          </cell>
        </row>
        <row r="4527">
          <cell r="A4527" t="str">
            <v>N</v>
          </cell>
          <cell r="I4527">
            <v>-0.26</v>
          </cell>
        </row>
        <row r="4528">
          <cell r="A4528" t="str">
            <v>N</v>
          </cell>
          <cell r="I4528">
            <v>2.41</v>
          </cell>
        </row>
        <row r="4529">
          <cell r="A4529" t="str">
            <v>N</v>
          </cell>
          <cell r="I4529">
            <v>0.19</v>
          </cell>
        </row>
        <row r="4530">
          <cell r="A4530" t="str">
            <v>N</v>
          </cell>
          <cell r="I4530">
            <v>3.78</v>
          </cell>
        </row>
        <row r="4531">
          <cell r="A4531" t="str">
            <v>N</v>
          </cell>
          <cell r="I4531">
            <v>1.92</v>
          </cell>
        </row>
        <row r="4532">
          <cell r="A4532" t="str">
            <v>N</v>
          </cell>
          <cell r="I4532">
            <v>2.95</v>
          </cell>
        </row>
        <row r="4533">
          <cell r="A4533" t="str">
            <v>N</v>
          </cell>
          <cell r="I4533">
            <v>3.01</v>
          </cell>
        </row>
        <row r="4534">
          <cell r="A4534" t="str">
            <v>N</v>
          </cell>
          <cell r="I4534">
            <v>0.74</v>
          </cell>
        </row>
        <row r="4535">
          <cell r="A4535" t="str">
            <v>N</v>
          </cell>
        </row>
        <row r="4536">
          <cell r="A4536">
            <v>315</v>
          </cell>
          <cell r="I4536">
            <v>2323.4200000000005</v>
          </cell>
        </row>
        <row r="4537">
          <cell r="A4537" t="str">
            <v>N</v>
          </cell>
          <cell r="I4537">
            <v>33.83</v>
          </cell>
        </row>
        <row r="4538">
          <cell r="A4538" t="str">
            <v>N</v>
          </cell>
          <cell r="I4538">
            <v>18.84</v>
          </cell>
        </row>
        <row r="4539">
          <cell r="A4539" t="str">
            <v>N</v>
          </cell>
          <cell r="I4539">
            <v>8.69</v>
          </cell>
        </row>
        <row r="4540">
          <cell r="A4540" t="str">
            <v>N</v>
          </cell>
          <cell r="I4540">
            <v>4.3099999999999996</v>
          </cell>
        </row>
        <row r="4541">
          <cell r="A4541" t="str">
            <v>N</v>
          </cell>
          <cell r="I4541">
            <v>3.62</v>
          </cell>
        </row>
        <row r="4542">
          <cell r="A4542" t="str">
            <v>N</v>
          </cell>
          <cell r="I4542">
            <v>7.53</v>
          </cell>
        </row>
        <row r="4543">
          <cell r="A4543" t="str">
            <v>N</v>
          </cell>
          <cell r="I4543">
            <v>2.5299999999999998</v>
          </cell>
        </row>
        <row r="4544">
          <cell r="A4544" t="str">
            <v>N</v>
          </cell>
          <cell r="I4544">
            <v>5.7</v>
          </cell>
        </row>
        <row r="4545">
          <cell r="A4545" t="str">
            <v>N</v>
          </cell>
          <cell r="I4545">
            <v>5.04</v>
          </cell>
        </row>
        <row r="4546">
          <cell r="A4546" t="str">
            <v>N</v>
          </cell>
          <cell r="I4546">
            <v>1.68</v>
          </cell>
        </row>
        <row r="4547">
          <cell r="A4547" t="str">
            <v>N</v>
          </cell>
          <cell r="I4547">
            <v>36.61</v>
          </cell>
        </row>
        <row r="4548">
          <cell r="A4548" t="str">
            <v>N</v>
          </cell>
          <cell r="I4548">
            <v>1.68</v>
          </cell>
        </row>
        <row r="4549">
          <cell r="A4549" t="str">
            <v>N</v>
          </cell>
          <cell r="I4549">
            <v>2.4900000000000002</v>
          </cell>
        </row>
        <row r="4550">
          <cell r="A4550" t="str">
            <v>N</v>
          </cell>
          <cell r="I4550">
            <v>15.12</v>
          </cell>
        </row>
        <row r="4551">
          <cell r="A4551" t="str">
            <v>N</v>
          </cell>
          <cell r="I4551">
            <v>14.91</v>
          </cell>
        </row>
        <row r="4552">
          <cell r="A4552" t="str">
            <v>N</v>
          </cell>
          <cell r="I4552">
            <v>28.96</v>
          </cell>
        </row>
        <row r="4553">
          <cell r="A4553" t="str">
            <v>N</v>
          </cell>
          <cell r="I4553">
            <v>4.4800000000000004</v>
          </cell>
        </row>
        <row r="4554">
          <cell r="A4554" t="str">
            <v>N</v>
          </cell>
          <cell r="I4554">
            <v>10.49</v>
          </cell>
        </row>
        <row r="4555">
          <cell r="A4555" t="str">
            <v>N</v>
          </cell>
          <cell r="I4555">
            <v>1.83</v>
          </cell>
        </row>
        <row r="4556">
          <cell r="A4556" t="str">
            <v>N</v>
          </cell>
          <cell r="I4556">
            <v>6.38</v>
          </cell>
        </row>
        <row r="4557">
          <cell r="A4557" t="str">
            <v>N</v>
          </cell>
          <cell r="I4557">
            <v>1.0900000000000001</v>
          </cell>
        </row>
        <row r="4558">
          <cell r="A4558" t="str">
            <v>N</v>
          </cell>
          <cell r="I4558">
            <v>15.55</v>
          </cell>
        </row>
        <row r="4559">
          <cell r="A4559" t="str">
            <v>N</v>
          </cell>
          <cell r="I4559">
            <v>363.08</v>
          </cell>
        </row>
        <row r="4560">
          <cell r="A4560" t="str">
            <v>N</v>
          </cell>
          <cell r="I4560">
            <v>13.6</v>
          </cell>
        </row>
        <row r="4561">
          <cell r="A4561" t="str">
            <v>N</v>
          </cell>
          <cell r="I4561">
            <v>4.8099999999999996</v>
          </cell>
        </row>
        <row r="4562">
          <cell r="A4562" t="str">
            <v>N</v>
          </cell>
          <cell r="I4562">
            <v>9</v>
          </cell>
        </row>
        <row r="4563">
          <cell r="A4563" t="str">
            <v>N</v>
          </cell>
          <cell r="I4563">
            <v>14.4</v>
          </cell>
        </row>
        <row r="4564">
          <cell r="A4564" t="str">
            <v>N</v>
          </cell>
          <cell r="I4564">
            <v>1.95</v>
          </cell>
        </row>
        <row r="4565">
          <cell r="A4565" t="str">
            <v>N</v>
          </cell>
          <cell r="I4565">
            <v>0.86</v>
          </cell>
        </row>
        <row r="4566">
          <cell r="A4566" t="str">
            <v>N</v>
          </cell>
          <cell r="I4566">
            <v>5.04</v>
          </cell>
        </row>
        <row r="4567">
          <cell r="A4567" t="str">
            <v>N</v>
          </cell>
          <cell r="I4567">
            <v>9.49</v>
          </cell>
        </row>
        <row r="4568">
          <cell r="A4568" t="str">
            <v>N</v>
          </cell>
          <cell r="I4568">
            <v>33.340000000000003</v>
          </cell>
        </row>
        <row r="4569">
          <cell r="A4569" t="str">
            <v>N</v>
          </cell>
          <cell r="I4569">
            <v>16.45</v>
          </cell>
        </row>
        <row r="4570">
          <cell r="A4570" t="str">
            <v>N</v>
          </cell>
          <cell r="I4570">
            <v>9.91</v>
          </cell>
        </row>
        <row r="4571">
          <cell r="A4571" t="str">
            <v>N</v>
          </cell>
          <cell r="I4571">
            <v>30.16</v>
          </cell>
        </row>
        <row r="4572">
          <cell r="A4572" t="str">
            <v>N</v>
          </cell>
          <cell r="I4572">
            <v>5.04</v>
          </cell>
        </row>
        <row r="4573">
          <cell r="A4573" t="str">
            <v>N</v>
          </cell>
          <cell r="I4573">
            <v>2.84</v>
          </cell>
        </row>
        <row r="4574">
          <cell r="A4574" t="str">
            <v>N</v>
          </cell>
          <cell r="I4574">
            <v>1.76</v>
          </cell>
        </row>
        <row r="4575">
          <cell r="A4575" t="str">
            <v>N</v>
          </cell>
          <cell r="I4575">
            <v>1.8</v>
          </cell>
        </row>
        <row r="4576">
          <cell r="A4576" t="str">
            <v>N</v>
          </cell>
          <cell r="I4576">
            <v>1.68</v>
          </cell>
        </row>
        <row r="4577">
          <cell r="A4577" t="str">
            <v>N</v>
          </cell>
          <cell r="I4577">
            <v>32.22</v>
          </cell>
        </row>
        <row r="4578">
          <cell r="A4578" t="str">
            <v>N</v>
          </cell>
          <cell r="I4578">
            <v>25.53</v>
          </cell>
        </row>
        <row r="4579">
          <cell r="A4579" t="str">
            <v>N</v>
          </cell>
          <cell r="I4579">
            <v>5.0999999999999996</v>
          </cell>
        </row>
        <row r="4580">
          <cell r="A4580" t="str">
            <v>N</v>
          </cell>
          <cell r="I4580">
            <v>11.55</v>
          </cell>
        </row>
        <row r="4581">
          <cell r="A4581" t="str">
            <v>N</v>
          </cell>
          <cell r="I4581">
            <v>11.8</v>
          </cell>
        </row>
        <row r="4582">
          <cell r="A4582" t="str">
            <v>N</v>
          </cell>
          <cell r="I4582">
            <v>13.14</v>
          </cell>
        </row>
        <row r="4583">
          <cell r="A4583" t="str">
            <v>N</v>
          </cell>
          <cell r="I4583">
            <v>5.04</v>
          </cell>
        </row>
        <row r="4584">
          <cell r="A4584" t="str">
            <v>N</v>
          </cell>
          <cell r="I4584">
            <v>7.3</v>
          </cell>
        </row>
        <row r="4585">
          <cell r="A4585" t="str">
            <v>N</v>
          </cell>
          <cell r="I4585">
            <v>2.02</v>
          </cell>
        </row>
        <row r="4586">
          <cell r="A4586" t="str">
            <v>N</v>
          </cell>
          <cell r="I4586">
            <v>2.2200000000000002</v>
          </cell>
        </row>
        <row r="4587">
          <cell r="A4587" t="str">
            <v>N</v>
          </cell>
          <cell r="I4587">
            <v>51.52</v>
          </cell>
        </row>
        <row r="4588">
          <cell r="A4588" t="str">
            <v>N</v>
          </cell>
          <cell r="I4588">
            <v>1.68</v>
          </cell>
        </row>
        <row r="4589">
          <cell r="A4589" t="str">
            <v>N</v>
          </cell>
          <cell r="I4589">
            <v>16.27</v>
          </cell>
        </row>
        <row r="4590">
          <cell r="A4590" t="str">
            <v>N</v>
          </cell>
          <cell r="I4590">
            <v>2.36</v>
          </cell>
        </row>
        <row r="4591">
          <cell r="A4591" t="str">
            <v>N</v>
          </cell>
          <cell r="I4591">
            <v>14.28</v>
          </cell>
        </row>
        <row r="4592">
          <cell r="A4592" t="str">
            <v>N</v>
          </cell>
          <cell r="I4592">
            <v>1.68</v>
          </cell>
        </row>
        <row r="4593">
          <cell r="A4593" t="str">
            <v>N</v>
          </cell>
          <cell r="I4593">
            <v>3.62</v>
          </cell>
        </row>
        <row r="4594">
          <cell r="A4594" t="str">
            <v>N</v>
          </cell>
          <cell r="I4594">
            <v>1.93</v>
          </cell>
        </row>
        <row r="4595">
          <cell r="A4595" t="str">
            <v>N</v>
          </cell>
          <cell r="I4595">
            <v>74.5</v>
          </cell>
        </row>
        <row r="4596">
          <cell r="A4596" t="str">
            <v>N</v>
          </cell>
          <cell r="I4596">
            <v>13.4</v>
          </cell>
        </row>
        <row r="4597">
          <cell r="A4597" t="str">
            <v>N</v>
          </cell>
          <cell r="I4597">
            <v>43.02</v>
          </cell>
        </row>
        <row r="4598">
          <cell r="A4598" t="str">
            <v>N</v>
          </cell>
          <cell r="I4598">
            <v>25.04</v>
          </cell>
        </row>
        <row r="4599">
          <cell r="A4599" t="str">
            <v>N</v>
          </cell>
          <cell r="I4599">
            <v>4.3899999999999997</v>
          </cell>
        </row>
        <row r="4600">
          <cell r="A4600" t="str">
            <v>N</v>
          </cell>
          <cell r="I4600">
            <v>4.2300000000000004</v>
          </cell>
        </row>
        <row r="4601">
          <cell r="A4601" t="str">
            <v>N</v>
          </cell>
          <cell r="I4601">
            <v>-3.12</v>
          </cell>
        </row>
        <row r="4602">
          <cell r="A4602" t="str">
            <v>N</v>
          </cell>
          <cell r="I4602">
            <v>3.36</v>
          </cell>
        </row>
        <row r="4603">
          <cell r="A4603" t="str">
            <v>N</v>
          </cell>
          <cell r="I4603">
            <v>16.71</v>
          </cell>
        </row>
        <row r="4604">
          <cell r="A4604" t="str">
            <v>N</v>
          </cell>
          <cell r="I4604">
            <v>1.68</v>
          </cell>
        </row>
        <row r="4605">
          <cell r="A4605" t="str">
            <v>N</v>
          </cell>
          <cell r="I4605">
            <v>3.37</v>
          </cell>
        </row>
        <row r="4606">
          <cell r="A4606" t="str">
            <v>N</v>
          </cell>
          <cell r="I4606">
            <v>5.82</v>
          </cell>
        </row>
        <row r="4607">
          <cell r="A4607" t="str">
            <v>N</v>
          </cell>
          <cell r="I4607">
            <v>6.85</v>
          </cell>
        </row>
        <row r="4608">
          <cell r="A4608" t="str">
            <v>N</v>
          </cell>
          <cell r="I4608">
            <v>8.07</v>
          </cell>
        </row>
        <row r="4609">
          <cell r="A4609" t="str">
            <v>N</v>
          </cell>
          <cell r="I4609">
            <v>6.43</v>
          </cell>
        </row>
        <row r="4610">
          <cell r="A4610" t="str">
            <v>N</v>
          </cell>
          <cell r="I4610">
            <v>12.99</v>
          </cell>
        </row>
        <row r="4611">
          <cell r="A4611" t="str">
            <v>N</v>
          </cell>
          <cell r="I4611">
            <v>5.04</v>
          </cell>
        </row>
        <row r="4612">
          <cell r="A4612" t="str">
            <v>N</v>
          </cell>
          <cell r="I4612">
            <v>9.16</v>
          </cell>
        </row>
        <row r="4613">
          <cell r="A4613" t="str">
            <v>N</v>
          </cell>
          <cell r="I4613">
            <v>1.68</v>
          </cell>
        </row>
        <row r="4614">
          <cell r="A4614" t="str">
            <v>N</v>
          </cell>
          <cell r="I4614">
            <v>4.01</v>
          </cell>
        </row>
        <row r="4615">
          <cell r="A4615" t="str">
            <v>N</v>
          </cell>
          <cell r="I4615">
            <v>6.86</v>
          </cell>
        </row>
        <row r="4616">
          <cell r="A4616" t="str">
            <v>N</v>
          </cell>
          <cell r="I4616">
            <v>25</v>
          </cell>
        </row>
        <row r="4617">
          <cell r="A4617" t="str">
            <v>N</v>
          </cell>
          <cell r="I4617">
            <v>23.85</v>
          </cell>
        </row>
        <row r="4618">
          <cell r="A4618" t="str">
            <v>N</v>
          </cell>
          <cell r="I4618">
            <v>13.44</v>
          </cell>
        </row>
        <row r="4619">
          <cell r="A4619" t="str">
            <v>N</v>
          </cell>
          <cell r="I4619">
            <v>4.3899999999999997</v>
          </cell>
        </row>
        <row r="4620">
          <cell r="A4620" t="str">
            <v>N</v>
          </cell>
          <cell r="I4620">
            <v>1.68</v>
          </cell>
        </row>
        <row r="4621">
          <cell r="A4621" t="str">
            <v>N</v>
          </cell>
          <cell r="I4621">
            <v>8.99</v>
          </cell>
        </row>
        <row r="4622">
          <cell r="A4622" t="str">
            <v>N</v>
          </cell>
          <cell r="I4622">
            <v>14.03</v>
          </cell>
        </row>
        <row r="4623">
          <cell r="A4623" t="str">
            <v>N</v>
          </cell>
          <cell r="I4623">
            <v>4.24</v>
          </cell>
        </row>
        <row r="4624">
          <cell r="A4624" t="str">
            <v>N</v>
          </cell>
          <cell r="I4624">
            <v>1.68</v>
          </cell>
        </row>
        <row r="4625">
          <cell r="A4625" t="str">
            <v>N</v>
          </cell>
          <cell r="I4625">
            <v>2.62</v>
          </cell>
        </row>
        <row r="4626">
          <cell r="A4626" t="str">
            <v>N</v>
          </cell>
          <cell r="I4626">
            <v>3.64</v>
          </cell>
        </row>
        <row r="4627">
          <cell r="A4627" t="str">
            <v>N</v>
          </cell>
          <cell r="I4627">
            <v>3.37</v>
          </cell>
        </row>
        <row r="4628">
          <cell r="A4628" t="str">
            <v>N</v>
          </cell>
          <cell r="I4628">
            <v>18.43</v>
          </cell>
        </row>
        <row r="4629">
          <cell r="A4629" t="str">
            <v>N</v>
          </cell>
          <cell r="I4629">
            <v>3.21</v>
          </cell>
        </row>
        <row r="4630">
          <cell r="A4630" t="str">
            <v>N</v>
          </cell>
          <cell r="I4630">
            <v>8.25</v>
          </cell>
        </row>
        <row r="4631">
          <cell r="A4631" t="str">
            <v>N</v>
          </cell>
          <cell r="I4631">
            <v>5.54</v>
          </cell>
        </row>
        <row r="4632">
          <cell r="A4632" t="str">
            <v>N</v>
          </cell>
          <cell r="I4632">
            <v>27.23</v>
          </cell>
        </row>
        <row r="4633">
          <cell r="A4633" t="str">
            <v>N</v>
          </cell>
          <cell r="I4633">
            <v>30.54</v>
          </cell>
        </row>
        <row r="4634">
          <cell r="A4634" t="str">
            <v>N</v>
          </cell>
          <cell r="I4634">
            <v>10.73</v>
          </cell>
        </row>
        <row r="4635">
          <cell r="A4635" t="str">
            <v>N</v>
          </cell>
          <cell r="I4635">
            <v>171.68</v>
          </cell>
        </row>
        <row r="4636">
          <cell r="A4636" t="str">
            <v>N</v>
          </cell>
          <cell r="I4636">
            <v>6.94</v>
          </cell>
        </row>
        <row r="4637">
          <cell r="A4637" t="str">
            <v>N</v>
          </cell>
          <cell r="I4637">
            <v>19.75</v>
          </cell>
        </row>
        <row r="4638">
          <cell r="A4638" t="str">
            <v>N</v>
          </cell>
          <cell r="I4638">
            <v>1.68</v>
          </cell>
        </row>
        <row r="4639">
          <cell r="A4639" t="str">
            <v>N</v>
          </cell>
          <cell r="I4639">
            <v>6.93</v>
          </cell>
        </row>
        <row r="4640">
          <cell r="A4640" t="str">
            <v>N</v>
          </cell>
          <cell r="I4640">
            <v>3.56</v>
          </cell>
        </row>
        <row r="4641">
          <cell r="A4641" t="str">
            <v>N</v>
          </cell>
          <cell r="I4641">
            <v>3.36</v>
          </cell>
        </row>
        <row r="4642">
          <cell r="A4642" t="str">
            <v>N</v>
          </cell>
          <cell r="I4642">
            <v>58.75</v>
          </cell>
        </row>
        <row r="4643">
          <cell r="A4643" t="str">
            <v>N</v>
          </cell>
          <cell r="I4643">
            <v>4.46</v>
          </cell>
        </row>
        <row r="4644">
          <cell r="A4644" t="str">
            <v>N</v>
          </cell>
          <cell r="I4644">
            <v>25.3</v>
          </cell>
        </row>
        <row r="4645">
          <cell r="A4645" t="str">
            <v>N</v>
          </cell>
          <cell r="I4645">
            <v>0.4</v>
          </cell>
        </row>
        <row r="4646">
          <cell r="A4646" t="str">
            <v>N</v>
          </cell>
          <cell r="I4646">
            <v>2.87</v>
          </cell>
        </row>
        <row r="4647">
          <cell r="A4647" t="str">
            <v>N</v>
          </cell>
          <cell r="I4647">
            <v>82.17</v>
          </cell>
        </row>
        <row r="4648">
          <cell r="A4648" t="str">
            <v>N</v>
          </cell>
          <cell r="I4648">
            <v>6.76</v>
          </cell>
        </row>
        <row r="4649">
          <cell r="A4649" t="str">
            <v>N</v>
          </cell>
          <cell r="I4649">
            <v>0.47</v>
          </cell>
        </row>
        <row r="4650">
          <cell r="A4650" t="str">
            <v>N</v>
          </cell>
          <cell r="I4650">
            <v>3.18</v>
          </cell>
        </row>
        <row r="4651">
          <cell r="A4651" t="str">
            <v>N</v>
          </cell>
          <cell r="I4651">
            <v>13.6</v>
          </cell>
        </row>
        <row r="4652">
          <cell r="A4652" t="str">
            <v>N</v>
          </cell>
          <cell r="I4652">
            <v>50.95</v>
          </cell>
        </row>
        <row r="4653">
          <cell r="A4653" t="str">
            <v>N</v>
          </cell>
          <cell r="I4653">
            <v>8.19</v>
          </cell>
        </row>
        <row r="4654">
          <cell r="A4654" t="str">
            <v>N</v>
          </cell>
          <cell r="I4654">
            <v>12.38</v>
          </cell>
        </row>
        <row r="4655">
          <cell r="A4655" t="str">
            <v>N</v>
          </cell>
          <cell r="I4655">
            <v>9.93</v>
          </cell>
        </row>
        <row r="4656">
          <cell r="A4656" t="str">
            <v>N</v>
          </cell>
          <cell r="I4656">
            <v>10.4</v>
          </cell>
        </row>
        <row r="4657">
          <cell r="A4657" t="str">
            <v>N</v>
          </cell>
          <cell r="I4657">
            <v>2.34</v>
          </cell>
        </row>
        <row r="4658">
          <cell r="A4658" t="str">
            <v>N</v>
          </cell>
          <cell r="I4658">
            <v>7.95</v>
          </cell>
        </row>
        <row r="4659">
          <cell r="A4659" t="str">
            <v>N</v>
          </cell>
          <cell r="I4659">
            <v>15.77</v>
          </cell>
        </row>
        <row r="4660">
          <cell r="A4660" t="str">
            <v>N</v>
          </cell>
          <cell r="I4660">
            <v>17</v>
          </cell>
        </row>
        <row r="4661">
          <cell r="A4661" t="str">
            <v>N</v>
          </cell>
          <cell r="I4661">
            <v>7.7</v>
          </cell>
        </row>
        <row r="4662">
          <cell r="A4662" t="str">
            <v>N</v>
          </cell>
          <cell r="I4662">
            <v>3.72</v>
          </cell>
        </row>
        <row r="4663">
          <cell r="A4663" t="str">
            <v>N</v>
          </cell>
          <cell r="I4663">
            <v>142.86000000000001</v>
          </cell>
        </row>
        <row r="4664">
          <cell r="A4664" t="str">
            <v>N</v>
          </cell>
          <cell r="I4664">
            <v>52.76</v>
          </cell>
        </row>
        <row r="4665">
          <cell r="A4665" t="str">
            <v>N</v>
          </cell>
          <cell r="I4665">
            <v>9.19</v>
          </cell>
        </row>
        <row r="4666">
          <cell r="A4666" t="str">
            <v>N</v>
          </cell>
          <cell r="I4666">
            <v>5.04</v>
          </cell>
        </row>
        <row r="4667">
          <cell r="A4667" t="str">
            <v>N</v>
          </cell>
          <cell r="I4667">
            <v>108.5</v>
          </cell>
        </row>
        <row r="4668">
          <cell r="A4668" t="str">
            <v>N</v>
          </cell>
          <cell r="I4668">
            <v>0.46</v>
          </cell>
        </row>
        <row r="4669">
          <cell r="A4669" t="str">
            <v>N</v>
          </cell>
          <cell r="I4669">
            <v>-2.2400000000000002</v>
          </cell>
        </row>
        <row r="4670">
          <cell r="A4670" t="str">
            <v>N</v>
          </cell>
          <cell r="I4670">
            <v>2.21</v>
          </cell>
        </row>
        <row r="4671">
          <cell r="A4671" t="str">
            <v>N</v>
          </cell>
          <cell r="I4671">
            <v>10.76</v>
          </cell>
        </row>
        <row r="4672">
          <cell r="A4672" t="str">
            <v>N</v>
          </cell>
          <cell r="I4672">
            <v>4.2</v>
          </cell>
        </row>
        <row r="4673">
          <cell r="A4673" t="str">
            <v>N</v>
          </cell>
          <cell r="I4673">
            <v>0.27</v>
          </cell>
        </row>
        <row r="4674">
          <cell r="A4674" t="str">
            <v>N</v>
          </cell>
          <cell r="I4674">
            <v>1.04</v>
          </cell>
        </row>
        <row r="4675">
          <cell r="A4675" t="str">
            <v>N</v>
          </cell>
        </row>
        <row r="4676">
          <cell r="A4676">
            <v>315</v>
          </cell>
          <cell r="I4676">
            <v>-0.12</v>
          </cell>
        </row>
        <row r="4677">
          <cell r="A4677" t="str">
            <v>N</v>
          </cell>
          <cell r="I4677">
            <v>-0.12</v>
          </cell>
        </row>
        <row r="4678">
          <cell r="A4678" t="str">
            <v>N</v>
          </cell>
        </row>
        <row r="4679">
          <cell r="A4679">
            <v>315</v>
          </cell>
          <cell r="I4679">
            <v>6.91</v>
          </cell>
        </row>
        <row r="4680">
          <cell r="A4680" t="str">
            <v>N</v>
          </cell>
          <cell r="I4680">
            <v>6.91</v>
          </cell>
        </row>
        <row r="4681">
          <cell r="A4681" t="str">
            <v>N</v>
          </cell>
        </row>
        <row r="4682">
          <cell r="A4682">
            <v>315</v>
          </cell>
          <cell r="I4682">
            <v>9904.0199999999986</v>
          </cell>
        </row>
        <row r="4683">
          <cell r="A4683" t="str">
            <v>N</v>
          </cell>
          <cell r="I4683">
            <v>0.23</v>
          </cell>
        </row>
        <row r="4684">
          <cell r="A4684" t="str">
            <v>N</v>
          </cell>
          <cell r="I4684">
            <v>11.04</v>
          </cell>
        </row>
        <row r="4685">
          <cell r="A4685" t="str">
            <v>N</v>
          </cell>
          <cell r="I4685">
            <v>0.83</v>
          </cell>
        </row>
        <row r="4686">
          <cell r="A4686" t="str">
            <v>N</v>
          </cell>
          <cell r="I4686">
            <v>6.6</v>
          </cell>
        </row>
        <row r="4687">
          <cell r="A4687" t="str">
            <v>N</v>
          </cell>
          <cell r="I4687">
            <v>5.87</v>
          </cell>
        </row>
        <row r="4688">
          <cell r="A4688" t="str">
            <v>N</v>
          </cell>
          <cell r="I4688">
            <v>16.059999999999999</v>
          </cell>
        </row>
        <row r="4689">
          <cell r="A4689" t="str">
            <v>N</v>
          </cell>
          <cell r="I4689">
            <v>12.58</v>
          </cell>
        </row>
        <row r="4690">
          <cell r="A4690" t="str">
            <v>N</v>
          </cell>
          <cell r="I4690">
            <v>8.8699999999999992</v>
          </cell>
        </row>
        <row r="4691">
          <cell r="A4691" t="str">
            <v>N</v>
          </cell>
          <cell r="I4691">
            <v>210.75</v>
          </cell>
        </row>
        <row r="4692">
          <cell r="A4692" t="str">
            <v>N</v>
          </cell>
          <cell r="I4692">
            <v>-0.18</v>
          </cell>
        </row>
        <row r="4693">
          <cell r="A4693" t="str">
            <v>N</v>
          </cell>
          <cell r="I4693">
            <v>63.64</v>
          </cell>
        </row>
        <row r="4694">
          <cell r="A4694" t="str">
            <v>N</v>
          </cell>
          <cell r="I4694">
            <v>4.55</v>
          </cell>
        </row>
        <row r="4695">
          <cell r="A4695" t="str">
            <v>N</v>
          </cell>
          <cell r="I4695">
            <v>3.36</v>
          </cell>
        </row>
        <row r="4696">
          <cell r="A4696" t="str">
            <v>N</v>
          </cell>
          <cell r="I4696">
            <v>0.78</v>
          </cell>
        </row>
        <row r="4697">
          <cell r="A4697" t="str">
            <v>N</v>
          </cell>
          <cell r="I4697">
            <v>14.99</v>
          </cell>
        </row>
        <row r="4698">
          <cell r="A4698" t="str">
            <v>N</v>
          </cell>
          <cell r="I4698">
            <v>22.05</v>
          </cell>
        </row>
        <row r="4699">
          <cell r="A4699" t="str">
            <v>N</v>
          </cell>
          <cell r="I4699">
            <v>0.3</v>
          </cell>
        </row>
        <row r="4700">
          <cell r="A4700" t="str">
            <v>N</v>
          </cell>
          <cell r="I4700">
            <v>2.46</v>
          </cell>
        </row>
        <row r="4701">
          <cell r="A4701" t="str">
            <v>N</v>
          </cell>
          <cell r="I4701">
            <v>5.04</v>
          </cell>
        </row>
        <row r="4702">
          <cell r="A4702" t="str">
            <v>N</v>
          </cell>
          <cell r="I4702">
            <v>31.8</v>
          </cell>
        </row>
        <row r="4703">
          <cell r="A4703" t="str">
            <v>N</v>
          </cell>
          <cell r="I4703">
            <v>3.36</v>
          </cell>
        </row>
        <row r="4704">
          <cell r="A4704" t="str">
            <v>N</v>
          </cell>
          <cell r="I4704">
            <v>5.94</v>
          </cell>
        </row>
        <row r="4705">
          <cell r="A4705" t="str">
            <v>N</v>
          </cell>
          <cell r="I4705">
            <v>5.42</v>
          </cell>
        </row>
        <row r="4706">
          <cell r="A4706" t="str">
            <v>N</v>
          </cell>
          <cell r="I4706">
            <v>79.510000000000005</v>
          </cell>
        </row>
        <row r="4707">
          <cell r="A4707" t="str">
            <v>N</v>
          </cell>
          <cell r="I4707">
            <v>4.67</v>
          </cell>
        </row>
        <row r="4708">
          <cell r="A4708" t="str">
            <v>N</v>
          </cell>
          <cell r="I4708">
            <v>3.38</v>
          </cell>
        </row>
        <row r="4709">
          <cell r="A4709" t="str">
            <v>N</v>
          </cell>
          <cell r="I4709">
            <v>1.74</v>
          </cell>
        </row>
        <row r="4710">
          <cell r="A4710" t="str">
            <v>N</v>
          </cell>
          <cell r="I4710">
            <v>27.06</v>
          </cell>
        </row>
        <row r="4711">
          <cell r="A4711" t="str">
            <v>N</v>
          </cell>
          <cell r="I4711">
            <v>7.68</v>
          </cell>
        </row>
        <row r="4712">
          <cell r="A4712" t="str">
            <v>N</v>
          </cell>
          <cell r="I4712">
            <v>10.14</v>
          </cell>
        </row>
        <row r="4713">
          <cell r="A4713" t="str">
            <v>N</v>
          </cell>
          <cell r="I4713">
            <v>5.63</v>
          </cell>
        </row>
        <row r="4714">
          <cell r="A4714" t="str">
            <v>N</v>
          </cell>
          <cell r="I4714">
            <v>4.46</v>
          </cell>
        </row>
        <row r="4715">
          <cell r="A4715" t="str">
            <v>N</v>
          </cell>
          <cell r="I4715">
            <v>1.68</v>
          </cell>
        </row>
        <row r="4716">
          <cell r="A4716" t="str">
            <v>N</v>
          </cell>
          <cell r="I4716">
            <v>4.66</v>
          </cell>
        </row>
        <row r="4717">
          <cell r="A4717" t="str">
            <v>N</v>
          </cell>
          <cell r="I4717">
            <v>3.17</v>
          </cell>
        </row>
        <row r="4718">
          <cell r="A4718" t="str">
            <v>N</v>
          </cell>
          <cell r="I4718">
            <v>7.48</v>
          </cell>
        </row>
        <row r="4719">
          <cell r="A4719" t="str">
            <v>N</v>
          </cell>
          <cell r="I4719">
            <v>8.15</v>
          </cell>
        </row>
        <row r="4720">
          <cell r="A4720" t="str">
            <v>N</v>
          </cell>
          <cell r="I4720">
            <v>2.12</v>
          </cell>
        </row>
        <row r="4721">
          <cell r="A4721" t="str">
            <v>N</v>
          </cell>
          <cell r="I4721">
            <v>2.13</v>
          </cell>
        </row>
        <row r="4722">
          <cell r="A4722" t="str">
            <v>N</v>
          </cell>
          <cell r="I4722">
            <v>23.04</v>
          </cell>
        </row>
        <row r="4723">
          <cell r="A4723" t="str">
            <v>N</v>
          </cell>
          <cell r="I4723">
            <v>3.45</v>
          </cell>
        </row>
        <row r="4724">
          <cell r="A4724" t="str">
            <v>N</v>
          </cell>
          <cell r="I4724">
            <v>14.15</v>
          </cell>
        </row>
        <row r="4725">
          <cell r="A4725" t="str">
            <v>N</v>
          </cell>
          <cell r="I4725">
            <v>0.65</v>
          </cell>
        </row>
        <row r="4726">
          <cell r="A4726" t="str">
            <v>N</v>
          </cell>
          <cell r="I4726">
            <v>1.97</v>
          </cell>
        </row>
        <row r="4727">
          <cell r="A4727" t="str">
            <v>N</v>
          </cell>
          <cell r="I4727">
            <v>12.95</v>
          </cell>
        </row>
        <row r="4728">
          <cell r="A4728" t="str">
            <v>N</v>
          </cell>
          <cell r="I4728">
            <v>24.3</v>
          </cell>
        </row>
        <row r="4729">
          <cell r="A4729" t="str">
            <v>N</v>
          </cell>
          <cell r="I4729">
            <v>22.4</v>
          </cell>
        </row>
        <row r="4730">
          <cell r="A4730" t="str">
            <v>N</v>
          </cell>
          <cell r="I4730">
            <v>4.2300000000000004</v>
          </cell>
        </row>
        <row r="4731">
          <cell r="A4731" t="str">
            <v>N</v>
          </cell>
          <cell r="I4731">
            <v>1.72</v>
          </cell>
        </row>
        <row r="4732">
          <cell r="A4732" t="str">
            <v>N</v>
          </cell>
          <cell r="I4732">
            <v>18.09</v>
          </cell>
        </row>
        <row r="4733">
          <cell r="A4733" t="str">
            <v>N</v>
          </cell>
          <cell r="I4733">
            <v>38.65</v>
          </cell>
        </row>
        <row r="4734">
          <cell r="A4734" t="str">
            <v>N</v>
          </cell>
          <cell r="I4734">
            <v>13.05</v>
          </cell>
        </row>
        <row r="4735">
          <cell r="A4735" t="str">
            <v>N</v>
          </cell>
          <cell r="I4735">
            <v>55.06</v>
          </cell>
        </row>
        <row r="4736">
          <cell r="A4736" t="str">
            <v>N</v>
          </cell>
          <cell r="I4736">
            <v>12.88</v>
          </cell>
        </row>
        <row r="4737">
          <cell r="A4737" t="str">
            <v>N</v>
          </cell>
          <cell r="I4737">
            <v>0.27</v>
          </cell>
        </row>
        <row r="4738">
          <cell r="A4738" t="str">
            <v>N</v>
          </cell>
          <cell r="I4738">
            <v>11.17</v>
          </cell>
        </row>
        <row r="4739">
          <cell r="A4739" t="str">
            <v>N</v>
          </cell>
          <cell r="I4739">
            <v>0.62</v>
          </cell>
        </row>
        <row r="4740">
          <cell r="A4740" t="str">
            <v>N</v>
          </cell>
          <cell r="I4740">
            <v>4.09</v>
          </cell>
        </row>
        <row r="4741">
          <cell r="A4741" t="str">
            <v>N</v>
          </cell>
          <cell r="I4741">
            <v>7.65</v>
          </cell>
        </row>
        <row r="4742">
          <cell r="A4742" t="str">
            <v>N</v>
          </cell>
          <cell r="I4742">
            <v>-0.68</v>
          </cell>
        </row>
        <row r="4743">
          <cell r="A4743" t="str">
            <v>N</v>
          </cell>
          <cell r="I4743">
            <v>-4.2300000000000004</v>
          </cell>
        </row>
        <row r="4744">
          <cell r="A4744" t="str">
            <v>N</v>
          </cell>
          <cell r="I4744">
            <v>3.38</v>
          </cell>
        </row>
        <row r="4745">
          <cell r="A4745" t="str">
            <v>N</v>
          </cell>
          <cell r="I4745">
            <v>4.16</v>
          </cell>
        </row>
        <row r="4746">
          <cell r="A4746" t="str">
            <v>N</v>
          </cell>
          <cell r="I4746">
            <v>11.95</v>
          </cell>
        </row>
        <row r="4747">
          <cell r="A4747" t="str">
            <v>N</v>
          </cell>
          <cell r="I4747">
            <v>5.04</v>
          </cell>
        </row>
        <row r="4748">
          <cell r="A4748" t="str">
            <v>N</v>
          </cell>
          <cell r="I4748">
            <v>17.21</v>
          </cell>
        </row>
        <row r="4749">
          <cell r="A4749" t="str">
            <v>N</v>
          </cell>
          <cell r="I4749">
            <v>1.91</v>
          </cell>
        </row>
        <row r="4750">
          <cell r="A4750" t="str">
            <v>N</v>
          </cell>
          <cell r="I4750">
            <v>2.19</v>
          </cell>
        </row>
        <row r="4751">
          <cell r="A4751" t="str">
            <v>N</v>
          </cell>
          <cell r="I4751">
            <v>8.52</v>
          </cell>
        </row>
        <row r="4752">
          <cell r="A4752" t="str">
            <v>N</v>
          </cell>
          <cell r="I4752">
            <v>1.4</v>
          </cell>
        </row>
        <row r="4753">
          <cell r="A4753" t="str">
            <v>N</v>
          </cell>
          <cell r="I4753">
            <v>1.68</v>
          </cell>
        </row>
        <row r="4754">
          <cell r="A4754" t="str">
            <v>N</v>
          </cell>
          <cell r="I4754">
            <v>2.57</v>
          </cell>
        </row>
        <row r="4755">
          <cell r="A4755" t="str">
            <v>N</v>
          </cell>
          <cell r="I4755">
            <v>5.0599999999999996</v>
          </cell>
        </row>
        <row r="4756">
          <cell r="A4756" t="str">
            <v>N</v>
          </cell>
          <cell r="I4756">
            <v>1.76</v>
          </cell>
        </row>
        <row r="4757">
          <cell r="A4757" t="str">
            <v>N</v>
          </cell>
          <cell r="I4757">
            <v>9.24</v>
          </cell>
        </row>
        <row r="4758">
          <cell r="A4758" t="str">
            <v>N</v>
          </cell>
          <cell r="I4758">
            <v>-5.57</v>
          </cell>
        </row>
        <row r="4759">
          <cell r="A4759" t="str">
            <v>N</v>
          </cell>
          <cell r="I4759">
            <v>9.24</v>
          </cell>
        </row>
        <row r="4760">
          <cell r="A4760" t="str">
            <v>N</v>
          </cell>
          <cell r="I4760">
            <v>-1.68</v>
          </cell>
        </row>
        <row r="4761">
          <cell r="A4761" t="str">
            <v>N</v>
          </cell>
          <cell r="I4761">
            <v>6.44</v>
          </cell>
        </row>
        <row r="4762">
          <cell r="A4762" t="str">
            <v>N</v>
          </cell>
          <cell r="I4762">
            <v>10.37</v>
          </cell>
        </row>
        <row r="4763">
          <cell r="A4763" t="str">
            <v>N</v>
          </cell>
          <cell r="I4763">
            <v>3.54</v>
          </cell>
        </row>
        <row r="4764">
          <cell r="A4764" t="str">
            <v>N</v>
          </cell>
          <cell r="I4764">
            <v>4.71</v>
          </cell>
        </row>
        <row r="4765">
          <cell r="A4765" t="str">
            <v>N</v>
          </cell>
          <cell r="I4765">
            <v>5.04</v>
          </cell>
        </row>
        <row r="4766">
          <cell r="A4766" t="str">
            <v>N</v>
          </cell>
          <cell r="I4766">
            <v>2.76</v>
          </cell>
        </row>
        <row r="4767">
          <cell r="A4767" t="str">
            <v>N</v>
          </cell>
          <cell r="I4767">
            <v>1.72</v>
          </cell>
        </row>
        <row r="4768">
          <cell r="A4768" t="str">
            <v>N</v>
          </cell>
          <cell r="I4768">
            <v>11.78</v>
          </cell>
        </row>
        <row r="4769">
          <cell r="A4769" t="str">
            <v>N</v>
          </cell>
          <cell r="I4769">
            <v>17.440000000000001</v>
          </cell>
        </row>
        <row r="4770">
          <cell r="A4770" t="str">
            <v>N</v>
          </cell>
          <cell r="I4770">
            <v>166.03</v>
          </cell>
        </row>
        <row r="4771">
          <cell r="A4771" t="str">
            <v>N</v>
          </cell>
          <cell r="I4771">
            <v>-0.01</v>
          </cell>
        </row>
        <row r="4772">
          <cell r="A4772" t="str">
            <v>N</v>
          </cell>
          <cell r="I4772">
            <v>-1.63</v>
          </cell>
        </row>
        <row r="4773">
          <cell r="A4773" t="str">
            <v>N</v>
          </cell>
          <cell r="I4773">
            <v>1.7</v>
          </cell>
        </row>
        <row r="4774">
          <cell r="A4774" t="str">
            <v>N</v>
          </cell>
          <cell r="I4774">
            <v>5.74</v>
          </cell>
        </row>
        <row r="4775">
          <cell r="A4775" t="str">
            <v>N</v>
          </cell>
          <cell r="I4775">
            <v>3.09</v>
          </cell>
        </row>
        <row r="4776">
          <cell r="A4776" t="str">
            <v>N</v>
          </cell>
          <cell r="I4776">
            <v>11.35</v>
          </cell>
        </row>
        <row r="4777">
          <cell r="A4777" t="str">
            <v>N</v>
          </cell>
          <cell r="I4777">
            <v>9.7200000000000006</v>
          </cell>
        </row>
        <row r="4778">
          <cell r="A4778" t="str">
            <v>N</v>
          </cell>
          <cell r="I4778">
            <v>3.76</v>
          </cell>
        </row>
        <row r="4779">
          <cell r="A4779" t="str">
            <v>N</v>
          </cell>
          <cell r="I4779">
            <v>1.78</v>
          </cell>
        </row>
        <row r="4780">
          <cell r="A4780" t="str">
            <v>N</v>
          </cell>
          <cell r="I4780">
            <v>12.62</v>
          </cell>
        </row>
        <row r="4781">
          <cell r="A4781" t="str">
            <v>N</v>
          </cell>
          <cell r="I4781">
            <v>12.08</v>
          </cell>
        </row>
        <row r="4782">
          <cell r="A4782" t="str">
            <v>N</v>
          </cell>
          <cell r="I4782">
            <v>40.04</v>
          </cell>
        </row>
        <row r="4783">
          <cell r="A4783" t="str">
            <v>N</v>
          </cell>
          <cell r="I4783">
            <v>5.78</v>
          </cell>
        </row>
        <row r="4784">
          <cell r="A4784" t="str">
            <v>N</v>
          </cell>
          <cell r="I4784">
            <v>-6.89</v>
          </cell>
        </row>
        <row r="4785">
          <cell r="A4785" t="str">
            <v>N</v>
          </cell>
          <cell r="I4785">
            <v>3.36</v>
          </cell>
        </row>
        <row r="4786">
          <cell r="A4786" t="str">
            <v>N</v>
          </cell>
          <cell r="I4786">
            <v>3.24</v>
          </cell>
        </row>
        <row r="4787">
          <cell r="A4787" t="str">
            <v>N</v>
          </cell>
          <cell r="I4787">
            <v>2.21</v>
          </cell>
        </row>
        <row r="4788">
          <cell r="A4788" t="str">
            <v>N</v>
          </cell>
          <cell r="I4788">
            <v>-40.04</v>
          </cell>
        </row>
        <row r="4789">
          <cell r="A4789" t="str">
            <v>N</v>
          </cell>
          <cell r="I4789">
            <v>11.97</v>
          </cell>
        </row>
        <row r="4790">
          <cell r="A4790" t="str">
            <v>N</v>
          </cell>
          <cell r="I4790">
            <v>2.69</v>
          </cell>
        </row>
        <row r="4791">
          <cell r="A4791" t="str">
            <v>N</v>
          </cell>
          <cell r="I4791">
            <v>4.2699999999999996</v>
          </cell>
        </row>
        <row r="4792">
          <cell r="A4792" t="str">
            <v>N</v>
          </cell>
          <cell r="I4792">
            <v>10.73</v>
          </cell>
        </row>
        <row r="4793">
          <cell r="A4793" t="str">
            <v>N</v>
          </cell>
          <cell r="I4793">
            <v>3.42</v>
          </cell>
        </row>
        <row r="4794">
          <cell r="A4794" t="str">
            <v>N</v>
          </cell>
          <cell r="I4794">
            <v>2.17</v>
          </cell>
        </row>
        <row r="4795">
          <cell r="A4795" t="str">
            <v>N</v>
          </cell>
          <cell r="I4795">
            <v>5.9</v>
          </cell>
        </row>
        <row r="4796">
          <cell r="A4796" t="str">
            <v>N</v>
          </cell>
          <cell r="I4796">
            <v>1.94</v>
          </cell>
        </row>
        <row r="4797">
          <cell r="A4797" t="str">
            <v>N</v>
          </cell>
          <cell r="I4797">
            <v>1.68</v>
          </cell>
        </row>
        <row r="4798">
          <cell r="A4798" t="str">
            <v>N</v>
          </cell>
          <cell r="I4798">
            <v>1.89</v>
          </cell>
        </row>
        <row r="4799">
          <cell r="A4799" t="str">
            <v>N</v>
          </cell>
          <cell r="I4799">
            <v>8.5500000000000007</v>
          </cell>
        </row>
        <row r="4800">
          <cell r="A4800" t="str">
            <v>N</v>
          </cell>
          <cell r="I4800">
            <v>3.33</v>
          </cell>
        </row>
        <row r="4801">
          <cell r="A4801" t="str">
            <v>N</v>
          </cell>
          <cell r="I4801">
            <v>3.27</v>
          </cell>
        </row>
        <row r="4802">
          <cell r="A4802" t="str">
            <v>N</v>
          </cell>
          <cell r="I4802">
            <v>2.9</v>
          </cell>
        </row>
        <row r="4803">
          <cell r="A4803" t="str">
            <v>N</v>
          </cell>
          <cell r="I4803">
            <v>3.14</v>
          </cell>
        </row>
        <row r="4804">
          <cell r="A4804" t="str">
            <v>N</v>
          </cell>
          <cell r="I4804">
            <v>-3.09</v>
          </cell>
        </row>
        <row r="4805">
          <cell r="A4805" t="str">
            <v>N</v>
          </cell>
          <cell r="I4805">
            <v>1.68</v>
          </cell>
        </row>
        <row r="4806">
          <cell r="A4806" t="str">
            <v>N</v>
          </cell>
          <cell r="I4806">
            <v>0.93</v>
          </cell>
        </row>
        <row r="4807">
          <cell r="A4807" t="str">
            <v>N</v>
          </cell>
          <cell r="I4807">
            <v>3.49</v>
          </cell>
        </row>
        <row r="4808">
          <cell r="A4808" t="str">
            <v>N</v>
          </cell>
          <cell r="I4808">
            <v>2.48</v>
          </cell>
        </row>
        <row r="4809">
          <cell r="A4809" t="str">
            <v>N</v>
          </cell>
          <cell r="I4809">
            <v>1.31</v>
          </cell>
        </row>
        <row r="4810">
          <cell r="A4810" t="str">
            <v>N</v>
          </cell>
          <cell r="I4810">
            <v>6.8</v>
          </cell>
        </row>
        <row r="4811">
          <cell r="A4811" t="str">
            <v>N</v>
          </cell>
          <cell r="I4811">
            <v>9.7899999999999991</v>
          </cell>
        </row>
        <row r="4812">
          <cell r="A4812" t="str">
            <v>N</v>
          </cell>
          <cell r="I4812">
            <v>54.63</v>
          </cell>
        </row>
        <row r="4813">
          <cell r="A4813" t="str">
            <v>N</v>
          </cell>
          <cell r="I4813">
            <v>3.29</v>
          </cell>
        </row>
        <row r="4814">
          <cell r="A4814" t="str">
            <v>N</v>
          </cell>
          <cell r="I4814">
            <v>5.47</v>
          </cell>
        </row>
        <row r="4815">
          <cell r="A4815" t="str">
            <v>N</v>
          </cell>
          <cell r="I4815">
            <v>2.88</v>
          </cell>
        </row>
        <row r="4816">
          <cell r="A4816" t="str">
            <v>N</v>
          </cell>
          <cell r="I4816">
            <v>10.98</v>
          </cell>
        </row>
        <row r="4817">
          <cell r="A4817" t="str">
            <v>N</v>
          </cell>
          <cell r="I4817">
            <v>-2.65</v>
          </cell>
        </row>
        <row r="4818">
          <cell r="A4818" t="str">
            <v>N</v>
          </cell>
          <cell r="I4818">
            <v>4.71</v>
          </cell>
        </row>
        <row r="4819">
          <cell r="A4819" t="str">
            <v>N</v>
          </cell>
          <cell r="I4819">
            <v>10.08</v>
          </cell>
        </row>
        <row r="4820">
          <cell r="A4820" t="str">
            <v>N</v>
          </cell>
          <cell r="I4820">
            <v>39.29</v>
          </cell>
        </row>
        <row r="4821">
          <cell r="A4821" t="str">
            <v>N</v>
          </cell>
          <cell r="I4821">
            <v>4.1100000000000003</v>
          </cell>
        </row>
        <row r="4822">
          <cell r="A4822" t="str">
            <v>N</v>
          </cell>
          <cell r="I4822">
            <v>4.3600000000000003</v>
          </cell>
        </row>
        <row r="4823">
          <cell r="A4823" t="str">
            <v>N</v>
          </cell>
          <cell r="I4823">
            <v>16.100000000000001</v>
          </cell>
        </row>
        <row r="4824">
          <cell r="A4824" t="str">
            <v>N</v>
          </cell>
          <cell r="I4824">
            <v>3.36</v>
          </cell>
        </row>
        <row r="4825">
          <cell r="A4825" t="str">
            <v>N</v>
          </cell>
          <cell r="I4825">
            <v>1.94</v>
          </cell>
        </row>
        <row r="4826">
          <cell r="A4826" t="str">
            <v>N</v>
          </cell>
          <cell r="I4826">
            <v>7.21</v>
          </cell>
        </row>
        <row r="4827">
          <cell r="A4827" t="str">
            <v>N</v>
          </cell>
          <cell r="I4827">
            <v>11.03</v>
          </cell>
        </row>
        <row r="4828">
          <cell r="A4828" t="str">
            <v>N</v>
          </cell>
          <cell r="I4828">
            <v>24.88</v>
          </cell>
        </row>
        <row r="4829">
          <cell r="A4829" t="str">
            <v>N</v>
          </cell>
          <cell r="I4829">
            <v>4.12</v>
          </cell>
        </row>
        <row r="4830">
          <cell r="A4830" t="str">
            <v>N</v>
          </cell>
          <cell r="I4830">
            <v>19.07</v>
          </cell>
        </row>
        <row r="4831">
          <cell r="A4831" t="str">
            <v>N</v>
          </cell>
          <cell r="I4831">
            <v>13.82</v>
          </cell>
        </row>
        <row r="4832">
          <cell r="A4832" t="str">
            <v>N</v>
          </cell>
          <cell r="I4832">
            <v>84.57</v>
          </cell>
        </row>
        <row r="4833">
          <cell r="A4833" t="str">
            <v>N</v>
          </cell>
          <cell r="I4833">
            <v>38.64</v>
          </cell>
        </row>
        <row r="4834">
          <cell r="A4834" t="str">
            <v>N</v>
          </cell>
          <cell r="I4834">
            <v>0.61</v>
          </cell>
        </row>
        <row r="4835">
          <cell r="A4835" t="str">
            <v>N</v>
          </cell>
          <cell r="I4835">
            <v>7.62</v>
          </cell>
        </row>
        <row r="4836">
          <cell r="A4836" t="str">
            <v>N</v>
          </cell>
          <cell r="I4836">
            <v>1.68</v>
          </cell>
        </row>
        <row r="4837">
          <cell r="A4837" t="str">
            <v>N</v>
          </cell>
          <cell r="I4837">
            <v>1.68</v>
          </cell>
        </row>
        <row r="4838">
          <cell r="A4838" t="str">
            <v>N</v>
          </cell>
          <cell r="I4838">
            <v>3.23</v>
          </cell>
        </row>
        <row r="4839">
          <cell r="A4839" t="str">
            <v>N</v>
          </cell>
          <cell r="I4839">
            <v>2.5</v>
          </cell>
        </row>
        <row r="4840">
          <cell r="A4840" t="str">
            <v>N</v>
          </cell>
          <cell r="I4840">
            <v>2.54</v>
          </cell>
        </row>
        <row r="4841">
          <cell r="A4841" t="str">
            <v>N</v>
          </cell>
          <cell r="I4841">
            <v>7.31</v>
          </cell>
        </row>
        <row r="4842">
          <cell r="A4842" t="str">
            <v>N</v>
          </cell>
          <cell r="I4842">
            <v>2.91</v>
          </cell>
        </row>
        <row r="4843">
          <cell r="A4843" t="str">
            <v>N</v>
          </cell>
          <cell r="I4843">
            <v>28.04</v>
          </cell>
        </row>
        <row r="4844">
          <cell r="A4844" t="str">
            <v>N</v>
          </cell>
          <cell r="I4844">
            <v>17.63</v>
          </cell>
        </row>
        <row r="4845">
          <cell r="A4845" t="str">
            <v>N</v>
          </cell>
          <cell r="I4845">
            <v>4.2300000000000004</v>
          </cell>
        </row>
        <row r="4846">
          <cell r="A4846" t="str">
            <v>N</v>
          </cell>
          <cell r="I4846">
            <v>9.4</v>
          </cell>
        </row>
        <row r="4847">
          <cell r="A4847" t="str">
            <v>N</v>
          </cell>
          <cell r="I4847">
            <v>3.15</v>
          </cell>
        </row>
        <row r="4848">
          <cell r="A4848" t="str">
            <v>N</v>
          </cell>
          <cell r="I4848">
            <v>2.91</v>
          </cell>
        </row>
        <row r="4849">
          <cell r="A4849" t="str">
            <v>N</v>
          </cell>
          <cell r="I4849">
            <v>16.579999999999998</v>
          </cell>
        </row>
        <row r="4850">
          <cell r="A4850" t="str">
            <v>N</v>
          </cell>
          <cell r="I4850">
            <v>0.78</v>
          </cell>
        </row>
        <row r="4851">
          <cell r="A4851" t="str">
            <v>N</v>
          </cell>
          <cell r="I4851">
            <v>7.56</v>
          </cell>
        </row>
        <row r="4852">
          <cell r="A4852" t="str">
            <v>N</v>
          </cell>
          <cell r="I4852">
            <v>5.16</v>
          </cell>
        </row>
        <row r="4853">
          <cell r="A4853" t="str">
            <v>N</v>
          </cell>
          <cell r="I4853">
            <v>6.31</v>
          </cell>
        </row>
        <row r="4854">
          <cell r="A4854" t="str">
            <v>N</v>
          </cell>
          <cell r="I4854">
            <v>3.28</v>
          </cell>
        </row>
        <row r="4855">
          <cell r="A4855" t="str">
            <v>N</v>
          </cell>
          <cell r="I4855">
            <v>56.45</v>
          </cell>
        </row>
        <row r="4856">
          <cell r="A4856" t="str">
            <v>N</v>
          </cell>
          <cell r="I4856">
            <v>0.5</v>
          </cell>
        </row>
        <row r="4857">
          <cell r="A4857" t="str">
            <v>N</v>
          </cell>
          <cell r="I4857">
            <v>20.010000000000002</v>
          </cell>
        </row>
        <row r="4858">
          <cell r="A4858" t="str">
            <v>N</v>
          </cell>
          <cell r="I4858">
            <v>5.87</v>
          </cell>
        </row>
        <row r="4859">
          <cell r="A4859" t="str">
            <v>N</v>
          </cell>
          <cell r="I4859">
            <v>1.68</v>
          </cell>
        </row>
        <row r="4860">
          <cell r="A4860" t="str">
            <v>N</v>
          </cell>
          <cell r="I4860">
            <v>-2.72</v>
          </cell>
        </row>
        <row r="4861">
          <cell r="A4861" t="str">
            <v>N</v>
          </cell>
          <cell r="I4861">
            <v>-0.03</v>
          </cell>
        </row>
        <row r="4862">
          <cell r="A4862" t="str">
            <v>N</v>
          </cell>
          <cell r="I4862">
            <v>3.95</v>
          </cell>
        </row>
        <row r="4863">
          <cell r="A4863" t="str">
            <v>N</v>
          </cell>
          <cell r="I4863">
            <v>17.09</v>
          </cell>
        </row>
        <row r="4864">
          <cell r="A4864" t="str">
            <v>N</v>
          </cell>
          <cell r="I4864">
            <v>0.23</v>
          </cell>
        </row>
        <row r="4865">
          <cell r="A4865" t="str">
            <v>N</v>
          </cell>
          <cell r="I4865">
            <v>1.85</v>
          </cell>
        </row>
        <row r="4866">
          <cell r="A4866" t="str">
            <v>N</v>
          </cell>
          <cell r="I4866">
            <v>3.36</v>
          </cell>
        </row>
        <row r="4867">
          <cell r="A4867" t="str">
            <v>N</v>
          </cell>
          <cell r="I4867">
            <v>5.04</v>
          </cell>
        </row>
        <row r="4868">
          <cell r="A4868" t="str">
            <v>N</v>
          </cell>
          <cell r="I4868">
            <v>29.52</v>
          </cell>
        </row>
        <row r="4869">
          <cell r="A4869" t="str">
            <v>N</v>
          </cell>
          <cell r="I4869">
            <v>4.76</v>
          </cell>
        </row>
        <row r="4870">
          <cell r="A4870" t="str">
            <v>N</v>
          </cell>
          <cell r="I4870">
            <v>-0.02</v>
          </cell>
        </row>
        <row r="4871">
          <cell r="A4871" t="str">
            <v>N</v>
          </cell>
          <cell r="I4871">
            <v>1.76</v>
          </cell>
        </row>
        <row r="4872">
          <cell r="A4872" t="str">
            <v>N</v>
          </cell>
          <cell r="I4872">
            <v>7.35</v>
          </cell>
        </row>
        <row r="4873">
          <cell r="A4873" t="str">
            <v>N</v>
          </cell>
          <cell r="I4873">
            <v>4.45</v>
          </cell>
        </row>
        <row r="4874">
          <cell r="A4874" t="str">
            <v>N</v>
          </cell>
          <cell r="I4874">
            <v>2.14</v>
          </cell>
        </row>
        <row r="4875">
          <cell r="A4875" t="str">
            <v>N</v>
          </cell>
          <cell r="I4875">
            <v>9.48</v>
          </cell>
        </row>
        <row r="4876">
          <cell r="A4876" t="str">
            <v>N</v>
          </cell>
          <cell r="I4876">
            <v>15.82</v>
          </cell>
        </row>
        <row r="4877">
          <cell r="A4877" t="str">
            <v>N</v>
          </cell>
          <cell r="I4877">
            <v>1.71</v>
          </cell>
        </row>
        <row r="4878">
          <cell r="A4878" t="str">
            <v>N</v>
          </cell>
          <cell r="I4878">
            <v>1.28</v>
          </cell>
        </row>
        <row r="4879">
          <cell r="A4879" t="str">
            <v>N</v>
          </cell>
          <cell r="I4879">
            <v>1.68</v>
          </cell>
        </row>
        <row r="4880">
          <cell r="A4880" t="str">
            <v>N</v>
          </cell>
          <cell r="I4880">
            <v>2.65</v>
          </cell>
        </row>
        <row r="4881">
          <cell r="A4881" t="str">
            <v>N</v>
          </cell>
          <cell r="I4881">
            <v>4.1399999999999997</v>
          </cell>
        </row>
        <row r="4882">
          <cell r="A4882" t="str">
            <v>N</v>
          </cell>
          <cell r="I4882">
            <v>1.68</v>
          </cell>
        </row>
        <row r="4883">
          <cell r="A4883" t="str">
            <v>N</v>
          </cell>
          <cell r="I4883">
            <v>16.89</v>
          </cell>
        </row>
        <row r="4884">
          <cell r="A4884" t="str">
            <v>N</v>
          </cell>
          <cell r="I4884">
            <v>2.35</v>
          </cell>
        </row>
        <row r="4885">
          <cell r="A4885" t="str">
            <v>N</v>
          </cell>
          <cell r="I4885">
            <v>33.81</v>
          </cell>
        </row>
        <row r="4886">
          <cell r="A4886" t="str">
            <v>N</v>
          </cell>
          <cell r="I4886">
            <v>26.35</v>
          </cell>
        </row>
        <row r="4887">
          <cell r="A4887" t="str">
            <v>N</v>
          </cell>
          <cell r="I4887">
            <v>1.68</v>
          </cell>
        </row>
        <row r="4888">
          <cell r="A4888" t="str">
            <v>N</v>
          </cell>
          <cell r="I4888">
            <v>0.76</v>
          </cell>
        </row>
        <row r="4889">
          <cell r="A4889" t="str">
            <v>N</v>
          </cell>
          <cell r="I4889">
            <v>22.87</v>
          </cell>
        </row>
        <row r="4890">
          <cell r="A4890" t="str">
            <v>N</v>
          </cell>
          <cell r="I4890">
            <v>12.17</v>
          </cell>
        </row>
        <row r="4891">
          <cell r="A4891" t="str">
            <v>N</v>
          </cell>
          <cell r="I4891">
            <v>15.12</v>
          </cell>
        </row>
        <row r="4892">
          <cell r="A4892" t="str">
            <v>N</v>
          </cell>
          <cell r="I4892">
            <v>16.8</v>
          </cell>
        </row>
        <row r="4893">
          <cell r="A4893" t="str">
            <v>N</v>
          </cell>
          <cell r="I4893">
            <v>1.69</v>
          </cell>
        </row>
        <row r="4894">
          <cell r="A4894" t="str">
            <v>N</v>
          </cell>
          <cell r="I4894">
            <v>63.97</v>
          </cell>
        </row>
        <row r="4895">
          <cell r="A4895" t="str">
            <v>N</v>
          </cell>
          <cell r="I4895">
            <v>2.06</v>
          </cell>
        </row>
        <row r="4896">
          <cell r="A4896" t="str">
            <v>N</v>
          </cell>
          <cell r="I4896">
            <v>0.04</v>
          </cell>
        </row>
        <row r="4897">
          <cell r="A4897" t="str">
            <v>N</v>
          </cell>
          <cell r="I4897">
            <v>18.27</v>
          </cell>
        </row>
        <row r="4898">
          <cell r="A4898" t="str">
            <v>N</v>
          </cell>
          <cell r="I4898">
            <v>14.35</v>
          </cell>
        </row>
        <row r="4899">
          <cell r="A4899" t="str">
            <v>N</v>
          </cell>
          <cell r="I4899">
            <v>23.97</v>
          </cell>
        </row>
        <row r="4900">
          <cell r="A4900" t="str">
            <v>N</v>
          </cell>
          <cell r="I4900">
            <v>7.52</v>
          </cell>
        </row>
        <row r="4901">
          <cell r="A4901" t="str">
            <v>N</v>
          </cell>
          <cell r="I4901">
            <v>3.99</v>
          </cell>
        </row>
        <row r="4902">
          <cell r="A4902" t="str">
            <v>N</v>
          </cell>
          <cell r="I4902">
            <v>5.78</v>
          </cell>
        </row>
        <row r="4903">
          <cell r="A4903" t="str">
            <v>N</v>
          </cell>
          <cell r="I4903">
            <v>0.1</v>
          </cell>
        </row>
        <row r="4904">
          <cell r="A4904" t="str">
            <v>N</v>
          </cell>
          <cell r="I4904">
            <v>-11.69</v>
          </cell>
        </row>
        <row r="4905">
          <cell r="A4905" t="str">
            <v>N</v>
          </cell>
          <cell r="I4905">
            <v>-0.83</v>
          </cell>
        </row>
        <row r="4906">
          <cell r="A4906" t="str">
            <v>N</v>
          </cell>
          <cell r="I4906">
            <v>40.130000000000003</v>
          </cell>
        </row>
        <row r="4907">
          <cell r="A4907" t="str">
            <v>N</v>
          </cell>
          <cell r="I4907">
            <v>2.62</v>
          </cell>
        </row>
        <row r="4908">
          <cell r="A4908" t="str">
            <v>N</v>
          </cell>
          <cell r="I4908">
            <v>26.88</v>
          </cell>
        </row>
        <row r="4909">
          <cell r="A4909" t="str">
            <v>N</v>
          </cell>
          <cell r="I4909">
            <v>1.68</v>
          </cell>
        </row>
        <row r="4910">
          <cell r="A4910" t="str">
            <v>N</v>
          </cell>
          <cell r="I4910">
            <v>8.16</v>
          </cell>
        </row>
        <row r="4911">
          <cell r="A4911" t="str">
            <v>N</v>
          </cell>
          <cell r="I4911">
            <v>72.94</v>
          </cell>
        </row>
        <row r="4912">
          <cell r="A4912" t="str">
            <v>N</v>
          </cell>
          <cell r="I4912">
            <v>3.36</v>
          </cell>
        </row>
        <row r="4913">
          <cell r="A4913" t="str">
            <v>N</v>
          </cell>
          <cell r="I4913">
            <v>11.44</v>
          </cell>
        </row>
        <row r="4914">
          <cell r="A4914" t="str">
            <v>N</v>
          </cell>
          <cell r="I4914">
            <v>5.04</v>
          </cell>
        </row>
        <row r="4915">
          <cell r="A4915" t="str">
            <v>N</v>
          </cell>
          <cell r="I4915">
            <v>0.79</v>
          </cell>
        </row>
        <row r="4916">
          <cell r="A4916" t="str">
            <v>N</v>
          </cell>
          <cell r="I4916">
            <v>-13.38</v>
          </cell>
        </row>
        <row r="4917">
          <cell r="A4917" t="str">
            <v>N</v>
          </cell>
          <cell r="I4917">
            <v>40.9</v>
          </cell>
        </row>
        <row r="4918">
          <cell r="A4918" t="str">
            <v>N</v>
          </cell>
          <cell r="I4918">
            <v>4.8</v>
          </cell>
        </row>
        <row r="4919">
          <cell r="A4919" t="str">
            <v>N</v>
          </cell>
          <cell r="I4919">
            <v>1.83</v>
          </cell>
        </row>
        <row r="4920">
          <cell r="A4920" t="str">
            <v>N</v>
          </cell>
          <cell r="I4920">
            <v>5.29</v>
          </cell>
        </row>
        <row r="4921">
          <cell r="A4921" t="str">
            <v>N</v>
          </cell>
          <cell r="I4921">
            <v>1.68</v>
          </cell>
        </row>
        <row r="4922">
          <cell r="A4922" t="str">
            <v>N</v>
          </cell>
          <cell r="I4922">
            <v>-0.04</v>
          </cell>
        </row>
        <row r="4923">
          <cell r="A4923" t="str">
            <v>N</v>
          </cell>
          <cell r="I4923">
            <v>23.76</v>
          </cell>
        </row>
        <row r="4924">
          <cell r="A4924" t="str">
            <v>N</v>
          </cell>
          <cell r="I4924">
            <v>7.6</v>
          </cell>
        </row>
        <row r="4925">
          <cell r="A4925" t="str">
            <v>N</v>
          </cell>
          <cell r="I4925">
            <v>261.41000000000003</v>
          </cell>
        </row>
        <row r="4926">
          <cell r="A4926" t="str">
            <v>N</v>
          </cell>
          <cell r="I4926">
            <v>5.04</v>
          </cell>
        </row>
        <row r="4927">
          <cell r="A4927" t="str">
            <v>N</v>
          </cell>
          <cell r="I4927">
            <v>0.25</v>
          </cell>
        </row>
        <row r="4928">
          <cell r="A4928" t="str">
            <v>N</v>
          </cell>
          <cell r="I4928">
            <v>67.790000000000006</v>
          </cell>
        </row>
        <row r="4929">
          <cell r="A4929">
            <v>312</v>
          </cell>
          <cell r="I4929">
            <v>6685.5</v>
          </cell>
        </row>
        <row r="4930">
          <cell r="A4930" t="str">
            <v>N</v>
          </cell>
          <cell r="I4930">
            <v>319.33999999999997</v>
          </cell>
        </row>
        <row r="4931">
          <cell r="A4931" t="str">
            <v>N</v>
          </cell>
        </row>
        <row r="4932">
          <cell r="A4932" t="str">
            <v>N</v>
          </cell>
          <cell r="I4932">
            <v>975176.62</v>
          </cell>
        </row>
        <row r="4933">
          <cell r="A4933" t="str">
            <v>N</v>
          </cell>
        </row>
        <row r="4934">
          <cell r="A4934" t="str">
            <v>N</v>
          </cell>
        </row>
        <row r="4935">
          <cell r="A4935" t="str">
            <v>N</v>
          </cell>
          <cell r="I4935">
            <v>37492.29</v>
          </cell>
        </row>
        <row r="4936">
          <cell r="A4936">
            <v>315</v>
          </cell>
          <cell r="I4936">
            <v>0.01</v>
          </cell>
        </row>
        <row r="4937">
          <cell r="A4937">
            <v>315</v>
          </cell>
          <cell r="I4937">
            <v>197.07</v>
          </cell>
        </row>
        <row r="4938">
          <cell r="A4938">
            <v>315</v>
          </cell>
          <cell r="I4938">
            <v>12810.3</v>
          </cell>
        </row>
        <row r="4939">
          <cell r="A4939">
            <v>420</v>
          </cell>
          <cell r="I4939">
            <v>24484.91</v>
          </cell>
        </row>
        <row r="4940">
          <cell r="A4940" t="str">
            <v>N</v>
          </cell>
        </row>
        <row r="4941">
          <cell r="A4941" t="str">
            <v>N</v>
          </cell>
        </row>
        <row r="4942">
          <cell r="A4942">
            <v>325</v>
          </cell>
          <cell r="I4942">
            <v>1787.9899999999998</v>
          </cell>
        </row>
        <row r="4943">
          <cell r="A4943" t="str">
            <v>N</v>
          </cell>
          <cell r="I4943">
            <v>555.80999999999995</v>
          </cell>
        </row>
        <row r="4944">
          <cell r="A4944" t="str">
            <v>N</v>
          </cell>
          <cell r="I4944">
            <v>1007.18</v>
          </cell>
        </row>
        <row r="4945">
          <cell r="A4945" t="str">
            <v>N</v>
          </cell>
          <cell r="I4945">
            <v>225</v>
          </cell>
        </row>
        <row r="4946">
          <cell r="A4946" t="str">
            <v>N</v>
          </cell>
        </row>
        <row r="4947">
          <cell r="A4947" t="str">
            <v>N</v>
          </cell>
        </row>
        <row r="4948">
          <cell r="A4948" t="str">
            <v>N</v>
          </cell>
          <cell r="I4948">
            <v>39280.28</v>
          </cell>
        </row>
        <row r="4949">
          <cell r="A4949" t="str">
            <v>N</v>
          </cell>
        </row>
        <row r="4950">
          <cell r="A4950">
            <v>317</v>
          </cell>
          <cell r="I4950">
            <v>-99777.93</v>
          </cell>
        </row>
        <row r="4951">
          <cell r="A4951" t="str">
            <v>N</v>
          </cell>
        </row>
        <row r="4952">
          <cell r="A4952" t="str">
            <v>N</v>
          </cell>
          <cell r="I4952">
            <v>-99777.93</v>
          </cell>
        </row>
        <row r="4953">
          <cell r="A4953" t="str">
            <v>N</v>
          </cell>
          <cell r="I4953">
            <v>914678.97</v>
          </cell>
        </row>
        <row r="4954">
          <cell r="A4954" t="str">
            <v>N</v>
          </cell>
        </row>
        <row r="4955">
          <cell r="A4955" t="str">
            <v>N</v>
          </cell>
        </row>
        <row r="4956">
          <cell r="A4956">
            <v>337</v>
          </cell>
          <cell r="I4956">
            <v>5559.34</v>
          </cell>
        </row>
        <row r="4957">
          <cell r="A4957" t="str">
            <v>N</v>
          </cell>
          <cell r="I4957">
            <v>5559.34</v>
          </cell>
        </row>
        <row r="4958">
          <cell r="A4958" t="str">
            <v>N</v>
          </cell>
        </row>
        <row r="4959">
          <cell r="A4959" t="str">
            <v>N</v>
          </cell>
        </row>
        <row r="4960">
          <cell r="A4960">
            <v>337</v>
          </cell>
          <cell r="I4960">
            <v>52736.87</v>
          </cell>
        </row>
        <row r="4961">
          <cell r="A4961" t="str">
            <v>N</v>
          </cell>
          <cell r="I4961">
            <v>236.98</v>
          </cell>
        </row>
        <row r="4962">
          <cell r="A4962" t="str">
            <v>N</v>
          </cell>
          <cell r="I4962">
            <v>38834.74</v>
          </cell>
        </row>
        <row r="4963">
          <cell r="A4963" t="str">
            <v>N</v>
          </cell>
          <cell r="I4963">
            <v>0.9</v>
          </cell>
        </row>
        <row r="4964">
          <cell r="A4964" t="str">
            <v>N</v>
          </cell>
          <cell r="I4964">
            <v>13663.47</v>
          </cell>
        </row>
        <row r="4965">
          <cell r="A4965" t="str">
            <v>N</v>
          </cell>
          <cell r="I4965">
            <v>0.78</v>
          </cell>
        </row>
        <row r="4966">
          <cell r="A4966" t="str">
            <v>N</v>
          </cell>
        </row>
        <row r="4967">
          <cell r="A4967" t="str">
            <v>N</v>
          </cell>
          <cell r="I4967">
            <v>52736.87</v>
          </cell>
        </row>
        <row r="4968">
          <cell r="A4968" t="str">
            <v>N</v>
          </cell>
        </row>
        <row r="4969">
          <cell r="A4969" t="str">
            <v>N</v>
          </cell>
        </row>
        <row r="4970">
          <cell r="A4970">
            <v>336</v>
          </cell>
          <cell r="I4970">
            <v>5312.5499999999993</v>
          </cell>
        </row>
        <row r="4971">
          <cell r="A4971" t="str">
            <v>N</v>
          </cell>
          <cell r="I4971">
            <v>877.36</v>
          </cell>
        </row>
        <row r="4972">
          <cell r="A4972" t="str">
            <v>N</v>
          </cell>
          <cell r="I4972">
            <v>4421.41</v>
          </cell>
        </row>
        <row r="4973">
          <cell r="A4973" t="str">
            <v>N</v>
          </cell>
          <cell r="I4973">
            <v>13.78</v>
          </cell>
        </row>
        <row r="4974">
          <cell r="A4974" t="str">
            <v>N</v>
          </cell>
        </row>
        <row r="4975">
          <cell r="A4975">
            <v>336</v>
          </cell>
          <cell r="I4975">
            <v>3261.05</v>
          </cell>
        </row>
        <row r="4976">
          <cell r="A4976" t="str">
            <v>N</v>
          </cell>
          <cell r="I4976">
            <v>3261.05</v>
          </cell>
        </row>
        <row r="4977">
          <cell r="A4977" t="str">
            <v>N</v>
          </cell>
        </row>
        <row r="4978">
          <cell r="A4978" t="str">
            <v>N</v>
          </cell>
          <cell r="I4978">
            <v>8573.5999999999985</v>
          </cell>
        </row>
        <row r="4979">
          <cell r="A4979" t="str">
            <v>N</v>
          </cell>
          <cell r="I4979">
            <v>66869.81</v>
          </cell>
        </row>
        <row r="4980">
          <cell r="A4980" t="str">
            <v>N</v>
          </cell>
        </row>
        <row r="4981">
          <cell r="A4981" t="str">
            <v>N</v>
          </cell>
        </row>
        <row r="4982">
          <cell r="A4982" t="str">
            <v>N</v>
          </cell>
          <cell r="I4982">
            <v>8650</v>
          </cell>
        </row>
        <row r="4983">
          <cell r="A4983">
            <v>360</v>
          </cell>
          <cell r="I4983">
            <v>8650</v>
          </cell>
        </row>
        <row r="4984">
          <cell r="A4984" t="str">
            <v>N</v>
          </cell>
        </row>
        <row r="4985">
          <cell r="A4985" t="str">
            <v>N</v>
          </cell>
          <cell r="I4985">
            <v>1121713.02</v>
          </cell>
        </row>
        <row r="4986">
          <cell r="A4986" t="str">
            <v>N</v>
          </cell>
        </row>
        <row r="4987">
          <cell r="A4987" t="str">
            <v>N</v>
          </cell>
        </row>
        <row r="4988">
          <cell r="A4988" t="str">
            <v>N</v>
          </cell>
        </row>
        <row r="4989">
          <cell r="A4989">
            <v>381</v>
          </cell>
          <cell r="I4989">
            <v>15000</v>
          </cell>
        </row>
        <row r="4990">
          <cell r="A4990" t="str">
            <v>N</v>
          </cell>
        </row>
        <row r="4991">
          <cell r="A4991">
            <v>374</v>
          </cell>
          <cell r="I4991">
            <v>125552.68</v>
          </cell>
        </row>
        <row r="4992">
          <cell r="A4992" t="str">
            <v>N</v>
          </cell>
        </row>
        <row r="4993">
          <cell r="A4993">
            <v>368</v>
          </cell>
          <cell r="I4993">
            <v>86703.41</v>
          </cell>
        </row>
        <row r="4994">
          <cell r="A4994">
            <v>369</v>
          </cell>
          <cell r="I4994">
            <v>174208.14</v>
          </cell>
        </row>
        <row r="4995">
          <cell r="A4995" t="str">
            <v>N</v>
          </cell>
        </row>
        <row r="4996">
          <cell r="A4996">
            <v>368</v>
          </cell>
          <cell r="I4996">
            <v>0</v>
          </cell>
        </row>
        <row r="4997">
          <cell r="A4997" t="str">
            <v>N</v>
          </cell>
        </row>
        <row r="4998">
          <cell r="A4998">
            <v>374</v>
          </cell>
          <cell r="I4998">
            <v>0</v>
          </cell>
        </row>
        <row r="4999">
          <cell r="A4999" t="str">
            <v>N</v>
          </cell>
        </row>
        <row r="5000">
          <cell r="A5000">
            <v>368</v>
          </cell>
          <cell r="I5000">
            <v>0</v>
          </cell>
        </row>
        <row r="5001">
          <cell r="A5001" t="str">
            <v>N</v>
          </cell>
        </row>
        <row r="5002">
          <cell r="A5002">
            <v>382</v>
          </cell>
          <cell r="I5002">
            <v>32440.74</v>
          </cell>
        </row>
        <row r="5003">
          <cell r="A5003" t="str">
            <v>N</v>
          </cell>
        </row>
        <row r="5004">
          <cell r="A5004" t="str">
            <v>N</v>
          </cell>
          <cell r="I5004">
            <v>433904.97</v>
          </cell>
        </row>
        <row r="5005">
          <cell r="A5005" t="str">
            <v>N</v>
          </cell>
        </row>
        <row r="5006">
          <cell r="A5006" t="str">
            <v>N</v>
          </cell>
        </row>
        <row r="5007">
          <cell r="A5007" t="str">
            <v>N</v>
          </cell>
          <cell r="I5007">
            <v>-500</v>
          </cell>
        </row>
        <row r="5008">
          <cell r="A5008" t="str">
            <v>N</v>
          </cell>
        </row>
        <row r="5009">
          <cell r="A5009" t="str">
            <v>N</v>
          </cell>
          <cell r="I5009">
            <v>-122031.56</v>
          </cell>
        </row>
        <row r="5010">
          <cell r="A5010" t="str">
            <v>N</v>
          </cell>
        </row>
        <row r="5011">
          <cell r="A5011" t="str">
            <v>N</v>
          </cell>
          <cell r="I5011">
            <v>-64489.79</v>
          </cell>
        </row>
        <row r="5012">
          <cell r="A5012" t="str">
            <v>N</v>
          </cell>
        </row>
        <row r="5013">
          <cell r="A5013" t="str">
            <v>N</v>
          </cell>
          <cell r="I5013">
            <v>0</v>
          </cell>
        </row>
        <row r="5014">
          <cell r="A5014" t="str">
            <v>N</v>
          </cell>
        </row>
        <row r="5015">
          <cell r="A5015" t="str">
            <v>N</v>
          </cell>
          <cell r="I5015">
            <v>0</v>
          </cell>
        </row>
        <row r="5016">
          <cell r="A5016" t="str">
            <v>N</v>
          </cell>
        </row>
        <row r="5017">
          <cell r="A5017" t="str">
            <v>N</v>
          </cell>
          <cell r="I5017">
            <v>0</v>
          </cell>
        </row>
        <row r="5018">
          <cell r="A5018" t="str">
            <v>N</v>
          </cell>
        </row>
        <row r="5019">
          <cell r="A5019" t="str">
            <v>N</v>
          </cell>
          <cell r="I5019">
            <v>-26403.18</v>
          </cell>
        </row>
        <row r="5020">
          <cell r="A5020" t="str">
            <v>N</v>
          </cell>
        </row>
        <row r="5021">
          <cell r="A5021">
            <v>384</v>
          </cell>
          <cell r="I5021">
            <v>-213424.53</v>
          </cell>
        </row>
        <row r="5022">
          <cell r="A5022" t="str">
            <v>N</v>
          </cell>
          <cell r="I5022">
            <v>220480.43999999997</v>
          </cell>
        </row>
        <row r="5023">
          <cell r="A5023" t="str">
            <v>N</v>
          </cell>
        </row>
        <row r="5024">
          <cell r="A5024" t="str">
            <v>N</v>
          </cell>
        </row>
        <row r="5025">
          <cell r="A5025" t="str">
            <v>N</v>
          </cell>
        </row>
        <row r="5026">
          <cell r="A5026" t="str">
            <v>N</v>
          </cell>
          <cell r="I5026">
            <v>0</v>
          </cell>
        </row>
        <row r="5027">
          <cell r="A5027" t="str">
            <v>N</v>
          </cell>
        </row>
        <row r="5028">
          <cell r="A5028">
            <v>391</v>
          </cell>
          <cell r="I5028">
            <v>669.7</v>
          </cell>
        </row>
        <row r="5029">
          <cell r="A5029" t="str">
            <v>N</v>
          </cell>
        </row>
        <row r="5030">
          <cell r="A5030">
            <v>391</v>
          </cell>
          <cell r="I5030">
            <v>1443.28</v>
          </cell>
        </row>
        <row r="5031">
          <cell r="A5031" t="str">
            <v>N</v>
          </cell>
        </row>
        <row r="5032">
          <cell r="A5032" t="str">
            <v>N</v>
          </cell>
          <cell r="I5032">
            <v>2112.98</v>
          </cell>
        </row>
        <row r="5033">
          <cell r="A5033" t="str">
            <v>N</v>
          </cell>
        </row>
        <row r="5034">
          <cell r="A5034" t="str">
            <v>N</v>
          </cell>
          <cell r="I5034">
            <v>0</v>
          </cell>
        </row>
        <row r="5035">
          <cell r="A5035" t="str">
            <v>N</v>
          </cell>
          <cell r="I5035">
            <v>0</v>
          </cell>
        </row>
        <row r="5036">
          <cell r="A5036" t="str">
            <v>N</v>
          </cell>
          <cell r="I5036">
            <v>2112.98</v>
          </cell>
        </row>
        <row r="5037">
          <cell r="A5037" t="str">
            <v>N</v>
          </cell>
          <cell r="I5037">
            <v>1344306.44</v>
          </cell>
        </row>
        <row r="5038">
          <cell r="A5038" t="str">
            <v>N</v>
          </cell>
        </row>
        <row r="5039">
          <cell r="A5039" t="str">
            <v>N</v>
          </cell>
        </row>
        <row r="5040">
          <cell r="A5040" t="str">
            <v>N</v>
          </cell>
        </row>
        <row r="5041">
          <cell r="A5041" t="str">
            <v>N</v>
          </cell>
        </row>
        <row r="5042">
          <cell r="A5042" t="str">
            <v>N</v>
          </cell>
          <cell r="I5042">
            <v>7825.7599999999984</v>
          </cell>
        </row>
        <row r="5043">
          <cell r="A5043">
            <v>513</v>
          </cell>
          <cell r="I5043">
            <v>3833.97</v>
          </cell>
        </row>
        <row r="5044">
          <cell r="A5044">
            <v>513</v>
          </cell>
          <cell r="I5044">
            <v>399.8</v>
          </cell>
        </row>
        <row r="5045">
          <cell r="A5045">
            <v>513</v>
          </cell>
          <cell r="I5045">
            <v>660</v>
          </cell>
        </row>
        <row r="5046">
          <cell r="A5046">
            <v>513</v>
          </cell>
          <cell r="I5046">
            <v>2014.36</v>
          </cell>
        </row>
        <row r="5047">
          <cell r="A5047">
            <v>513</v>
          </cell>
          <cell r="I5047">
            <v>835.48</v>
          </cell>
        </row>
        <row r="5048">
          <cell r="A5048">
            <v>511</v>
          </cell>
          <cell r="I5048">
            <v>82.15</v>
          </cell>
        </row>
        <row r="5049">
          <cell r="A5049" t="str">
            <v>N</v>
          </cell>
        </row>
        <row r="5050">
          <cell r="A5050" t="str">
            <v>N</v>
          </cell>
        </row>
        <row r="5051">
          <cell r="A5051" t="str">
            <v>N</v>
          </cell>
        </row>
        <row r="5052">
          <cell r="A5052" t="str">
            <v>N</v>
          </cell>
        </row>
        <row r="5053">
          <cell r="A5053">
            <v>513</v>
          </cell>
          <cell r="I5053">
            <v>30220.739999999998</v>
          </cell>
        </row>
        <row r="5054">
          <cell r="A5054" t="str">
            <v>N</v>
          </cell>
          <cell r="I5054">
            <v>23771.51</v>
          </cell>
        </row>
        <row r="5055">
          <cell r="A5055" t="str">
            <v>N</v>
          </cell>
          <cell r="I5055">
            <v>6449.23</v>
          </cell>
        </row>
        <row r="5056">
          <cell r="A5056" t="str">
            <v>N</v>
          </cell>
        </row>
        <row r="5057">
          <cell r="A5057" t="str">
            <v>N</v>
          </cell>
          <cell r="I5057">
            <v>30220.739999999998</v>
          </cell>
        </row>
        <row r="5058">
          <cell r="A5058" t="str">
            <v>N</v>
          </cell>
          <cell r="I5058">
            <v>38046.5</v>
          </cell>
        </row>
        <row r="5059">
          <cell r="A5059" t="str">
            <v>N</v>
          </cell>
          <cell r="I5059">
            <v>38046.5</v>
          </cell>
        </row>
        <row r="5060">
          <cell r="A5060" t="str">
            <v>N</v>
          </cell>
        </row>
        <row r="5061">
          <cell r="A5061" t="str">
            <v>N</v>
          </cell>
        </row>
        <row r="5062">
          <cell r="A5062" t="str">
            <v>N</v>
          </cell>
        </row>
        <row r="5063">
          <cell r="A5063" t="str">
            <v>N</v>
          </cell>
          <cell r="I5063">
            <v>89371.959999999992</v>
          </cell>
        </row>
        <row r="5064">
          <cell r="A5064">
            <v>536</v>
          </cell>
          <cell r="I5064">
            <v>514.79</v>
          </cell>
        </row>
        <row r="5065">
          <cell r="A5065">
            <v>536</v>
          </cell>
          <cell r="I5065">
            <v>2819.32</v>
          </cell>
        </row>
        <row r="5066">
          <cell r="A5066">
            <v>536</v>
          </cell>
          <cell r="I5066">
            <v>10018.44</v>
          </cell>
        </row>
        <row r="5067">
          <cell r="A5067">
            <v>536</v>
          </cell>
          <cell r="I5067">
            <v>641.64</v>
          </cell>
        </row>
        <row r="5068">
          <cell r="A5068">
            <v>533</v>
          </cell>
          <cell r="I5068">
            <v>33745.919999999998</v>
          </cell>
        </row>
        <row r="5069">
          <cell r="A5069">
            <v>573</v>
          </cell>
          <cell r="I5069">
            <v>15857.78</v>
          </cell>
        </row>
        <row r="5070">
          <cell r="A5070">
            <v>573</v>
          </cell>
          <cell r="I5070">
            <v>6957.81</v>
          </cell>
        </row>
        <row r="5071">
          <cell r="A5071">
            <v>574</v>
          </cell>
          <cell r="I5071">
            <v>18816.259999999998</v>
          </cell>
        </row>
        <row r="5072">
          <cell r="A5072" t="str">
            <v>N</v>
          </cell>
        </row>
        <row r="5073">
          <cell r="A5073" t="str">
            <v>N</v>
          </cell>
          <cell r="I5073">
            <v>1605.57</v>
          </cell>
        </row>
        <row r="5074">
          <cell r="A5074">
            <v>534</v>
          </cell>
          <cell r="I5074">
            <v>1605.57</v>
          </cell>
        </row>
        <row r="5075">
          <cell r="A5075" t="str">
            <v>N</v>
          </cell>
        </row>
        <row r="5076">
          <cell r="A5076" t="str">
            <v>N</v>
          </cell>
          <cell r="I5076">
            <v>90977.53</v>
          </cell>
        </row>
        <row r="5077">
          <cell r="A5077" t="str">
            <v>N</v>
          </cell>
          <cell r="I5077">
            <v>90977.53</v>
          </cell>
        </row>
        <row r="5078">
          <cell r="A5078" t="str">
            <v>N</v>
          </cell>
        </row>
        <row r="5079">
          <cell r="A5079" t="str">
            <v>N</v>
          </cell>
        </row>
        <row r="5080">
          <cell r="A5080" t="str">
            <v>N</v>
          </cell>
        </row>
        <row r="5081">
          <cell r="A5081">
            <v>549</v>
          </cell>
          <cell r="I5081">
            <v>1486.71</v>
          </cell>
        </row>
        <row r="5082">
          <cell r="A5082" t="str">
            <v>N</v>
          </cell>
          <cell r="I5082">
            <v>1036.0999999999999</v>
          </cell>
        </row>
        <row r="5083">
          <cell r="A5083" t="str">
            <v>N</v>
          </cell>
          <cell r="I5083">
            <v>12.8</v>
          </cell>
        </row>
        <row r="5084">
          <cell r="A5084" t="str">
            <v>N</v>
          </cell>
          <cell r="I5084">
            <v>4.7</v>
          </cell>
        </row>
        <row r="5085">
          <cell r="A5085" t="str">
            <v>N</v>
          </cell>
          <cell r="I5085">
            <v>0.18</v>
          </cell>
        </row>
        <row r="5086">
          <cell r="A5086" t="str">
            <v>N</v>
          </cell>
          <cell r="I5086">
            <v>431.76</v>
          </cell>
        </row>
        <row r="5087">
          <cell r="A5087" t="str">
            <v>N</v>
          </cell>
          <cell r="I5087">
            <v>1.17</v>
          </cell>
        </row>
        <row r="5088">
          <cell r="A5088" t="str">
            <v>N</v>
          </cell>
        </row>
        <row r="5089">
          <cell r="A5089">
            <v>549</v>
          </cell>
          <cell r="I5089">
            <v>1886.71</v>
          </cell>
        </row>
        <row r="5090">
          <cell r="A5090" t="str">
            <v>N</v>
          </cell>
          <cell r="I5090">
            <v>624.17999999999995</v>
          </cell>
        </row>
        <row r="5091">
          <cell r="A5091" t="str">
            <v>N</v>
          </cell>
          <cell r="I5091">
            <v>1262.53</v>
          </cell>
        </row>
        <row r="5092">
          <cell r="A5092" t="str">
            <v>N</v>
          </cell>
        </row>
        <row r="5093">
          <cell r="A5093">
            <v>549</v>
          </cell>
          <cell r="I5093">
            <v>12233.73</v>
          </cell>
        </row>
        <row r="5094">
          <cell r="A5094" t="str">
            <v>N</v>
          </cell>
          <cell r="I5094">
            <v>4513.7</v>
          </cell>
        </row>
        <row r="5095">
          <cell r="A5095" t="str">
            <v>N</v>
          </cell>
          <cell r="I5095">
            <v>7720.03</v>
          </cell>
        </row>
        <row r="5096">
          <cell r="A5096" t="str">
            <v>N</v>
          </cell>
        </row>
        <row r="5097">
          <cell r="A5097">
            <v>532</v>
          </cell>
          <cell r="I5097">
            <v>40818.32</v>
          </cell>
        </row>
        <row r="5098">
          <cell r="A5098" t="str">
            <v>N</v>
          </cell>
        </row>
        <row r="5099">
          <cell r="A5099" t="str">
            <v>N</v>
          </cell>
          <cell r="I5099">
            <v>56425.47</v>
          </cell>
        </row>
        <row r="5100">
          <cell r="A5100" t="str">
            <v>N</v>
          </cell>
          <cell r="I5100">
            <v>56425.47</v>
          </cell>
        </row>
        <row r="5101">
          <cell r="A5101" t="str">
            <v>N</v>
          </cell>
        </row>
        <row r="5102">
          <cell r="A5102" t="str">
            <v>N</v>
          </cell>
        </row>
        <row r="5103">
          <cell r="A5103" t="str">
            <v>N</v>
          </cell>
        </row>
        <row r="5104">
          <cell r="A5104">
            <v>549</v>
          </cell>
          <cell r="I5104">
            <v>2235.0500000000002</v>
          </cell>
        </row>
        <row r="5105">
          <cell r="A5105" t="str">
            <v>N</v>
          </cell>
          <cell r="I5105">
            <v>554.47</v>
          </cell>
        </row>
        <row r="5106">
          <cell r="A5106" t="str">
            <v>N</v>
          </cell>
          <cell r="I5106">
            <v>348.55</v>
          </cell>
        </row>
        <row r="5107">
          <cell r="A5107" t="str">
            <v>N</v>
          </cell>
          <cell r="I5107">
            <v>825.71</v>
          </cell>
        </row>
        <row r="5108">
          <cell r="A5108" t="str">
            <v>N</v>
          </cell>
          <cell r="I5108">
            <v>56.15</v>
          </cell>
        </row>
        <row r="5109">
          <cell r="A5109" t="str">
            <v>N</v>
          </cell>
          <cell r="I5109">
            <v>450.17</v>
          </cell>
        </row>
        <row r="5110">
          <cell r="A5110" t="str">
            <v>N</v>
          </cell>
        </row>
        <row r="5111">
          <cell r="A5111" t="str">
            <v>N</v>
          </cell>
          <cell r="I5111">
            <v>2235.0500000000002</v>
          </cell>
        </row>
        <row r="5112">
          <cell r="A5112" t="str">
            <v>N</v>
          </cell>
        </row>
        <row r="5113">
          <cell r="A5113" t="str">
            <v>N</v>
          </cell>
        </row>
        <row r="5114">
          <cell r="A5114" t="str">
            <v>N</v>
          </cell>
          <cell r="I5114">
            <v>662129.43999999994</v>
          </cell>
        </row>
        <row r="5115">
          <cell r="A5115">
            <v>553</v>
          </cell>
          <cell r="I5115">
            <v>658889.4</v>
          </cell>
        </row>
        <row r="5116">
          <cell r="A5116">
            <v>549</v>
          </cell>
          <cell r="I5116">
            <v>3232.47</v>
          </cell>
        </row>
        <row r="5117">
          <cell r="A5117">
            <v>549</v>
          </cell>
          <cell r="I5117">
            <v>7.57</v>
          </cell>
        </row>
        <row r="5118">
          <cell r="A5118" t="str">
            <v>N</v>
          </cell>
        </row>
        <row r="5119">
          <cell r="A5119" t="str">
            <v>N</v>
          </cell>
          <cell r="I5119">
            <v>662129.43999999994</v>
          </cell>
        </row>
        <row r="5120">
          <cell r="A5120" t="str">
            <v>N</v>
          </cell>
          <cell r="I5120">
            <v>664364.49</v>
          </cell>
        </row>
        <row r="5121">
          <cell r="A5121" t="str">
            <v>N</v>
          </cell>
          <cell r="I5121">
            <v>849813.99</v>
          </cell>
        </row>
        <row r="5122">
          <cell r="A5122" t="str">
            <v>N</v>
          </cell>
        </row>
        <row r="5123">
          <cell r="A5123" t="str">
            <v>N</v>
          </cell>
        </row>
        <row r="5124">
          <cell r="A5124" t="str">
            <v>N</v>
          </cell>
        </row>
        <row r="5125">
          <cell r="A5125" t="str">
            <v>N</v>
          </cell>
        </row>
        <row r="5126">
          <cell r="A5126">
            <v>601</v>
          </cell>
          <cell r="I5126">
            <v>3661400</v>
          </cell>
        </row>
        <row r="5127">
          <cell r="A5127" t="str">
            <v>N</v>
          </cell>
        </row>
        <row r="5128">
          <cell r="A5128">
            <v>603</v>
          </cell>
          <cell r="I5128">
            <v>406799.86</v>
          </cell>
        </row>
        <row r="5129">
          <cell r="A5129" t="str">
            <v>N</v>
          </cell>
        </row>
        <row r="5130">
          <cell r="A5130" t="str">
            <v>N</v>
          </cell>
          <cell r="I5130">
            <v>4068199.86</v>
          </cell>
        </row>
        <row r="5131">
          <cell r="A5131" t="str">
            <v>N</v>
          </cell>
          <cell r="I5131">
            <v>4068199.86</v>
          </cell>
        </row>
        <row r="5132">
          <cell r="A5132" t="str">
            <v>N</v>
          </cell>
        </row>
        <row r="5133">
          <cell r="A5133" t="str">
            <v>N</v>
          </cell>
        </row>
        <row r="5134">
          <cell r="A5134" t="str">
            <v>N</v>
          </cell>
        </row>
        <row r="5135">
          <cell r="A5135">
            <v>604</v>
          </cell>
          <cell r="I5135">
            <v>104043.49</v>
          </cell>
        </row>
        <row r="5136">
          <cell r="A5136" t="str">
            <v>N</v>
          </cell>
          <cell r="I5136">
            <v>104043.49</v>
          </cell>
        </row>
        <row r="5137">
          <cell r="A5137" t="str">
            <v>N</v>
          </cell>
        </row>
        <row r="5138">
          <cell r="A5138" t="str">
            <v>N</v>
          </cell>
        </row>
        <row r="5139">
          <cell r="A5139" t="str">
            <v>N</v>
          </cell>
        </row>
        <row r="5140">
          <cell r="A5140" t="str">
            <v>N</v>
          </cell>
          <cell r="I5140">
            <v>-406199.38</v>
          </cell>
        </row>
        <row r="5141">
          <cell r="A5141" t="str">
            <v>N</v>
          </cell>
          <cell r="I5141">
            <v>-548650.27</v>
          </cell>
        </row>
        <row r="5142">
          <cell r="A5142" t="str">
            <v>N</v>
          </cell>
          <cell r="I5142">
            <v>-482212.51</v>
          </cell>
        </row>
        <row r="5143">
          <cell r="A5143" t="str">
            <v>N</v>
          </cell>
          <cell r="I5143">
            <v>-437216.22</v>
          </cell>
        </row>
        <row r="5144">
          <cell r="A5144" t="str">
            <v>N</v>
          </cell>
          <cell r="I5144">
            <v>-353403</v>
          </cell>
        </row>
        <row r="5145">
          <cell r="A5145" t="str">
            <v>N</v>
          </cell>
          <cell r="I5145">
            <v>-1071428.78</v>
          </cell>
        </row>
        <row r="5146">
          <cell r="A5146" t="str">
            <v>N</v>
          </cell>
          <cell r="I5146">
            <v>-587247.03</v>
          </cell>
        </row>
        <row r="5147">
          <cell r="A5147" t="str">
            <v>N</v>
          </cell>
          <cell r="I5147">
            <v>-502401.38</v>
          </cell>
        </row>
        <row r="5148">
          <cell r="A5148" t="str">
            <v>N</v>
          </cell>
          <cell r="I5148">
            <v>-470150.81</v>
          </cell>
        </row>
        <row r="5149">
          <cell r="A5149" t="str">
            <v>N</v>
          </cell>
          <cell r="I5149">
            <v>885634.65</v>
          </cell>
        </row>
        <row r="5150">
          <cell r="A5150">
            <v>612</v>
          </cell>
          <cell r="I5150">
            <v>-3973274.73</v>
          </cell>
        </row>
        <row r="5151">
          <cell r="A5151" t="str">
            <v>N</v>
          </cell>
        </row>
        <row r="5152">
          <cell r="A5152" t="str">
            <v>N</v>
          </cell>
        </row>
        <row r="5153">
          <cell r="A5153">
            <v>614</v>
          </cell>
          <cell r="I5153">
            <v>-56932.01</v>
          </cell>
        </row>
        <row r="5154">
          <cell r="A5154" t="str">
            <v>N</v>
          </cell>
        </row>
        <row r="5155">
          <cell r="A5155" t="str">
            <v>N</v>
          </cell>
          <cell r="I5155">
            <v>-56932.01</v>
          </cell>
        </row>
        <row r="5156">
          <cell r="A5156" t="str">
            <v>N</v>
          </cell>
          <cell r="I5156">
            <v>-4030206.7399999998</v>
          </cell>
        </row>
        <row r="5157">
          <cell r="A5157" t="str">
            <v>N</v>
          </cell>
        </row>
        <row r="5158">
          <cell r="A5158" t="str">
            <v>N</v>
          </cell>
        </row>
        <row r="5159">
          <cell r="A5159" t="str">
            <v>N</v>
          </cell>
        </row>
        <row r="5160">
          <cell r="A5160">
            <v>610</v>
          </cell>
          <cell r="I5160">
            <v>202047.26</v>
          </cell>
        </row>
        <row r="5161">
          <cell r="A5161">
            <v>615</v>
          </cell>
          <cell r="I5161">
            <v>150408.58000000002</v>
          </cell>
        </row>
        <row r="5162">
          <cell r="A5162" t="str">
            <v>N</v>
          </cell>
          <cell r="I5162">
            <v>352455.84</v>
          </cell>
        </row>
        <row r="5163">
          <cell r="A5163" t="str">
            <v>N</v>
          </cell>
          <cell r="I5163">
            <v>352455.84</v>
          </cell>
        </row>
        <row r="5164">
          <cell r="A5164" t="str">
            <v>N</v>
          </cell>
          <cell r="I5164">
            <v>494492.45000000013</v>
          </cell>
        </row>
        <row r="5165">
          <cell r="A5165" t="str">
            <v>N</v>
          </cell>
          <cell r="I5165">
            <v>1344306.4400000002</v>
          </cell>
        </row>
        <row r="5166">
          <cell r="A5166" t="str">
            <v>N</v>
          </cell>
        </row>
        <row r="5167">
          <cell r="A5167" t="str">
            <v>N</v>
          </cell>
          <cell r="I5167">
            <v>0</v>
          </cell>
        </row>
        <row r="5168">
          <cell r="A5168" t="str">
            <v>N</v>
          </cell>
        </row>
        <row r="5169">
          <cell r="A5169" t="str">
            <v>N</v>
          </cell>
        </row>
        <row r="5170">
          <cell r="A5170" t="str">
            <v>N</v>
          </cell>
        </row>
        <row r="5171">
          <cell r="A5171" t="str">
            <v>N</v>
          </cell>
        </row>
        <row r="5172">
          <cell r="A5172" t="str">
            <v>N</v>
          </cell>
        </row>
        <row r="5173">
          <cell r="A5173" t="str">
            <v>N</v>
          </cell>
        </row>
        <row r="5174">
          <cell r="A5174">
            <v>6005</v>
          </cell>
          <cell r="I5174">
            <v>900</v>
          </cell>
        </row>
        <row r="5175">
          <cell r="A5175" t="str">
            <v>N</v>
          </cell>
        </row>
        <row r="5176">
          <cell r="A5176" t="str">
            <v>N</v>
          </cell>
        </row>
        <row r="5177">
          <cell r="A5177" t="str">
            <v>N</v>
          </cell>
        </row>
        <row r="5178">
          <cell r="A5178" t="str">
            <v>N</v>
          </cell>
        </row>
        <row r="5179">
          <cell r="A5179" t="str">
            <v>N</v>
          </cell>
        </row>
        <row r="5180">
          <cell r="A5180" t="str">
            <v>N</v>
          </cell>
        </row>
        <row r="5181">
          <cell r="A5181" t="str">
            <v>N</v>
          </cell>
        </row>
        <row r="5182">
          <cell r="A5182" t="str">
            <v>N</v>
          </cell>
        </row>
        <row r="5183">
          <cell r="A5183" t="str">
            <v>N</v>
          </cell>
        </row>
        <row r="5184">
          <cell r="A5184" t="str">
            <v>N</v>
          </cell>
        </row>
        <row r="5185">
          <cell r="A5185">
            <v>6005</v>
          </cell>
          <cell r="I5185">
            <v>146429.49</v>
          </cell>
        </row>
        <row r="5186">
          <cell r="A5186" t="str">
            <v>N</v>
          </cell>
        </row>
        <row r="5187">
          <cell r="A5187" t="str">
            <v>N</v>
          </cell>
        </row>
        <row r="5188">
          <cell r="A5188" t="str">
            <v>N</v>
          </cell>
        </row>
        <row r="5189">
          <cell r="A5189" t="str">
            <v>N</v>
          </cell>
        </row>
        <row r="5190">
          <cell r="A5190" t="str">
            <v>N</v>
          </cell>
        </row>
        <row r="5191">
          <cell r="A5191" t="str">
            <v>N</v>
          </cell>
        </row>
        <row r="5192">
          <cell r="A5192" t="str">
            <v>N</v>
          </cell>
        </row>
        <row r="5193">
          <cell r="A5193" t="str">
            <v>N</v>
          </cell>
        </row>
        <row r="5194">
          <cell r="A5194" t="str">
            <v>N</v>
          </cell>
        </row>
        <row r="5195">
          <cell r="A5195" t="str">
            <v>N</v>
          </cell>
        </row>
        <row r="5196">
          <cell r="A5196" t="str">
            <v>N</v>
          </cell>
        </row>
        <row r="5197">
          <cell r="A5197" t="str">
            <v>N</v>
          </cell>
        </row>
        <row r="5198">
          <cell r="A5198" t="str">
            <v>N</v>
          </cell>
        </row>
        <row r="5199">
          <cell r="A5199" t="str">
            <v>N</v>
          </cell>
        </row>
        <row r="5200">
          <cell r="A5200" t="str">
            <v>N</v>
          </cell>
        </row>
        <row r="5201">
          <cell r="A5201" t="str">
            <v>N</v>
          </cell>
        </row>
        <row r="5202">
          <cell r="A5202" t="str">
            <v>N</v>
          </cell>
        </row>
        <row r="5203">
          <cell r="A5203" t="str">
            <v>N</v>
          </cell>
        </row>
        <row r="5204">
          <cell r="A5204" t="str">
            <v>N</v>
          </cell>
        </row>
        <row r="5205">
          <cell r="A5205" t="str">
            <v>N</v>
          </cell>
        </row>
        <row r="5206">
          <cell r="A5206" t="str">
            <v>N</v>
          </cell>
        </row>
        <row r="5207">
          <cell r="A5207" t="str">
            <v>N</v>
          </cell>
        </row>
        <row r="5208">
          <cell r="A5208" t="str">
            <v>N</v>
          </cell>
        </row>
        <row r="5209">
          <cell r="A5209" t="str">
            <v>N</v>
          </cell>
        </row>
        <row r="5210">
          <cell r="A5210" t="str">
            <v>N</v>
          </cell>
        </row>
        <row r="5211">
          <cell r="A5211" t="str">
            <v>N</v>
          </cell>
        </row>
        <row r="5212">
          <cell r="A5212" t="str">
            <v>N</v>
          </cell>
        </row>
        <row r="5213">
          <cell r="A5213" t="str">
            <v>N</v>
          </cell>
        </row>
        <row r="5214">
          <cell r="A5214" t="str">
            <v>N</v>
          </cell>
        </row>
        <row r="5215">
          <cell r="A5215" t="str">
            <v>N</v>
          </cell>
        </row>
        <row r="5216">
          <cell r="A5216" t="str">
            <v>N</v>
          </cell>
        </row>
        <row r="5217">
          <cell r="A5217" t="str">
            <v>N</v>
          </cell>
        </row>
        <row r="5218">
          <cell r="A5218" t="str">
            <v>N</v>
          </cell>
        </row>
        <row r="5219">
          <cell r="A5219" t="str">
            <v>N</v>
          </cell>
        </row>
        <row r="5220">
          <cell r="A5220">
            <v>6005</v>
          </cell>
          <cell r="I5220">
            <v>36269.32</v>
          </cell>
        </row>
        <row r="5221">
          <cell r="A5221" t="str">
            <v>N</v>
          </cell>
        </row>
        <row r="5222">
          <cell r="A5222" t="str">
            <v>N</v>
          </cell>
        </row>
        <row r="5223">
          <cell r="A5223" t="str">
            <v>N</v>
          </cell>
        </row>
        <row r="5224">
          <cell r="A5224" t="str">
            <v>N</v>
          </cell>
        </row>
        <row r="5225">
          <cell r="A5225" t="str">
            <v>N</v>
          </cell>
        </row>
        <row r="5226">
          <cell r="A5226" t="str">
            <v>N</v>
          </cell>
        </row>
        <row r="5227">
          <cell r="A5227" t="str">
            <v>N</v>
          </cell>
        </row>
        <row r="5228">
          <cell r="A5228" t="str">
            <v>N</v>
          </cell>
        </row>
        <row r="5229">
          <cell r="A5229" t="str">
            <v>N</v>
          </cell>
        </row>
        <row r="5230">
          <cell r="A5230" t="str">
            <v>N</v>
          </cell>
        </row>
        <row r="5231">
          <cell r="A5231" t="str">
            <v>N</v>
          </cell>
        </row>
        <row r="5232">
          <cell r="A5232" t="str">
            <v>N</v>
          </cell>
        </row>
        <row r="5233">
          <cell r="A5233" t="str">
            <v>N</v>
          </cell>
        </row>
        <row r="5234">
          <cell r="A5234" t="str">
            <v>N</v>
          </cell>
        </row>
        <row r="5235">
          <cell r="A5235" t="str">
            <v>N</v>
          </cell>
        </row>
        <row r="5236">
          <cell r="A5236" t="str">
            <v>N</v>
          </cell>
        </row>
        <row r="5237">
          <cell r="A5237" t="str">
            <v>N</v>
          </cell>
        </row>
        <row r="5238">
          <cell r="A5238" t="str">
            <v>N</v>
          </cell>
        </row>
        <row r="5239">
          <cell r="A5239" t="str">
            <v>N</v>
          </cell>
        </row>
        <row r="5240">
          <cell r="A5240" t="str">
            <v>N</v>
          </cell>
        </row>
        <row r="5241">
          <cell r="A5241" t="str">
            <v>N</v>
          </cell>
        </row>
        <row r="5242">
          <cell r="A5242" t="str">
            <v>N</v>
          </cell>
        </row>
        <row r="5243">
          <cell r="A5243" t="str">
            <v>N</v>
          </cell>
        </row>
        <row r="5244">
          <cell r="A5244" t="str">
            <v>N</v>
          </cell>
        </row>
        <row r="5245">
          <cell r="A5245" t="str">
            <v>N</v>
          </cell>
        </row>
        <row r="5246">
          <cell r="A5246" t="str">
            <v>N</v>
          </cell>
        </row>
        <row r="5247">
          <cell r="A5247" t="str">
            <v>N</v>
          </cell>
        </row>
        <row r="5248">
          <cell r="A5248" t="str">
            <v>N</v>
          </cell>
        </row>
        <row r="5249">
          <cell r="A5249" t="str">
            <v>N</v>
          </cell>
        </row>
        <row r="5250">
          <cell r="A5250" t="str">
            <v>N</v>
          </cell>
        </row>
        <row r="5251">
          <cell r="A5251">
            <v>6005</v>
          </cell>
          <cell r="I5251">
            <v>13672.830000000002</v>
          </cell>
        </row>
        <row r="5252">
          <cell r="A5252" t="str">
            <v>N</v>
          </cell>
        </row>
        <row r="5253">
          <cell r="A5253" t="str">
            <v>N</v>
          </cell>
        </row>
        <row r="5254">
          <cell r="A5254" t="str">
            <v>N</v>
          </cell>
        </row>
        <row r="5255">
          <cell r="A5255" t="str">
            <v>N</v>
          </cell>
        </row>
        <row r="5256">
          <cell r="A5256" t="str">
            <v>N</v>
          </cell>
        </row>
        <row r="5257">
          <cell r="A5257" t="str">
            <v>N</v>
          </cell>
        </row>
        <row r="5258">
          <cell r="A5258" t="str">
            <v>N</v>
          </cell>
        </row>
        <row r="5259">
          <cell r="A5259" t="str">
            <v>N</v>
          </cell>
        </row>
        <row r="5260">
          <cell r="A5260" t="str">
            <v>N</v>
          </cell>
        </row>
        <row r="5261">
          <cell r="A5261" t="str">
            <v>N</v>
          </cell>
        </row>
        <row r="5262">
          <cell r="A5262" t="str">
            <v>N</v>
          </cell>
        </row>
        <row r="5263">
          <cell r="A5263" t="str">
            <v>N</v>
          </cell>
        </row>
        <row r="5264">
          <cell r="A5264" t="str">
            <v>N</v>
          </cell>
        </row>
        <row r="5265">
          <cell r="A5265" t="str">
            <v>N</v>
          </cell>
        </row>
        <row r="5266">
          <cell r="A5266" t="str">
            <v>N</v>
          </cell>
        </row>
        <row r="5267">
          <cell r="A5267" t="str">
            <v>N</v>
          </cell>
        </row>
        <row r="5268">
          <cell r="A5268" t="str">
            <v>N</v>
          </cell>
        </row>
        <row r="5269">
          <cell r="A5269" t="str">
            <v>N</v>
          </cell>
        </row>
        <row r="5270">
          <cell r="A5270" t="str">
            <v>N</v>
          </cell>
        </row>
        <row r="5271">
          <cell r="A5271" t="str">
            <v>N</v>
          </cell>
        </row>
        <row r="5272">
          <cell r="A5272" t="str">
            <v>N</v>
          </cell>
        </row>
        <row r="5273">
          <cell r="A5273" t="str">
            <v>N</v>
          </cell>
        </row>
        <row r="5274">
          <cell r="A5274" t="str">
            <v>N</v>
          </cell>
        </row>
        <row r="5275">
          <cell r="A5275" t="str">
            <v>N</v>
          </cell>
        </row>
        <row r="5276">
          <cell r="A5276" t="str">
            <v>N</v>
          </cell>
        </row>
        <row r="5277">
          <cell r="A5277" t="str">
            <v>N</v>
          </cell>
        </row>
        <row r="5278">
          <cell r="A5278" t="str">
            <v>N</v>
          </cell>
        </row>
        <row r="5279">
          <cell r="A5279" t="str">
            <v>N</v>
          </cell>
        </row>
        <row r="5280">
          <cell r="A5280" t="str">
            <v>N</v>
          </cell>
        </row>
        <row r="5281">
          <cell r="A5281" t="str">
            <v>N</v>
          </cell>
        </row>
        <row r="5282">
          <cell r="A5282" t="str">
            <v>N</v>
          </cell>
        </row>
        <row r="5283">
          <cell r="A5283">
            <v>6005</v>
          </cell>
          <cell r="I5283">
            <v>200631.07</v>
          </cell>
        </row>
        <row r="5284">
          <cell r="A5284" t="str">
            <v>N</v>
          </cell>
        </row>
        <row r="5285">
          <cell r="A5285" t="str">
            <v>N</v>
          </cell>
        </row>
        <row r="5286">
          <cell r="A5286" t="str">
            <v>N</v>
          </cell>
        </row>
        <row r="5287">
          <cell r="A5287" t="str">
            <v>N</v>
          </cell>
        </row>
        <row r="5288">
          <cell r="A5288" t="str">
            <v>N</v>
          </cell>
        </row>
        <row r="5289">
          <cell r="A5289" t="str">
            <v>N</v>
          </cell>
        </row>
        <row r="5290">
          <cell r="A5290" t="str">
            <v>N</v>
          </cell>
        </row>
        <row r="5291">
          <cell r="A5291" t="str">
            <v>N</v>
          </cell>
        </row>
        <row r="5292">
          <cell r="A5292" t="str">
            <v>N</v>
          </cell>
        </row>
        <row r="5293">
          <cell r="A5293" t="str">
            <v>N</v>
          </cell>
        </row>
        <row r="5294">
          <cell r="A5294" t="str">
            <v>N</v>
          </cell>
        </row>
        <row r="5295">
          <cell r="A5295" t="str">
            <v>N</v>
          </cell>
        </row>
        <row r="5296">
          <cell r="A5296" t="str">
            <v>N</v>
          </cell>
        </row>
        <row r="5297">
          <cell r="A5297" t="str">
            <v>N</v>
          </cell>
        </row>
        <row r="5298">
          <cell r="A5298" t="str">
            <v>N</v>
          </cell>
        </row>
        <row r="5299">
          <cell r="A5299" t="str">
            <v>N</v>
          </cell>
        </row>
        <row r="5300">
          <cell r="A5300" t="str">
            <v>N</v>
          </cell>
        </row>
        <row r="5301">
          <cell r="A5301" t="str">
            <v>N</v>
          </cell>
        </row>
        <row r="5302">
          <cell r="A5302" t="str">
            <v>N</v>
          </cell>
        </row>
        <row r="5303">
          <cell r="A5303" t="str">
            <v>N</v>
          </cell>
        </row>
        <row r="5304">
          <cell r="A5304" t="str">
            <v>N</v>
          </cell>
        </row>
        <row r="5305">
          <cell r="A5305" t="str">
            <v>N</v>
          </cell>
        </row>
        <row r="5306">
          <cell r="A5306" t="str">
            <v>N</v>
          </cell>
        </row>
        <row r="5307">
          <cell r="A5307" t="str">
            <v>N</v>
          </cell>
        </row>
        <row r="5308">
          <cell r="A5308" t="str">
            <v>N</v>
          </cell>
        </row>
        <row r="5309">
          <cell r="A5309" t="str">
            <v>N</v>
          </cell>
        </row>
        <row r="5310">
          <cell r="A5310" t="str">
            <v>N</v>
          </cell>
        </row>
        <row r="5311">
          <cell r="A5311" t="str">
            <v>N</v>
          </cell>
        </row>
        <row r="5312">
          <cell r="A5312" t="str">
            <v>N</v>
          </cell>
        </row>
        <row r="5313">
          <cell r="A5313" t="str">
            <v>N</v>
          </cell>
        </row>
        <row r="5314">
          <cell r="A5314" t="str">
            <v>N</v>
          </cell>
        </row>
        <row r="5315">
          <cell r="A5315" t="str">
            <v>N</v>
          </cell>
        </row>
        <row r="5316">
          <cell r="A5316">
            <v>6005</v>
          </cell>
          <cell r="I5316">
            <v>2149.0700000000002</v>
          </cell>
        </row>
        <row r="5317">
          <cell r="A5317" t="str">
            <v>N</v>
          </cell>
        </row>
        <row r="5318">
          <cell r="A5318" t="str">
            <v>N</v>
          </cell>
        </row>
        <row r="5319">
          <cell r="A5319" t="str">
            <v>N</v>
          </cell>
        </row>
        <row r="5320">
          <cell r="A5320" t="str">
            <v>N</v>
          </cell>
        </row>
        <row r="5321">
          <cell r="A5321" t="str">
            <v>N</v>
          </cell>
        </row>
        <row r="5322">
          <cell r="A5322" t="str">
            <v>N</v>
          </cell>
        </row>
        <row r="5323">
          <cell r="A5323" t="str">
            <v>N</v>
          </cell>
        </row>
        <row r="5324">
          <cell r="A5324" t="str">
            <v>N</v>
          </cell>
        </row>
        <row r="5325">
          <cell r="A5325" t="str">
            <v>N</v>
          </cell>
        </row>
        <row r="5326">
          <cell r="A5326" t="str">
            <v>N</v>
          </cell>
        </row>
        <row r="5327">
          <cell r="A5327" t="str">
            <v>N</v>
          </cell>
        </row>
        <row r="5328">
          <cell r="A5328" t="str">
            <v>N</v>
          </cell>
        </row>
        <row r="5329">
          <cell r="A5329" t="str">
            <v>N</v>
          </cell>
        </row>
        <row r="5330">
          <cell r="A5330" t="str">
            <v>N</v>
          </cell>
        </row>
        <row r="5331">
          <cell r="A5331" t="str">
            <v>N</v>
          </cell>
        </row>
        <row r="5332">
          <cell r="A5332" t="str">
            <v>N</v>
          </cell>
        </row>
        <row r="5333">
          <cell r="A5333" t="str">
            <v>N</v>
          </cell>
        </row>
        <row r="5334">
          <cell r="A5334" t="str">
            <v>N</v>
          </cell>
        </row>
        <row r="5335">
          <cell r="A5335" t="str">
            <v>N</v>
          </cell>
        </row>
        <row r="5336">
          <cell r="A5336" t="str">
            <v>N</v>
          </cell>
        </row>
        <row r="5337">
          <cell r="A5337" t="str">
            <v>N</v>
          </cell>
        </row>
        <row r="5338">
          <cell r="A5338" t="str">
            <v>N</v>
          </cell>
        </row>
        <row r="5339">
          <cell r="A5339">
            <v>6001</v>
          </cell>
          <cell r="I5339">
            <v>57.89</v>
          </cell>
        </row>
        <row r="5340">
          <cell r="A5340">
            <v>6005</v>
          </cell>
          <cell r="I5340">
            <v>26.76</v>
          </cell>
        </row>
        <row r="5341">
          <cell r="A5341">
            <v>6005</v>
          </cell>
          <cell r="I5341">
            <v>5500</v>
          </cell>
        </row>
        <row r="5342">
          <cell r="A5342">
            <v>6005</v>
          </cell>
          <cell r="I5342">
            <v>85714.32</v>
          </cell>
        </row>
        <row r="5343">
          <cell r="A5343">
            <v>6005</v>
          </cell>
          <cell r="I5343">
            <v>200</v>
          </cell>
        </row>
        <row r="5345">
          <cell r="A5345" t="str">
            <v>N</v>
          </cell>
        </row>
        <row r="5346">
          <cell r="A5346" t="str">
            <v>N</v>
          </cell>
        </row>
        <row r="5347">
          <cell r="A5347">
            <v>6005</v>
          </cell>
          <cell r="I5347">
            <v>1550</v>
          </cell>
        </row>
        <row r="5348">
          <cell r="A5348" t="str">
            <v>N</v>
          </cell>
        </row>
        <row r="5349">
          <cell r="A5349">
            <v>6005</v>
          </cell>
          <cell r="I5349">
            <v>19.600000000000001</v>
          </cell>
        </row>
        <row r="5350">
          <cell r="A5350" t="str">
            <v>N</v>
          </cell>
        </row>
        <row r="5351">
          <cell r="A5351">
            <v>6005</v>
          </cell>
          <cell r="I5351">
            <v>125.58</v>
          </cell>
        </row>
        <row r="5352">
          <cell r="A5352" t="str">
            <v>N</v>
          </cell>
        </row>
        <row r="5353">
          <cell r="A5353">
            <v>6005</v>
          </cell>
          <cell r="I5353">
            <v>717.54</v>
          </cell>
        </row>
        <row r="5354">
          <cell r="A5354" t="str">
            <v>N</v>
          </cell>
        </row>
        <row r="5355">
          <cell r="A5355">
            <v>6005</v>
          </cell>
          <cell r="I5355">
            <v>0.15</v>
          </cell>
        </row>
        <row r="5356">
          <cell r="A5356" t="str">
            <v>N</v>
          </cell>
        </row>
        <row r="5357">
          <cell r="A5357" t="str">
            <v>N</v>
          </cell>
        </row>
        <row r="5358">
          <cell r="A5358" t="str">
            <v>N</v>
          </cell>
        </row>
        <row r="5359">
          <cell r="A5359">
            <v>6005</v>
          </cell>
          <cell r="I5359">
            <v>35.979999999999997</v>
          </cell>
        </row>
        <row r="5360">
          <cell r="A5360" t="str">
            <v>N</v>
          </cell>
        </row>
        <row r="5361">
          <cell r="A5361" t="str">
            <v>N</v>
          </cell>
        </row>
        <row r="5362">
          <cell r="A5362">
            <v>6005</v>
          </cell>
          <cell r="I5362">
            <v>180</v>
          </cell>
        </row>
        <row r="5363">
          <cell r="A5363" t="str">
            <v>N</v>
          </cell>
        </row>
        <row r="5364">
          <cell r="A5364">
            <v>6005</v>
          </cell>
          <cell r="I5364">
            <v>3924.7</v>
          </cell>
        </row>
        <row r="5365">
          <cell r="A5365" t="str">
            <v>N</v>
          </cell>
        </row>
        <row r="5366">
          <cell r="A5366">
            <v>6005</v>
          </cell>
          <cell r="I5366">
            <v>2840.2</v>
          </cell>
        </row>
        <row r="5367">
          <cell r="A5367" t="str">
            <v>N</v>
          </cell>
        </row>
        <row r="5368">
          <cell r="A5368">
            <v>6005</v>
          </cell>
          <cell r="I5368">
            <v>0.5</v>
          </cell>
        </row>
        <row r="5369">
          <cell r="A5369" t="str">
            <v>N</v>
          </cell>
        </row>
        <row r="5370">
          <cell r="A5370">
            <v>6005</v>
          </cell>
          <cell r="I5370">
            <v>2585.5</v>
          </cell>
        </row>
        <row r="5371">
          <cell r="A5371" t="str">
            <v>N</v>
          </cell>
        </row>
        <row r="5372">
          <cell r="A5372">
            <v>6005</v>
          </cell>
          <cell r="I5372">
            <v>36650.26</v>
          </cell>
        </row>
        <row r="5373">
          <cell r="A5373" t="str">
            <v>N</v>
          </cell>
        </row>
        <row r="5374">
          <cell r="A5374">
            <v>6005</v>
          </cell>
          <cell r="I5374">
            <v>86.17</v>
          </cell>
        </row>
        <row r="5375">
          <cell r="A5375" t="str">
            <v>N</v>
          </cell>
        </row>
        <row r="5376">
          <cell r="A5376">
            <v>6005</v>
          </cell>
          <cell r="I5376">
            <v>190</v>
          </cell>
        </row>
        <row r="5377">
          <cell r="A5377" t="str">
            <v>N</v>
          </cell>
        </row>
        <row r="5378">
          <cell r="A5378" t="str">
            <v>N</v>
          </cell>
        </row>
        <row r="5379">
          <cell r="A5379" t="str">
            <v>N</v>
          </cell>
        </row>
        <row r="5380">
          <cell r="A5380" t="str">
            <v>N</v>
          </cell>
        </row>
        <row r="5381">
          <cell r="A5381">
            <v>6005</v>
          </cell>
          <cell r="I5381">
            <v>205.39</v>
          </cell>
        </row>
        <row r="5382">
          <cell r="A5382">
            <v>6005</v>
          </cell>
          <cell r="I5382">
            <v>13.12</v>
          </cell>
        </row>
        <row r="5383">
          <cell r="A5383" t="str">
            <v>N</v>
          </cell>
        </row>
        <row r="5384">
          <cell r="A5384" t="str">
            <v>N</v>
          </cell>
          <cell r="I5384">
            <v>540675.44000000006</v>
          </cell>
        </row>
        <row r="5385">
          <cell r="A5385" t="str">
            <v>N</v>
          </cell>
        </row>
        <row r="5386">
          <cell r="A5386" t="str">
            <v>N</v>
          </cell>
        </row>
        <row r="5387">
          <cell r="A5387" t="str">
            <v>N</v>
          </cell>
        </row>
        <row r="5388">
          <cell r="A5388" t="str">
            <v>N</v>
          </cell>
          <cell r="I5388">
            <v>88612.57</v>
          </cell>
        </row>
        <row r="5389">
          <cell r="A5389" t="str">
            <v>N</v>
          </cell>
          <cell r="I5389">
            <v>83469.61</v>
          </cell>
        </row>
        <row r="5390">
          <cell r="A5390" t="str">
            <v>N</v>
          </cell>
          <cell r="I5390">
            <v>51770.16</v>
          </cell>
        </row>
        <row r="5391">
          <cell r="A5391" t="str">
            <v>N</v>
          </cell>
          <cell r="I5391">
            <v>13143.91</v>
          </cell>
        </row>
        <row r="5392">
          <cell r="A5392" t="str">
            <v>N</v>
          </cell>
          <cell r="I5392">
            <v>4165.82</v>
          </cell>
        </row>
        <row r="5393">
          <cell r="A5393" t="str">
            <v>N</v>
          </cell>
          <cell r="I5393">
            <v>1163.8</v>
          </cell>
        </row>
        <row r="5394">
          <cell r="A5394" t="str">
            <v>N</v>
          </cell>
        </row>
        <row r="5395">
          <cell r="A5395">
            <v>6005</v>
          </cell>
          <cell r="I5395">
            <v>242325.87</v>
          </cell>
        </row>
        <row r="5396">
          <cell r="A5396" t="str">
            <v>N</v>
          </cell>
        </row>
        <row r="5397">
          <cell r="A5397" t="str">
            <v>N</v>
          </cell>
        </row>
        <row r="5398">
          <cell r="A5398" t="str">
            <v>N</v>
          </cell>
        </row>
        <row r="5399">
          <cell r="A5399">
            <v>6093</v>
          </cell>
          <cell r="I5399">
            <v>456.33</v>
          </cell>
        </row>
        <row r="5400">
          <cell r="A5400" t="str">
            <v>N</v>
          </cell>
        </row>
        <row r="5401">
          <cell r="A5401" t="str">
            <v>N</v>
          </cell>
          <cell r="I5401">
            <v>456.33</v>
          </cell>
        </row>
        <row r="5402">
          <cell r="A5402" t="str">
            <v>N</v>
          </cell>
        </row>
        <row r="5403">
          <cell r="A5403" t="str">
            <v>N</v>
          </cell>
        </row>
        <row r="5404">
          <cell r="A5404" t="str">
            <v>N</v>
          </cell>
        </row>
        <row r="5405">
          <cell r="A5405">
            <v>6005</v>
          </cell>
          <cell r="I5405">
            <v>-2394.13</v>
          </cell>
        </row>
        <row r="5406">
          <cell r="A5406" t="str">
            <v>N</v>
          </cell>
        </row>
        <row r="5407">
          <cell r="A5407" t="str">
            <v>N</v>
          </cell>
          <cell r="I5407">
            <v>-2394.13</v>
          </cell>
        </row>
        <row r="5408">
          <cell r="A5408" t="str">
            <v>N</v>
          </cell>
        </row>
        <row r="5409">
          <cell r="A5409" t="str">
            <v>N</v>
          </cell>
          <cell r="I5409">
            <v>781063.51</v>
          </cell>
        </row>
        <row r="5410">
          <cell r="A5410" t="str">
            <v>N</v>
          </cell>
        </row>
        <row r="5411">
          <cell r="A5411" t="str">
            <v>N</v>
          </cell>
        </row>
        <row r="5412">
          <cell r="A5412" t="str">
            <v>N</v>
          </cell>
        </row>
        <row r="5413">
          <cell r="A5413" t="str">
            <v>N</v>
          </cell>
        </row>
        <row r="5414">
          <cell r="A5414" t="str">
            <v>N</v>
          </cell>
        </row>
        <row r="5415">
          <cell r="A5415">
            <v>7248</v>
          </cell>
          <cell r="I5415">
            <v>-20</v>
          </cell>
        </row>
        <row r="5416">
          <cell r="A5416">
            <v>7209</v>
          </cell>
          <cell r="I5416">
            <v>-94.57</v>
          </cell>
        </row>
        <row r="5417">
          <cell r="A5417">
            <v>7248</v>
          </cell>
          <cell r="I5417">
            <v>-1199.4000000000001</v>
          </cell>
        </row>
        <row r="5418">
          <cell r="A5418">
            <v>7176</v>
          </cell>
          <cell r="I5418">
            <v>0</v>
          </cell>
        </row>
        <row r="5419">
          <cell r="A5419">
            <v>7173</v>
          </cell>
          <cell r="I5419">
            <v>-1561.04</v>
          </cell>
        </row>
        <row r="5420">
          <cell r="A5420">
            <v>7248</v>
          </cell>
          <cell r="I5420">
            <v>-23.1</v>
          </cell>
        </row>
        <row r="5421">
          <cell r="A5421">
            <v>7182</v>
          </cell>
          <cell r="I5421">
            <v>-230</v>
          </cell>
        </row>
        <row r="5422">
          <cell r="A5422">
            <v>7203</v>
          </cell>
          <cell r="I5422">
            <v>-3012.18</v>
          </cell>
        </row>
        <row r="5423">
          <cell r="A5423">
            <v>7248</v>
          </cell>
          <cell r="I5423">
            <v>-1376.41</v>
          </cell>
        </row>
        <row r="5424">
          <cell r="A5424">
            <v>7197</v>
          </cell>
          <cell r="I5424">
            <v>0</v>
          </cell>
        </row>
        <row r="5425">
          <cell r="A5425">
            <v>7050</v>
          </cell>
          <cell r="I5425">
            <v>-77946.78</v>
          </cell>
        </row>
        <row r="5426">
          <cell r="A5426">
            <v>7248</v>
          </cell>
          <cell r="I5426">
            <v>-233</v>
          </cell>
        </row>
        <row r="5427">
          <cell r="A5427">
            <v>7248</v>
          </cell>
          <cell r="I5427">
            <v>0</v>
          </cell>
        </row>
        <row r="5428">
          <cell r="A5428" t="str">
            <v>N</v>
          </cell>
        </row>
        <row r="5429">
          <cell r="A5429" t="str">
            <v>N</v>
          </cell>
        </row>
        <row r="5430">
          <cell r="A5430" t="str">
            <v>N</v>
          </cell>
        </row>
        <row r="5431">
          <cell r="A5431" t="str">
            <v>N</v>
          </cell>
        </row>
        <row r="5432">
          <cell r="A5432">
            <v>7044</v>
          </cell>
          <cell r="I5432">
            <v>-7667.09</v>
          </cell>
        </row>
        <row r="5433">
          <cell r="A5433">
            <v>7044</v>
          </cell>
          <cell r="I5433">
            <v>-3999.6</v>
          </cell>
        </row>
        <row r="5434">
          <cell r="A5434">
            <v>7044</v>
          </cell>
          <cell r="I5434">
            <v>-4603.05</v>
          </cell>
        </row>
        <row r="5435">
          <cell r="A5435">
            <v>7047</v>
          </cell>
          <cell r="I5435">
            <v>-7664.1</v>
          </cell>
        </row>
        <row r="5436">
          <cell r="A5436">
            <v>7047</v>
          </cell>
          <cell r="I5436">
            <v>-11178.44</v>
          </cell>
        </row>
        <row r="5437">
          <cell r="A5437">
            <v>7041</v>
          </cell>
          <cell r="I5437">
            <v>-92013.42</v>
          </cell>
        </row>
        <row r="5438">
          <cell r="A5438">
            <v>7044</v>
          </cell>
          <cell r="I5438">
            <v>0</v>
          </cell>
        </row>
        <row r="5439">
          <cell r="A5439">
            <v>7056</v>
          </cell>
          <cell r="I5439">
            <v>-2133.0300000000002</v>
          </cell>
        </row>
        <row r="5440">
          <cell r="A5440">
            <v>7059</v>
          </cell>
          <cell r="I5440">
            <v>-2750.17</v>
          </cell>
        </row>
        <row r="5441">
          <cell r="A5441">
            <v>7044</v>
          </cell>
          <cell r="I5441">
            <v>0</v>
          </cell>
        </row>
        <row r="5442">
          <cell r="A5442" t="str">
            <v>N</v>
          </cell>
        </row>
        <row r="5443">
          <cell r="A5443" t="str">
            <v>N</v>
          </cell>
        </row>
        <row r="5444">
          <cell r="A5444">
            <v>7209</v>
          </cell>
          <cell r="I5444">
            <v>-300</v>
          </cell>
        </row>
        <row r="5445">
          <cell r="A5445">
            <v>7197</v>
          </cell>
          <cell r="I5445">
            <v>-1118.31</v>
          </cell>
        </row>
        <row r="5446">
          <cell r="A5446">
            <v>7209</v>
          </cell>
          <cell r="I5446">
            <v>0</v>
          </cell>
        </row>
        <row r="5447">
          <cell r="A5447">
            <v>7209</v>
          </cell>
          <cell r="I5447">
            <v>-1748.92</v>
          </cell>
        </row>
        <row r="5448">
          <cell r="A5448">
            <v>7209</v>
          </cell>
          <cell r="I5448">
            <v>-32.229999999999997</v>
          </cell>
        </row>
        <row r="5449">
          <cell r="A5449">
            <v>7209</v>
          </cell>
          <cell r="I5449">
            <v>-54.51</v>
          </cell>
        </row>
        <row r="5450">
          <cell r="A5450">
            <v>7209</v>
          </cell>
          <cell r="I5450">
            <v>-1283.4000000000001</v>
          </cell>
        </row>
        <row r="5451">
          <cell r="A5451">
            <v>7209</v>
          </cell>
          <cell r="I5451">
            <v>-827.04</v>
          </cell>
        </row>
        <row r="5452">
          <cell r="A5452">
            <v>7209</v>
          </cell>
          <cell r="I5452">
            <v>-6515.06</v>
          </cell>
        </row>
        <row r="5453">
          <cell r="A5453">
            <v>7209</v>
          </cell>
          <cell r="I5453">
            <v>-3000</v>
          </cell>
        </row>
        <row r="5454">
          <cell r="A5454">
            <v>7209</v>
          </cell>
          <cell r="I5454">
            <v>-4.95</v>
          </cell>
        </row>
        <row r="5455">
          <cell r="A5455" t="str">
            <v>N</v>
          </cell>
        </row>
        <row r="5456">
          <cell r="A5456" t="str">
            <v>N</v>
          </cell>
        </row>
        <row r="5457">
          <cell r="A5457" t="str">
            <v>N</v>
          </cell>
        </row>
        <row r="5458">
          <cell r="A5458">
            <v>7176</v>
          </cell>
          <cell r="I5458">
            <v>-1707.2</v>
          </cell>
        </row>
        <row r="5459">
          <cell r="A5459">
            <v>7247</v>
          </cell>
          <cell r="I5459">
            <v>-71316.039999999994</v>
          </cell>
        </row>
        <row r="5460">
          <cell r="A5460">
            <v>7247</v>
          </cell>
          <cell r="I5460">
            <v>-77224.479999999996</v>
          </cell>
        </row>
        <row r="5461">
          <cell r="A5461">
            <v>7242</v>
          </cell>
          <cell r="I5461">
            <v>-3265.04</v>
          </cell>
        </row>
        <row r="5462">
          <cell r="A5462">
            <v>7242</v>
          </cell>
          <cell r="I5462">
            <v>-148.63999999999999</v>
          </cell>
        </row>
        <row r="5463">
          <cell r="A5463">
            <v>7248</v>
          </cell>
          <cell r="I5463">
            <v>-4623.92</v>
          </cell>
        </row>
        <row r="5464">
          <cell r="A5464">
            <v>7248</v>
          </cell>
          <cell r="I5464">
            <v>-10883.96</v>
          </cell>
        </row>
        <row r="5465">
          <cell r="A5465">
            <v>7248</v>
          </cell>
          <cell r="I5465">
            <v>-633.59</v>
          </cell>
        </row>
        <row r="5466">
          <cell r="A5466" t="str">
            <v>N</v>
          </cell>
        </row>
        <row r="5467">
          <cell r="A5467">
            <v>7247</v>
          </cell>
          <cell r="I5467">
            <v>-116090.06000000001</v>
          </cell>
        </row>
        <row r="5468">
          <cell r="A5468" t="str">
            <v>N</v>
          </cell>
        </row>
        <row r="5469">
          <cell r="A5469" t="str">
            <v>N</v>
          </cell>
        </row>
        <row r="5470">
          <cell r="A5470" t="str">
            <v>N</v>
          </cell>
        </row>
        <row r="5471">
          <cell r="A5471" t="str">
            <v>N</v>
          </cell>
        </row>
        <row r="5472">
          <cell r="A5472" t="str">
            <v>N</v>
          </cell>
        </row>
        <row r="5473">
          <cell r="A5473" t="str">
            <v>N</v>
          </cell>
        </row>
        <row r="5474">
          <cell r="A5474" t="str">
            <v>N</v>
          </cell>
        </row>
        <row r="5475">
          <cell r="A5475" t="str">
            <v>N</v>
          </cell>
        </row>
        <row r="5476">
          <cell r="A5476" t="str">
            <v>N</v>
          </cell>
        </row>
        <row r="5477">
          <cell r="A5477" t="str">
            <v>N</v>
          </cell>
        </row>
        <row r="5478">
          <cell r="A5478">
            <v>7248</v>
          </cell>
          <cell r="I5478">
            <v>-784.23</v>
          </cell>
        </row>
        <row r="5479">
          <cell r="A5479" t="str">
            <v>N</v>
          </cell>
        </row>
        <row r="5480">
          <cell r="A5480" t="str">
            <v>N</v>
          </cell>
          <cell r="I5480">
            <v>-519266.96</v>
          </cell>
        </row>
        <row r="5481">
          <cell r="A5481" t="str">
            <v>N</v>
          </cell>
        </row>
        <row r="5482">
          <cell r="A5482" t="str">
            <v>N</v>
          </cell>
        </row>
        <row r="5483">
          <cell r="A5483" t="str">
            <v>N</v>
          </cell>
        </row>
        <row r="5484">
          <cell r="A5484">
            <v>7248</v>
          </cell>
          <cell r="I5484">
            <v>-7838.15</v>
          </cell>
        </row>
        <row r="5485">
          <cell r="A5485" t="str">
            <v>N</v>
          </cell>
        </row>
        <row r="5486">
          <cell r="A5486" t="str">
            <v>N</v>
          </cell>
          <cell r="I5486">
            <v>-7838.15</v>
          </cell>
        </row>
        <row r="5487">
          <cell r="A5487" t="str">
            <v>N</v>
          </cell>
        </row>
        <row r="5488">
          <cell r="A5488" t="str">
            <v>N</v>
          </cell>
        </row>
        <row r="5489">
          <cell r="A5489">
            <v>7248</v>
          </cell>
          <cell r="I5489">
            <v>-4719.78</v>
          </cell>
        </row>
        <row r="5490">
          <cell r="A5490">
            <v>7248</v>
          </cell>
          <cell r="I5490">
            <v>-1576.35</v>
          </cell>
        </row>
        <row r="5491">
          <cell r="A5491" t="str">
            <v>N</v>
          </cell>
        </row>
        <row r="5492">
          <cell r="A5492" t="str">
            <v>N</v>
          </cell>
          <cell r="I5492">
            <v>-6296.1299999999992</v>
          </cell>
        </row>
        <row r="5493">
          <cell r="A5493" t="str">
            <v>N</v>
          </cell>
        </row>
        <row r="5494">
          <cell r="A5494" t="str">
            <v>N</v>
          </cell>
        </row>
        <row r="5495">
          <cell r="A5495">
            <v>7068</v>
          </cell>
          <cell r="I5495">
            <v>-22689.46</v>
          </cell>
        </row>
        <row r="5496">
          <cell r="A5496" t="str">
            <v>N</v>
          </cell>
        </row>
        <row r="5497">
          <cell r="A5497" t="str">
            <v>N</v>
          </cell>
          <cell r="I5497">
            <v>-22689.46</v>
          </cell>
        </row>
        <row r="5498">
          <cell r="A5498" t="str">
            <v>N</v>
          </cell>
        </row>
        <row r="5499">
          <cell r="A5499" t="str">
            <v>N</v>
          </cell>
          <cell r="I5499">
            <v>-556090.69999999995</v>
          </cell>
        </row>
        <row r="5500">
          <cell r="A5500" t="str">
            <v>N</v>
          </cell>
        </row>
        <row r="5501">
          <cell r="A5501" t="str">
            <v>N</v>
          </cell>
          <cell r="I5501">
            <v>224972.81000000006</v>
          </cell>
        </row>
        <row r="5502">
          <cell r="A5502" t="str">
            <v>N</v>
          </cell>
        </row>
        <row r="5503">
          <cell r="A5503" t="str">
            <v>N</v>
          </cell>
        </row>
        <row r="5504">
          <cell r="A5504" t="str">
            <v>N</v>
          </cell>
        </row>
        <row r="5505">
          <cell r="A5505" t="str">
            <v>N</v>
          </cell>
        </row>
        <row r="5506">
          <cell r="A5506" t="str">
            <v>N</v>
          </cell>
        </row>
        <row r="5507">
          <cell r="A5507" t="str">
            <v>N</v>
          </cell>
        </row>
        <row r="5508">
          <cell r="A5508" t="str">
            <v>N</v>
          </cell>
        </row>
        <row r="5509">
          <cell r="A5509" t="str">
            <v>N</v>
          </cell>
        </row>
        <row r="5510">
          <cell r="A5510" t="str">
            <v>N</v>
          </cell>
        </row>
        <row r="5511">
          <cell r="A5511" t="str">
            <v>N</v>
          </cell>
        </row>
        <row r="5512">
          <cell r="A5512" t="str">
            <v>N</v>
          </cell>
        </row>
        <row r="5513">
          <cell r="A5513" t="str">
            <v>N</v>
          </cell>
        </row>
        <row r="5514">
          <cell r="A5514" t="str">
            <v>N</v>
          </cell>
        </row>
        <row r="5515">
          <cell r="A5515" t="str">
            <v>N</v>
          </cell>
        </row>
        <row r="5516">
          <cell r="A5516" t="str">
            <v>N</v>
          </cell>
        </row>
        <row r="5517">
          <cell r="A5517" t="str">
            <v>N</v>
          </cell>
        </row>
        <row r="5518">
          <cell r="A5518" t="str">
            <v>N</v>
          </cell>
        </row>
        <row r="5519">
          <cell r="A5519" t="str">
            <v>N</v>
          </cell>
        </row>
        <row r="5520">
          <cell r="A5520" t="str">
            <v>N</v>
          </cell>
        </row>
        <row r="5521">
          <cell r="A5521" t="str">
            <v>N</v>
          </cell>
        </row>
        <row r="5522">
          <cell r="A5522" t="str">
            <v>N</v>
          </cell>
        </row>
        <row r="5523">
          <cell r="A5523" t="str">
            <v>N</v>
          </cell>
        </row>
        <row r="5524">
          <cell r="A5524" t="str">
            <v>N</v>
          </cell>
        </row>
        <row r="5525">
          <cell r="A5525" t="str">
            <v>N</v>
          </cell>
        </row>
        <row r="5526">
          <cell r="A5526" t="str">
            <v>N</v>
          </cell>
        </row>
        <row r="5527">
          <cell r="A5527" t="str">
            <v>N</v>
          </cell>
        </row>
        <row r="5528">
          <cell r="A5528" t="str">
            <v>N</v>
          </cell>
        </row>
        <row r="5529">
          <cell r="A5529" t="str">
            <v>N</v>
          </cell>
        </row>
        <row r="5530">
          <cell r="A5530" t="str">
            <v>N</v>
          </cell>
        </row>
        <row r="5531">
          <cell r="A5531" t="str">
            <v>N</v>
          </cell>
        </row>
        <row r="5532">
          <cell r="A5532" t="str">
            <v>N</v>
          </cell>
        </row>
        <row r="5533">
          <cell r="A5533" t="str">
            <v>N</v>
          </cell>
        </row>
        <row r="5534">
          <cell r="A5534" t="str">
            <v>N</v>
          </cell>
        </row>
        <row r="5535">
          <cell r="A5535" t="str">
            <v>N</v>
          </cell>
        </row>
        <row r="5536">
          <cell r="A5536" t="str">
            <v>N</v>
          </cell>
        </row>
        <row r="5537">
          <cell r="A5537" t="str">
            <v>N</v>
          </cell>
        </row>
        <row r="5538">
          <cell r="A5538" t="str">
            <v>N</v>
          </cell>
        </row>
        <row r="5539">
          <cell r="A5539" t="str">
            <v>N</v>
          </cell>
        </row>
        <row r="5540">
          <cell r="A5540" t="str">
            <v>N</v>
          </cell>
        </row>
        <row r="5541">
          <cell r="A5541" t="str">
            <v>N</v>
          </cell>
        </row>
        <row r="5542">
          <cell r="A5542" t="str">
            <v>N</v>
          </cell>
        </row>
        <row r="5543">
          <cell r="A5543" t="str">
            <v>N</v>
          </cell>
        </row>
        <row r="5544">
          <cell r="A5544" t="str">
            <v>N</v>
          </cell>
        </row>
        <row r="5545">
          <cell r="A5545" t="str">
            <v>N</v>
          </cell>
        </row>
        <row r="5546">
          <cell r="A5546" t="str">
            <v>N</v>
          </cell>
        </row>
        <row r="5547">
          <cell r="A5547" t="str">
            <v>N</v>
          </cell>
        </row>
        <row r="5548">
          <cell r="A5548" t="str">
            <v>N</v>
          </cell>
        </row>
        <row r="5549">
          <cell r="A5549" t="str">
            <v>N</v>
          </cell>
        </row>
        <row r="5550">
          <cell r="A5550" t="str">
            <v>N</v>
          </cell>
        </row>
        <row r="5551">
          <cell r="A5551" t="str">
            <v>N</v>
          </cell>
        </row>
        <row r="5552">
          <cell r="A5552" t="str">
            <v>N</v>
          </cell>
        </row>
        <row r="5553">
          <cell r="A5553" t="str">
            <v>N</v>
          </cell>
        </row>
        <row r="5554">
          <cell r="A5554" t="str">
            <v>N</v>
          </cell>
        </row>
        <row r="5555">
          <cell r="A5555" t="str">
            <v>N</v>
          </cell>
        </row>
        <row r="5556">
          <cell r="A5556" t="str">
            <v>N</v>
          </cell>
        </row>
        <row r="5557">
          <cell r="A5557" t="str">
            <v>N</v>
          </cell>
        </row>
        <row r="5558">
          <cell r="A5558" t="str">
            <v>N</v>
          </cell>
        </row>
        <row r="5559">
          <cell r="A5559" t="str">
            <v>N</v>
          </cell>
        </row>
        <row r="5560">
          <cell r="A5560" t="str">
            <v>N</v>
          </cell>
        </row>
        <row r="5561">
          <cell r="A5561" t="str">
            <v>N</v>
          </cell>
        </row>
        <row r="5562">
          <cell r="A5562" t="str">
            <v>N</v>
          </cell>
        </row>
        <row r="5563">
          <cell r="A5563" t="str">
            <v>N</v>
          </cell>
        </row>
        <row r="5564">
          <cell r="A5564" t="str">
            <v>N</v>
          </cell>
        </row>
        <row r="5565">
          <cell r="A5565" t="str">
            <v>N</v>
          </cell>
        </row>
        <row r="5566">
          <cell r="A5566" t="str">
            <v>N</v>
          </cell>
        </row>
        <row r="5567">
          <cell r="A5567" t="str">
            <v>N</v>
          </cell>
        </row>
        <row r="5568">
          <cell r="A5568" t="str">
            <v>N</v>
          </cell>
        </row>
        <row r="5569">
          <cell r="A5569" t="str">
            <v>N</v>
          </cell>
        </row>
        <row r="5570">
          <cell r="A5570" t="str">
            <v>N</v>
          </cell>
        </row>
        <row r="5571">
          <cell r="A5571" t="str">
            <v>N</v>
          </cell>
        </row>
        <row r="5572">
          <cell r="A5572" t="str">
            <v>N</v>
          </cell>
        </row>
        <row r="5573">
          <cell r="A5573" t="str">
            <v>N</v>
          </cell>
        </row>
        <row r="5574">
          <cell r="A5574" t="str">
            <v>N</v>
          </cell>
        </row>
        <row r="5575">
          <cell r="A5575" t="str">
            <v>N</v>
          </cell>
        </row>
        <row r="5576">
          <cell r="A5576" t="str">
            <v>N</v>
          </cell>
        </row>
        <row r="5577">
          <cell r="A5577" t="str">
            <v>N</v>
          </cell>
        </row>
        <row r="5578">
          <cell r="A5578" t="str">
            <v>N</v>
          </cell>
        </row>
        <row r="5579">
          <cell r="A5579" t="str">
            <v>N</v>
          </cell>
        </row>
        <row r="5580">
          <cell r="A5580" t="str">
            <v>N</v>
          </cell>
        </row>
        <row r="5581">
          <cell r="A5581" t="str">
            <v>N</v>
          </cell>
        </row>
        <row r="5582">
          <cell r="A5582" t="str">
            <v>N</v>
          </cell>
        </row>
        <row r="5583">
          <cell r="A5583" t="str">
            <v>N</v>
          </cell>
        </row>
        <row r="5584">
          <cell r="A5584" t="str">
            <v>N</v>
          </cell>
        </row>
        <row r="5585">
          <cell r="A5585" t="str">
            <v>N</v>
          </cell>
        </row>
        <row r="5586">
          <cell r="A5586" t="str">
            <v>N</v>
          </cell>
        </row>
        <row r="5587">
          <cell r="A5587" t="str">
            <v>N</v>
          </cell>
        </row>
        <row r="5588">
          <cell r="A5588" t="str">
            <v>N</v>
          </cell>
        </row>
        <row r="5589">
          <cell r="A5589" t="str">
            <v>N</v>
          </cell>
        </row>
        <row r="5590">
          <cell r="A5590" t="str">
            <v>N</v>
          </cell>
        </row>
        <row r="5591">
          <cell r="A5591" t="str">
            <v>N</v>
          </cell>
        </row>
        <row r="5592">
          <cell r="A5592" t="str">
            <v>N</v>
          </cell>
        </row>
        <row r="5593">
          <cell r="A5593" t="str">
            <v>N</v>
          </cell>
        </row>
        <row r="5594">
          <cell r="A5594" t="str">
            <v>N</v>
          </cell>
        </row>
        <row r="5595">
          <cell r="A5595" t="str">
            <v>N</v>
          </cell>
        </row>
        <row r="5596">
          <cell r="A5596" t="str">
            <v>N</v>
          </cell>
        </row>
        <row r="5597">
          <cell r="A5597" t="str">
            <v>N</v>
          </cell>
        </row>
        <row r="5598">
          <cell r="A5598" t="str">
            <v>N</v>
          </cell>
        </row>
        <row r="5599">
          <cell r="A5599" t="str">
            <v>N</v>
          </cell>
        </row>
        <row r="5600">
          <cell r="A5600" t="str">
            <v>N</v>
          </cell>
        </row>
        <row r="5601">
          <cell r="A5601" t="str">
            <v>N</v>
          </cell>
        </row>
        <row r="5602">
          <cell r="A5602" t="str">
            <v>N</v>
          </cell>
        </row>
        <row r="5603">
          <cell r="A5603" t="str">
            <v>N</v>
          </cell>
        </row>
        <row r="5604">
          <cell r="A5604" t="str">
            <v>N</v>
          </cell>
        </row>
        <row r="5605">
          <cell r="A5605" t="str">
            <v>N</v>
          </cell>
        </row>
        <row r="5606">
          <cell r="A5606" t="str">
            <v>N</v>
          </cell>
        </row>
        <row r="5607">
          <cell r="A5607" t="str">
            <v>N</v>
          </cell>
        </row>
        <row r="5608">
          <cell r="A5608" t="str">
            <v>N</v>
          </cell>
        </row>
        <row r="5609">
          <cell r="A5609" t="str">
            <v>N</v>
          </cell>
        </row>
        <row r="5610">
          <cell r="A5610" t="str">
            <v>N</v>
          </cell>
        </row>
        <row r="5611">
          <cell r="A5611" t="str">
            <v>N</v>
          </cell>
        </row>
        <row r="5612">
          <cell r="A5612" t="str">
            <v>N</v>
          </cell>
        </row>
        <row r="5613">
          <cell r="A5613" t="str">
            <v>N</v>
          </cell>
        </row>
        <row r="5614">
          <cell r="A5614" t="str">
            <v>N</v>
          </cell>
        </row>
        <row r="5615">
          <cell r="A5615" t="str">
            <v>N</v>
          </cell>
        </row>
        <row r="5616">
          <cell r="A5616" t="str">
            <v>N</v>
          </cell>
        </row>
        <row r="5617">
          <cell r="A5617" t="str">
            <v>N</v>
          </cell>
        </row>
        <row r="5618">
          <cell r="A5618" t="str">
            <v>N</v>
          </cell>
        </row>
        <row r="5619">
          <cell r="A5619" t="str">
            <v>N</v>
          </cell>
        </row>
        <row r="5620">
          <cell r="A5620" t="str">
            <v>N</v>
          </cell>
        </row>
        <row r="5621">
          <cell r="A5621" t="str">
            <v>N</v>
          </cell>
        </row>
        <row r="5622">
          <cell r="A5622" t="str">
            <v>N</v>
          </cell>
        </row>
        <row r="5623">
          <cell r="A5623" t="str">
            <v>N</v>
          </cell>
        </row>
        <row r="5624">
          <cell r="A5624" t="str">
            <v>N</v>
          </cell>
        </row>
        <row r="5625">
          <cell r="A5625" t="str">
            <v>N</v>
          </cell>
        </row>
        <row r="5626">
          <cell r="A5626" t="str">
            <v>N</v>
          </cell>
        </row>
        <row r="5627">
          <cell r="A5627" t="str">
            <v>N</v>
          </cell>
        </row>
        <row r="5628">
          <cell r="A5628" t="str">
            <v>N</v>
          </cell>
        </row>
        <row r="5629">
          <cell r="A5629" t="str">
            <v>N</v>
          </cell>
        </row>
        <row r="5630">
          <cell r="A5630" t="str">
            <v>N</v>
          </cell>
        </row>
        <row r="5631">
          <cell r="A5631" t="str">
            <v>N</v>
          </cell>
        </row>
        <row r="5632">
          <cell r="A5632" t="str">
            <v>N</v>
          </cell>
        </row>
        <row r="5633">
          <cell r="A5633" t="str">
            <v>N</v>
          </cell>
        </row>
        <row r="5634">
          <cell r="A5634" t="str">
            <v>N</v>
          </cell>
        </row>
        <row r="5635">
          <cell r="A5635" t="str">
            <v>N</v>
          </cell>
        </row>
        <row r="5636">
          <cell r="A5636" t="str">
            <v>N</v>
          </cell>
        </row>
        <row r="5637">
          <cell r="A5637" t="str">
            <v>N</v>
          </cell>
        </row>
        <row r="5638">
          <cell r="A5638" t="str">
            <v>N</v>
          </cell>
        </row>
        <row r="5639">
          <cell r="A5639" t="str">
            <v>N</v>
          </cell>
        </row>
        <row r="5640">
          <cell r="A5640" t="str">
            <v>N</v>
          </cell>
        </row>
        <row r="5641">
          <cell r="A5641" t="str">
            <v>N</v>
          </cell>
        </row>
        <row r="5642">
          <cell r="A5642" t="str">
            <v>N</v>
          </cell>
        </row>
        <row r="5643">
          <cell r="A5643" t="str">
            <v>N</v>
          </cell>
        </row>
        <row r="5644">
          <cell r="A5644" t="str">
            <v>N</v>
          </cell>
        </row>
        <row r="5645">
          <cell r="A5645" t="str">
            <v>N</v>
          </cell>
        </row>
        <row r="5646">
          <cell r="A5646" t="str">
            <v>N</v>
          </cell>
        </row>
        <row r="5647">
          <cell r="A5647" t="str">
            <v>N</v>
          </cell>
        </row>
        <row r="5648">
          <cell r="A5648" t="str">
            <v>N</v>
          </cell>
        </row>
        <row r="5649">
          <cell r="A5649" t="str">
            <v>N</v>
          </cell>
        </row>
        <row r="5650">
          <cell r="A5650" t="str">
            <v>N</v>
          </cell>
        </row>
        <row r="5651">
          <cell r="A5651" t="str">
            <v>N</v>
          </cell>
        </row>
        <row r="5652">
          <cell r="A5652" t="str">
            <v>N</v>
          </cell>
        </row>
        <row r="5653">
          <cell r="A5653" t="str">
            <v>N</v>
          </cell>
        </row>
        <row r="5654">
          <cell r="A5654" t="str">
            <v>N</v>
          </cell>
        </row>
        <row r="5655">
          <cell r="A5655" t="str">
            <v>N</v>
          </cell>
        </row>
        <row r="5656">
          <cell r="A5656" t="str">
            <v>N</v>
          </cell>
        </row>
        <row r="5657">
          <cell r="A5657" t="str">
            <v>N</v>
          </cell>
        </row>
        <row r="5658">
          <cell r="A5658" t="str">
            <v>N</v>
          </cell>
        </row>
        <row r="5659">
          <cell r="A5659" t="str">
            <v>N</v>
          </cell>
        </row>
        <row r="5660">
          <cell r="A5660" t="str">
            <v>N</v>
          </cell>
        </row>
        <row r="5661">
          <cell r="A5661" t="str">
            <v>N</v>
          </cell>
        </row>
        <row r="5662">
          <cell r="A5662" t="str">
            <v>N</v>
          </cell>
        </row>
        <row r="5663">
          <cell r="A5663" t="str">
            <v>N</v>
          </cell>
        </row>
        <row r="5664">
          <cell r="A5664" t="str">
            <v>N</v>
          </cell>
        </row>
        <row r="5665">
          <cell r="A5665" t="str">
            <v>N</v>
          </cell>
        </row>
        <row r="5666">
          <cell r="A5666" t="str">
            <v>N</v>
          </cell>
        </row>
        <row r="5667">
          <cell r="A5667" t="str">
            <v>N</v>
          </cell>
        </row>
        <row r="5668">
          <cell r="A5668" t="str">
            <v>N</v>
          </cell>
        </row>
        <row r="5669">
          <cell r="A5669" t="str">
            <v>N</v>
          </cell>
        </row>
        <row r="5670">
          <cell r="A5670" t="str">
            <v>N</v>
          </cell>
        </row>
        <row r="5671">
          <cell r="A5671" t="str">
            <v>N</v>
          </cell>
        </row>
        <row r="5672">
          <cell r="A5672" t="str">
            <v>N</v>
          </cell>
        </row>
        <row r="5673">
          <cell r="A5673" t="str">
            <v>N</v>
          </cell>
        </row>
        <row r="5674">
          <cell r="A5674" t="str">
            <v>N</v>
          </cell>
        </row>
        <row r="5675">
          <cell r="A5675" t="str">
            <v>N</v>
          </cell>
        </row>
        <row r="5676">
          <cell r="A5676" t="str">
            <v>N</v>
          </cell>
        </row>
        <row r="5677">
          <cell r="A5677" t="str">
            <v>N</v>
          </cell>
        </row>
        <row r="5678">
          <cell r="A5678" t="str">
            <v>N</v>
          </cell>
        </row>
        <row r="5679">
          <cell r="A5679" t="str">
            <v>N</v>
          </cell>
        </row>
        <row r="5680">
          <cell r="A5680" t="str">
            <v>N</v>
          </cell>
        </row>
        <row r="5681">
          <cell r="A5681" t="str">
            <v>N</v>
          </cell>
        </row>
        <row r="5682">
          <cell r="A5682" t="str">
            <v>N</v>
          </cell>
        </row>
        <row r="5683">
          <cell r="A5683" t="str">
            <v>N</v>
          </cell>
        </row>
        <row r="5684">
          <cell r="A5684" t="str">
            <v>N</v>
          </cell>
        </row>
        <row r="5685">
          <cell r="A5685" t="str">
            <v>N</v>
          </cell>
        </row>
        <row r="5686">
          <cell r="A5686" t="str">
            <v>N</v>
          </cell>
        </row>
        <row r="5687">
          <cell r="A5687" t="str">
            <v>N</v>
          </cell>
        </row>
        <row r="5688">
          <cell r="A5688" t="str">
            <v>N</v>
          </cell>
        </row>
        <row r="5689">
          <cell r="A5689" t="str">
            <v>N</v>
          </cell>
        </row>
        <row r="5690">
          <cell r="A5690" t="str">
            <v>N</v>
          </cell>
        </row>
        <row r="5691">
          <cell r="A5691" t="str">
            <v>N</v>
          </cell>
        </row>
        <row r="5692">
          <cell r="A5692" t="str">
            <v>N</v>
          </cell>
        </row>
        <row r="5693">
          <cell r="A5693" t="str">
            <v>N</v>
          </cell>
        </row>
        <row r="5694">
          <cell r="A5694" t="str">
            <v>N</v>
          </cell>
        </row>
        <row r="5695">
          <cell r="A5695" t="str">
            <v>N</v>
          </cell>
        </row>
        <row r="5696">
          <cell r="A5696" t="str">
            <v>N</v>
          </cell>
        </row>
        <row r="5697">
          <cell r="A5697" t="str">
            <v>N</v>
          </cell>
        </row>
        <row r="5698">
          <cell r="A5698" t="str">
            <v>N</v>
          </cell>
        </row>
        <row r="5699">
          <cell r="A5699" t="str">
            <v>N</v>
          </cell>
        </row>
        <row r="5700">
          <cell r="A5700" t="str">
            <v>N</v>
          </cell>
        </row>
        <row r="5701">
          <cell r="A5701" t="str">
            <v>N</v>
          </cell>
        </row>
        <row r="5702">
          <cell r="A5702" t="str">
            <v>N</v>
          </cell>
        </row>
        <row r="5703">
          <cell r="A5703" t="str">
            <v>N</v>
          </cell>
        </row>
        <row r="5704">
          <cell r="A5704" t="str">
            <v>N</v>
          </cell>
        </row>
        <row r="5705">
          <cell r="A5705" t="str">
            <v>N</v>
          </cell>
        </row>
        <row r="5706">
          <cell r="A5706" t="str">
            <v>N</v>
          </cell>
        </row>
        <row r="5707">
          <cell r="A5707" t="str">
            <v>N</v>
          </cell>
        </row>
        <row r="5708">
          <cell r="A5708" t="str">
            <v>N</v>
          </cell>
        </row>
        <row r="5709">
          <cell r="A5709" t="str">
            <v>N</v>
          </cell>
        </row>
        <row r="5710">
          <cell r="A5710" t="str">
            <v>N</v>
          </cell>
        </row>
        <row r="5711">
          <cell r="A5711" t="str">
            <v>N</v>
          </cell>
        </row>
        <row r="5712">
          <cell r="A5712" t="str">
            <v>N</v>
          </cell>
        </row>
        <row r="5713">
          <cell r="A5713" t="str">
            <v>N</v>
          </cell>
        </row>
        <row r="5714">
          <cell r="A5714" t="str">
            <v>N</v>
          </cell>
        </row>
        <row r="5715">
          <cell r="A5715" t="str">
            <v>N</v>
          </cell>
        </row>
        <row r="5716">
          <cell r="A5716" t="str">
            <v>N</v>
          </cell>
        </row>
        <row r="5717">
          <cell r="A5717" t="str">
            <v>N</v>
          </cell>
        </row>
        <row r="5718">
          <cell r="A5718" t="str">
            <v>N</v>
          </cell>
        </row>
        <row r="5719">
          <cell r="A5719" t="str">
            <v>N</v>
          </cell>
        </row>
        <row r="5720">
          <cell r="A5720" t="str">
            <v>N</v>
          </cell>
        </row>
        <row r="5721">
          <cell r="A5721" t="str">
            <v>N</v>
          </cell>
        </row>
        <row r="5722">
          <cell r="A5722" t="str">
            <v>N</v>
          </cell>
        </row>
        <row r="5723">
          <cell r="A5723" t="str">
            <v>N</v>
          </cell>
        </row>
        <row r="5724">
          <cell r="A5724" t="str">
            <v>N</v>
          </cell>
        </row>
        <row r="5725">
          <cell r="A5725" t="str">
            <v>N</v>
          </cell>
        </row>
        <row r="5726">
          <cell r="A5726" t="str">
            <v>N</v>
          </cell>
        </row>
        <row r="5727">
          <cell r="A5727" t="str">
            <v>N</v>
          </cell>
        </row>
        <row r="5728">
          <cell r="A5728" t="str">
            <v>N</v>
          </cell>
        </row>
        <row r="5729">
          <cell r="A5729" t="str">
            <v>N</v>
          </cell>
        </row>
        <row r="5730">
          <cell r="A5730" t="str">
            <v>N</v>
          </cell>
        </row>
        <row r="5731">
          <cell r="A5731" t="str">
            <v>N</v>
          </cell>
        </row>
        <row r="5732">
          <cell r="A5732" t="str">
            <v>N</v>
          </cell>
        </row>
        <row r="5733">
          <cell r="A5733" t="str">
            <v>N</v>
          </cell>
        </row>
        <row r="5734">
          <cell r="A5734" t="str">
            <v>N</v>
          </cell>
        </row>
        <row r="5735">
          <cell r="A5735" t="str">
            <v>N</v>
          </cell>
        </row>
        <row r="5736">
          <cell r="A5736" t="str">
            <v>N</v>
          </cell>
        </row>
        <row r="5737">
          <cell r="A5737" t="str">
            <v>N</v>
          </cell>
        </row>
        <row r="5738">
          <cell r="A5738" t="str">
            <v>N</v>
          </cell>
        </row>
        <row r="5739">
          <cell r="A5739" t="str">
            <v>N</v>
          </cell>
        </row>
        <row r="5740">
          <cell r="A5740" t="str">
            <v>N</v>
          </cell>
        </row>
        <row r="5741">
          <cell r="A5741" t="str">
            <v>N</v>
          </cell>
        </row>
        <row r="5742">
          <cell r="A5742" t="str">
            <v>N</v>
          </cell>
        </row>
        <row r="5743">
          <cell r="A5743" t="str">
            <v>N</v>
          </cell>
        </row>
        <row r="5744">
          <cell r="A5744" t="str">
            <v>N</v>
          </cell>
        </row>
        <row r="5745">
          <cell r="A5745" t="str">
            <v>N</v>
          </cell>
        </row>
        <row r="5746">
          <cell r="A5746" t="str">
            <v>N</v>
          </cell>
        </row>
        <row r="5747">
          <cell r="A5747" t="str">
            <v>N</v>
          </cell>
        </row>
        <row r="5748">
          <cell r="A5748" t="str">
            <v>N</v>
          </cell>
        </row>
        <row r="5749">
          <cell r="A5749" t="str">
            <v>N</v>
          </cell>
        </row>
        <row r="5750">
          <cell r="A5750" t="str">
            <v>N</v>
          </cell>
        </row>
        <row r="5751">
          <cell r="A5751" t="str">
            <v>N</v>
          </cell>
        </row>
        <row r="5752">
          <cell r="A5752" t="str">
            <v>N</v>
          </cell>
        </row>
        <row r="5753">
          <cell r="A5753" t="str">
            <v>N</v>
          </cell>
        </row>
        <row r="5754">
          <cell r="A5754" t="str">
            <v>N</v>
          </cell>
        </row>
        <row r="5755">
          <cell r="A5755" t="str">
            <v>N</v>
          </cell>
        </row>
        <row r="5756">
          <cell r="A5756" t="str">
            <v>N</v>
          </cell>
        </row>
        <row r="5757">
          <cell r="A5757" t="str">
            <v>N</v>
          </cell>
        </row>
        <row r="5758">
          <cell r="A5758" t="str">
            <v>N</v>
          </cell>
        </row>
        <row r="5759">
          <cell r="A5759" t="str">
            <v>N</v>
          </cell>
        </row>
        <row r="5760">
          <cell r="A5760" t="str">
            <v>N</v>
          </cell>
        </row>
        <row r="5761">
          <cell r="A5761" t="str">
            <v>N</v>
          </cell>
        </row>
        <row r="5762">
          <cell r="A5762" t="str">
            <v>N</v>
          </cell>
        </row>
        <row r="5763">
          <cell r="A5763" t="str">
            <v>N</v>
          </cell>
        </row>
        <row r="5764">
          <cell r="A5764" t="str">
            <v>N</v>
          </cell>
        </row>
        <row r="5765">
          <cell r="A5765" t="str">
            <v>N</v>
          </cell>
        </row>
        <row r="5766">
          <cell r="A5766" t="str">
            <v>N</v>
          </cell>
        </row>
        <row r="5767">
          <cell r="A5767" t="str">
            <v>N</v>
          </cell>
        </row>
        <row r="5768">
          <cell r="A5768" t="str">
            <v>N</v>
          </cell>
        </row>
        <row r="5769">
          <cell r="A5769" t="str">
            <v>N</v>
          </cell>
        </row>
        <row r="5770">
          <cell r="A5770" t="str">
            <v>N</v>
          </cell>
        </row>
        <row r="5771">
          <cell r="A5771" t="str">
            <v>N</v>
          </cell>
        </row>
        <row r="5772">
          <cell r="A5772" t="str">
            <v>N</v>
          </cell>
        </row>
        <row r="5773">
          <cell r="A5773" t="str">
            <v>N</v>
          </cell>
        </row>
        <row r="5774">
          <cell r="A5774" t="str">
            <v>N</v>
          </cell>
        </row>
        <row r="5775">
          <cell r="A5775" t="str">
            <v>N</v>
          </cell>
        </row>
        <row r="5776">
          <cell r="A5776" t="str">
            <v>N</v>
          </cell>
        </row>
        <row r="5777">
          <cell r="A5777" t="str">
            <v>N</v>
          </cell>
        </row>
        <row r="5778">
          <cell r="A5778" t="str">
            <v>N</v>
          </cell>
        </row>
        <row r="5779">
          <cell r="A5779" t="str">
            <v>N</v>
          </cell>
        </row>
        <row r="5780">
          <cell r="A5780" t="str">
            <v>N</v>
          </cell>
        </row>
        <row r="5781">
          <cell r="A5781" t="str">
            <v>N</v>
          </cell>
        </row>
        <row r="5782">
          <cell r="A5782" t="str">
            <v>N</v>
          </cell>
        </row>
        <row r="5783">
          <cell r="A5783" t="str">
            <v>N</v>
          </cell>
        </row>
        <row r="5784">
          <cell r="A5784" t="str">
            <v>N</v>
          </cell>
        </row>
        <row r="5785">
          <cell r="A5785" t="str">
            <v>N</v>
          </cell>
        </row>
        <row r="5786">
          <cell r="A5786" t="str">
            <v>N</v>
          </cell>
        </row>
        <row r="5787">
          <cell r="A5787" t="str">
            <v>N</v>
          </cell>
        </row>
        <row r="5788">
          <cell r="A5788" t="str">
            <v>N</v>
          </cell>
        </row>
        <row r="5789">
          <cell r="A5789" t="str">
            <v>N</v>
          </cell>
        </row>
        <row r="5790">
          <cell r="A5790" t="str">
            <v>N</v>
          </cell>
        </row>
        <row r="5791">
          <cell r="A5791" t="str">
            <v>N</v>
          </cell>
        </row>
        <row r="5792">
          <cell r="A5792" t="str">
            <v>N</v>
          </cell>
        </row>
        <row r="5793">
          <cell r="A5793" t="str">
            <v>N</v>
          </cell>
        </row>
        <row r="5794">
          <cell r="A5794" t="str">
            <v>N</v>
          </cell>
        </row>
        <row r="5795">
          <cell r="A5795" t="str">
            <v>N</v>
          </cell>
        </row>
        <row r="5796">
          <cell r="A5796" t="str">
            <v>N</v>
          </cell>
        </row>
        <row r="5797">
          <cell r="A5797" t="str">
            <v>N</v>
          </cell>
        </row>
        <row r="5798">
          <cell r="A5798" t="str">
            <v>N</v>
          </cell>
        </row>
        <row r="5799">
          <cell r="A5799" t="str">
            <v>N</v>
          </cell>
        </row>
        <row r="5800">
          <cell r="A5800" t="str">
            <v>N</v>
          </cell>
        </row>
        <row r="5801">
          <cell r="A5801" t="str">
            <v>N</v>
          </cell>
        </row>
        <row r="5802">
          <cell r="A5802" t="str">
            <v>N</v>
          </cell>
        </row>
        <row r="5803">
          <cell r="A5803" t="str">
            <v>N</v>
          </cell>
        </row>
        <row r="5804">
          <cell r="A5804" t="str">
            <v>N</v>
          </cell>
        </row>
        <row r="5805">
          <cell r="A5805" t="str">
            <v>N</v>
          </cell>
        </row>
        <row r="5806">
          <cell r="A5806" t="str">
            <v>N</v>
          </cell>
        </row>
        <row r="5807">
          <cell r="A5807" t="str">
            <v>N</v>
          </cell>
        </row>
        <row r="5808">
          <cell r="A5808" t="str">
            <v>N</v>
          </cell>
        </row>
        <row r="5809">
          <cell r="A5809" t="str">
            <v>N</v>
          </cell>
        </row>
        <row r="5810">
          <cell r="A5810" t="str">
            <v>N</v>
          </cell>
        </row>
        <row r="5811">
          <cell r="A5811" t="str">
            <v>N</v>
          </cell>
        </row>
        <row r="5812">
          <cell r="A5812" t="str">
            <v>N</v>
          </cell>
        </row>
        <row r="5813">
          <cell r="A5813" t="str">
            <v>N</v>
          </cell>
        </row>
        <row r="5814">
          <cell r="A5814" t="str">
            <v>N</v>
          </cell>
        </row>
        <row r="5815">
          <cell r="A5815" t="str">
            <v>N</v>
          </cell>
        </row>
        <row r="5816">
          <cell r="A5816" t="str">
            <v>N</v>
          </cell>
        </row>
        <row r="5817">
          <cell r="A5817" t="str">
            <v>N</v>
          </cell>
        </row>
        <row r="5818">
          <cell r="A5818" t="str">
            <v>N</v>
          </cell>
        </row>
        <row r="5819">
          <cell r="A5819" t="str">
            <v>N</v>
          </cell>
        </row>
        <row r="5820">
          <cell r="A5820" t="str">
            <v>N</v>
          </cell>
        </row>
        <row r="5821">
          <cell r="A5821" t="str">
            <v>N</v>
          </cell>
        </row>
        <row r="5822">
          <cell r="A5822" t="str">
            <v>N</v>
          </cell>
        </row>
        <row r="5823">
          <cell r="A5823" t="str">
            <v>N</v>
          </cell>
        </row>
        <row r="5824">
          <cell r="A5824" t="str">
            <v>N</v>
          </cell>
        </row>
        <row r="5825">
          <cell r="A5825" t="str">
            <v>N</v>
          </cell>
        </row>
        <row r="5826">
          <cell r="A5826" t="str">
            <v>N</v>
          </cell>
        </row>
        <row r="5827">
          <cell r="A5827" t="str">
            <v>N</v>
          </cell>
        </row>
        <row r="5828">
          <cell r="A5828" t="str">
            <v>N</v>
          </cell>
        </row>
        <row r="5829">
          <cell r="A5829" t="str">
            <v>N</v>
          </cell>
        </row>
        <row r="5830">
          <cell r="A5830" t="str">
            <v>N</v>
          </cell>
        </row>
        <row r="5831">
          <cell r="A5831" t="str">
            <v>N</v>
          </cell>
        </row>
        <row r="5832">
          <cell r="A5832" t="str">
            <v>N</v>
          </cell>
        </row>
        <row r="5833">
          <cell r="A5833" t="str">
            <v>N</v>
          </cell>
        </row>
        <row r="5834">
          <cell r="A5834" t="str">
            <v>N</v>
          </cell>
        </row>
        <row r="5835">
          <cell r="A5835" t="str">
            <v>N</v>
          </cell>
        </row>
        <row r="5836">
          <cell r="A5836" t="str">
            <v>N</v>
          </cell>
        </row>
        <row r="5837">
          <cell r="A5837" t="str">
            <v>N</v>
          </cell>
        </row>
        <row r="5838">
          <cell r="A5838" t="str">
            <v>N</v>
          </cell>
        </row>
        <row r="5839">
          <cell r="A5839" t="str">
            <v>N</v>
          </cell>
        </row>
        <row r="5840">
          <cell r="A5840" t="str">
            <v>N</v>
          </cell>
        </row>
        <row r="5841">
          <cell r="A5841" t="str">
            <v>N</v>
          </cell>
        </row>
        <row r="5842">
          <cell r="A5842" t="str">
            <v>N</v>
          </cell>
        </row>
        <row r="5843">
          <cell r="A5843" t="str">
            <v>N</v>
          </cell>
        </row>
        <row r="5844">
          <cell r="A5844" t="str">
            <v>N</v>
          </cell>
        </row>
        <row r="5845">
          <cell r="A5845" t="str">
            <v>N</v>
          </cell>
        </row>
        <row r="5846">
          <cell r="A5846" t="str">
            <v>N</v>
          </cell>
        </row>
        <row r="5847">
          <cell r="A5847" t="str">
            <v>N</v>
          </cell>
        </row>
        <row r="5848">
          <cell r="A5848" t="str">
            <v>N</v>
          </cell>
        </row>
        <row r="5849">
          <cell r="A5849" t="str">
            <v>N</v>
          </cell>
        </row>
        <row r="5850">
          <cell r="A5850" t="str">
            <v>N</v>
          </cell>
        </row>
        <row r="5851">
          <cell r="A5851" t="str">
            <v>N</v>
          </cell>
        </row>
        <row r="5852">
          <cell r="A5852" t="str">
            <v>N</v>
          </cell>
        </row>
        <row r="5853">
          <cell r="A5853" t="str">
            <v>N</v>
          </cell>
        </row>
        <row r="5854">
          <cell r="A5854" t="str">
            <v>N</v>
          </cell>
        </row>
        <row r="5855">
          <cell r="A5855" t="str">
            <v>N</v>
          </cell>
        </row>
        <row r="5856">
          <cell r="A5856" t="str">
            <v>N</v>
          </cell>
        </row>
        <row r="5857">
          <cell r="A5857" t="str">
            <v>N</v>
          </cell>
        </row>
        <row r="5858">
          <cell r="A5858" t="str">
            <v>N</v>
          </cell>
        </row>
        <row r="5859">
          <cell r="A5859" t="str">
            <v>N</v>
          </cell>
        </row>
        <row r="5860">
          <cell r="A5860" t="str">
            <v>N</v>
          </cell>
        </row>
        <row r="5861">
          <cell r="A5861" t="str">
            <v>N</v>
          </cell>
        </row>
        <row r="5862">
          <cell r="A5862" t="str">
            <v>N</v>
          </cell>
        </row>
        <row r="5863">
          <cell r="A5863" t="str">
            <v>N</v>
          </cell>
        </row>
        <row r="5864">
          <cell r="A5864" t="str">
            <v>N</v>
          </cell>
        </row>
        <row r="5865">
          <cell r="A5865" t="str">
            <v>N</v>
          </cell>
        </row>
        <row r="5866">
          <cell r="A5866" t="str">
            <v>N</v>
          </cell>
        </row>
        <row r="5867">
          <cell r="A5867" t="str">
            <v>N</v>
          </cell>
        </row>
        <row r="5868">
          <cell r="A5868" t="str">
            <v>N</v>
          </cell>
        </row>
        <row r="5869">
          <cell r="A5869" t="str">
            <v>N</v>
          </cell>
        </row>
        <row r="5870">
          <cell r="A5870" t="str">
            <v>N</v>
          </cell>
        </row>
        <row r="5871">
          <cell r="A5871" t="str">
            <v>N</v>
          </cell>
        </row>
        <row r="5872">
          <cell r="A5872" t="str">
            <v>N</v>
          </cell>
        </row>
        <row r="5873">
          <cell r="A5873" t="str">
            <v>N</v>
          </cell>
        </row>
        <row r="5874">
          <cell r="A5874" t="str">
            <v>N</v>
          </cell>
        </row>
        <row r="5875">
          <cell r="A5875" t="str">
            <v>N</v>
          </cell>
        </row>
        <row r="5876">
          <cell r="A5876" t="str">
            <v>N</v>
          </cell>
        </row>
        <row r="5877">
          <cell r="A5877" t="str">
            <v>N</v>
          </cell>
        </row>
        <row r="5878">
          <cell r="A5878" t="str">
            <v>N</v>
          </cell>
        </row>
        <row r="5879">
          <cell r="A5879" t="str">
            <v>N</v>
          </cell>
        </row>
        <row r="5880">
          <cell r="A5880" t="str">
            <v>N</v>
          </cell>
        </row>
        <row r="5881">
          <cell r="A5881" t="str">
            <v>N</v>
          </cell>
        </row>
        <row r="5882">
          <cell r="A5882" t="str">
            <v>N</v>
          </cell>
        </row>
        <row r="5883">
          <cell r="A5883" t="str">
            <v>N</v>
          </cell>
        </row>
        <row r="5884">
          <cell r="A5884" t="str">
            <v>N</v>
          </cell>
        </row>
        <row r="5885">
          <cell r="A5885" t="str">
            <v>N</v>
          </cell>
        </row>
        <row r="5886">
          <cell r="A5886" t="str">
            <v>N</v>
          </cell>
        </row>
        <row r="5887">
          <cell r="A5887" t="str">
            <v>N</v>
          </cell>
        </row>
        <row r="5888">
          <cell r="A5888" t="str">
            <v>N</v>
          </cell>
        </row>
        <row r="5889">
          <cell r="A5889" t="str">
            <v>N</v>
          </cell>
        </row>
        <row r="5890">
          <cell r="A5890" t="str">
            <v>N</v>
          </cell>
        </row>
        <row r="5891">
          <cell r="A5891" t="str">
            <v>N</v>
          </cell>
        </row>
        <row r="5892">
          <cell r="A5892" t="str">
            <v>N</v>
          </cell>
        </row>
        <row r="5893">
          <cell r="A5893" t="str">
            <v>N</v>
          </cell>
        </row>
        <row r="5894">
          <cell r="A5894" t="str">
            <v>N</v>
          </cell>
        </row>
        <row r="5895">
          <cell r="A5895" t="str">
            <v>N</v>
          </cell>
        </row>
        <row r="5896">
          <cell r="A5896" t="str">
            <v>N</v>
          </cell>
        </row>
        <row r="5897">
          <cell r="A5897" t="str">
            <v>N</v>
          </cell>
        </row>
        <row r="5898">
          <cell r="A5898" t="str">
            <v>N</v>
          </cell>
        </row>
        <row r="5899">
          <cell r="A5899" t="str">
            <v>N</v>
          </cell>
        </row>
        <row r="5900">
          <cell r="A5900" t="str">
            <v>N</v>
          </cell>
        </row>
        <row r="5901">
          <cell r="A5901" t="str">
            <v>N</v>
          </cell>
        </row>
        <row r="5902">
          <cell r="A5902" t="str">
            <v>N</v>
          </cell>
        </row>
        <row r="5903">
          <cell r="A5903" t="str">
            <v>N</v>
          </cell>
        </row>
        <row r="5904">
          <cell r="A5904" t="str">
            <v>N</v>
          </cell>
        </row>
        <row r="5905">
          <cell r="A5905" t="str">
            <v>N</v>
          </cell>
        </row>
        <row r="5906">
          <cell r="A5906" t="str">
            <v>N</v>
          </cell>
        </row>
        <row r="5907">
          <cell r="A5907" t="str">
            <v>N</v>
          </cell>
        </row>
        <row r="5908">
          <cell r="A5908" t="str">
            <v>N</v>
          </cell>
        </row>
        <row r="5909">
          <cell r="A5909" t="str">
            <v>N</v>
          </cell>
        </row>
        <row r="5910">
          <cell r="A5910" t="str">
            <v>N</v>
          </cell>
        </row>
        <row r="5911">
          <cell r="A5911" t="str">
            <v>N</v>
          </cell>
        </row>
        <row r="5912">
          <cell r="A5912" t="str">
            <v>N</v>
          </cell>
        </row>
        <row r="5913">
          <cell r="A5913" t="str">
            <v>N</v>
          </cell>
        </row>
        <row r="5914">
          <cell r="A5914" t="str">
            <v>N</v>
          </cell>
        </row>
        <row r="5915">
          <cell r="A5915" t="str">
            <v>N</v>
          </cell>
        </row>
        <row r="5916">
          <cell r="A5916" t="str">
            <v>N</v>
          </cell>
        </row>
        <row r="5917">
          <cell r="A5917" t="str">
            <v>N</v>
          </cell>
        </row>
        <row r="5918">
          <cell r="A5918" t="str">
            <v>N</v>
          </cell>
        </row>
        <row r="5919">
          <cell r="A5919" t="str">
            <v>N</v>
          </cell>
        </row>
        <row r="5920">
          <cell r="A5920" t="str">
            <v>N</v>
          </cell>
        </row>
        <row r="5921">
          <cell r="A5921" t="str">
            <v>N</v>
          </cell>
        </row>
        <row r="5922">
          <cell r="A5922" t="str">
            <v>N</v>
          </cell>
        </row>
        <row r="5923">
          <cell r="A5923" t="str">
            <v>N</v>
          </cell>
        </row>
        <row r="5924">
          <cell r="A5924" t="str">
            <v>N</v>
          </cell>
        </row>
        <row r="5925">
          <cell r="A5925" t="str">
            <v>N</v>
          </cell>
        </row>
        <row r="5926">
          <cell r="A5926" t="str">
            <v>N</v>
          </cell>
        </row>
        <row r="5927">
          <cell r="A5927" t="str">
            <v>N</v>
          </cell>
        </row>
        <row r="5928">
          <cell r="A5928" t="str">
            <v>N</v>
          </cell>
        </row>
        <row r="5929">
          <cell r="A5929" t="str">
            <v>N</v>
          </cell>
        </row>
        <row r="5930">
          <cell r="A5930" t="str">
            <v>N</v>
          </cell>
        </row>
        <row r="5931">
          <cell r="A5931" t="str">
            <v>N</v>
          </cell>
        </row>
        <row r="5932">
          <cell r="A5932" t="str">
            <v>N</v>
          </cell>
        </row>
        <row r="5933">
          <cell r="A5933" t="str">
            <v>N</v>
          </cell>
        </row>
        <row r="5934">
          <cell r="A5934" t="str">
            <v>N</v>
          </cell>
        </row>
        <row r="5935">
          <cell r="A5935" t="str">
            <v>N</v>
          </cell>
        </row>
        <row r="5936">
          <cell r="A5936" t="str">
            <v>N</v>
          </cell>
        </row>
        <row r="5937">
          <cell r="A5937" t="str">
            <v>N</v>
          </cell>
        </row>
        <row r="5938">
          <cell r="A5938" t="str">
            <v>N</v>
          </cell>
        </row>
        <row r="5939">
          <cell r="A5939" t="str">
            <v>N</v>
          </cell>
        </row>
        <row r="5940">
          <cell r="A5940" t="str">
            <v>N</v>
          </cell>
        </row>
        <row r="5941">
          <cell r="A5941" t="str">
            <v>N</v>
          </cell>
        </row>
        <row r="5942">
          <cell r="A5942" t="str">
            <v>N</v>
          </cell>
        </row>
        <row r="5943">
          <cell r="A5943" t="str">
            <v>N</v>
          </cell>
        </row>
        <row r="5944">
          <cell r="A5944" t="str">
            <v>N</v>
          </cell>
        </row>
        <row r="5945">
          <cell r="A5945" t="str">
            <v>N</v>
          </cell>
        </row>
        <row r="5946">
          <cell r="A5946" t="str">
            <v>N</v>
          </cell>
        </row>
        <row r="5947">
          <cell r="A5947" t="str">
            <v>N</v>
          </cell>
        </row>
        <row r="5948">
          <cell r="A5948" t="str">
            <v>N</v>
          </cell>
        </row>
        <row r="5949">
          <cell r="A5949" t="str">
            <v>N</v>
          </cell>
        </row>
        <row r="5950">
          <cell r="A5950" t="str">
            <v>N</v>
          </cell>
        </row>
        <row r="5951">
          <cell r="A5951" t="str">
            <v>N</v>
          </cell>
        </row>
        <row r="5952">
          <cell r="A5952" t="str">
            <v>N</v>
          </cell>
        </row>
        <row r="5953">
          <cell r="A5953" t="str">
            <v>N</v>
          </cell>
        </row>
        <row r="5954">
          <cell r="A5954" t="str">
            <v>N</v>
          </cell>
        </row>
        <row r="5955">
          <cell r="A5955" t="str">
            <v>N</v>
          </cell>
        </row>
        <row r="5956">
          <cell r="A5956" t="str">
            <v>N</v>
          </cell>
        </row>
        <row r="5957">
          <cell r="A5957" t="str">
            <v>N</v>
          </cell>
        </row>
        <row r="5958">
          <cell r="A5958" t="str">
            <v>N</v>
          </cell>
        </row>
        <row r="5959">
          <cell r="A5959" t="str">
            <v>N</v>
          </cell>
        </row>
        <row r="5960">
          <cell r="A5960" t="str">
            <v>N</v>
          </cell>
        </row>
        <row r="5961">
          <cell r="A5961" t="str">
            <v>N</v>
          </cell>
        </row>
        <row r="5962">
          <cell r="A5962" t="str">
            <v>N</v>
          </cell>
        </row>
        <row r="5963">
          <cell r="A5963" t="str">
            <v>N</v>
          </cell>
        </row>
        <row r="5964">
          <cell r="A5964" t="str">
            <v>N</v>
          </cell>
        </row>
        <row r="5965">
          <cell r="A5965" t="str">
            <v>N</v>
          </cell>
        </row>
        <row r="5966">
          <cell r="A5966" t="str">
            <v>N</v>
          </cell>
        </row>
        <row r="5967">
          <cell r="A5967" t="str">
            <v>N</v>
          </cell>
        </row>
        <row r="5968">
          <cell r="A5968" t="str">
            <v>N</v>
          </cell>
        </row>
        <row r="5969">
          <cell r="A5969" t="str">
            <v>N</v>
          </cell>
        </row>
        <row r="5970">
          <cell r="A5970" t="str">
            <v>N</v>
          </cell>
        </row>
        <row r="5971">
          <cell r="A5971" t="str">
            <v>N</v>
          </cell>
        </row>
        <row r="5972">
          <cell r="A5972" t="str">
            <v>N</v>
          </cell>
        </row>
        <row r="5973">
          <cell r="A5973" t="str">
            <v>N</v>
          </cell>
        </row>
        <row r="5974">
          <cell r="A5974" t="str">
            <v>N</v>
          </cell>
        </row>
        <row r="5975">
          <cell r="A5975" t="str">
            <v>N</v>
          </cell>
        </row>
        <row r="5976">
          <cell r="A5976" t="str">
            <v>N</v>
          </cell>
        </row>
        <row r="5977">
          <cell r="A5977" t="str">
            <v>N</v>
          </cell>
        </row>
        <row r="5978">
          <cell r="A5978" t="str">
            <v>N</v>
          </cell>
        </row>
        <row r="5979">
          <cell r="A5979" t="str">
            <v>N</v>
          </cell>
        </row>
        <row r="5980">
          <cell r="A5980" t="str">
            <v>N</v>
          </cell>
        </row>
        <row r="5981">
          <cell r="A5981" t="str">
            <v>N</v>
          </cell>
        </row>
        <row r="5982">
          <cell r="A5982" t="str">
            <v>N</v>
          </cell>
        </row>
        <row r="5983">
          <cell r="A5983" t="str">
            <v>N</v>
          </cell>
        </row>
        <row r="5984">
          <cell r="A5984" t="str">
            <v>N</v>
          </cell>
        </row>
        <row r="5985">
          <cell r="A5985" t="str">
            <v>N</v>
          </cell>
        </row>
        <row r="5986">
          <cell r="A5986" t="str">
            <v>N</v>
          </cell>
        </row>
        <row r="5987">
          <cell r="A5987" t="str">
            <v>N</v>
          </cell>
        </row>
        <row r="5988">
          <cell r="A5988" t="str">
            <v>N</v>
          </cell>
        </row>
        <row r="5989">
          <cell r="A5989" t="str">
            <v>N</v>
          </cell>
        </row>
        <row r="5990">
          <cell r="A5990" t="str">
            <v>N</v>
          </cell>
        </row>
        <row r="5991">
          <cell r="A5991" t="str">
            <v>N</v>
          </cell>
        </row>
        <row r="5992">
          <cell r="A5992" t="str">
            <v>N</v>
          </cell>
        </row>
        <row r="5993">
          <cell r="A5993" t="str">
            <v>N</v>
          </cell>
        </row>
        <row r="5994">
          <cell r="A5994" t="str">
            <v>N</v>
          </cell>
        </row>
        <row r="5995">
          <cell r="A5995" t="str">
            <v>N</v>
          </cell>
        </row>
        <row r="5996">
          <cell r="A5996" t="str">
            <v>N</v>
          </cell>
        </row>
        <row r="5997">
          <cell r="A5997" t="str">
            <v>N</v>
          </cell>
        </row>
        <row r="5998">
          <cell r="A5998" t="str">
            <v>N</v>
          </cell>
        </row>
        <row r="5999">
          <cell r="A5999" t="str">
            <v>N</v>
          </cell>
        </row>
        <row r="6000">
          <cell r="A6000" t="str">
            <v>N</v>
          </cell>
        </row>
        <row r="6001">
          <cell r="A6001" t="str">
            <v>N</v>
          </cell>
        </row>
        <row r="6002">
          <cell r="A6002" t="str">
            <v>N</v>
          </cell>
        </row>
        <row r="6003">
          <cell r="A6003" t="str">
            <v>N</v>
          </cell>
        </row>
        <row r="6004">
          <cell r="A6004" t="str">
            <v>N</v>
          </cell>
        </row>
        <row r="6005">
          <cell r="A6005" t="str">
            <v>N</v>
          </cell>
        </row>
        <row r="6006">
          <cell r="A6006" t="str">
            <v>N</v>
          </cell>
        </row>
        <row r="6007">
          <cell r="A6007" t="str">
            <v>N</v>
          </cell>
        </row>
        <row r="6008">
          <cell r="A6008" t="str">
            <v>N</v>
          </cell>
        </row>
        <row r="6010">
          <cell r="A6010" t="str">
            <v>N</v>
          </cell>
        </row>
        <row r="6011">
          <cell r="A6011" t="str">
            <v>N</v>
          </cell>
        </row>
        <row r="6012">
          <cell r="A6012" t="str">
            <v>N</v>
          </cell>
        </row>
        <row r="6014">
          <cell r="A6014" t="str">
            <v>N</v>
          </cell>
        </row>
        <row r="6015">
          <cell r="A6015" t="str">
            <v>N</v>
          </cell>
        </row>
        <row r="6016">
          <cell r="A6016" t="str">
            <v>N</v>
          </cell>
        </row>
        <row r="6017">
          <cell r="A6017" t="str">
            <v>N</v>
          </cell>
        </row>
        <row r="6018">
          <cell r="A6018" t="str">
            <v>N</v>
          </cell>
        </row>
        <row r="6019">
          <cell r="A6019" t="str">
            <v>N</v>
          </cell>
        </row>
        <row r="6020">
          <cell r="A6020" t="str">
            <v>N</v>
          </cell>
        </row>
        <row r="6021">
          <cell r="A6021" t="str">
            <v>N</v>
          </cell>
        </row>
        <row r="6022">
          <cell r="A6022" t="str">
            <v>N</v>
          </cell>
        </row>
        <row r="6023">
          <cell r="A6023" t="str">
            <v>N</v>
          </cell>
        </row>
        <row r="6024">
          <cell r="A6024" t="str">
            <v>N</v>
          </cell>
        </row>
        <row r="6025">
          <cell r="A6025" t="str">
            <v>N</v>
          </cell>
        </row>
        <row r="6026">
          <cell r="A6026" t="str">
            <v>N</v>
          </cell>
        </row>
        <row r="6027">
          <cell r="A6027" t="str">
            <v>N</v>
          </cell>
        </row>
        <row r="6028">
          <cell r="A6028" t="str">
            <v>N</v>
          </cell>
        </row>
        <row r="6029">
          <cell r="A6029" t="str">
            <v>N</v>
          </cell>
        </row>
        <row r="6030">
          <cell r="A6030" t="str">
            <v>N</v>
          </cell>
        </row>
        <row r="6031">
          <cell r="A6031" t="str">
            <v>N</v>
          </cell>
        </row>
        <row r="6032">
          <cell r="A6032" t="str">
            <v>N</v>
          </cell>
        </row>
        <row r="6033">
          <cell r="A6033" t="str">
            <v>N</v>
          </cell>
        </row>
        <row r="6034">
          <cell r="A6034" t="str">
            <v>N</v>
          </cell>
        </row>
        <row r="6035">
          <cell r="A6035" t="str">
            <v>N</v>
          </cell>
        </row>
        <row r="6036">
          <cell r="A6036" t="str">
            <v>N</v>
          </cell>
        </row>
        <row r="6037">
          <cell r="A6037" t="str">
            <v>N</v>
          </cell>
        </row>
        <row r="6038">
          <cell r="A6038" t="str">
            <v>N</v>
          </cell>
        </row>
        <row r="6039">
          <cell r="A6039" t="str">
            <v>N</v>
          </cell>
        </row>
        <row r="6040">
          <cell r="A6040" t="str">
            <v>N</v>
          </cell>
        </row>
        <row r="6041">
          <cell r="A6041" t="str">
            <v>N</v>
          </cell>
        </row>
        <row r="6042">
          <cell r="A6042" t="str">
            <v>N</v>
          </cell>
        </row>
        <row r="6043">
          <cell r="A6043" t="str">
            <v>N</v>
          </cell>
        </row>
        <row r="6044">
          <cell r="A6044" t="str">
            <v>N</v>
          </cell>
        </row>
        <row r="6045">
          <cell r="A6045" t="str">
            <v>N</v>
          </cell>
        </row>
        <row r="6046">
          <cell r="A6046" t="str">
            <v>N</v>
          </cell>
        </row>
        <row r="6047">
          <cell r="A6047" t="str">
            <v>N</v>
          </cell>
        </row>
        <row r="6048">
          <cell r="A6048" t="str">
            <v>N</v>
          </cell>
        </row>
        <row r="6049">
          <cell r="A6049" t="str">
            <v>N</v>
          </cell>
        </row>
        <row r="6050">
          <cell r="A6050" t="str">
            <v>N</v>
          </cell>
        </row>
        <row r="6051">
          <cell r="A6051" t="str">
            <v>N</v>
          </cell>
        </row>
        <row r="6052">
          <cell r="A6052" t="str">
            <v>N</v>
          </cell>
        </row>
        <row r="6053">
          <cell r="A6053" t="str">
            <v>N</v>
          </cell>
        </row>
        <row r="6054">
          <cell r="A6054" t="str">
            <v>N</v>
          </cell>
        </row>
        <row r="6055">
          <cell r="A6055" t="str">
            <v>N</v>
          </cell>
        </row>
        <row r="6056">
          <cell r="A6056" t="str">
            <v>N</v>
          </cell>
        </row>
        <row r="6057">
          <cell r="A6057" t="str">
            <v>N</v>
          </cell>
        </row>
        <row r="6058">
          <cell r="A6058" t="str">
            <v>N</v>
          </cell>
        </row>
        <row r="6059">
          <cell r="A6059" t="str">
            <v>N</v>
          </cell>
        </row>
        <row r="6060">
          <cell r="A6060" t="str">
            <v>N</v>
          </cell>
        </row>
        <row r="6061">
          <cell r="A6061" t="str">
            <v>N</v>
          </cell>
        </row>
        <row r="6062">
          <cell r="A6062" t="str">
            <v>N</v>
          </cell>
        </row>
        <row r="6063">
          <cell r="A6063" t="str">
            <v>N</v>
          </cell>
        </row>
        <row r="6064">
          <cell r="A6064" t="str">
            <v>N</v>
          </cell>
        </row>
        <row r="6065">
          <cell r="A6065" t="str">
            <v>N</v>
          </cell>
        </row>
        <row r="6066">
          <cell r="A6066" t="str">
            <v>N</v>
          </cell>
        </row>
        <row r="6067">
          <cell r="A6067" t="str">
            <v>N</v>
          </cell>
        </row>
        <row r="6068">
          <cell r="A6068" t="str">
            <v>N</v>
          </cell>
        </row>
        <row r="6069">
          <cell r="A6069" t="str">
            <v>N</v>
          </cell>
        </row>
        <row r="6070">
          <cell r="A6070" t="str">
            <v>N</v>
          </cell>
        </row>
        <row r="6071">
          <cell r="A6071" t="str">
            <v>N</v>
          </cell>
        </row>
        <row r="6072">
          <cell r="A6072" t="str">
            <v>N</v>
          </cell>
        </row>
        <row r="6073">
          <cell r="A6073" t="str">
            <v>N</v>
          </cell>
        </row>
        <row r="6074">
          <cell r="A6074" t="str">
            <v>N</v>
          </cell>
        </row>
        <row r="6075">
          <cell r="A6075" t="str">
            <v>N</v>
          </cell>
        </row>
        <row r="6076">
          <cell r="A6076" t="str">
            <v>N</v>
          </cell>
        </row>
        <row r="6077">
          <cell r="A6077" t="str">
            <v>N</v>
          </cell>
        </row>
        <row r="6078">
          <cell r="A6078" t="str">
            <v>N</v>
          </cell>
        </row>
        <row r="6079">
          <cell r="A6079" t="str">
            <v>N</v>
          </cell>
        </row>
        <row r="6080">
          <cell r="A6080" t="str">
            <v>N</v>
          </cell>
        </row>
        <row r="6081">
          <cell r="A6081" t="str">
            <v>N</v>
          </cell>
        </row>
        <row r="6082">
          <cell r="A6082" t="str">
            <v>N</v>
          </cell>
        </row>
        <row r="6083">
          <cell r="A6083" t="str">
            <v>N</v>
          </cell>
        </row>
        <row r="6084">
          <cell r="A6084" t="str">
            <v>N</v>
          </cell>
        </row>
        <row r="6085">
          <cell r="A6085" t="str">
            <v>N</v>
          </cell>
        </row>
        <row r="6086">
          <cell r="A6086" t="str">
            <v>N</v>
          </cell>
        </row>
        <row r="6087">
          <cell r="A6087" t="str">
            <v>N</v>
          </cell>
        </row>
        <row r="6088">
          <cell r="A6088" t="str">
            <v>N</v>
          </cell>
        </row>
        <row r="6089">
          <cell r="A6089" t="str">
            <v>N</v>
          </cell>
        </row>
        <row r="6090">
          <cell r="A6090" t="str">
            <v>N</v>
          </cell>
        </row>
        <row r="6091">
          <cell r="A6091" t="str">
            <v>N</v>
          </cell>
        </row>
        <row r="6092">
          <cell r="A6092" t="str">
            <v>N</v>
          </cell>
        </row>
        <row r="6093">
          <cell r="A6093" t="str">
            <v>N</v>
          </cell>
        </row>
        <row r="6094">
          <cell r="A6094" t="str">
            <v>N</v>
          </cell>
        </row>
        <row r="6095">
          <cell r="A6095" t="str">
            <v>N</v>
          </cell>
        </row>
        <row r="6096">
          <cell r="A6096" t="str">
            <v>N</v>
          </cell>
        </row>
        <row r="6097">
          <cell r="A6097" t="str">
            <v>N</v>
          </cell>
        </row>
        <row r="6098">
          <cell r="A6098" t="str">
            <v>N</v>
          </cell>
        </row>
        <row r="6099">
          <cell r="A6099" t="str">
            <v>N</v>
          </cell>
        </row>
        <row r="6100">
          <cell r="A6100" t="str">
            <v>N</v>
          </cell>
        </row>
        <row r="6101">
          <cell r="A6101" t="str">
            <v>N</v>
          </cell>
        </row>
        <row r="6102">
          <cell r="A6102" t="str">
            <v>N</v>
          </cell>
        </row>
        <row r="6103">
          <cell r="A6103" t="str">
            <v>N</v>
          </cell>
        </row>
        <row r="6104">
          <cell r="A6104" t="str">
            <v>N</v>
          </cell>
        </row>
        <row r="6105">
          <cell r="A6105" t="str">
            <v>N</v>
          </cell>
        </row>
        <row r="6106">
          <cell r="A6106" t="str">
            <v>N</v>
          </cell>
        </row>
        <row r="6107">
          <cell r="A6107" t="str">
            <v>N</v>
          </cell>
        </row>
        <row r="6108">
          <cell r="A6108" t="str">
            <v>N</v>
          </cell>
        </row>
        <row r="6109">
          <cell r="A6109" t="str">
            <v>N</v>
          </cell>
        </row>
        <row r="6110">
          <cell r="A6110" t="str">
            <v>N</v>
          </cell>
        </row>
        <row r="6111">
          <cell r="A6111" t="str">
            <v>N</v>
          </cell>
        </row>
        <row r="6112">
          <cell r="A6112" t="str">
            <v>N</v>
          </cell>
        </row>
        <row r="6113">
          <cell r="A6113" t="str">
            <v>N</v>
          </cell>
        </row>
        <row r="6114">
          <cell r="A6114" t="str">
            <v>N</v>
          </cell>
        </row>
        <row r="6115">
          <cell r="A6115" t="str">
            <v>N</v>
          </cell>
        </row>
        <row r="6116">
          <cell r="A6116" t="str">
            <v>N</v>
          </cell>
        </row>
        <row r="6117">
          <cell r="A6117" t="str">
            <v>N</v>
          </cell>
        </row>
        <row r="6118">
          <cell r="A6118" t="str">
            <v>N</v>
          </cell>
        </row>
        <row r="6119">
          <cell r="A6119" t="str">
            <v>N</v>
          </cell>
        </row>
        <row r="6120">
          <cell r="A6120" t="str">
            <v>N</v>
          </cell>
        </row>
        <row r="6121">
          <cell r="A6121" t="str">
            <v>N</v>
          </cell>
        </row>
        <row r="6122">
          <cell r="A6122" t="str">
            <v>N</v>
          </cell>
        </row>
        <row r="6123">
          <cell r="A6123" t="str">
            <v>N</v>
          </cell>
        </row>
        <row r="6124">
          <cell r="A6124" t="str">
            <v>N</v>
          </cell>
        </row>
        <row r="6125">
          <cell r="A6125" t="str">
            <v>N</v>
          </cell>
        </row>
        <row r="6126">
          <cell r="A6126" t="str">
            <v>N</v>
          </cell>
        </row>
        <row r="6127">
          <cell r="A6127" t="str">
            <v>N</v>
          </cell>
        </row>
        <row r="6128">
          <cell r="A6128" t="str">
            <v>N</v>
          </cell>
        </row>
        <row r="6129">
          <cell r="A6129" t="str">
            <v>N</v>
          </cell>
        </row>
        <row r="6130">
          <cell r="A6130" t="str">
            <v>N</v>
          </cell>
        </row>
        <row r="6131">
          <cell r="A6131" t="str">
            <v>N</v>
          </cell>
        </row>
        <row r="6132">
          <cell r="A6132" t="str">
            <v>N</v>
          </cell>
        </row>
        <row r="6133">
          <cell r="A6133" t="str">
            <v>N</v>
          </cell>
        </row>
        <row r="6134">
          <cell r="A6134" t="str">
            <v>N</v>
          </cell>
        </row>
        <row r="6135">
          <cell r="A6135" t="str">
            <v>N</v>
          </cell>
        </row>
        <row r="6136">
          <cell r="A6136" t="str">
            <v>N</v>
          </cell>
        </row>
        <row r="6137">
          <cell r="A6137" t="str">
            <v>N</v>
          </cell>
        </row>
        <row r="6138">
          <cell r="A6138" t="str">
            <v>N</v>
          </cell>
        </row>
        <row r="6139">
          <cell r="A6139" t="str">
            <v>N</v>
          </cell>
        </row>
        <row r="6140">
          <cell r="A6140" t="str">
            <v>N</v>
          </cell>
        </row>
        <row r="6141">
          <cell r="A6141" t="str">
            <v>N</v>
          </cell>
        </row>
        <row r="6142">
          <cell r="A6142" t="str">
            <v>N</v>
          </cell>
        </row>
        <row r="6143">
          <cell r="A6143" t="str">
            <v>N</v>
          </cell>
        </row>
        <row r="6144">
          <cell r="A6144" t="str">
            <v>N</v>
          </cell>
        </row>
        <row r="6145">
          <cell r="A6145" t="str">
            <v>N</v>
          </cell>
        </row>
        <row r="6146">
          <cell r="A6146" t="str">
            <v>N</v>
          </cell>
        </row>
        <row r="6147">
          <cell r="A6147" t="str">
            <v>N</v>
          </cell>
        </row>
        <row r="6148">
          <cell r="A6148" t="str">
            <v>N</v>
          </cell>
        </row>
        <row r="6149">
          <cell r="A6149" t="str">
            <v>N</v>
          </cell>
        </row>
        <row r="6150">
          <cell r="A6150" t="str">
            <v>N</v>
          </cell>
        </row>
        <row r="6151">
          <cell r="A6151" t="str">
            <v>N</v>
          </cell>
        </row>
        <row r="6152">
          <cell r="A6152" t="str">
            <v>N</v>
          </cell>
        </row>
        <row r="6153">
          <cell r="A6153" t="str">
            <v>N</v>
          </cell>
        </row>
        <row r="6154">
          <cell r="A6154" t="str">
            <v>N</v>
          </cell>
        </row>
        <row r="6155">
          <cell r="A6155" t="str">
            <v>N</v>
          </cell>
        </row>
        <row r="6156">
          <cell r="A6156" t="str">
            <v>N</v>
          </cell>
        </row>
        <row r="6157">
          <cell r="A6157" t="str">
            <v>N</v>
          </cell>
        </row>
        <row r="6158">
          <cell r="A6158" t="str">
            <v>N</v>
          </cell>
        </row>
        <row r="6159">
          <cell r="A6159" t="str">
            <v>N</v>
          </cell>
        </row>
        <row r="6160">
          <cell r="A6160" t="str">
            <v>N</v>
          </cell>
        </row>
        <row r="6161">
          <cell r="A6161" t="str">
            <v>N</v>
          </cell>
        </row>
        <row r="6162">
          <cell r="A6162" t="str">
            <v>N</v>
          </cell>
        </row>
        <row r="6163">
          <cell r="A6163" t="str">
            <v>N</v>
          </cell>
        </row>
        <row r="6164">
          <cell r="A6164" t="str">
            <v>N</v>
          </cell>
        </row>
        <row r="6165">
          <cell r="A6165" t="str">
            <v>N</v>
          </cell>
        </row>
        <row r="6166">
          <cell r="A6166" t="str">
            <v>N</v>
          </cell>
        </row>
        <row r="6167">
          <cell r="A6167" t="str">
            <v>N</v>
          </cell>
        </row>
        <row r="6168">
          <cell r="A6168" t="str">
            <v>N</v>
          </cell>
        </row>
        <row r="6169">
          <cell r="A6169" t="str">
            <v>N</v>
          </cell>
        </row>
        <row r="6170">
          <cell r="A6170" t="str">
            <v>N</v>
          </cell>
        </row>
        <row r="6171">
          <cell r="A6171" t="str">
            <v>N</v>
          </cell>
        </row>
        <row r="6172">
          <cell r="A6172" t="str">
            <v>N</v>
          </cell>
        </row>
        <row r="6173">
          <cell r="A6173" t="str">
            <v>N</v>
          </cell>
        </row>
        <row r="6174">
          <cell r="A6174" t="str">
            <v>N</v>
          </cell>
        </row>
        <row r="6175">
          <cell r="A6175" t="str">
            <v>N</v>
          </cell>
        </row>
        <row r="6176">
          <cell r="A6176" t="str">
            <v>N</v>
          </cell>
        </row>
        <row r="6177">
          <cell r="A6177" t="str">
            <v>N</v>
          </cell>
        </row>
        <row r="6178">
          <cell r="A6178" t="str">
            <v>N</v>
          </cell>
        </row>
        <row r="6179">
          <cell r="A6179" t="str">
            <v>N</v>
          </cell>
        </row>
        <row r="6180">
          <cell r="A6180" t="str">
            <v>N</v>
          </cell>
        </row>
        <row r="6181">
          <cell r="A6181" t="str">
            <v>N</v>
          </cell>
        </row>
        <row r="6182">
          <cell r="A6182" t="str">
            <v>N</v>
          </cell>
        </row>
        <row r="6183">
          <cell r="A6183" t="str">
            <v>N</v>
          </cell>
        </row>
        <row r="6184">
          <cell r="A6184" t="str">
            <v>N</v>
          </cell>
        </row>
        <row r="6185">
          <cell r="A6185" t="str">
            <v>N</v>
          </cell>
        </row>
        <row r="6186">
          <cell r="A6186" t="str">
            <v>N</v>
          </cell>
        </row>
        <row r="6187">
          <cell r="A6187" t="str">
            <v>N</v>
          </cell>
        </row>
        <row r="6188">
          <cell r="A6188" t="str">
            <v>N</v>
          </cell>
        </row>
        <row r="6189">
          <cell r="A6189" t="str">
            <v>N</v>
          </cell>
        </row>
        <row r="6190">
          <cell r="A6190" t="str">
            <v>N</v>
          </cell>
        </row>
        <row r="6191">
          <cell r="A6191" t="str">
            <v>N</v>
          </cell>
        </row>
        <row r="6192">
          <cell r="A6192" t="str">
            <v>N</v>
          </cell>
        </row>
        <row r="6193">
          <cell r="A6193" t="str">
            <v>N</v>
          </cell>
        </row>
        <row r="6194">
          <cell r="A6194" t="str">
            <v>N</v>
          </cell>
        </row>
        <row r="6195">
          <cell r="A6195" t="str">
            <v>N</v>
          </cell>
        </row>
        <row r="6196">
          <cell r="A6196" t="str">
            <v>N</v>
          </cell>
        </row>
        <row r="6197">
          <cell r="A6197" t="str">
            <v>N</v>
          </cell>
        </row>
        <row r="6198">
          <cell r="A6198" t="str">
            <v>N</v>
          </cell>
        </row>
        <row r="6199">
          <cell r="A6199" t="str">
            <v>N</v>
          </cell>
        </row>
        <row r="6200">
          <cell r="A6200" t="str">
            <v>N</v>
          </cell>
        </row>
        <row r="6201">
          <cell r="A6201" t="str">
            <v>N</v>
          </cell>
        </row>
        <row r="6202">
          <cell r="A6202" t="str">
            <v>N</v>
          </cell>
        </row>
        <row r="6203">
          <cell r="A6203" t="str">
            <v>N</v>
          </cell>
        </row>
        <row r="6204">
          <cell r="A6204" t="str">
            <v>N</v>
          </cell>
        </row>
        <row r="6205">
          <cell r="A6205" t="str">
            <v>N</v>
          </cell>
        </row>
        <row r="6206">
          <cell r="A6206" t="str">
            <v>N</v>
          </cell>
        </row>
        <row r="6207">
          <cell r="A6207" t="str">
            <v>N</v>
          </cell>
        </row>
        <row r="6208">
          <cell r="A6208" t="str">
            <v>N</v>
          </cell>
        </row>
        <row r="6209">
          <cell r="A6209" t="str">
            <v>N</v>
          </cell>
        </row>
        <row r="6210">
          <cell r="A6210" t="str">
            <v>N</v>
          </cell>
        </row>
        <row r="6211">
          <cell r="A6211" t="str">
            <v>N</v>
          </cell>
        </row>
        <row r="6212">
          <cell r="A6212" t="str">
            <v>N</v>
          </cell>
        </row>
        <row r="6213">
          <cell r="A6213" t="str">
            <v>N</v>
          </cell>
        </row>
        <row r="6214">
          <cell r="A6214" t="str">
            <v>N</v>
          </cell>
        </row>
        <row r="6215">
          <cell r="A6215" t="str">
            <v>N</v>
          </cell>
        </row>
        <row r="6216">
          <cell r="A6216" t="str">
            <v>N</v>
          </cell>
        </row>
        <row r="6217">
          <cell r="A6217" t="str">
            <v>N</v>
          </cell>
        </row>
        <row r="6218">
          <cell r="A6218" t="str">
            <v>N</v>
          </cell>
        </row>
        <row r="6219">
          <cell r="A6219" t="str">
            <v>N</v>
          </cell>
        </row>
        <row r="6220">
          <cell r="A6220" t="str">
            <v>N</v>
          </cell>
        </row>
        <row r="6221">
          <cell r="A6221" t="str">
            <v>N</v>
          </cell>
        </row>
        <row r="6222">
          <cell r="A6222" t="str">
            <v>N</v>
          </cell>
        </row>
        <row r="6223">
          <cell r="A6223" t="str">
            <v>N</v>
          </cell>
        </row>
        <row r="6224">
          <cell r="A6224" t="str">
            <v>N</v>
          </cell>
        </row>
        <row r="6225">
          <cell r="A6225" t="str">
            <v>N</v>
          </cell>
        </row>
        <row r="6226">
          <cell r="A6226" t="str">
            <v>N</v>
          </cell>
        </row>
        <row r="6227">
          <cell r="A6227" t="str">
            <v>N</v>
          </cell>
        </row>
        <row r="6228">
          <cell r="A6228" t="str">
            <v>N</v>
          </cell>
        </row>
        <row r="6229">
          <cell r="A6229" t="str">
            <v>N</v>
          </cell>
        </row>
        <row r="6230">
          <cell r="A6230" t="str">
            <v>N</v>
          </cell>
        </row>
        <row r="6231">
          <cell r="A6231" t="str">
            <v>N</v>
          </cell>
        </row>
        <row r="6232">
          <cell r="A6232" t="str">
            <v>N</v>
          </cell>
        </row>
        <row r="6233">
          <cell r="A6233" t="str">
            <v>N</v>
          </cell>
        </row>
        <row r="6234">
          <cell r="A6234" t="str">
            <v>N</v>
          </cell>
        </row>
        <row r="6235">
          <cell r="A6235" t="str">
            <v>N</v>
          </cell>
        </row>
        <row r="6236">
          <cell r="A6236" t="str">
            <v>N</v>
          </cell>
        </row>
        <row r="6237">
          <cell r="A6237" t="str">
            <v>N</v>
          </cell>
        </row>
        <row r="6238">
          <cell r="A6238" t="str">
            <v>N</v>
          </cell>
        </row>
        <row r="6239">
          <cell r="A6239" t="str">
            <v>N</v>
          </cell>
        </row>
        <row r="6240">
          <cell r="A6240" t="str">
            <v>N</v>
          </cell>
        </row>
        <row r="6241">
          <cell r="A6241" t="str">
            <v>N</v>
          </cell>
        </row>
        <row r="6242">
          <cell r="A6242" t="str">
            <v>N</v>
          </cell>
        </row>
        <row r="6243">
          <cell r="A6243" t="str">
            <v>N</v>
          </cell>
        </row>
        <row r="6244">
          <cell r="A6244" t="str">
            <v>N</v>
          </cell>
        </row>
        <row r="6245">
          <cell r="A6245" t="str">
            <v>N</v>
          </cell>
        </row>
        <row r="6246">
          <cell r="A6246" t="str">
            <v>N</v>
          </cell>
        </row>
        <row r="6247">
          <cell r="A6247" t="str">
            <v>N</v>
          </cell>
        </row>
        <row r="6248">
          <cell r="A6248" t="str">
            <v>N</v>
          </cell>
        </row>
        <row r="6249">
          <cell r="A6249" t="str">
            <v>N</v>
          </cell>
        </row>
        <row r="6250">
          <cell r="A6250" t="str">
            <v>N</v>
          </cell>
        </row>
        <row r="6251">
          <cell r="A6251" t="str">
            <v>N</v>
          </cell>
        </row>
        <row r="6252">
          <cell r="A6252" t="str">
            <v>N</v>
          </cell>
        </row>
        <row r="6253">
          <cell r="A6253" t="str">
            <v>N</v>
          </cell>
        </row>
        <row r="6254">
          <cell r="A6254" t="str">
            <v>N</v>
          </cell>
        </row>
        <row r="6255">
          <cell r="A6255" t="str">
            <v>N</v>
          </cell>
        </row>
        <row r="6256">
          <cell r="A6256" t="str">
            <v>N</v>
          </cell>
        </row>
        <row r="6257">
          <cell r="A6257" t="str">
            <v>N</v>
          </cell>
        </row>
        <row r="6258">
          <cell r="A6258" t="str">
            <v>N</v>
          </cell>
        </row>
        <row r="6259">
          <cell r="A6259" t="str">
            <v>N</v>
          </cell>
        </row>
        <row r="6260">
          <cell r="A6260" t="str">
            <v>N</v>
          </cell>
        </row>
        <row r="6261">
          <cell r="A6261" t="str">
            <v>N</v>
          </cell>
        </row>
        <row r="6262">
          <cell r="A6262" t="str">
            <v>N</v>
          </cell>
        </row>
        <row r="6263">
          <cell r="A6263" t="str">
            <v>N</v>
          </cell>
        </row>
        <row r="6264">
          <cell r="A6264" t="str">
            <v>N</v>
          </cell>
        </row>
        <row r="6265">
          <cell r="A6265" t="str">
            <v>N</v>
          </cell>
        </row>
        <row r="6266">
          <cell r="A6266" t="str">
            <v>N</v>
          </cell>
        </row>
        <row r="6267">
          <cell r="A6267" t="str">
            <v>N</v>
          </cell>
        </row>
        <row r="6268">
          <cell r="A6268" t="str">
            <v>N</v>
          </cell>
        </row>
        <row r="6269">
          <cell r="A6269" t="str">
            <v>N</v>
          </cell>
        </row>
        <row r="6270">
          <cell r="A6270" t="str">
            <v>N</v>
          </cell>
        </row>
        <row r="6271">
          <cell r="A6271" t="str">
            <v>N</v>
          </cell>
        </row>
        <row r="6272">
          <cell r="A6272" t="str">
            <v>N</v>
          </cell>
        </row>
        <row r="6273">
          <cell r="A6273" t="str">
            <v>N</v>
          </cell>
        </row>
        <row r="6274">
          <cell r="A6274" t="str">
            <v>N</v>
          </cell>
        </row>
        <row r="6275">
          <cell r="A6275" t="str">
            <v>N</v>
          </cell>
        </row>
        <row r="6276">
          <cell r="A6276" t="str">
            <v>N</v>
          </cell>
        </row>
        <row r="6277">
          <cell r="A6277" t="str">
            <v>N</v>
          </cell>
        </row>
        <row r="6278">
          <cell r="A6278" t="str">
            <v>N</v>
          </cell>
        </row>
        <row r="6279">
          <cell r="A6279" t="str">
            <v>N</v>
          </cell>
        </row>
        <row r="6280">
          <cell r="A6280" t="str">
            <v>N</v>
          </cell>
        </row>
        <row r="6281">
          <cell r="A6281" t="str">
            <v>N</v>
          </cell>
        </row>
        <row r="6282">
          <cell r="A6282" t="str">
            <v>N</v>
          </cell>
        </row>
        <row r="6283">
          <cell r="A6283" t="str">
            <v>N</v>
          </cell>
        </row>
        <row r="6284">
          <cell r="A6284" t="str">
            <v>N</v>
          </cell>
        </row>
        <row r="6285">
          <cell r="A6285" t="str">
            <v>N</v>
          </cell>
        </row>
        <row r="6286">
          <cell r="A6286" t="str">
            <v>N</v>
          </cell>
        </row>
        <row r="6287">
          <cell r="A6287" t="str">
            <v>N</v>
          </cell>
        </row>
        <row r="6288">
          <cell r="A6288" t="str">
            <v>N</v>
          </cell>
        </row>
        <row r="6289">
          <cell r="A6289" t="str">
            <v>N</v>
          </cell>
        </row>
        <row r="6290">
          <cell r="A6290" t="str">
            <v>N</v>
          </cell>
        </row>
        <row r="6291">
          <cell r="A6291" t="str">
            <v>N</v>
          </cell>
        </row>
        <row r="6292">
          <cell r="A6292" t="str">
            <v>N</v>
          </cell>
        </row>
      </sheetData>
      <sheetData sheetId="4">
        <row r="390">
          <cell r="L390">
            <v>6001</v>
          </cell>
        </row>
        <row r="391">
          <cell r="L391">
            <v>6003</v>
          </cell>
        </row>
        <row r="393">
          <cell r="L393">
            <v>6005</v>
          </cell>
        </row>
        <row r="394">
          <cell r="L394">
            <v>6007</v>
          </cell>
        </row>
        <row r="396">
          <cell r="L396">
            <v>6009</v>
          </cell>
        </row>
        <row r="397">
          <cell r="L397">
            <v>6011</v>
          </cell>
        </row>
        <row r="398">
          <cell r="L398">
            <v>6013</v>
          </cell>
        </row>
        <row r="399">
          <cell r="L399">
            <v>6015</v>
          </cell>
        </row>
        <row r="400">
          <cell r="L400">
            <v>6017</v>
          </cell>
        </row>
        <row r="403">
          <cell r="L403">
            <v>6019</v>
          </cell>
        </row>
        <row r="404">
          <cell r="L404">
            <v>6021</v>
          </cell>
        </row>
        <row r="406">
          <cell r="L406">
            <v>6023</v>
          </cell>
        </row>
        <row r="407">
          <cell r="L407">
            <v>6025</v>
          </cell>
        </row>
        <row r="408">
          <cell r="L408">
            <v>6027</v>
          </cell>
        </row>
        <row r="409">
          <cell r="L409">
            <v>6029</v>
          </cell>
        </row>
        <row r="410">
          <cell r="L410">
            <v>6031</v>
          </cell>
        </row>
        <row r="411">
          <cell r="L411">
            <v>6033</v>
          </cell>
        </row>
        <row r="412">
          <cell r="L412">
            <v>6035</v>
          </cell>
        </row>
        <row r="413">
          <cell r="L413">
            <v>6037</v>
          </cell>
        </row>
        <row r="414">
          <cell r="L414">
            <v>6039</v>
          </cell>
        </row>
        <row r="416">
          <cell r="L416">
            <v>6041</v>
          </cell>
        </row>
        <row r="417">
          <cell r="L417">
            <v>6043</v>
          </cell>
        </row>
        <row r="418">
          <cell r="L418">
            <v>6045</v>
          </cell>
        </row>
        <row r="419">
          <cell r="L419">
            <v>6047</v>
          </cell>
        </row>
        <row r="420">
          <cell r="L420">
            <v>6049</v>
          </cell>
        </row>
        <row r="421">
          <cell r="L421">
            <v>6051</v>
          </cell>
        </row>
        <row r="422">
          <cell r="L422">
            <v>6053</v>
          </cell>
        </row>
        <row r="423">
          <cell r="L423">
            <v>6055</v>
          </cell>
        </row>
        <row r="424">
          <cell r="L424">
            <v>6057</v>
          </cell>
        </row>
        <row r="425">
          <cell r="L425">
            <v>6059</v>
          </cell>
        </row>
        <row r="427">
          <cell r="L427">
            <v>6061</v>
          </cell>
        </row>
        <row r="428">
          <cell r="L428">
            <v>6063</v>
          </cell>
        </row>
        <row r="429">
          <cell r="L429">
            <v>6065</v>
          </cell>
        </row>
        <row r="430">
          <cell r="L430">
            <v>6067</v>
          </cell>
        </row>
        <row r="431">
          <cell r="L431">
            <v>6069</v>
          </cell>
        </row>
        <row r="432">
          <cell r="L432">
            <v>6071</v>
          </cell>
        </row>
        <row r="433">
          <cell r="L433">
            <v>6073</v>
          </cell>
        </row>
        <row r="434">
          <cell r="L434">
            <v>6075</v>
          </cell>
        </row>
        <row r="436">
          <cell r="L436">
            <v>6077</v>
          </cell>
        </row>
        <row r="437">
          <cell r="L437">
            <v>6079</v>
          </cell>
        </row>
        <row r="439">
          <cell r="L439">
            <v>6081</v>
          </cell>
        </row>
        <row r="440">
          <cell r="L440">
            <v>6083</v>
          </cell>
        </row>
        <row r="441">
          <cell r="L441">
            <v>6085</v>
          </cell>
        </row>
        <row r="443">
          <cell r="L443">
            <v>6087</v>
          </cell>
        </row>
        <row r="444">
          <cell r="L444">
            <v>6089</v>
          </cell>
        </row>
        <row r="445">
          <cell r="L445">
            <v>6091</v>
          </cell>
        </row>
        <row r="446">
          <cell r="L446">
            <v>6093</v>
          </cell>
        </row>
        <row r="451">
          <cell r="L451">
            <v>6095</v>
          </cell>
        </row>
        <row r="452">
          <cell r="L452">
            <v>6097</v>
          </cell>
        </row>
        <row r="454">
          <cell r="L454">
            <v>6099</v>
          </cell>
        </row>
        <row r="455">
          <cell r="L455">
            <v>6101</v>
          </cell>
        </row>
        <row r="458">
          <cell r="L458">
            <v>6103</v>
          </cell>
        </row>
        <row r="459">
          <cell r="L459">
            <v>6105</v>
          </cell>
        </row>
        <row r="461">
          <cell r="L461">
            <v>6107</v>
          </cell>
        </row>
        <row r="462">
          <cell r="L462">
            <v>6109</v>
          </cell>
        </row>
        <row r="465">
          <cell r="L465">
            <v>6111</v>
          </cell>
        </row>
        <row r="466">
          <cell r="L466">
            <v>6113</v>
          </cell>
        </row>
        <row r="468">
          <cell r="L468">
            <v>6115</v>
          </cell>
        </row>
        <row r="469">
          <cell r="L469">
            <v>6117</v>
          </cell>
        </row>
        <row r="472">
          <cell r="L472">
            <v>6119</v>
          </cell>
        </row>
        <row r="473">
          <cell r="L473">
            <v>6121</v>
          </cell>
        </row>
        <row r="475">
          <cell r="L475">
            <v>6123</v>
          </cell>
        </row>
        <row r="476">
          <cell r="L476">
            <v>6125</v>
          </cell>
        </row>
        <row r="478">
          <cell r="L478">
            <v>6127</v>
          </cell>
        </row>
        <row r="479">
          <cell r="L479">
            <v>6129</v>
          </cell>
        </row>
        <row r="480">
          <cell r="L480">
            <v>6131</v>
          </cell>
        </row>
        <row r="481">
          <cell r="L481">
            <v>6133</v>
          </cell>
        </row>
        <row r="483">
          <cell r="L483">
            <v>6135</v>
          </cell>
        </row>
        <row r="501">
          <cell r="J501">
            <v>7001</v>
          </cell>
        </row>
        <row r="502">
          <cell r="J502">
            <v>7004</v>
          </cell>
        </row>
        <row r="503">
          <cell r="J503">
            <v>7007</v>
          </cell>
          <cell r="L503">
            <v>7008</v>
          </cell>
        </row>
        <row r="504">
          <cell r="J504">
            <v>7010</v>
          </cell>
        </row>
        <row r="505">
          <cell r="J505">
            <v>7013</v>
          </cell>
        </row>
        <row r="506">
          <cell r="J506">
            <v>7016</v>
          </cell>
        </row>
        <row r="507">
          <cell r="J507">
            <v>7019</v>
          </cell>
        </row>
        <row r="508">
          <cell r="J508">
            <v>7022</v>
          </cell>
        </row>
        <row r="509">
          <cell r="J509">
            <v>7025</v>
          </cell>
        </row>
        <row r="510">
          <cell r="J510">
            <v>7028</v>
          </cell>
        </row>
        <row r="511">
          <cell r="J511">
            <v>7031</v>
          </cell>
        </row>
        <row r="512">
          <cell r="J512">
            <v>7034</v>
          </cell>
        </row>
        <row r="513">
          <cell r="J513">
            <v>7037</v>
          </cell>
          <cell r="L513">
            <v>7038</v>
          </cell>
        </row>
        <row r="515">
          <cell r="J515">
            <v>7040</v>
          </cell>
          <cell r="L515">
            <v>7041</v>
          </cell>
        </row>
        <row r="516">
          <cell r="J516">
            <v>7043</v>
          </cell>
          <cell r="L516">
            <v>7044</v>
          </cell>
        </row>
        <row r="517">
          <cell r="J517">
            <v>7046</v>
          </cell>
          <cell r="L517">
            <v>7047</v>
          </cell>
        </row>
        <row r="518">
          <cell r="J518">
            <v>7049</v>
          </cell>
          <cell r="L518">
            <v>7050</v>
          </cell>
        </row>
        <row r="519">
          <cell r="J519">
            <v>7052</v>
          </cell>
          <cell r="L519">
            <v>7053</v>
          </cell>
        </row>
        <row r="520">
          <cell r="J520">
            <v>7055</v>
          </cell>
          <cell r="L520">
            <v>7056</v>
          </cell>
        </row>
        <row r="521">
          <cell r="J521">
            <v>7058</v>
          </cell>
          <cell r="L521">
            <v>7059</v>
          </cell>
        </row>
        <row r="522">
          <cell r="J522">
            <v>7061</v>
          </cell>
          <cell r="L522">
            <v>7062</v>
          </cell>
        </row>
        <row r="525">
          <cell r="J525">
            <v>7064</v>
          </cell>
          <cell r="L525">
            <v>7065</v>
          </cell>
        </row>
        <row r="526">
          <cell r="J526">
            <v>7067</v>
          </cell>
          <cell r="L526">
            <v>7068</v>
          </cell>
        </row>
        <row r="527">
          <cell r="J527">
            <v>7070</v>
          </cell>
          <cell r="L527">
            <v>7071</v>
          </cell>
        </row>
        <row r="528">
          <cell r="J528">
            <v>7073</v>
          </cell>
          <cell r="L528">
            <v>7074</v>
          </cell>
        </row>
        <row r="530">
          <cell r="J530">
            <v>7076</v>
          </cell>
          <cell r="L530">
            <v>7077</v>
          </cell>
        </row>
        <row r="531">
          <cell r="J531">
            <v>7079</v>
          </cell>
          <cell r="L531">
            <v>7080</v>
          </cell>
        </row>
        <row r="532">
          <cell r="J532">
            <v>7082</v>
          </cell>
          <cell r="L532">
            <v>7083</v>
          </cell>
        </row>
        <row r="533">
          <cell r="J533">
            <v>7085</v>
          </cell>
          <cell r="L533">
            <v>7086</v>
          </cell>
        </row>
        <row r="534">
          <cell r="J534">
            <v>7088</v>
          </cell>
          <cell r="L534">
            <v>7089</v>
          </cell>
        </row>
        <row r="535">
          <cell r="J535">
            <v>7091</v>
          </cell>
          <cell r="L535">
            <v>7092</v>
          </cell>
        </row>
        <row r="537">
          <cell r="J537">
            <v>7094</v>
          </cell>
          <cell r="L537">
            <v>7095</v>
          </cell>
        </row>
        <row r="538">
          <cell r="J538">
            <v>7097</v>
          </cell>
          <cell r="L538">
            <v>7098</v>
          </cell>
        </row>
        <row r="540">
          <cell r="J540">
            <v>7100</v>
          </cell>
          <cell r="L540">
            <v>7101</v>
          </cell>
        </row>
        <row r="541">
          <cell r="J541">
            <v>7103</v>
          </cell>
          <cell r="L541">
            <v>7104</v>
          </cell>
        </row>
        <row r="542">
          <cell r="J542">
            <v>7106</v>
          </cell>
          <cell r="L542">
            <v>7107</v>
          </cell>
        </row>
        <row r="543">
          <cell r="J543">
            <v>7109</v>
          </cell>
          <cell r="L543">
            <v>7110</v>
          </cell>
        </row>
        <row r="545">
          <cell r="L545">
            <v>7113</v>
          </cell>
        </row>
        <row r="546">
          <cell r="J546">
            <v>7115</v>
          </cell>
          <cell r="L546">
            <v>7116</v>
          </cell>
        </row>
        <row r="547">
          <cell r="L547">
            <v>7119</v>
          </cell>
        </row>
        <row r="548">
          <cell r="L548">
            <v>7122</v>
          </cell>
        </row>
        <row r="549">
          <cell r="J549">
            <v>7124</v>
          </cell>
          <cell r="L549">
            <v>7125</v>
          </cell>
        </row>
        <row r="550">
          <cell r="J550">
            <v>7127</v>
          </cell>
          <cell r="L550">
            <v>7128</v>
          </cell>
        </row>
        <row r="551">
          <cell r="L551">
            <v>7131</v>
          </cell>
        </row>
        <row r="552">
          <cell r="L552">
            <v>7134</v>
          </cell>
        </row>
        <row r="553">
          <cell r="L553">
            <v>7137</v>
          </cell>
        </row>
        <row r="554">
          <cell r="J554">
            <v>7139</v>
          </cell>
          <cell r="L554">
            <v>7140</v>
          </cell>
        </row>
        <row r="556">
          <cell r="J556">
            <v>7142</v>
          </cell>
          <cell r="L556">
            <v>7143</v>
          </cell>
        </row>
        <row r="557">
          <cell r="J557">
            <v>7145</v>
          </cell>
          <cell r="L557">
            <v>7146</v>
          </cell>
        </row>
        <row r="558">
          <cell r="L558">
            <v>7149</v>
          </cell>
        </row>
        <row r="559">
          <cell r="L559">
            <v>7152</v>
          </cell>
        </row>
        <row r="560">
          <cell r="L560">
            <v>7155</v>
          </cell>
        </row>
        <row r="561">
          <cell r="L561">
            <v>7158</v>
          </cell>
        </row>
        <row r="562">
          <cell r="J562">
            <v>7160</v>
          </cell>
          <cell r="L562">
            <v>7161</v>
          </cell>
        </row>
        <row r="563">
          <cell r="J563">
            <v>7163</v>
          </cell>
          <cell r="L563">
            <v>7164</v>
          </cell>
        </row>
        <row r="565">
          <cell r="J565">
            <v>7166</v>
          </cell>
          <cell r="L565">
            <v>7167</v>
          </cell>
        </row>
        <row r="566">
          <cell r="J566">
            <v>7169</v>
          </cell>
          <cell r="L566">
            <v>7170</v>
          </cell>
        </row>
        <row r="568">
          <cell r="L568">
            <v>7173</v>
          </cell>
        </row>
        <row r="569">
          <cell r="L569">
            <v>7176</v>
          </cell>
        </row>
        <row r="570">
          <cell r="J570">
            <v>7178</v>
          </cell>
          <cell r="L570">
            <v>7179</v>
          </cell>
        </row>
        <row r="571">
          <cell r="L571">
            <v>7182</v>
          </cell>
        </row>
        <row r="572">
          <cell r="L572">
            <v>7185</v>
          </cell>
        </row>
        <row r="573">
          <cell r="L573">
            <v>7188</v>
          </cell>
        </row>
        <row r="574">
          <cell r="J574">
            <v>7190</v>
          </cell>
          <cell r="L574">
            <v>7191</v>
          </cell>
        </row>
        <row r="575">
          <cell r="L575">
            <v>7194</v>
          </cell>
        </row>
        <row r="576">
          <cell r="J576">
            <v>7196</v>
          </cell>
          <cell r="L576">
            <v>7197</v>
          </cell>
        </row>
        <row r="577">
          <cell r="J577">
            <v>7199</v>
          </cell>
          <cell r="L577">
            <v>7200</v>
          </cell>
        </row>
        <row r="578">
          <cell r="J578">
            <v>7202</v>
          </cell>
          <cell r="L578">
            <v>7203</v>
          </cell>
        </row>
        <row r="579">
          <cell r="J579">
            <v>7205</v>
          </cell>
          <cell r="L579">
            <v>7206</v>
          </cell>
        </row>
        <row r="580">
          <cell r="J580">
            <v>7208</v>
          </cell>
          <cell r="L580">
            <v>7209</v>
          </cell>
        </row>
        <row r="583">
          <cell r="J583">
            <v>7211</v>
          </cell>
          <cell r="L583">
            <v>7212</v>
          </cell>
        </row>
        <row r="584">
          <cell r="J584">
            <v>7214</v>
          </cell>
          <cell r="L584">
            <v>7215</v>
          </cell>
        </row>
        <row r="586">
          <cell r="J586">
            <v>7217</v>
          </cell>
          <cell r="L586">
            <v>7218</v>
          </cell>
        </row>
        <row r="587">
          <cell r="J587">
            <v>7220</v>
          </cell>
          <cell r="L587">
            <v>7221</v>
          </cell>
        </row>
        <row r="590">
          <cell r="J590">
            <v>7223</v>
          </cell>
          <cell r="L590">
            <v>7224</v>
          </cell>
        </row>
        <row r="591">
          <cell r="J591">
            <v>7226</v>
          </cell>
          <cell r="L591">
            <v>7227</v>
          </cell>
        </row>
        <row r="593">
          <cell r="J593">
            <v>7229</v>
          </cell>
          <cell r="L593">
            <v>7230</v>
          </cell>
        </row>
        <row r="594">
          <cell r="J594">
            <v>7232</v>
          </cell>
          <cell r="L594">
            <v>7233</v>
          </cell>
        </row>
        <row r="595">
          <cell r="J595">
            <v>7235</v>
          </cell>
          <cell r="L595">
            <v>7236</v>
          </cell>
        </row>
        <row r="596">
          <cell r="J596">
            <v>7238</v>
          </cell>
          <cell r="L596">
            <v>7239</v>
          </cell>
        </row>
        <row r="597">
          <cell r="J597">
            <v>7241</v>
          </cell>
          <cell r="L597">
            <v>7242</v>
          </cell>
        </row>
        <row r="598">
          <cell r="L598">
            <v>7245</v>
          </cell>
        </row>
        <row r="599">
          <cell r="J599">
            <v>7247</v>
          </cell>
          <cell r="L599">
            <v>7248</v>
          </cell>
        </row>
        <row r="604">
          <cell r="L604">
            <v>7251</v>
          </cell>
        </row>
        <row r="605">
          <cell r="L605">
            <v>7254</v>
          </cell>
        </row>
        <row r="607">
          <cell r="L607">
            <v>7257</v>
          </cell>
        </row>
        <row r="608">
          <cell r="L608">
            <v>7260</v>
          </cell>
        </row>
        <row r="611">
          <cell r="L611">
            <v>7263</v>
          </cell>
        </row>
        <row r="612">
          <cell r="L612">
            <v>7266</v>
          </cell>
        </row>
        <row r="614">
          <cell r="L614">
            <v>7269</v>
          </cell>
        </row>
        <row r="615">
          <cell r="L615">
            <v>7272</v>
          </cell>
        </row>
        <row r="618">
          <cell r="L618">
            <v>7275</v>
          </cell>
        </row>
        <row r="619">
          <cell r="L619">
            <v>7278</v>
          </cell>
        </row>
        <row r="621">
          <cell r="L621">
            <v>7281</v>
          </cell>
        </row>
        <row r="622">
          <cell r="L622">
            <v>7284</v>
          </cell>
        </row>
        <row r="625">
          <cell r="L625">
            <v>7287</v>
          </cell>
        </row>
        <row r="626">
          <cell r="L626">
            <v>7290</v>
          </cell>
        </row>
        <row r="628">
          <cell r="L628">
            <v>7293</v>
          </cell>
        </row>
        <row r="629">
          <cell r="L629">
            <v>7296</v>
          </cell>
        </row>
        <row r="630">
          <cell r="L630">
            <v>7299</v>
          </cell>
        </row>
        <row r="631">
          <cell r="L631">
            <v>7302</v>
          </cell>
        </row>
        <row r="632">
          <cell r="L632">
            <v>7305</v>
          </cell>
        </row>
        <row r="633">
          <cell r="L633">
            <v>7308</v>
          </cell>
        </row>
        <row r="634">
          <cell r="L634">
            <v>7311</v>
          </cell>
        </row>
        <row r="635">
          <cell r="L635">
            <v>7314</v>
          </cell>
        </row>
      </sheetData>
      <sheetData sheetId="5"/>
      <sheetData sheetId="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9D8E3-1B90-45F6-91E5-41871A4C4E82}">
  <sheetPr>
    <pageSetUpPr fitToPage="1"/>
  </sheetPr>
  <dimension ref="A1:M5155"/>
  <sheetViews>
    <sheetView tabSelected="1" topLeftCell="A5108" workbookViewId="0">
      <selection activeCell="K5115" sqref="K5115"/>
    </sheetView>
  </sheetViews>
  <sheetFormatPr baseColWidth="10" defaultRowHeight="12.6"/>
  <cols>
    <col min="1" max="1" width="11.5546875" style="35"/>
    <col min="2" max="2" width="6" style="35" customWidth="1"/>
    <col min="3" max="4" width="11.5546875" style="35"/>
    <col min="5" max="5" width="4.77734375" style="35" customWidth="1"/>
    <col min="6" max="6" width="11.5546875" style="35"/>
    <col min="7" max="7" width="13.5546875" style="35" customWidth="1"/>
    <col min="8" max="9" width="11.5546875" style="35"/>
    <col min="10" max="10" width="12.5546875" style="35" customWidth="1"/>
    <col min="11" max="11" width="13.44140625" style="35" customWidth="1"/>
    <col min="12" max="12" width="18.44140625" style="35" bestFit="1" customWidth="1"/>
    <col min="13" max="13" width="13.5546875" style="35" customWidth="1"/>
    <col min="14" max="266" width="11.5546875" style="35"/>
    <col min="267" max="267" width="13.44140625" style="35" customWidth="1"/>
    <col min="268" max="268" width="18.44140625" style="35" bestFit="1" customWidth="1"/>
    <col min="269" max="269" width="13.5546875" style="35" customWidth="1"/>
    <col min="270" max="522" width="11.5546875" style="35"/>
    <col min="523" max="523" width="13.44140625" style="35" customWidth="1"/>
    <col min="524" max="524" width="18.44140625" style="35" bestFit="1" customWidth="1"/>
    <col min="525" max="525" width="13.5546875" style="35" customWidth="1"/>
    <col min="526" max="778" width="11.5546875" style="35"/>
    <col min="779" max="779" width="13.44140625" style="35" customWidth="1"/>
    <col min="780" max="780" width="18.44140625" style="35" bestFit="1" customWidth="1"/>
    <col min="781" max="781" width="13.5546875" style="35" customWidth="1"/>
    <col min="782" max="1034" width="11.5546875" style="35"/>
    <col min="1035" max="1035" width="13.44140625" style="35" customWidth="1"/>
    <col min="1036" max="1036" width="18.44140625" style="35" bestFit="1" customWidth="1"/>
    <col min="1037" max="1037" width="13.5546875" style="35" customWidth="1"/>
    <col min="1038" max="1290" width="11.5546875" style="35"/>
    <col min="1291" max="1291" width="13.44140625" style="35" customWidth="1"/>
    <col min="1292" max="1292" width="18.44140625" style="35" bestFit="1" customWidth="1"/>
    <col min="1293" max="1293" width="13.5546875" style="35" customWidth="1"/>
    <col min="1294" max="1546" width="11.5546875" style="35"/>
    <col min="1547" max="1547" width="13.44140625" style="35" customWidth="1"/>
    <col min="1548" max="1548" width="18.44140625" style="35" bestFit="1" customWidth="1"/>
    <col min="1549" max="1549" width="13.5546875" style="35" customWidth="1"/>
    <col min="1550" max="1802" width="11.5546875" style="35"/>
    <col min="1803" max="1803" width="13.44140625" style="35" customWidth="1"/>
    <col min="1804" max="1804" width="18.44140625" style="35" bestFit="1" customWidth="1"/>
    <col min="1805" max="1805" width="13.5546875" style="35" customWidth="1"/>
    <col min="1806" max="2058" width="11.5546875" style="35"/>
    <col min="2059" max="2059" width="13.44140625" style="35" customWidth="1"/>
    <col min="2060" max="2060" width="18.44140625" style="35" bestFit="1" customWidth="1"/>
    <col min="2061" max="2061" width="13.5546875" style="35" customWidth="1"/>
    <col min="2062" max="2314" width="11.5546875" style="35"/>
    <col min="2315" max="2315" width="13.44140625" style="35" customWidth="1"/>
    <col min="2316" max="2316" width="18.44140625" style="35" bestFit="1" customWidth="1"/>
    <col min="2317" max="2317" width="13.5546875" style="35" customWidth="1"/>
    <col min="2318" max="2570" width="11.5546875" style="35"/>
    <col min="2571" max="2571" width="13.44140625" style="35" customWidth="1"/>
    <col min="2572" max="2572" width="18.44140625" style="35" bestFit="1" customWidth="1"/>
    <col min="2573" max="2573" width="13.5546875" style="35" customWidth="1"/>
    <col min="2574" max="2826" width="11.5546875" style="35"/>
    <col min="2827" max="2827" width="13.44140625" style="35" customWidth="1"/>
    <col min="2828" max="2828" width="18.44140625" style="35" bestFit="1" customWidth="1"/>
    <col min="2829" max="2829" width="13.5546875" style="35" customWidth="1"/>
    <col min="2830" max="3082" width="11.5546875" style="35"/>
    <col min="3083" max="3083" width="13.44140625" style="35" customWidth="1"/>
    <col min="3084" max="3084" width="18.44140625" style="35" bestFit="1" customWidth="1"/>
    <col min="3085" max="3085" width="13.5546875" style="35" customWidth="1"/>
    <col min="3086" max="3338" width="11.5546875" style="35"/>
    <col min="3339" max="3339" width="13.44140625" style="35" customWidth="1"/>
    <col min="3340" max="3340" width="18.44140625" style="35" bestFit="1" customWidth="1"/>
    <col min="3341" max="3341" width="13.5546875" style="35" customWidth="1"/>
    <col min="3342" max="3594" width="11.5546875" style="35"/>
    <col min="3595" max="3595" width="13.44140625" style="35" customWidth="1"/>
    <col min="3596" max="3596" width="18.44140625" style="35" bestFit="1" customWidth="1"/>
    <col min="3597" max="3597" width="13.5546875" style="35" customWidth="1"/>
    <col min="3598" max="3850" width="11.5546875" style="35"/>
    <col min="3851" max="3851" width="13.44140625" style="35" customWidth="1"/>
    <col min="3852" max="3852" width="18.44140625" style="35" bestFit="1" customWidth="1"/>
    <col min="3853" max="3853" width="13.5546875" style="35" customWidth="1"/>
    <col min="3854" max="4106" width="11.5546875" style="35"/>
    <col min="4107" max="4107" width="13.44140625" style="35" customWidth="1"/>
    <col min="4108" max="4108" width="18.44140625" style="35" bestFit="1" customWidth="1"/>
    <col min="4109" max="4109" width="13.5546875" style="35" customWidth="1"/>
    <col min="4110" max="4362" width="11.5546875" style="35"/>
    <col min="4363" max="4363" width="13.44140625" style="35" customWidth="1"/>
    <col min="4364" max="4364" width="18.44140625" style="35" bestFit="1" customWidth="1"/>
    <col min="4365" max="4365" width="13.5546875" style="35" customWidth="1"/>
    <col min="4366" max="4618" width="11.5546875" style="35"/>
    <col min="4619" max="4619" width="13.44140625" style="35" customWidth="1"/>
    <col min="4620" max="4620" width="18.44140625" style="35" bestFit="1" customWidth="1"/>
    <col min="4621" max="4621" width="13.5546875" style="35" customWidth="1"/>
    <col min="4622" max="4874" width="11.5546875" style="35"/>
    <col min="4875" max="4875" width="13.44140625" style="35" customWidth="1"/>
    <col min="4876" max="4876" width="18.44140625" style="35" bestFit="1" customWidth="1"/>
    <col min="4877" max="4877" width="13.5546875" style="35" customWidth="1"/>
    <col min="4878" max="5130" width="11.5546875" style="35"/>
    <col min="5131" max="5131" width="13.44140625" style="35" customWidth="1"/>
    <col min="5132" max="5132" width="18.44140625" style="35" bestFit="1" customWidth="1"/>
    <col min="5133" max="5133" width="13.5546875" style="35" customWidth="1"/>
    <col min="5134" max="5386" width="11.5546875" style="35"/>
    <col min="5387" max="5387" width="13.44140625" style="35" customWidth="1"/>
    <col min="5388" max="5388" width="18.44140625" style="35" bestFit="1" customWidth="1"/>
    <col min="5389" max="5389" width="13.5546875" style="35" customWidth="1"/>
    <col min="5390" max="5642" width="11.5546875" style="35"/>
    <col min="5643" max="5643" width="13.44140625" style="35" customWidth="1"/>
    <col min="5644" max="5644" width="18.44140625" style="35" bestFit="1" customWidth="1"/>
    <col min="5645" max="5645" width="13.5546875" style="35" customWidth="1"/>
    <col min="5646" max="5898" width="11.5546875" style="35"/>
    <col min="5899" max="5899" width="13.44140625" style="35" customWidth="1"/>
    <col min="5900" max="5900" width="18.44140625" style="35" bestFit="1" customWidth="1"/>
    <col min="5901" max="5901" width="13.5546875" style="35" customWidth="1"/>
    <col min="5902" max="6154" width="11.5546875" style="35"/>
    <col min="6155" max="6155" width="13.44140625" style="35" customWidth="1"/>
    <col min="6156" max="6156" width="18.44140625" style="35" bestFit="1" customWidth="1"/>
    <col min="6157" max="6157" width="13.5546875" style="35" customWidth="1"/>
    <col min="6158" max="6410" width="11.5546875" style="35"/>
    <col min="6411" max="6411" width="13.44140625" style="35" customWidth="1"/>
    <col min="6412" max="6412" width="18.44140625" style="35" bestFit="1" customWidth="1"/>
    <col min="6413" max="6413" width="13.5546875" style="35" customWidth="1"/>
    <col min="6414" max="6666" width="11.5546875" style="35"/>
    <col min="6667" max="6667" width="13.44140625" style="35" customWidth="1"/>
    <col min="6668" max="6668" width="18.44140625" style="35" bestFit="1" customWidth="1"/>
    <col min="6669" max="6669" width="13.5546875" style="35" customWidth="1"/>
    <col min="6670" max="6922" width="11.5546875" style="35"/>
    <col min="6923" max="6923" width="13.44140625" style="35" customWidth="1"/>
    <col min="6924" max="6924" width="18.44140625" style="35" bestFit="1" customWidth="1"/>
    <col min="6925" max="6925" width="13.5546875" style="35" customWidth="1"/>
    <col min="6926" max="7178" width="11.5546875" style="35"/>
    <col min="7179" max="7179" width="13.44140625" style="35" customWidth="1"/>
    <col min="7180" max="7180" width="18.44140625" style="35" bestFit="1" customWidth="1"/>
    <col min="7181" max="7181" width="13.5546875" style="35" customWidth="1"/>
    <col min="7182" max="7434" width="11.5546875" style="35"/>
    <col min="7435" max="7435" width="13.44140625" style="35" customWidth="1"/>
    <col min="7436" max="7436" width="18.44140625" style="35" bestFit="1" customWidth="1"/>
    <col min="7437" max="7437" width="13.5546875" style="35" customWidth="1"/>
    <col min="7438" max="7690" width="11.5546875" style="35"/>
    <col min="7691" max="7691" width="13.44140625" style="35" customWidth="1"/>
    <col min="7692" max="7692" width="18.44140625" style="35" bestFit="1" customWidth="1"/>
    <col min="7693" max="7693" width="13.5546875" style="35" customWidth="1"/>
    <col min="7694" max="7946" width="11.5546875" style="35"/>
    <col min="7947" max="7947" width="13.44140625" style="35" customWidth="1"/>
    <col min="7948" max="7948" width="18.44140625" style="35" bestFit="1" customWidth="1"/>
    <col min="7949" max="7949" width="13.5546875" style="35" customWidth="1"/>
    <col min="7950" max="8202" width="11.5546875" style="35"/>
    <col min="8203" max="8203" width="13.44140625" style="35" customWidth="1"/>
    <col min="8204" max="8204" width="18.44140625" style="35" bestFit="1" customWidth="1"/>
    <col min="8205" max="8205" width="13.5546875" style="35" customWidth="1"/>
    <col min="8206" max="8458" width="11.5546875" style="35"/>
    <col min="8459" max="8459" width="13.44140625" style="35" customWidth="1"/>
    <col min="8460" max="8460" width="18.44140625" style="35" bestFit="1" customWidth="1"/>
    <col min="8461" max="8461" width="13.5546875" style="35" customWidth="1"/>
    <col min="8462" max="8714" width="11.5546875" style="35"/>
    <col min="8715" max="8715" width="13.44140625" style="35" customWidth="1"/>
    <col min="8716" max="8716" width="18.44140625" style="35" bestFit="1" customWidth="1"/>
    <col min="8717" max="8717" width="13.5546875" style="35" customWidth="1"/>
    <col min="8718" max="8970" width="11.5546875" style="35"/>
    <col min="8971" max="8971" width="13.44140625" style="35" customWidth="1"/>
    <col min="8972" max="8972" width="18.44140625" style="35" bestFit="1" customWidth="1"/>
    <col min="8973" max="8973" width="13.5546875" style="35" customWidth="1"/>
    <col min="8974" max="9226" width="11.5546875" style="35"/>
    <col min="9227" max="9227" width="13.44140625" style="35" customWidth="1"/>
    <col min="9228" max="9228" width="18.44140625" style="35" bestFit="1" customWidth="1"/>
    <col min="9229" max="9229" width="13.5546875" style="35" customWidth="1"/>
    <col min="9230" max="9482" width="11.5546875" style="35"/>
    <col min="9483" max="9483" width="13.44140625" style="35" customWidth="1"/>
    <col min="9484" max="9484" width="18.44140625" style="35" bestFit="1" customWidth="1"/>
    <col min="9485" max="9485" width="13.5546875" style="35" customWidth="1"/>
    <col min="9486" max="9738" width="11.5546875" style="35"/>
    <col min="9739" max="9739" width="13.44140625" style="35" customWidth="1"/>
    <col min="9740" max="9740" width="18.44140625" style="35" bestFit="1" customWidth="1"/>
    <col min="9741" max="9741" width="13.5546875" style="35" customWidth="1"/>
    <col min="9742" max="9994" width="11.5546875" style="35"/>
    <col min="9995" max="9995" width="13.44140625" style="35" customWidth="1"/>
    <col min="9996" max="9996" width="18.44140625" style="35" bestFit="1" customWidth="1"/>
    <col min="9997" max="9997" width="13.5546875" style="35" customWidth="1"/>
    <col min="9998" max="10250" width="11.5546875" style="35"/>
    <col min="10251" max="10251" width="13.44140625" style="35" customWidth="1"/>
    <col min="10252" max="10252" width="18.44140625" style="35" bestFit="1" customWidth="1"/>
    <col min="10253" max="10253" width="13.5546875" style="35" customWidth="1"/>
    <col min="10254" max="10506" width="11.5546875" style="35"/>
    <col min="10507" max="10507" width="13.44140625" style="35" customWidth="1"/>
    <col min="10508" max="10508" width="18.44140625" style="35" bestFit="1" customWidth="1"/>
    <col min="10509" max="10509" width="13.5546875" style="35" customWidth="1"/>
    <col min="10510" max="10762" width="11.5546875" style="35"/>
    <col min="10763" max="10763" width="13.44140625" style="35" customWidth="1"/>
    <col min="10764" max="10764" width="18.44140625" style="35" bestFit="1" customWidth="1"/>
    <col min="10765" max="10765" width="13.5546875" style="35" customWidth="1"/>
    <col min="10766" max="11018" width="11.5546875" style="35"/>
    <col min="11019" max="11019" width="13.44140625" style="35" customWidth="1"/>
    <col min="11020" max="11020" width="18.44140625" style="35" bestFit="1" customWidth="1"/>
    <col min="11021" max="11021" width="13.5546875" style="35" customWidth="1"/>
    <col min="11022" max="11274" width="11.5546875" style="35"/>
    <col min="11275" max="11275" width="13.44140625" style="35" customWidth="1"/>
    <col min="11276" max="11276" width="18.44140625" style="35" bestFit="1" customWidth="1"/>
    <col min="11277" max="11277" width="13.5546875" style="35" customWidth="1"/>
    <col min="11278" max="11530" width="11.5546875" style="35"/>
    <col min="11531" max="11531" width="13.44140625" style="35" customWidth="1"/>
    <col min="11532" max="11532" width="18.44140625" style="35" bestFit="1" customWidth="1"/>
    <col min="11533" max="11533" width="13.5546875" style="35" customWidth="1"/>
    <col min="11534" max="11786" width="11.5546875" style="35"/>
    <col min="11787" max="11787" width="13.44140625" style="35" customWidth="1"/>
    <col min="11788" max="11788" width="18.44140625" style="35" bestFit="1" customWidth="1"/>
    <col min="11789" max="11789" width="13.5546875" style="35" customWidth="1"/>
    <col min="11790" max="12042" width="11.5546875" style="35"/>
    <col min="12043" max="12043" width="13.44140625" style="35" customWidth="1"/>
    <col min="12044" max="12044" width="18.44140625" style="35" bestFit="1" customWidth="1"/>
    <col min="12045" max="12045" width="13.5546875" style="35" customWidth="1"/>
    <col min="12046" max="12298" width="11.5546875" style="35"/>
    <col min="12299" max="12299" width="13.44140625" style="35" customWidth="1"/>
    <col min="12300" max="12300" width="18.44140625" style="35" bestFit="1" customWidth="1"/>
    <col min="12301" max="12301" width="13.5546875" style="35" customWidth="1"/>
    <col min="12302" max="12554" width="11.5546875" style="35"/>
    <col min="12555" max="12555" width="13.44140625" style="35" customWidth="1"/>
    <col min="12556" max="12556" width="18.44140625" style="35" bestFit="1" customWidth="1"/>
    <col min="12557" max="12557" width="13.5546875" style="35" customWidth="1"/>
    <col min="12558" max="12810" width="11.5546875" style="35"/>
    <col min="12811" max="12811" width="13.44140625" style="35" customWidth="1"/>
    <col min="12812" max="12812" width="18.44140625" style="35" bestFit="1" customWidth="1"/>
    <col min="12813" max="12813" width="13.5546875" style="35" customWidth="1"/>
    <col min="12814" max="13066" width="11.5546875" style="35"/>
    <col min="13067" max="13067" width="13.44140625" style="35" customWidth="1"/>
    <col min="13068" max="13068" width="18.44140625" style="35" bestFit="1" customWidth="1"/>
    <col min="13069" max="13069" width="13.5546875" style="35" customWidth="1"/>
    <col min="13070" max="13322" width="11.5546875" style="35"/>
    <col min="13323" max="13323" width="13.44140625" style="35" customWidth="1"/>
    <col min="13324" max="13324" width="18.44140625" style="35" bestFit="1" customWidth="1"/>
    <col min="13325" max="13325" width="13.5546875" style="35" customWidth="1"/>
    <col min="13326" max="13578" width="11.5546875" style="35"/>
    <col min="13579" max="13579" width="13.44140625" style="35" customWidth="1"/>
    <col min="13580" max="13580" width="18.44140625" style="35" bestFit="1" customWidth="1"/>
    <col min="13581" max="13581" width="13.5546875" style="35" customWidth="1"/>
    <col min="13582" max="13834" width="11.5546875" style="35"/>
    <col min="13835" max="13835" width="13.44140625" style="35" customWidth="1"/>
    <col min="13836" max="13836" width="18.44140625" style="35" bestFit="1" customWidth="1"/>
    <col min="13837" max="13837" width="13.5546875" style="35" customWidth="1"/>
    <col min="13838" max="14090" width="11.5546875" style="35"/>
    <col min="14091" max="14091" width="13.44140625" style="35" customWidth="1"/>
    <col min="14092" max="14092" width="18.44140625" style="35" bestFit="1" customWidth="1"/>
    <col min="14093" max="14093" width="13.5546875" style="35" customWidth="1"/>
    <col min="14094" max="14346" width="11.5546875" style="35"/>
    <col min="14347" max="14347" width="13.44140625" style="35" customWidth="1"/>
    <col min="14348" max="14348" width="18.44140625" style="35" bestFit="1" customWidth="1"/>
    <col min="14349" max="14349" width="13.5546875" style="35" customWidth="1"/>
    <col min="14350" max="14602" width="11.5546875" style="35"/>
    <col min="14603" max="14603" width="13.44140625" style="35" customWidth="1"/>
    <col min="14604" max="14604" width="18.44140625" style="35" bestFit="1" customWidth="1"/>
    <col min="14605" max="14605" width="13.5546875" style="35" customWidth="1"/>
    <col min="14606" max="14858" width="11.5546875" style="35"/>
    <col min="14859" max="14859" width="13.44140625" style="35" customWidth="1"/>
    <col min="14860" max="14860" width="18.44140625" style="35" bestFit="1" customWidth="1"/>
    <col min="14861" max="14861" width="13.5546875" style="35" customWidth="1"/>
    <col min="14862" max="15114" width="11.5546875" style="35"/>
    <col min="15115" max="15115" width="13.44140625" style="35" customWidth="1"/>
    <col min="15116" max="15116" width="18.44140625" style="35" bestFit="1" customWidth="1"/>
    <col min="15117" max="15117" width="13.5546875" style="35" customWidth="1"/>
    <col min="15118" max="15370" width="11.5546875" style="35"/>
    <col min="15371" max="15371" width="13.44140625" style="35" customWidth="1"/>
    <col min="15372" max="15372" width="18.44140625" style="35" bestFit="1" customWidth="1"/>
    <col min="15373" max="15373" width="13.5546875" style="35" customWidth="1"/>
    <col min="15374" max="15626" width="11.5546875" style="35"/>
    <col min="15627" max="15627" width="13.44140625" style="35" customWidth="1"/>
    <col min="15628" max="15628" width="18.44140625" style="35" bestFit="1" customWidth="1"/>
    <col min="15629" max="15629" width="13.5546875" style="35" customWidth="1"/>
    <col min="15630" max="15882" width="11.5546875" style="35"/>
    <col min="15883" max="15883" width="13.44140625" style="35" customWidth="1"/>
    <col min="15884" max="15884" width="18.44140625" style="35" bestFit="1" customWidth="1"/>
    <col min="15885" max="15885" width="13.5546875" style="35" customWidth="1"/>
    <col min="15886" max="16138" width="11.5546875" style="35"/>
    <col min="16139" max="16139" width="13.44140625" style="35" customWidth="1"/>
    <col min="16140" max="16140" width="18.44140625" style="35" bestFit="1" customWidth="1"/>
    <col min="16141" max="16141" width="13.5546875" style="35" customWidth="1"/>
    <col min="16142" max="16384" width="11.5546875" style="35"/>
  </cols>
  <sheetData>
    <row r="1" spans="1:11" ht="21.6">
      <c r="G1" s="36" t="s">
        <v>9746</v>
      </c>
      <c r="J1" s="37"/>
      <c r="K1" s="38"/>
    </row>
    <row r="2" spans="1:11" ht="21.6">
      <c r="G2" s="36" t="s">
        <v>1351</v>
      </c>
    </row>
    <row r="3" spans="1:11" ht="16.2">
      <c r="G3" s="117" t="s">
        <v>9754</v>
      </c>
      <c r="J3" s="37"/>
      <c r="K3" s="39"/>
    </row>
    <row r="4" spans="1:11">
      <c r="K4" s="40"/>
    </row>
    <row r="5" spans="1:11">
      <c r="A5" s="41" t="s">
        <v>1352</v>
      </c>
      <c r="D5" s="41" t="s">
        <v>1353</v>
      </c>
      <c r="E5" s="41"/>
      <c r="G5" s="41" t="s">
        <v>1353</v>
      </c>
      <c r="J5" s="37"/>
      <c r="K5" s="38"/>
    </row>
    <row r="7" spans="1:11">
      <c r="A7" s="42" t="s">
        <v>1337</v>
      </c>
      <c r="K7" s="37" t="s">
        <v>1338</v>
      </c>
    </row>
    <row r="8" spans="1:11">
      <c r="A8" s="43" t="s">
        <v>1339</v>
      </c>
      <c r="C8" s="43" t="s">
        <v>1340</v>
      </c>
    </row>
    <row r="9" spans="1:11">
      <c r="A9" s="38" t="s">
        <v>1341</v>
      </c>
      <c r="C9" s="38" t="s">
        <v>1342</v>
      </c>
    </row>
    <row r="10" spans="1:11" hidden="1">
      <c r="A10" s="38" t="s">
        <v>1343</v>
      </c>
      <c r="C10" s="38" t="s">
        <v>1344</v>
      </c>
    </row>
    <row r="11" spans="1:11" hidden="1">
      <c r="A11" s="38" t="s">
        <v>1345</v>
      </c>
      <c r="D11" s="38" t="s">
        <v>1346</v>
      </c>
      <c r="E11" s="38"/>
      <c r="K11" s="44">
        <v>0</v>
      </c>
    </row>
    <row r="12" spans="1:11" hidden="1">
      <c r="C12" s="38" t="s">
        <v>1347</v>
      </c>
      <c r="D12" s="38" t="s">
        <v>1348</v>
      </c>
      <c r="E12" s="38"/>
      <c r="F12" s="38" t="s">
        <v>1349</v>
      </c>
      <c r="K12" s="44">
        <v>0</v>
      </c>
    </row>
    <row r="13" spans="1:11" hidden="1"/>
    <row r="14" spans="1:11" hidden="1">
      <c r="C14" s="45" t="s">
        <v>1350</v>
      </c>
      <c r="D14" s="43" t="s">
        <v>1344</v>
      </c>
      <c r="E14" s="43"/>
      <c r="K14" s="46">
        <f>+K12</f>
        <v>0</v>
      </c>
    </row>
    <row r="15" spans="1:11" hidden="1">
      <c r="C15" s="45"/>
      <c r="D15" s="43"/>
      <c r="E15" s="43"/>
      <c r="K15" s="46"/>
    </row>
    <row r="16" spans="1:11">
      <c r="A16" s="38" t="s">
        <v>1354</v>
      </c>
      <c r="C16" s="38" t="s">
        <v>1355</v>
      </c>
    </row>
    <row r="17" spans="1:12">
      <c r="A17" s="38" t="s">
        <v>1356</v>
      </c>
      <c r="D17" s="38" t="s">
        <v>1357</v>
      </c>
      <c r="E17" s="38"/>
      <c r="K17" s="44">
        <f>SUM(K18:K22)</f>
        <v>131527.96</v>
      </c>
    </row>
    <row r="18" spans="1:12">
      <c r="C18" s="38" t="s">
        <v>1358</v>
      </c>
      <c r="D18" s="38" t="s">
        <v>1359</v>
      </c>
      <c r="E18" s="38"/>
      <c r="F18" s="38" t="s">
        <v>1360</v>
      </c>
      <c r="K18" s="44">
        <v>15287.11</v>
      </c>
    </row>
    <row r="19" spans="1:12">
      <c r="C19" s="38" t="s">
        <v>1358</v>
      </c>
      <c r="D19" s="38" t="s">
        <v>1361</v>
      </c>
      <c r="E19" s="38"/>
      <c r="F19" s="38" t="s">
        <v>1362</v>
      </c>
      <c r="K19" s="44">
        <v>13072.77</v>
      </c>
    </row>
    <row r="20" spans="1:12">
      <c r="C20" s="38" t="s">
        <v>1358</v>
      </c>
      <c r="D20" s="38" t="s">
        <v>1363</v>
      </c>
      <c r="E20" s="38"/>
      <c r="F20" s="38" t="s">
        <v>1364</v>
      </c>
      <c r="K20" s="44">
        <v>58382.89</v>
      </c>
    </row>
    <row r="21" spans="1:12">
      <c r="C21" s="38" t="s">
        <v>1358</v>
      </c>
      <c r="D21" s="38" t="s">
        <v>1365</v>
      </c>
      <c r="E21" s="38"/>
      <c r="F21" s="38" t="s">
        <v>1366</v>
      </c>
      <c r="K21" s="44">
        <v>356.12</v>
      </c>
    </row>
    <row r="22" spans="1:12">
      <c r="C22" s="38" t="s">
        <v>1358</v>
      </c>
      <c r="D22" s="38" t="s">
        <v>1367</v>
      </c>
      <c r="E22" s="38"/>
      <c r="F22" s="38" t="s">
        <v>1368</v>
      </c>
      <c r="K22" s="44">
        <v>44429.07</v>
      </c>
    </row>
    <row r="24" spans="1:12">
      <c r="A24" s="38" t="s">
        <v>1369</v>
      </c>
      <c r="C24" s="38" t="s">
        <v>1370</v>
      </c>
    </row>
    <row r="25" spans="1:12">
      <c r="A25" s="38" t="s">
        <v>1371</v>
      </c>
      <c r="D25" s="38" t="s">
        <v>1372</v>
      </c>
      <c r="E25" s="38"/>
      <c r="K25" s="44">
        <f>+K30</f>
        <v>-13.72</v>
      </c>
    </row>
    <row r="26" spans="1:12">
      <c r="C26" s="38" t="s">
        <v>1373</v>
      </c>
      <c r="D26" s="38" t="s">
        <v>1374</v>
      </c>
      <c r="E26" s="38"/>
      <c r="F26" s="38" t="s">
        <v>1375</v>
      </c>
      <c r="K26" s="44">
        <v>-16.05</v>
      </c>
    </row>
    <row r="27" spans="1:12">
      <c r="C27" s="38" t="s">
        <v>1373</v>
      </c>
      <c r="D27" s="38" t="s">
        <v>1376</v>
      </c>
      <c r="E27" s="38"/>
      <c r="F27" s="38" t="s">
        <v>1377</v>
      </c>
      <c r="K27" s="44">
        <v>0</v>
      </c>
    </row>
    <row r="28" spans="1:12">
      <c r="C28" s="38" t="s">
        <v>1373</v>
      </c>
      <c r="D28" s="38" t="s">
        <v>1378</v>
      </c>
      <c r="E28" s="38"/>
      <c r="F28" s="38" t="s">
        <v>1379</v>
      </c>
      <c r="K28" s="44">
        <v>2.33</v>
      </c>
    </row>
    <row r="30" spans="1:12">
      <c r="C30" s="45" t="s">
        <v>1350</v>
      </c>
      <c r="D30" s="43" t="s">
        <v>1370</v>
      </c>
      <c r="E30" s="43"/>
      <c r="K30" s="47">
        <f>SUM(K26:K28)</f>
        <v>-13.72</v>
      </c>
    </row>
    <row r="31" spans="1:12">
      <c r="C31" s="45" t="s">
        <v>1350</v>
      </c>
      <c r="D31" s="43" t="s">
        <v>1355</v>
      </c>
      <c r="E31" s="43"/>
      <c r="K31" s="46">
        <f>+K17+K30</f>
        <v>131514.23999999999</v>
      </c>
      <c r="L31" s="48"/>
    </row>
    <row r="32" spans="1:12">
      <c r="C32" s="45"/>
      <c r="D32" s="43"/>
      <c r="E32" s="43"/>
      <c r="K32" s="46"/>
      <c r="L32" s="48"/>
    </row>
    <row r="33" spans="1:11">
      <c r="A33" s="38" t="s">
        <v>1380</v>
      </c>
      <c r="C33" s="38" t="s">
        <v>1381</v>
      </c>
    </row>
    <row r="34" spans="1:11">
      <c r="A34" s="38" t="s">
        <v>1382</v>
      </c>
      <c r="C34" s="38" t="s">
        <v>1383</v>
      </c>
    </row>
    <row r="35" spans="1:11">
      <c r="A35" s="38" t="s">
        <v>1384</v>
      </c>
      <c r="D35" s="38" t="s">
        <v>1385</v>
      </c>
      <c r="E35" s="38"/>
      <c r="K35" s="49">
        <f>SUM(K36:K82)</f>
        <v>1616.7400000000009</v>
      </c>
    </row>
    <row r="36" spans="1:11">
      <c r="C36" s="38" t="s">
        <v>1386</v>
      </c>
      <c r="D36" s="38" t="s">
        <v>1387</v>
      </c>
      <c r="E36" s="38"/>
      <c r="F36" s="38" t="s">
        <v>1388</v>
      </c>
      <c r="K36" s="44">
        <v>3.91</v>
      </c>
    </row>
    <row r="37" spans="1:11">
      <c r="C37" s="38" t="s">
        <v>1386</v>
      </c>
      <c r="D37" s="38" t="s">
        <v>1389</v>
      </c>
      <c r="E37" s="38"/>
      <c r="F37" s="38" t="s">
        <v>1390</v>
      </c>
      <c r="K37" s="44">
        <v>25.59</v>
      </c>
    </row>
    <row r="38" spans="1:11">
      <c r="C38" s="38" t="s">
        <v>1386</v>
      </c>
      <c r="D38" s="38" t="s">
        <v>1391</v>
      </c>
      <c r="E38" s="38"/>
      <c r="F38" s="38" t="s">
        <v>1392</v>
      </c>
      <c r="K38" s="44">
        <v>8.3800000000000008</v>
      </c>
    </row>
    <row r="39" spans="1:11">
      <c r="C39" s="38" t="s">
        <v>1386</v>
      </c>
      <c r="D39" s="38" t="s">
        <v>1393</v>
      </c>
      <c r="E39" s="38"/>
      <c r="F39" s="38" t="s">
        <v>1394</v>
      </c>
      <c r="K39" s="44">
        <v>23.46</v>
      </c>
    </row>
    <row r="40" spans="1:11">
      <c r="C40" s="38" t="s">
        <v>1386</v>
      </c>
      <c r="D40" s="38" t="s">
        <v>1395</v>
      </c>
      <c r="E40" s="38"/>
      <c r="F40" s="38" t="s">
        <v>1396</v>
      </c>
      <c r="K40" s="44">
        <v>25.12</v>
      </c>
    </row>
    <row r="41" spans="1:11">
      <c r="C41" s="38" t="s">
        <v>1386</v>
      </c>
      <c r="D41" s="38" t="s">
        <v>9755</v>
      </c>
      <c r="E41" s="38"/>
      <c r="F41" s="38" t="s">
        <v>9756</v>
      </c>
      <c r="K41" s="44">
        <v>-0.04</v>
      </c>
    </row>
    <row r="42" spans="1:11">
      <c r="C42" s="38" t="s">
        <v>1386</v>
      </c>
      <c r="D42" s="38" t="s">
        <v>1397</v>
      </c>
      <c r="E42" s="38"/>
      <c r="F42" s="38" t="s">
        <v>1398</v>
      </c>
      <c r="K42" s="44">
        <v>-3.13</v>
      </c>
    </row>
    <row r="43" spans="1:11">
      <c r="C43" s="38" t="s">
        <v>1386</v>
      </c>
      <c r="D43" s="38" t="s">
        <v>9757</v>
      </c>
      <c r="E43" s="38"/>
      <c r="F43" s="38" t="s">
        <v>9758</v>
      </c>
      <c r="K43" s="44">
        <v>68.48</v>
      </c>
    </row>
    <row r="44" spans="1:11">
      <c r="C44" s="38" t="s">
        <v>1386</v>
      </c>
      <c r="D44" s="38" t="s">
        <v>1399</v>
      </c>
      <c r="E44" s="38"/>
      <c r="F44" s="38" t="s">
        <v>1400</v>
      </c>
      <c r="K44" s="44">
        <v>17.899999999999999</v>
      </c>
    </row>
    <row r="45" spans="1:11">
      <c r="C45" s="38" t="s">
        <v>1386</v>
      </c>
      <c r="D45" s="38" t="s">
        <v>9759</v>
      </c>
      <c r="E45" s="38"/>
      <c r="F45" s="38" t="s">
        <v>9760</v>
      </c>
      <c r="K45" s="44">
        <v>46.32</v>
      </c>
    </row>
    <row r="46" spans="1:11">
      <c r="C46" s="38" t="s">
        <v>1386</v>
      </c>
      <c r="D46" s="38" t="s">
        <v>1401</v>
      </c>
      <c r="E46" s="38"/>
      <c r="F46" s="38" t="s">
        <v>1402</v>
      </c>
      <c r="K46" s="44">
        <v>25.59</v>
      </c>
    </row>
    <row r="47" spans="1:11">
      <c r="C47" s="38" t="s">
        <v>1386</v>
      </c>
      <c r="D47" s="38" t="s">
        <v>1403</v>
      </c>
      <c r="E47" s="38"/>
      <c r="F47" s="38" t="s">
        <v>1404</v>
      </c>
      <c r="K47" s="44">
        <v>8.3800000000000008</v>
      </c>
    </row>
    <row r="48" spans="1:11">
      <c r="C48" s="38" t="s">
        <v>1386</v>
      </c>
      <c r="D48" s="38" t="s">
        <v>1405</v>
      </c>
      <c r="E48" s="38"/>
      <c r="F48" s="38" t="s">
        <v>1406</v>
      </c>
      <c r="K48" s="44">
        <v>104.1</v>
      </c>
    </row>
    <row r="49" spans="3:11">
      <c r="C49" s="38" t="s">
        <v>1386</v>
      </c>
      <c r="D49" s="38" t="s">
        <v>1407</v>
      </c>
      <c r="E49" s="38"/>
      <c r="F49" s="38" t="s">
        <v>1408</v>
      </c>
      <c r="K49" s="44">
        <v>25.14</v>
      </c>
    </row>
    <row r="50" spans="3:11">
      <c r="C50" s="38" t="s">
        <v>1386</v>
      </c>
      <c r="D50" s="38" t="s">
        <v>1409</v>
      </c>
      <c r="E50" s="38"/>
      <c r="F50" s="38" t="s">
        <v>1410</v>
      </c>
      <c r="K50" s="44">
        <v>481.86</v>
      </c>
    </row>
    <row r="51" spans="3:11">
      <c r="C51" s="38" t="s">
        <v>1386</v>
      </c>
      <c r="D51" s="38" t="s">
        <v>9761</v>
      </c>
      <c r="E51" s="38"/>
      <c r="F51" s="38" t="s">
        <v>9762</v>
      </c>
      <c r="K51" s="44">
        <v>24.6</v>
      </c>
    </row>
    <row r="52" spans="3:11">
      <c r="C52" s="38" t="s">
        <v>1386</v>
      </c>
      <c r="D52" s="38" t="s">
        <v>1411</v>
      </c>
      <c r="E52" s="38"/>
      <c r="F52" s="38" t="s">
        <v>1412</v>
      </c>
      <c r="K52" s="44">
        <v>7.82</v>
      </c>
    </row>
    <row r="53" spans="3:11">
      <c r="C53" s="38" t="s">
        <v>1386</v>
      </c>
      <c r="D53" s="38" t="s">
        <v>1413</v>
      </c>
      <c r="E53" s="38"/>
      <c r="F53" s="38" t="s">
        <v>1414</v>
      </c>
      <c r="K53" s="44">
        <v>3.49</v>
      </c>
    </row>
    <row r="54" spans="3:11">
      <c r="C54" s="38" t="s">
        <v>1386</v>
      </c>
      <c r="D54" s="38" t="s">
        <v>1415</v>
      </c>
      <c r="E54" s="38"/>
      <c r="F54" s="38" t="s">
        <v>1416</v>
      </c>
      <c r="K54" s="44">
        <v>17.899999999999999</v>
      </c>
    </row>
    <row r="55" spans="3:11">
      <c r="C55" s="38" t="s">
        <v>1386</v>
      </c>
      <c r="D55" s="38" t="s">
        <v>9763</v>
      </c>
      <c r="E55" s="38"/>
      <c r="F55" s="38" t="s">
        <v>9764</v>
      </c>
      <c r="K55" s="44">
        <v>2.13</v>
      </c>
    </row>
    <row r="56" spans="3:11">
      <c r="C56" s="38" t="s">
        <v>1386</v>
      </c>
      <c r="D56" s="38" t="s">
        <v>1417</v>
      </c>
      <c r="E56" s="38"/>
      <c r="F56" s="38" t="s">
        <v>1418</v>
      </c>
      <c r="K56" s="44">
        <v>17.899999999999999</v>
      </c>
    </row>
    <row r="57" spans="3:11">
      <c r="C57" s="38" t="s">
        <v>1386</v>
      </c>
      <c r="D57" s="38" t="s">
        <v>1419</v>
      </c>
      <c r="E57" s="38"/>
      <c r="F57" s="38" t="s">
        <v>1420</v>
      </c>
      <c r="K57" s="44">
        <v>37.56</v>
      </c>
    </row>
    <row r="58" spans="3:11">
      <c r="C58" s="38" t="s">
        <v>1386</v>
      </c>
      <c r="D58" s="38" t="s">
        <v>1421</v>
      </c>
      <c r="E58" s="38"/>
      <c r="F58" s="38" t="s">
        <v>1422</v>
      </c>
      <c r="K58" s="44">
        <v>7.82</v>
      </c>
    </row>
    <row r="59" spans="3:11">
      <c r="C59" s="38" t="s">
        <v>1386</v>
      </c>
      <c r="D59" s="38" t="s">
        <v>1423</v>
      </c>
      <c r="E59" s="38"/>
      <c r="F59" s="38" t="s">
        <v>1424</v>
      </c>
      <c r="K59" s="44">
        <v>75.83</v>
      </c>
    </row>
    <row r="60" spans="3:11">
      <c r="C60" s="38" t="s">
        <v>1386</v>
      </c>
      <c r="D60" s="38" t="s">
        <v>1425</v>
      </c>
      <c r="E60" s="38"/>
      <c r="F60" s="38" t="s">
        <v>1426</v>
      </c>
      <c r="K60" s="44">
        <v>31.28</v>
      </c>
    </row>
    <row r="61" spans="3:11">
      <c r="C61" s="38" t="s">
        <v>1386</v>
      </c>
      <c r="D61" s="38" t="s">
        <v>1427</v>
      </c>
      <c r="E61" s="38"/>
      <c r="F61" s="38" t="s">
        <v>1428</v>
      </c>
      <c r="K61" s="44">
        <v>77.040000000000006</v>
      </c>
    </row>
    <row r="62" spans="3:11">
      <c r="C62" s="38" t="s">
        <v>1386</v>
      </c>
      <c r="D62" s="38" t="s">
        <v>1429</v>
      </c>
      <c r="E62" s="38"/>
      <c r="F62" s="38" t="s">
        <v>1430</v>
      </c>
      <c r="K62" s="44">
        <v>23.69</v>
      </c>
    </row>
    <row r="63" spans="3:11">
      <c r="C63" s="38" t="s">
        <v>1386</v>
      </c>
      <c r="D63" s="38" t="s">
        <v>1431</v>
      </c>
      <c r="E63" s="38"/>
      <c r="F63" s="38" t="s">
        <v>1432</v>
      </c>
      <c r="K63" s="44">
        <v>15.67</v>
      </c>
    </row>
    <row r="64" spans="3:11">
      <c r="C64" s="38" t="s">
        <v>1386</v>
      </c>
      <c r="D64" s="38" t="s">
        <v>1433</v>
      </c>
      <c r="E64" s="38"/>
      <c r="F64" s="38" t="s">
        <v>1434</v>
      </c>
      <c r="K64" s="44">
        <v>11.73</v>
      </c>
    </row>
    <row r="65" spans="3:11">
      <c r="C65" s="38" t="s">
        <v>1386</v>
      </c>
      <c r="D65" s="38" t="s">
        <v>1435</v>
      </c>
      <c r="E65" s="38"/>
      <c r="F65" s="38" t="s">
        <v>1436</v>
      </c>
      <c r="K65" s="44">
        <v>7.82</v>
      </c>
    </row>
    <row r="66" spans="3:11">
      <c r="C66" s="38" t="s">
        <v>1386</v>
      </c>
      <c r="D66" s="38" t="s">
        <v>1437</v>
      </c>
      <c r="E66" s="38"/>
      <c r="F66" s="38" t="s">
        <v>1438</v>
      </c>
      <c r="K66" s="44">
        <v>8.3800000000000008</v>
      </c>
    </row>
    <row r="67" spans="3:11">
      <c r="C67" s="38" t="s">
        <v>1386</v>
      </c>
      <c r="D67" s="38" t="s">
        <v>1439</v>
      </c>
      <c r="E67" s="38"/>
      <c r="F67" s="38" t="s">
        <v>1440</v>
      </c>
      <c r="K67" s="44">
        <v>2.63</v>
      </c>
    </row>
    <row r="68" spans="3:11">
      <c r="C68" s="38" t="s">
        <v>1386</v>
      </c>
      <c r="D68" s="38" t="s">
        <v>1441</v>
      </c>
      <c r="E68" s="38"/>
      <c r="F68" s="38" t="s">
        <v>1442</v>
      </c>
      <c r="K68" s="44">
        <v>24.93</v>
      </c>
    </row>
    <row r="69" spans="3:11">
      <c r="C69" s="38" t="s">
        <v>1386</v>
      </c>
      <c r="D69" s="38" t="s">
        <v>1443</v>
      </c>
      <c r="E69" s="38"/>
      <c r="F69" s="38" t="s">
        <v>1444</v>
      </c>
      <c r="K69" s="44">
        <v>39.07</v>
      </c>
    </row>
    <row r="70" spans="3:11">
      <c r="C70" s="38" t="s">
        <v>1386</v>
      </c>
      <c r="D70" s="38" t="s">
        <v>1445</v>
      </c>
      <c r="E70" s="38"/>
      <c r="F70" s="38" t="s">
        <v>1446</v>
      </c>
      <c r="K70" s="44">
        <v>83.8</v>
      </c>
    </row>
    <row r="71" spans="3:11">
      <c r="C71" s="38" t="s">
        <v>1386</v>
      </c>
      <c r="D71" s="38" t="s">
        <v>1447</v>
      </c>
      <c r="E71" s="38"/>
      <c r="F71" s="38" t="s">
        <v>1448</v>
      </c>
      <c r="K71" s="44">
        <v>25.14</v>
      </c>
    </row>
    <row r="72" spans="3:11">
      <c r="C72" s="38" t="s">
        <v>1386</v>
      </c>
      <c r="D72" s="38" t="s">
        <v>1449</v>
      </c>
      <c r="E72" s="38"/>
      <c r="F72" s="38" t="s">
        <v>1450</v>
      </c>
      <c r="K72" s="44">
        <v>26.74</v>
      </c>
    </row>
    <row r="73" spans="3:11">
      <c r="C73" s="38" t="s">
        <v>1386</v>
      </c>
      <c r="D73" s="38" t="s">
        <v>1451</v>
      </c>
      <c r="E73" s="38"/>
      <c r="F73" s="38" t="s">
        <v>1452</v>
      </c>
      <c r="K73" s="44">
        <v>25.14</v>
      </c>
    </row>
    <row r="74" spans="3:11">
      <c r="C74" s="38" t="s">
        <v>1386</v>
      </c>
      <c r="D74" s="38" t="s">
        <v>9765</v>
      </c>
      <c r="E74" s="38"/>
      <c r="F74" s="38" t="s">
        <v>9766</v>
      </c>
      <c r="K74" s="44">
        <v>16.760000000000002</v>
      </c>
    </row>
    <row r="75" spans="3:11">
      <c r="C75" s="38" t="s">
        <v>1386</v>
      </c>
      <c r="D75" s="38" t="s">
        <v>1453</v>
      </c>
      <c r="E75" s="38"/>
      <c r="F75" s="38" t="s">
        <v>1454</v>
      </c>
      <c r="K75" s="44">
        <v>24.88</v>
      </c>
    </row>
    <row r="76" spans="3:11">
      <c r="C76" s="38" t="s">
        <v>1386</v>
      </c>
      <c r="D76" s="38" t="s">
        <v>1455</v>
      </c>
      <c r="E76" s="38"/>
      <c r="F76" s="38" t="s">
        <v>1456</v>
      </c>
      <c r="K76" s="44">
        <v>25.14</v>
      </c>
    </row>
    <row r="77" spans="3:11">
      <c r="C77" s="38" t="s">
        <v>1386</v>
      </c>
      <c r="D77" s="38" t="s">
        <v>1457</v>
      </c>
      <c r="E77" s="38"/>
      <c r="F77" s="38" t="s">
        <v>1458</v>
      </c>
      <c r="K77" s="44">
        <v>36.9</v>
      </c>
    </row>
    <row r="78" spans="3:11">
      <c r="C78" s="38" t="s">
        <v>1386</v>
      </c>
      <c r="D78" s="38" t="s">
        <v>1459</v>
      </c>
      <c r="E78" s="38"/>
      <c r="F78" s="38" t="s">
        <v>1460</v>
      </c>
      <c r="K78" s="44">
        <v>8.3800000000000008</v>
      </c>
    </row>
    <row r="79" spans="3:11">
      <c r="C79" s="38" t="s">
        <v>1386</v>
      </c>
      <c r="D79" s="38" t="s">
        <v>1461</v>
      </c>
      <c r="E79" s="38"/>
      <c r="F79" s="38" t="s">
        <v>1462</v>
      </c>
      <c r="K79" s="44">
        <v>26.61</v>
      </c>
    </row>
    <row r="80" spans="3:11">
      <c r="C80" s="38" t="s">
        <v>1386</v>
      </c>
      <c r="D80" s="38" t="s">
        <v>9767</v>
      </c>
      <c r="E80" s="38"/>
      <c r="F80" s="38" t="s">
        <v>9768</v>
      </c>
      <c r="K80" s="44">
        <v>15.58</v>
      </c>
    </row>
    <row r="81" spans="1:11">
      <c r="C81" s="38" t="s">
        <v>1386</v>
      </c>
      <c r="D81" s="38" t="s">
        <v>1463</v>
      </c>
      <c r="E81" s="38"/>
      <c r="F81" s="38" t="s">
        <v>1464</v>
      </c>
      <c r="K81" s="44">
        <v>-0.31</v>
      </c>
    </row>
    <row r="82" spans="1:11">
      <c r="C82" s="38" t="s">
        <v>1386</v>
      </c>
      <c r="D82" s="38" t="s">
        <v>1465</v>
      </c>
      <c r="E82" s="38"/>
      <c r="F82" s="38" t="s">
        <v>1466</v>
      </c>
      <c r="K82" s="44">
        <v>3.63</v>
      </c>
    </row>
    <row r="83" spans="1:11">
      <c r="C83" s="38"/>
      <c r="D83" s="38"/>
      <c r="E83" s="38"/>
      <c r="F83" s="38"/>
      <c r="K83" s="44"/>
    </row>
    <row r="84" spans="1:11">
      <c r="A84" s="38" t="s">
        <v>1467</v>
      </c>
      <c r="D84" s="38" t="s">
        <v>1468</v>
      </c>
      <c r="E84" s="38"/>
      <c r="K84" s="50">
        <f>SUM(K85:K173)</f>
        <v>1943.4199999999992</v>
      </c>
    </row>
    <row r="85" spans="1:11">
      <c r="C85" s="38" t="s">
        <v>1386</v>
      </c>
      <c r="D85" s="38" t="s">
        <v>1469</v>
      </c>
      <c r="E85" s="38"/>
      <c r="F85" s="38" t="s">
        <v>1470</v>
      </c>
      <c r="K85" s="44">
        <v>0.03</v>
      </c>
    </row>
    <row r="86" spans="1:11">
      <c r="C86" s="38" t="s">
        <v>1386</v>
      </c>
      <c r="D86" s="38" t="s">
        <v>1471</v>
      </c>
      <c r="E86" s="38"/>
      <c r="F86" s="38" t="s">
        <v>1472</v>
      </c>
      <c r="K86" s="44">
        <v>23.88</v>
      </c>
    </row>
    <row r="87" spans="1:11">
      <c r="C87" s="38" t="s">
        <v>1386</v>
      </c>
      <c r="D87" s="38" t="s">
        <v>1473</v>
      </c>
      <c r="E87" s="38"/>
      <c r="F87" s="38" t="s">
        <v>1474</v>
      </c>
      <c r="K87" s="44">
        <v>8.3800000000000008</v>
      </c>
    </row>
    <row r="88" spans="1:11">
      <c r="C88" s="38" t="s">
        <v>1386</v>
      </c>
      <c r="D88" s="38" t="s">
        <v>9769</v>
      </c>
      <c r="E88" s="38"/>
      <c r="F88" s="38" t="s">
        <v>9770</v>
      </c>
      <c r="K88" s="44">
        <v>-36.9</v>
      </c>
    </row>
    <row r="89" spans="1:11">
      <c r="C89" s="38" t="s">
        <v>1386</v>
      </c>
      <c r="D89" s="38" t="s">
        <v>1475</v>
      </c>
      <c r="E89" s="38"/>
      <c r="F89" s="38" t="s">
        <v>1476</v>
      </c>
      <c r="K89" s="44">
        <v>12.34</v>
      </c>
    </row>
    <row r="90" spans="1:11">
      <c r="C90" s="38" t="s">
        <v>1386</v>
      </c>
      <c r="D90" s="38" t="s">
        <v>1477</v>
      </c>
      <c r="E90" s="38"/>
      <c r="F90" s="38" t="s">
        <v>1478</v>
      </c>
      <c r="K90" s="44">
        <v>49.2</v>
      </c>
    </row>
    <row r="91" spans="1:11">
      <c r="C91" s="38" t="s">
        <v>1386</v>
      </c>
      <c r="D91" s="38" t="s">
        <v>1479</v>
      </c>
      <c r="E91" s="38"/>
      <c r="F91" s="38" t="s">
        <v>1480</v>
      </c>
      <c r="K91" s="44">
        <v>32.46</v>
      </c>
    </row>
    <row r="92" spans="1:11">
      <c r="C92" s="38" t="s">
        <v>1386</v>
      </c>
      <c r="D92" s="38" t="s">
        <v>1481</v>
      </c>
      <c r="E92" s="38"/>
      <c r="F92" s="38" t="s">
        <v>1482</v>
      </c>
      <c r="K92" s="44">
        <v>-4.4800000000000004</v>
      </c>
    </row>
    <row r="93" spans="1:11">
      <c r="C93" s="38" t="s">
        <v>1386</v>
      </c>
      <c r="D93" s="38" t="s">
        <v>1483</v>
      </c>
      <c r="E93" s="38"/>
      <c r="F93" s="38" t="s">
        <v>1484</v>
      </c>
      <c r="K93" s="44">
        <v>0.04</v>
      </c>
    </row>
    <row r="94" spans="1:11">
      <c r="C94" s="38" t="s">
        <v>1386</v>
      </c>
      <c r="D94" s="38" t="s">
        <v>1485</v>
      </c>
      <c r="E94" s="38"/>
      <c r="F94" s="38" t="s">
        <v>1486</v>
      </c>
      <c r="K94" s="44">
        <v>17.899999999999999</v>
      </c>
    </row>
    <row r="95" spans="1:11">
      <c r="C95" s="38" t="s">
        <v>1386</v>
      </c>
      <c r="D95" s="38" t="s">
        <v>1487</v>
      </c>
      <c r="E95" s="38"/>
      <c r="F95" s="38" t="s">
        <v>1488</v>
      </c>
      <c r="K95" s="44">
        <v>-0.01</v>
      </c>
    </row>
    <row r="96" spans="1:11">
      <c r="C96" s="38" t="s">
        <v>1386</v>
      </c>
      <c r="D96" s="38" t="s">
        <v>1489</v>
      </c>
      <c r="E96" s="38"/>
      <c r="F96" s="38" t="s">
        <v>1490</v>
      </c>
      <c r="K96" s="44">
        <v>37.56</v>
      </c>
    </row>
    <row r="97" spans="3:11">
      <c r="C97" s="38" t="s">
        <v>1386</v>
      </c>
      <c r="D97" s="38" t="s">
        <v>1491</v>
      </c>
      <c r="E97" s="38"/>
      <c r="F97" s="38" t="s">
        <v>1492</v>
      </c>
      <c r="K97" s="44">
        <v>53.7</v>
      </c>
    </row>
    <row r="98" spans="3:11">
      <c r="C98" s="38" t="s">
        <v>1386</v>
      </c>
      <c r="D98" s="38" t="s">
        <v>1493</v>
      </c>
      <c r="E98" s="38"/>
      <c r="F98" s="38" t="s">
        <v>1494</v>
      </c>
      <c r="K98" s="44">
        <v>23.46</v>
      </c>
    </row>
    <row r="99" spans="3:11">
      <c r="C99" s="38" t="s">
        <v>1386</v>
      </c>
      <c r="D99" s="38" t="s">
        <v>1495</v>
      </c>
      <c r="E99" s="38"/>
      <c r="F99" s="38" t="s">
        <v>1496</v>
      </c>
      <c r="K99" s="44">
        <v>88.01</v>
      </c>
    </row>
    <row r="100" spans="3:11">
      <c r="C100" s="38" t="s">
        <v>1386</v>
      </c>
      <c r="D100" s="38" t="s">
        <v>1497</v>
      </c>
      <c r="E100" s="38"/>
      <c r="F100" s="38" t="s">
        <v>1498</v>
      </c>
      <c r="K100" s="44">
        <v>25.73</v>
      </c>
    </row>
    <row r="101" spans="3:11">
      <c r="C101" s="38" t="s">
        <v>1386</v>
      </c>
      <c r="D101" s="38" t="s">
        <v>1499</v>
      </c>
      <c r="E101" s="38"/>
      <c r="F101" s="38" t="s">
        <v>1500</v>
      </c>
      <c r="K101" s="44">
        <v>17.899999999999999</v>
      </c>
    </row>
    <row r="102" spans="3:11">
      <c r="C102" s="38" t="s">
        <v>1386</v>
      </c>
      <c r="D102" s="38" t="s">
        <v>1501</v>
      </c>
      <c r="E102" s="38"/>
      <c r="F102" s="38" t="s">
        <v>1502</v>
      </c>
      <c r="K102" s="44">
        <v>105.75</v>
      </c>
    </row>
    <row r="103" spans="3:11">
      <c r="C103" s="38" t="s">
        <v>1386</v>
      </c>
      <c r="D103" s="38" t="s">
        <v>1503</v>
      </c>
      <c r="E103" s="38"/>
      <c r="F103" s="38" t="s">
        <v>1504</v>
      </c>
      <c r="K103" s="44">
        <v>25.24</v>
      </c>
    </row>
    <row r="104" spans="3:11">
      <c r="C104" s="38" t="s">
        <v>1386</v>
      </c>
      <c r="D104" s="38" t="s">
        <v>1505</v>
      </c>
      <c r="E104" s="38"/>
      <c r="F104" s="38" t="s">
        <v>1506</v>
      </c>
      <c r="K104" s="44">
        <v>28.35</v>
      </c>
    </row>
    <row r="105" spans="3:11">
      <c r="C105" s="38" t="s">
        <v>1386</v>
      </c>
      <c r="D105" s="38" t="s">
        <v>1507</v>
      </c>
      <c r="E105" s="38"/>
      <c r="F105" s="38" t="s">
        <v>1508</v>
      </c>
      <c r="K105" s="44">
        <v>3.57</v>
      </c>
    </row>
    <row r="106" spans="3:11">
      <c r="C106" s="38" t="s">
        <v>1386</v>
      </c>
      <c r="D106" s="38" t="s">
        <v>9771</v>
      </c>
      <c r="E106" s="38"/>
      <c r="F106" s="38" t="s">
        <v>9772</v>
      </c>
      <c r="K106" s="44">
        <v>36.9</v>
      </c>
    </row>
    <row r="107" spans="3:11">
      <c r="C107" s="38" t="s">
        <v>1386</v>
      </c>
      <c r="D107" s="38" t="s">
        <v>1509</v>
      </c>
      <c r="E107" s="38"/>
      <c r="F107" s="38" t="s">
        <v>1510</v>
      </c>
      <c r="K107" s="44">
        <v>45.23</v>
      </c>
    </row>
    <row r="108" spans="3:11">
      <c r="C108" s="38" t="s">
        <v>1386</v>
      </c>
      <c r="D108" s="38" t="s">
        <v>1511</v>
      </c>
      <c r="E108" s="38"/>
      <c r="F108" s="38" t="s">
        <v>1512</v>
      </c>
      <c r="K108" s="44">
        <v>23.46</v>
      </c>
    </row>
    <row r="109" spans="3:11">
      <c r="C109" s="38" t="s">
        <v>1386</v>
      </c>
      <c r="D109" s="38" t="s">
        <v>1513</v>
      </c>
      <c r="E109" s="38"/>
      <c r="F109" s="38" t="s">
        <v>1514</v>
      </c>
      <c r="K109" s="44">
        <v>25.14</v>
      </c>
    </row>
    <row r="110" spans="3:11">
      <c r="C110" s="38" t="s">
        <v>1386</v>
      </c>
      <c r="D110" s="38" t="s">
        <v>1515</v>
      </c>
      <c r="E110" s="38"/>
      <c r="F110" s="38" t="s">
        <v>1516</v>
      </c>
      <c r="K110" s="44">
        <v>27.14</v>
      </c>
    </row>
    <row r="111" spans="3:11">
      <c r="C111" s="38" t="s">
        <v>1386</v>
      </c>
      <c r="D111" s="38" t="s">
        <v>1517</v>
      </c>
      <c r="E111" s="38"/>
      <c r="F111" s="38" t="s">
        <v>1518</v>
      </c>
      <c r="K111" s="44">
        <v>25.14</v>
      </c>
    </row>
    <row r="112" spans="3:11">
      <c r="C112" s="38" t="s">
        <v>1386</v>
      </c>
      <c r="D112" s="38" t="s">
        <v>1519</v>
      </c>
      <c r="E112" s="38"/>
      <c r="F112" s="38" t="s">
        <v>1520</v>
      </c>
      <c r="K112" s="44">
        <v>8.3800000000000008</v>
      </c>
    </row>
    <row r="113" spans="3:11">
      <c r="C113" s="38" t="s">
        <v>1386</v>
      </c>
      <c r="D113" s="38" t="s">
        <v>1521</v>
      </c>
      <c r="E113" s="38"/>
      <c r="F113" s="38" t="s">
        <v>1522</v>
      </c>
      <c r="K113" s="44">
        <v>25.14</v>
      </c>
    </row>
    <row r="114" spans="3:11">
      <c r="C114" s="38" t="s">
        <v>1386</v>
      </c>
      <c r="D114" s="38" t="s">
        <v>1523</v>
      </c>
      <c r="E114" s="38"/>
      <c r="F114" s="38" t="s">
        <v>1524</v>
      </c>
      <c r="K114" s="44">
        <v>25.14</v>
      </c>
    </row>
    <row r="115" spans="3:11">
      <c r="C115" s="38" t="s">
        <v>1386</v>
      </c>
      <c r="D115" s="38" t="s">
        <v>1525</v>
      </c>
      <c r="E115" s="38"/>
      <c r="F115" s="38" t="s">
        <v>1526</v>
      </c>
      <c r="K115" s="44">
        <v>25.14</v>
      </c>
    </row>
    <row r="116" spans="3:11">
      <c r="C116" s="38" t="s">
        <v>1386</v>
      </c>
      <c r="D116" s="38" t="s">
        <v>1527</v>
      </c>
      <c r="E116" s="38"/>
      <c r="F116" s="38" t="s">
        <v>1528</v>
      </c>
      <c r="K116" s="44">
        <v>29.29</v>
      </c>
    </row>
    <row r="117" spans="3:11">
      <c r="C117" s="38" t="s">
        <v>1386</v>
      </c>
      <c r="D117" s="38" t="s">
        <v>1529</v>
      </c>
      <c r="E117" s="38"/>
      <c r="F117" s="38" t="s">
        <v>1530</v>
      </c>
      <c r="K117" s="44">
        <v>8.3800000000000008</v>
      </c>
    </row>
    <row r="118" spans="3:11">
      <c r="C118" s="38" t="s">
        <v>1386</v>
      </c>
      <c r="D118" s="38" t="s">
        <v>1531</v>
      </c>
      <c r="E118" s="38"/>
      <c r="F118" s="38" t="s">
        <v>1532</v>
      </c>
      <c r="K118" s="44">
        <v>25.14</v>
      </c>
    </row>
    <row r="119" spans="3:11">
      <c r="C119" s="38" t="s">
        <v>1386</v>
      </c>
      <c r="D119" s="38" t="s">
        <v>1533</v>
      </c>
      <c r="E119" s="38"/>
      <c r="F119" s="38" t="s">
        <v>1534</v>
      </c>
      <c r="K119" s="44">
        <v>47.74</v>
      </c>
    </row>
    <row r="120" spans="3:11">
      <c r="C120" s="38" t="s">
        <v>1386</v>
      </c>
      <c r="D120" s="38" t="s">
        <v>1535</v>
      </c>
      <c r="E120" s="38"/>
      <c r="F120" s="38" t="s">
        <v>1536</v>
      </c>
      <c r="K120" s="44">
        <v>7.41</v>
      </c>
    </row>
    <row r="121" spans="3:11">
      <c r="C121" s="38" t="s">
        <v>1386</v>
      </c>
      <c r="D121" s="38" t="s">
        <v>1537</v>
      </c>
      <c r="E121" s="38"/>
      <c r="F121" s="38" t="s">
        <v>1538</v>
      </c>
      <c r="K121" s="44">
        <v>25.14</v>
      </c>
    </row>
    <row r="122" spans="3:11">
      <c r="C122" s="38" t="s">
        <v>1386</v>
      </c>
      <c r="D122" s="38" t="s">
        <v>9773</v>
      </c>
      <c r="E122" s="38"/>
      <c r="F122" s="38" t="s">
        <v>9774</v>
      </c>
      <c r="K122" s="44">
        <v>2.0499999999999998</v>
      </c>
    </row>
    <row r="123" spans="3:11">
      <c r="C123" s="38" t="s">
        <v>1386</v>
      </c>
      <c r="D123" s="38" t="s">
        <v>9775</v>
      </c>
      <c r="E123" s="38"/>
      <c r="F123" s="38" t="s">
        <v>9776</v>
      </c>
      <c r="K123" s="44">
        <v>8.3800000000000008</v>
      </c>
    </row>
    <row r="124" spans="3:11">
      <c r="C124" s="38" t="s">
        <v>1386</v>
      </c>
      <c r="D124" s="38" t="s">
        <v>1539</v>
      </c>
      <c r="E124" s="38"/>
      <c r="F124" s="38" t="s">
        <v>1540</v>
      </c>
      <c r="K124" s="44">
        <v>30.25</v>
      </c>
    </row>
    <row r="125" spans="3:11">
      <c r="C125" s="38" t="s">
        <v>1386</v>
      </c>
      <c r="D125" s="38" t="s">
        <v>1541</v>
      </c>
      <c r="E125" s="38"/>
      <c r="F125" s="38" t="s">
        <v>1542</v>
      </c>
      <c r="K125" s="44">
        <v>18.8</v>
      </c>
    </row>
    <row r="126" spans="3:11">
      <c r="C126" s="38" t="s">
        <v>1386</v>
      </c>
      <c r="D126" s="38" t="s">
        <v>1543</v>
      </c>
      <c r="E126" s="38"/>
      <c r="F126" s="38" t="s">
        <v>1544</v>
      </c>
      <c r="K126" s="44">
        <v>8.3800000000000008</v>
      </c>
    </row>
    <row r="127" spans="3:11">
      <c r="C127" s="38" t="s">
        <v>1386</v>
      </c>
      <c r="D127" s="38" t="s">
        <v>1545</v>
      </c>
      <c r="E127" s="38"/>
      <c r="F127" s="38" t="s">
        <v>1546</v>
      </c>
      <c r="K127" s="44">
        <v>54.45</v>
      </c>
    </row>
    <row r="128" spans="3:11">
      <c r="C128" s="38" t="s">
        <v>1386</v>
      </c>
      <c r="D128" s="38" t="s">
        <v>1547</v>
      </c>
      <c r="E128" s="38"/>
      <c r="F128" s="38" t="s">
        <v>1548</v>
      </c>
      <c r="K128" s="44">
        <v>-15.41</v>
      </c>
    </row>
    <row r="129" spans="3:11">
      <c r="C129" s="38" t="s">
        <v>1386</v>
      </c>
      <c r="D129" s="38" t="s">
        <v>1549</v>
      </c>
      <c r="E129" s="38"/>
      <c r="F129" s="38" t="s">
        <v>1550</v>
      </c>
      <c r="K129" s="44">
        <v>7.82</v>
      </c>
    </row>
    <row r="130" spans="3:11">
      <c r="C130" s="38" t="s">
        <v>1386</v>
      </c>
      <c r="D130" s="38" t="s">
        <v>1551</v>
      </c>
      <c r="E130" s="38"/>
      <c r="F130" s="38" t="s">
        <v>1552</v>
      </c>
      <c r="K130" s="44">
        <v>83.8</v>
      </c>
    </row>
    <row r="131" spans="3:11">
      <c r="C131" s="38" t="s">
        <v>1386</v>
      </c>
      <c r="D131" s="38" t="s">
        <v>1553</v>
      </c>
      <c r="E131" s="38"/>
      <c r="F131" s="38" t="s">
        <v>1554</v>
      </c>
      <c r="K131" s="44">
        <v>-8.3800000000000008</v>
      </c>
    </row>
    <row r="132" spans="3:11">
      <c r="C132" s="38" t="s">
        <v>1386</v>
      </c>
      <c r="D132" s="38" t="s">
        <v>1555</v>
      </c>
      <c r="E132" s="38"/>
      <c r="F132" s="38" t="s">
        <v>1556</v>
      </c>
      <c r="K132" s="44">
        <v>10.86</v>
      </c>
    </row>
    <row r="133" spans="3:11">
      <c r="C133" s="38" t="s">
        <v>1386</v>
      </c>
      <c r="D133" s="38" t="s">
        <v>1557</v>
      </c>
      <c r="E133" s="38"/>
      <c r="F133" s="38" t="s">
        <v>1558</v>
      </c>
      <c r="K133" s="44">
        <v>20.22</v>
      </c>
    </row>
    <row r="134" spans="3:11">
      <c r="C134" s="38" t="s">
        <v>1386</v>
      </c>
      <c r="D134" s="38" t="s">
        <v>9777</v>
      </c>
      <c r="E134" s="38"/>
      <c r="F134" s="38" t="s">
        <v>9778</v>
      </c>
      <c r="K134" s="44">
        <v>1.68</v>
      </c>
    </row>
    <row r="135" spans="3:11">
      <c r="C135" s="38" t="s">
        <v>1386</v>
      </c>
      <c r="D135" s="38" t="s">
        <v>1559</v>
      </c>
      <c r="E135" s="38"/>
      <c r="F135" s="38" t="s">
        <v>1560</v>
      </c>
      <c r="K135" s="44">
        <v>25.14</v>
      </c>
    </row>
    <row r="136" spans="3:11">
      <c r="C136" s="38" t="s">
        <v>1386</v>
      </c>
      <c r="D136" s="38" t="s">
        <v>1561</v>
      </c>
      <c r="E136" s="38"/>
      <c r="F136" s="38" t="s">
        <v>1562</v>
      </c>
      <c r="K136" s="44">
        <v>4.8600000000000003</v>
      </c>
    </row>
    <row r="137" spans="3:11">
      <c r="C137" s="38" t="s">
        <v>1386</v>
      </c>
      <c r="D137" s="38" t="s">
        <v>1563</v>
      </c>
      <c r="E137" s="38"/>
      <c r="F137" s="38" t="s">
        <v>1564</v>
      </c>
      <c r="K137" s="44">
        <v>4.8600000000000003</v>
      </c>
    </row>
    <row r="138" spans="3:11">
      <c r="C138" s="38" t="s">
        <v>1386</v>
      </c>
      <c r="D138" s="38" t="s">
        <v>1565</v>
      </c>
      <c r="E138" s="38"/>
      <c r="F138" s="38" t="s">
        <v>1566</v>
      </c>
      <c r="K138" s="44">
        <v>31.03</v>
      </c>
    </row>
    <row r="139" spans="3:11">
      <c r="C139" s="38" t="s">
        <v>1386</v>
      </c>
      <c r="D139" s="38" t="s">
        <v>1567</v>
      </c>
      <c r="E139" s="38"/>
      <c r="F139" s="38" t="s">
        <v>1568</v>
      </c>
      <c r="K139" s="44">
        <v>8.3800000000000008</v>
      </c>
    </row>
    <row r="140" spans="3:11">
      <c r="C140" s="38" t="s">
        <v>1386</v>
      </c>
      <c r="D140" s="38" t="s">
        <v>1569</v>
      </c>
      <c r="E140" s="38"/>
      <c r="F140" s="38" t="s">
        <v>1570</v>
      </c>
      <c r="K140" s="44">
        <v>8.43</v>
      </c>
    </row>
    <row r="141" spans="3:11">
      <c r="C141" s="38" t="s">
        <v>1386</v>
      </c>
      <c r="D141" s="38" t="s">
        <v>1571</v>
      </c>
      <c r="E141" s="38"/>
      <c r="F141" s="38" t="s">
        <v>1572</v>
      </c>
      <c r="K141" s="44">
        <v>7.0000000000000007E-2</v>
      </c>
    </row>
    <row r="142" spans="3:11">
      <c r="C142" s="38" t="s">
        <v>1386</v>
      </c>
      <c r="D142" s="38" t="s">
        <v>1573</v>
      </c>
      <c r="E142" s="38"/>
      <c r="F142" s="38" t="s">
        <v>1574</v>
      </c>
      <c r="K142" s="44">
        <v>8.3800000000000008</v>
      </c>
    </row>
    <row r="143" spans="3:11">
      <c r="C143" s="38" t="s">
        <v>1386</v>
      </c>
      <c r="D143" s="38" t="s">
        <v>1575</v>
      </c>
      <c r="E143" s="38"/>
      <c r="F143" s="38" t="s">
        <v>1576</v>
      </c>
      <c r="K143" s="44">
        <v>152.27000000000001</v>
      </c>
    </row>
    <row r="144" spans="3:11">
      <c r="C144" s="38" t="s">
        <v>1386</v>
      </c>
      <c r="D144" s="38" t="s">
        <v>1577</v>
      </c>
      <c r="E144" s="38"/>
      <c r="F144" s="38" t="s">
        <v>1578</v>
      </c>
      <c r="K144" s="44">
        <v>25.59</v>
      </c>
    </row>
    <row r="145" spans="3:11">
      <c r="C145" s="38" t="s">
        <v>1386</v>
      </c>
      <c r="D145" s="38" t="s">
        <v>1579</v>
      </c>
      <c r="E145" s="38"/>
      <c r="F145" s="38" t="s">
        <v>1580</v>
      </c>
      <c r="K145" s="44">
        <v>0.91</v>
      </c>
    </row>
    <row r="146" spans="3:11">
      <c r="C146" s="38" t="s">
        <v>1386</v>
      </c>
      <c r="D146" s="38" t="s">
        <v>9779</v>
      </c>
      <c r="E146" s="38"/>
      <c r="F146" s="38" t="s">
        <v>9780</v>
      </c>
      <c r="K146" s="44">
        <v>1.68</v>
      </c>
    </row>
    <row r="147" spans="3:11">
      <c r="C147" s="38" t="s">
        <v>1386</v>
      </c>
      <c r="D147" s="38" t="s">
        <v>1581</v>
      </c>
      <c r="E147" s="38"/>
      <c r="F147" s="38" t="s">
        <v>1582</v>
      </c>
      <c r="K147" s="44">
        <v>5.04</v>
      </c>
    </row>
    <row r="148" spans="3:11">
      <c r="C148" s="38" t="s">
        <v>1386</v>
      </c>
      <c r="D148" s="38" t="s">
        <v>9781</v>
      </c>
      <c r="E148" s="38"/>
      <c r="F148" s="38" t="s">
        <v>9782</v>
      </c>
      <c r="K148" s="44">
        <v>4.16</v>
      </c>
    </row>
    <row r="149" spans="3:11">
      <c r="C149" s="38" t="s">
        <v>1386</v>
      </c>
      <c r="D149" s="38" t="s">
        <v>1583</v>
      </c>
      <c r="E149" s="38"/>
      <c r="F149" s="38" t="s">
        <v>1584</v>
      </c>
      <c r="K149" s="44">
        <v>3.81</v>
      </c>
    </row>
    <row r="150" spans="3:11">
      <c r="C150" s="38" t="s">
        <v>1386</v>
      </c>
      <c r="D150" s="38" t="s">
        <v>1585</v>
      </c>
      <c r="E150" s="38"/>
      <c r="F150" s="38" t="s">
        <v>1586</v>
      </c>
      <c r="K150" s="44">
        <v>4.1500000000000004</v>
      </c>
    </row>
    <row r="151" spans="3:11">
      <c r="C151" s="38" t="s">
        <v>1386</v>
      </c>
      <c r="D151" s="38" t="s">
        <v>1587</v>
      </c>
      <c r="E151" s="38"/>
      <c r="F151" s="38" t="s">
        <v>1588</v>
      </c>
      <c r="K151" s="44">
        <v>3.4</v>
      </c>
    </row>
    <row r="152" spans="3:11">
      <c r="C152" s="38" t="s">
        <v>1386</v>
      </c>
      <c r="D152" s="38" t="s">
        <v>1589</v>
      </c>
      <c r="E152" s="38"/>
      <c r="F152" s="38" t="s">
        <v>1590</v>
      </c>
      <c r="K152" s="44">
        <v>8.35</v>
      </c>
    </row>
    <row r="153" spans="3:11">
      <c r="C153" s="38" t="s">
        <v>1386</v>
      </c>
      <c r="D153" s="38" t="s">
        <v>1591</v>
      </c>
      <c r="E153" s="38"/>
      <c r="F153" s="38" t="s">
        <v>1592</v>
      </c>
      <c r="K153" s="44">
        <v>5.33</v>
      </c>
    </row>
    <row r="154" spans="3:11">
      <c r="C154" s="38" t="s">
        <v>1386</v>
      </c>
      <c r="D154" s="38" t="s">
        <v>9783</v>
      </c>
      <c r="E154" s="38"/>
      <c r="F154" s="38" t="s">
        <v>9784</v>
      </c>
      <c r="K154" s="44">
        <v>1.68</v>
      </c>
    </row>
    <row r="155" spans="3:11">
      <c r="C155" s="38" t="s">
        <v>1386</v>
      </c>
      <c r="D155" s="38" t="s">
        <v>1593</v>
      </c>
      <c r="E155" s="38"/>
      <c r="F155" s="38" t="s">
        <v>1594</v>
      </c>
      <c r="K155" s="44">
        <v>5.04</v>
      </c>
    </row>
    <row r="156" spans="3:11">
      <c r="C156" s="38" t="s">
        <v>1386</v>
      </c>
      <c r="D156" s="38" t="s">
        <v>1595</v>
      </c>
      <c r="E156" s="38"/>
      <c r="F156" s="38" t="s">
        <v>1596</v>
      </c>
      <c r="K156" s="44">
        <v>8.09</v>
      </c>
    </row>
    <row r="157" spans="3:11">
      <c r="C157" s="38" t="s">
        <v>1386</v>
      </c>
      <c r="D157" s="38" t="s">
        <v>9785</v>
      </c>
      <c r="E157" s="38"/>
      <c r="F157" s="38" t="s">
        <v>9786</v>
      </c>
      <c r="K157" s="44">
        <v>5.04</v>
      </c>
    </row>
    <row r="158" spans="3:11">
      <c r="C158" s="38" t="s">
        <v>1386</v>
      </c>
      <c r="D158" s="38" t="s">
        <v>1597</v>
      </c>
      <c r="E158" s="38"/>
      <c r="F158" s="38" t="s">
        <v>1598</v>
      </c>
      <c r="K158" s="44">
        <v>1.69</v>
      </c>
    </row>
    <row r="159" spans="3:11">
      <c r="C159" s="38" t="s">
        <v>1386</v>
      </c>
      <c r="D159" s="38" t="s">
        <v>1599</v>
      </c>
      <c r="E159" s="38"/>
      <c r="F159" s="38" t="s">
        <v>1600</v>
      </c>
      <c r="K159" s="44">
        <v>5.04</v>
      </c>
    </row>
    <row r="160" spans="3:11">
      <c r="C160" s="38" t="s">
        <v>1386</v>
      </c>
      <c r="D160" s="38" t="s">
        <v>1601</v>
      </c>
      <c r="E160" s="38"/>
      <c r="F160" s="38" t="s">
        <v>1602</v>
      </c>
      <c r="K160" s="44">
        <v>5.04</v>
      </c>
    </row>
    <row r="161" spans="1:11">
      <c r="C161" s="38" t="s">
        <v>1386</v>
      </c>
      <c r="D161" s="38" t="s">
        <v>1603</v>
      </c>
      <c r="E161" s="38"/>
      <c r="F161" s="38" t="s">
        <v>1604</v>
      </c>
      <c r="K161" s="44">
        <v>1.52</v>
      </c>
    </row>
    <row r="162" spans="1:11">
      <c r="C162" s="38" t="s">
        <v>1386</v>
      </c>
      <c r="D162" s="38" t="s">
        <v>1605</v>
      </c>
      <c r="E162" s="38"/>
      <c r="F162" s="38" t="s">
        <v>1606</v>
      </c>
      <c r="K162" s="44">
        <v>2.41</v>
      </c>
    </row>
    <row r="163" spans="1:11">
      <c r="C163" s="38" t="s">
        <v>1386</v>
      </c>
      <c r="D163" s="38" t="s">
        <v>1607</v>
      </c>
      <c r="E163" s="38"/>
      <c r="F163" s="38" t="s">
        <v>1608</v>
      </c>
      <c r="K163" s="44">
        <v>5.04</v>
      </c>
    </row>
    <row r="164" spans="1:11">
      <c r="C164" s="38" t="s">
        <v>1386</v>
      </c>
      <c r="D164" s="38" t="s">
        <v>1609</v>
      </c>
      <c r="E164" s="38"/>
      <c r="F164" s="38" t="s">
        <v>1610</v>
      </c>
      <c r="K164" s="44">
        <v>2.2999999999999998</v>
      </c>
    </row>
    <row r="165" spans="1:11">
      <c r="C165" s="38" t="s">
        <v>1386</v>
      </c>
      <c r="D165" s="38" t="s">
        <v>1611</v>
      </c>
      <c r="E165" s="38"/>
      <c r="F165" s="38" t="s">
        <v>1612</v>
      </c>
      <c r="K165" s="44">
        <v>12.6</v>
      </c>
    </row>
    <row r="166" spans="1:11">
      <c r="C166" s="38" t="s">
        <v>1386</v>
      </c>
      <c r="D166" s="38" t="s">
        <v>1613</v>
      </c>
      <c r="E166" s="38"/>
      <c r="F166" s="38" t="s">
        <v>1614</v>
      </c>
      <c r="K166" s="44">
        <v>-1.5</v>
      </c>
    </row>
    <row r="167" spans="1:11">
      <c r="C167" s="38" t="s">
        <v>1386</v>
      </c>
      <c r="D167" s="38" t="s">
        <v>1615</v>
      </c>
      <c r="E167" s="38"/>
      <c r="F167" s="38" t="s">
        <v>1616</v>
      </c>
      <c r="K167" s="44">
        <v>392.01</v>
      </c>
    </row>
    <row r="168" spans="1:11">
      <c r="C168" s="38" t="s">
        <v>1386</v>
      </c>
      <c r="D168" s="38" t="s">
        <v>1617</v>
      </c>
      <c r="E168" s="38"/>
      <c r="F168" s="38" t="s">
        <v>1618</v>
      </c>
      <c r="K168" s="44">
        <v>1.28</v>
      </c>
    </row>
    <row r="169" spans="1:11">
      <c r="C169" s="38" t="s">
        <v>1386</v>
      </c>
      <c r="D169" s="38" t="s">
        <v>1619</v>
      </c>
      <c r="E169" s="38"/>
      <c r="F169" s="38" t="s">
        <v>1620</v>
      </c>
      <c r="K169" s="44">
        <v>10.08</v>
      </c>
    </row>
    <row r="170" spans="1:11">
      <c r="C170" s="38" t="s">
        <v>1386</v>
      </c>
      <c r="D170" s="38" t="s">
        <v>9787</v>
      </c>
      <c r="E170" s="38"/>
      <c r="F170" s="38" t="s">
        <v>9788</v>
      </c>
      <c r="K170" s="44">
        <v>5.07</v>
      </c>
    </row>
    <row r="171" spans="1:11">
      <c r="C171" s="38" t="s">
        <v>1386</v>
      </c>
      <c r="D171" s="38" t="s">
        <v>9789</v>
      </c>
      <c r="E171" s="38"/>
      <c r="F171" s="38" t="s">
        <v>9790</v>
      </c>
      <c r="K171" s="44">
        <v>27.54</v>
      </c>
    </row>
    <row r="172" spans="1:11">
      <c r="C172" s="38" t="s">
        <v>1386</v>
      </c>
      <c r="D172" s="38" t="s">
        <v>9791</v>
      </c>
      <c r="E172" s="38"/>
      <c r="F172" s="38" t="s">
        <v>9792</v>
      </c>
      <c r="K172" s="44">
        <v>2.61</v>
      </c>
    </row>
    <row r="173" spans="1:11">
      <c r="C173" s="38" t="s">
        <v>1386</v>
      </c>
      <c r="D173" s="38" t="s">
        <v>9793</v>
      </c>
      <c r="E173" s="38"/>
      <c r="F173" s="38" t="s">
        <v>9794</v>
      </c>
      <c r="K173" s="44">
        <v>0.08</v>
      </c>
    </row>
    <row r="175" spans="1:11">
      <c r="A175" s="38" t="s">
        <v>1621</v>
      </c>
      <c r="D175" s="38" t="s">
        <v>1622</v>
      </c>
      <c r="E175" s="38"/>
      <c r="K175" s="50">
        <f>SUM(K176:K351)</f>
        <v>4064.5300000000016</v>
      </c>
    </row>
    <row r="176" spans="1:11">
      <c r="C176" s="38" t="s">
        <v>1386</v>
      </c>
      <c r="D176" s="38" t="s">
        <v>9795</v>
      </c>
      <c r="E176" s="38"/>
      <c r="F176" s="38" t="s">
        <v>9796</v>
      </c>
      <c r="K176" s="44">
        <v>-5.45</v>
      </c>
    </row>
    <row r="177" spans="3:11">
      <c r="C177" s="38" t="s">
        <v>1386</v>
      </c>
      <c r="D177" s="38" t="s">
        <v>1623</v>
      </c>
      <c r="E177" s="38"/>
      <c r="F177" s="38" t="s">
        <v>1624</v>
      </c>
      <c r="K177" s="44">
        <v>-291.95</v>
      </c>
    </row>
    <row r="178" spans="3:11">
      <c r="C178" s="38" t="s">
        <v>1386</v>
      </c>
      <c r="D178" s="38" t="s">
        <v>1625</v>
      </c>
      <c r="E178" s="38"/>
      <c r="F178" s="38" t="s">
        <v>1626</v>
      </c>
      <c r="K178" s="44">
        <v>25.14</v>
      </c>
    </row>
    <row r="179" spans="3:11">
      <c r="C179" s="38" t="s">
        <v>1386</v>
      </c>
      <c r="D179" s="38" t="s">
        <v>1627</v>
      </c>
      <c r="E179" s="38"/>
      <c r="F179" s="38" t="s">
        <v>1628</v>
      </c>
      <c r="K179" s="44">
        <v>212.85</v>
      </c>
    </row>
    <row r="180" spans="3:11">
      <c r="C180" s="38" t="s">
        <v>1386</v>
      </c>
      <c r="D180" s="38" t="s">
        <v>1629</v>
      </c>
      <c r="E180" s="38"/>
      <c r="F180" s="38" t="s">
        <v>1630</v>
      </c>
      <c r="K180" s="44">
        <v>27.22</v>
      </c>
    </row>
    <row r="181" spans="3:11">
      <c r="C181" s="38" t="s">
        <v>1386</v>
      </c>
      <c r="D181" s="38" t="s">
        <v>1631</v>
      </c>
      <c r="E181" s="38"/>
      <c r="F181" s="38" t="s">
        <v>1632</v>
      </c>
      <c r="K181" s="44">
        <v>20.82</v>
      </c>
    </row>
    <row r="182" spans="3:11">
      <c r="C182" s="38" t="s">
        <v>1386</v>
      </c>
      <c r="D182" s="38" t="s">
        <v>1633</v>
      </c>
      <c r="E182" s="38"/>
      <c r="F182" s="38" t="s">
        <v>1634</v>
      </c>
      <c r="K182" s="44">
        <v>29.97</v>
      </c>
    </row>
    <row r="183" spans="3:11">
      <c r="C183" s="38" t="s">
        <v>1386</v>
      </c>
      <c r="D183" s="38" t="s">
        <v>1635</v>
      </c>
      <c r="E183" s="38"/>
      <c r="F183" s="38" t="s">
        <v>1636</v>
      </c>
      <c r="K183" s="44">
        <v>7.25</v>
      </c>
    </row>
    <row r="184" spans="3:11">
      <c r="C184" s="38" t="s">
        <v>1386</v>
      </c>
      <c r="D184" s="38" t="s">
        <v>1637</v>
      </c>
      <c r="E184" s="38"/>
      <c r="F184" s="38" t="s">
        <v>1638</v>
      </c>
      <c r="K184" s="44">
        <v>7.82</v>
      </c>
    </row>
    <row r="185" spans="3:11">
      <c r="C185" s="38" t="s">
        <v>1386</v>
      </c>
      <c r="D185" s="38" t="s">
        <v>1639</v>
      </c>
      <c r="E185" s="38"/>
      <c r="F185" s="38" t="s">
        <v>1640</v>
      </c>
      <c r="K185" s="44">
        <v>6.51</v>
      </c>
    </row>
    <row r="186" spans="3:11">
      <c r="C186" s="38" t="s">
        <v>1386</v>
      </c>
      <c r="D186" s="38" t="s">
        <v>1641</v>
      </c>
      <c r="E186" s="38"/>
      <c r="F186" s="38" t="s">
        <v>1642</v>
      </c>
      <c r="K186" s="44">
        <v>123</v>
      </c>
    </row>
    <row r="187" spans="3:11">
      <c r="C187" s="38" t="s">
        <v>1386</v>
      </c>
      <c r="D187" s="38" t="s">
        <v>1643</v>
      </c>
      <c r="E187" s="38"/>
      <c r="F187" s="38" t="s">
        <v>1644</v>
      </c>
      <c r="K187" s="44">
        <v>12.3</v>
      </c>
    </row>
    <row r="188" spans="3:11">
      <c r="C188" s="38" t="s">
        <v>1386</v>
      </c>
      <c r="D188" s="38" t="s">
        <v>9797</v>
      </c>
      <c r="E188" s="38"/>
      <c r="F188" s="38" t="s">
        <v>9798</v>
      </c>
      <c r="K188" s="44">
        <v>13.8</v>
      </c>
    </row>
    <row r="189" spans="3:11">
      <c r="C189" s="38" t="s">
        <v>1386</v>
      </c>
      <c r="D189" s="38" t="s">
        <v>1645</v>
      </c>
      <c r="E189" s="38"/>
      <c r="F189" s="38" t="s">
        <v>1646</v>
      </c>
      <c r="K189" s="44">
        <v>5.61</v>
      </c>
    </row>
    <row r="190" spans="3:11">
      <c r="C190" s="38" t="s">
        <v>1386</v>
      </c>
      <c r="D190" s="38" t="s">
        <v>1647</v>
      </c>
      <c r="E190" s="38"/>
      <c r="F190" s="38" t="s">
        <v>1648</v>
      </c>
      <c r="K190" s="44">
        <v>53.7</v>
      </c>
    </row>
    <row r="191" spans="3:11">
      <c r="C191" s="38" t="s">
        <v>1386</v>
      </c>
      <c r="D191" s="38" t="s">
        <v>1649</v>
      </c>
      <c r="E191" s="38"/>
      <c r="F191" s="38" t="s">
        <v>1650</v>
      </c>
      <c r="K191" s="44">
        <v>6.74</v>
      </c>
    </row>
    <row r="192" spans="3:11">
      <c r="C192" s="38" t="s">
        <v>1386</v>
      </c>
      <c r="D192" s="38" t="s">
        <v>1651</v>
      </c>
      <c r="E192" s="38"/>
      <c r="F192" s="38" t="s">
        <v>1652</v>
      </c>
      <c r="K192" s="44">
        <v>1.71</v>
      </c>
    </row>
    <row r="193" spans="3:11">
      <c r="C193" s="38" t="s">
        <v>1386</v>
      </c>
      <c r="D193" s="38" t="s">
        <v>1653</v>
      </c>
      <c r="E193" s="38"/>
      <c r="F193" s="38" t="s">
        <v>1654</v>
      </c>
      <c r="K193" s="44">
        <v>23.46</v>
      </c>
    </row>
    <row r="194" spans="3:11">
      <c r="C194" s="38" t="s">
        <v>1386</v>
      </c>
      <c r="D194" s="38" t="s">
        <v>1655</v>
      </c>
      <c r="E194" s="38"/>
      <c r="F194" s="38" t="s">
        <v>1656</v>
      </c>
      <c r="K194" s="44">
        <v>36.08</v>
      </c>
    </row>
    <row r="195" spans="3:11">
      <c r="C195" s="38" t="s">
        <v>1386</v>
      </c>
      <c r="D195" s="38" t="s">
        <v>1657</v>
      </c>
      <c r="E195" s="38"/>
      <c r="F195" s="38" t="s">
        <v>1658</v>
      </c>
      <c r="K195" s="44">
        <v>17.899999999999999</v>
      </c>
    </row>
    <row r="196" spans="3:11">
      <c r="C196" s="38" t="s">
        <v>1386</v>
      </c>
      <c r="D196" s="38" t="s">
        <v>1659</v>
      </c>
      <c r="E196" s="38"/>
      <c r="F196" s="38" t="s">
        <v>1660</v>
      </c>
      <c r="K196" s="44">
        <v>-7.82</v>
      </c>
    </row>
    <row r="197" spans="3:11">
      <c r="C197" s="38" t="s">
        <v>1386</v>
      </c>
      <c r="D197" s="38" t="s">
        <v>1661</v>
      </c>
      <c r="E197" s="38"/>
      <c r="F197" s="38" t="s">
        <v>1662</v>
      </c>
      <c r="K197" s="44">
        <v>23.46</v>
      </c>
    </row>
    <row r="198" spans="3:11">
      <c r="C198" s="38" t="s">
        <v>1386</v>
      </c>
      <c r="D198" s="38" t="s">
        <v>1663</v>
      </c>
      <c r="E198" s="38"/>
      <c r="F198" s="38" t="s">
        <v>1664</v>
      </c>
      <c r="K198" s="44">
        <v>54.66</v>
      </c>
    </row>
    <row r="199" spans="3:11">
      <c r="C199" s="38" t="s">
        <v>1386</v>
      </c>
      <c r="D199" s="38" t="s">
        <v>1665</v>
      </c>
      <c r="E199" s="38"/>
      <c r="F199" s="38" t="s">
        <v>1666</v>
      </c>
      <c r="K199" s="44">
        <v>34.68</v>
      </c>
    </row>
    <row r="200" spans="3:11">
      <c r="C200" s="38" t="s">
        <v>1386</v>
      </c>
      <c r="D200" s="38" t="s">
        <v>1667</v>
      </c>
      <c r="E200" s="38"/>
      <c r="F200" s="38" t="s">
        <v>1668</v>
      </c>
      <c r="K200" s="44">
        <v>31.5</v>
      </c>
    </row>
    <row r="201" spans="3:11">
      <c r="C201" s="38" t="s">
        <v>1386</v>
      </c>
      <c r="D201" s="38" t="s">
        <v>1669</v>
      </c>
      <c r="E201" s="38"/>
      <c r="F201" s="38" t="s">
        <v>1670</v>
      </c>
      <c r="K201" s="44">
        <v>7.82</v>
      </c>
    </row>
    <row r="202" spans="3:11">
      <c r="C202" s="38" t="s">
        <v>1386</v>
      </c>
      <c r="D202" s="38" t="s">
        <v>1671</v>
      </c>
      <c r="E202" s="38"/>
      <c r="F202" s="38" t="s">
        <v>1672</v>
      </c>
      <c r="K202" s="44">
        <v>29.55</v>
      </c>
    </row>
    <row r="203" spans="3:11">
      <c r="C203" s="38" t="s">
        <v>1386</v>
      </c>
      <c r="D203" s="38" t="s">
        <v>1673</v>
      </c>
      <c r="E203" s="38"/>
      <c r="F203" s="38" t="s">
        <v>1674</v>
      </c>
      <c r="K203" s="44">
        <v>7.82</v>
      </c>
    </row>
    <row r="204" spans="3:11">
      <c r="C204" s="38" t="s">
        <v>1386</v>
      </c>
      <c r="D204" s="38" t="s">
        <v>1675</v>
      </c>
      <c r="E204" s="38"/>
      <c r="F204" s="38" t="s">
        <v>1676</v>
      </c>
      <c r="K204" s="44">
        <v>7.24</v>
      </c>
    </row>
    <row r="205" spans="3:11">
      <c r="C205" s="38" t="s">
        <v>1386</v>
      </c>
      <c r="D205" s="38" t="s">
        <v>1677</v>
      </c>
      <c r="E205" s="38"/>
      <c r="F205" s="38" t="s">
        <v>1678</v>
      </c>
      <c r="K205" s="44">
        <v>25.14</v>
      </c>
    </row>
    <row r="206" spans="3:11">
      <c r="C206" s="38" t="s">
        <v>1386</v>
      </c>
      <c r="D206" s="38" t="s">
        <v>1679</v>
      </c>
      <c r="E206" s="38"/>
      <c r="F206" s="38" t="s">
        <v>1680</v>
      </c>
      <c r="K206" s="44">
        <v>25.14</v>
      </c>
    </row>
    <row r="207" spans="3:11">
      <c r="C207" s="38" t="s">
        <v>1386</v>
      </c>
      <c r="D207" s="38" t="s">
        <v>1681</v>
      </c>
      <c r="E207" s="38"/>
      <c r="F207" s="38" t="s">
        <v>1682</v>
      </c>
      <c r="K207" s="44">
        <v>87.96</v>
      </c>
    </row>
    <row r="208" spans="3:11">
      <c r="C208" s="38" t="s">
        <v>1386</v>
      </c>
      <c r="D208" s="38" t="s">
        <v>9799</v>
      </c>
      <c r="E208" s="38"/>
      <c r="F208" s="38" t="s">
        <v>9800</v>
      </c>
      <c r="K208" s="44">
        <v>58.66</v>
      </c>
    </row>
    <row r="209" spans="3:11">
      <c r="C209" s="38" t="s">
        <v>1386</v>
      </c>
      <c r="D209" s="38" t="s">
        <v>1683</v>
      </c>
      <c r="E209" s="38"/>
      <c r="F209" s="38" t="s">
        <v>1684</v>
      </c>
      <c r="K209" s="44">
        <v>25.14</v>
      </c>
    </row>
    <row r="210" spans="3:11">
      <c r="C210" s="38" t="s">
        <v>1386</v>
      </c>
      <c r="D210" s="38" t="s">
        <v>1685</v>
      </c>
      <c r="E210" s="38"/>
      <c r="F210" s="38" t="s">
        <v>1686</v>
      </c>
      <c r="K210" s="44">
        <v>89.77</v>
      </c>
    </row>
    <row r="211" spans="3:11">
      <c r="C211" s="38" t="s">
        <v>1386</v>
      </c>
      <c r="D211" s="38" t="s">
        <v>9801</v>
      </c>
      <c r="E211" s="38"/>
      <c r="F211" s="38" t="s">
        <v>9802</v>
      </c>
      <c r="K211" s="44">
        <v>-5.95</v>
      </c>
    </row>
    <row r="212" spans="3:11">
      <c r="C212" s="38" t="s">
        <v>1386</v>
      </c>
      <c r="D212" s="38" t="s">
        <v>1687</v>
      </c>
      <c r="E212" s="38"/>
      <c r="F212" s="38" t="s">
        <v>1688</v>
      </c>
      <c r="K212" s="44">
        <v>-16.760000000000002</v>
      </c>
    </row>
    <row r="213" spans="3:11">
      <c r="C213" s="38" t="s">
        <v>1386</v>
      </c>
      <c r="D213" s="38" t="s">
        <v>1689</v>
      </c>
      <c r="E213" s="38"/>
      <c r="F213" s="38" t="s">
        <v>1690</v>
      </c>
      <c r="K213" s="44">
        <v>37.479999999999997</v>
      </c>
    </row>
    <row r="214" spans="3:11">
      <c r="C214" s="38" t="s">
        <v>1386</v>
      </c>
      <c r="D214" s="38" t="s">
        <v>9803</v>
      </c>
      <c r="E214" s="38"/>
      <c r="F214" s="38" t="s">
        <v>9804</v>
      </c>
      <c r="K214" s="44">
        <v>2.2200000000000002</v>
      </c>
    </row>
    <row r="215" spans="3:11">
      <c r="C215" s="38" t="s">
        <v>1386</v>
      </c>
      <c r="D215" s="38" t="s">
        <v>1691</v>
      </c>
      <c r="E215" s="38"/>
      <c r="F215" s="38" t="s">
        <v>1692</v>
      </c>
      <c r="K215" s="44">
        <v>41.64</v>
      </c>
    </row>
    <row r="216" spans="3:11">
      <c r="C216" s="38" t="s">
        <v>1386</v>
      </c>
      <c r="D216" s="38" t="s">
        <v>1693</v>
      </c>
      <c r="E216" s="38"/>
      <c r="F216" s="38" t="s">
        <v>1694</v>
      </c>
      <c r="K216" s="44">
        <v>12.3</v>
      </c>
    </row>
    <row r="217" spans="3:11">
      <c r="C217" s="38" t="s">
        <v>1386</v>
      </c>
      <c r="D217" s="38" t="s">
        <v>1695</v>
      </c>
      <c r="E217" s="38"/>
      <c r="F217" s="38" t="s">
        <v>1696</v>
      </c>
      <c r="K217" s="44">
        <v>51.68</v>
      </c>
    </row>
    <row r="218" spans="3:11">
      <c r="C218" s="38" t="s">
        <v>1386</v>
      </c>
      <c r="D218" s="38" t="s">
        <v>1697</v>
      </c>
      <c r="E218" s="38"/>
      <c r="F218" s="38" t="s">
        <v>1698</v>
      </c>
      <c r="K218" s="44">
        <v>75.790000000000006</v>
      </c>
    </row>
    <row r="219" spans="3:11">
      <c r="C219" s="38" t="s">
        <v>1386</v>
      </c>
      <c r="D219" s="38" t="s">
        <v>1699</v>
      </c>
      <c r="E219" s="38"/>
      <c r="F219" s="38" t="s">
        <v>1700</v>
      </c>
      <c r="K219" s="44">
        <v>20.95</v>
      </c>
    </row>
    <row r="220" spans="3:11">
      <c r="C220" s="38" t="s">
        <v>1386</v>
      </c>
      <c r="D220" s="38" t="s">
        <v>1701</v>
      </c>
      <c r="E220" s="38"/>
      <c r="F220" s="38" t="s">
        <v>1702</v>
      </c>
      <c r="K220" s="44">
        <v>133.33000000000001</v>
      </c>
    </row>
    <row r="221" spans="3:11">
      <c r="C221" s="38" t="s">
        <v>1386</v>
      </c>
      <c r="D221" s="38" t="s">
        <v>1703</v>
      </c>
      <c r="E221" s="38"/>
      <c r="F221" s="38" t="s">
        <v>1704</v>
      </c>
      <c r="K221" s="44">
        <v>5.22</v>
      </c>
    </row>
    <row r="222" spans="3:11">
      <c r="C222" s="38" t="s">
        <v>1386</v>
      </c>
      <c r="D222" s="38" t="s">
        <v>1705</v>
      </c>
      <c r="E222" s="38"/>
      <c r="F222" s="38" t="s">
        <v>1706</v>
      </c>
      <c r="K222" s="44">
        <v>32.229999999999997</v>
      </c>
    </row>
    <row r="223" spans="3:11">
      <c r="C223" s="38" t="s">
        <v>1386</v>
      </c>
      <c r="D223" s="38" t="s">
        <v>1707</v>
      </c>
      <c r="E223" s="38"/>
      <c r="F223" s="38" t="s">
        <v>1708</v>
      </c>
      <c r="K223" s="44">
        <v>25.14</v>
      </c>
    </row>
    <row r="224" spans="3:11">
      <c r="C224" s="38" t="s">
        <v>1386</v>
      </c>
      <c r="D224" s="38" t="s">
        <v>1709</v>
      </c>
      <c r="E224" s="38"/>
      <c r="F224" s="38" t="s">
        <v>1710</v>
      </c>
      <c r="K224" s="44">
        <v>67.040000000000006</v>
      </c>
    </row>
    <row r="225" spans="3:11">
      <c r="C225" s="38" t="s">
        <v>1386</v>
      </c>
      <c r="D225" s="38" t="s">
        <v>1711</v>
      </c>
      <c r="E225" s="38"/>
      <c r="F225" s="38" t="s">
        <v>1712</v>
      </c>
      <c r="K225" s="44">
        <v>7.82</v>
      </c>
    </row>
    <row r="226" spans="3:11">
      <c r="C226" s="38" t="s">
        <v>1386</v>
      </c>
      <c r="D226" s="38" t="s">
        <v>1713</v>
      </c>
      <c r="E226" s="38"/>
      <c r="F226" s="38" t="s">
        <v>1714</v>
      </c>
      <c r="K226" s="44">
        <v>37.56</v>
      </c>
    </row>
    <row r="227" spans="3:11">
      <c r="C227" s="38" t="s">
        <v>1386</v>
      </c>
      <c r="D227" s="38" t="s">
        <v>1715</v>
      </c>
      <c r="E227" s="38"/>
      <c r="F227" s="38" t="s">
        <v>1716</v>
      </c>
      <c r="K227" s="44">
        <v>157.99</v>
      </c>
    </row>
    <row r="228" spans="3:11">
      <c r="C228" s="38" t="s">
        <v>1386</v>
      </c>
      <c r="D228" s="38" t="s">
        <v>1717</v>
      </c>
      <c r="E228" s="38"/>
      <c r="F228" s="38" t="s">
        <v>1718</v>
      </c>
      <c r="K228" s="44">
        <v>25.69</v>
      </c>
    </row>
    <row r="229" spans="3:11">
      <c r="C229" s="38" t="s">
        <v>1386</v>
      </c>
      <c r="D229" s="38" t="s">
        <v>1719</v>
      </c>
      <c r="E229" s="38"/>
      <c r="F229" s="38" t="s">
        <v>1720</v>
      </c>
      <c r="K229" s="44">
        <v>3.81</v>
      </c>
    </row>
    <row r="230" spans="3:11">
      <c r="C230" s="38" t="s">
        <v>1386</v>
      </c>
      <c r="D230" s="38" t="s">
        <v>1721</v>
      </c>
      <c r="E230" s="38"/>
      <c r="F230" s="38" t="s">
        <v>1722</v>
      </c>
      <c r="K230" s="44">
        <v>72.849999999999994</v>
      </c>
    </row>
    <row r="231" spans="3:11">
      <c r="C231" s="38" t="s">
        <v>1386</v>
      </c>
      <c r="D231" s="38" t="s">
        <v>1723</v>
      </c>
      <c r="E231" s="38"/>
      <c r="F231" s="38" t="s">
        <v>1724</v>
      </c>
      <c r="K231" s="44">
        <v>71.680000000000007</v>
      </c>
    </row>
    <row r="232" spans="3:11">
      <c r="C232" s="38" t="s">
        <v>1386</v>
      </c>
      <c r="D232" s="38" t="s">
        <v>1725</v>
      </c>
      <c r="E232" s="38"/>
      <c r="F232" s="38" t="s">
        <v>1726</v>
      </c>
      <c r="K232" s="44">
        <v>8.3800000000000008</v>
      </c>
    </row>
    <row r="233" spans="3:11">
      <c r="C233" s="38" t="s">
        <v>1386</v>
      </c>
      <c r="D233" s="38" t="s">
        <v>1727</v>
      </c>
      <c r="E233" s="38"/>
      <c r="F233" s="38" t="s">
        <v>1728</v>
      </c>
      <c r="K233" s="44">
        <v>25.14</v>
      </c>
    </row>
    <row r="234" spans="3:11">
      <c r="C234" s="38" t="s">
        <v>1386</v>
      </c>
      <c r="D234" s="38" t="s">
        <v>9805</v>
      </c>
      <c r="E234" s="38"/>
      <c r="F234" s="38" t="s">
        <v>9806</v>
      </c>
      <c r="K234" s="44">
        <v>8.3800000000000008</v>
      </c>
    </row>
    <row r="235" spans="3:11">
      <c r="C235" s="38" t="s">
        <v>1386</v>
      </c>
      <c r="D235" s="38" t="s">
        <v>1729</v>
      </c>
      <c r="E235" s="38"/>
      <c r="F235" s="38" t="s">
        <v>1730</v>
      </c>
      <c r="K235" s="44">
        <v>25.14</v>
      </c>
    </row>
    <row r="236" spans="3:11">
      <c r="C236" s="38" t="s">
        <v>1386</v>
      </c>
      <c r="D236" s="38" t="s">
        <v>1731</v>
      </c>
      <c r="E236" s="38"/>
      <c r="F236" s="38" t="s">
        <v>1732</v>
      </c>
      <c r="K236" s="44">
        <v>0.02</v>
      </c>
    </row>
    <row r="237" spans="3:11">
      <c r="C237" s="38" t="s">
        <v>1386</v>
      </c>
      <c r="D237" s="38" t="s">
        <v>9807</v>
      </c>
      <c r="E237" s="38"/>
      <c r="F237" s="38" t="s">
        <v>9808</v>
      </c>
      <c r="K237" s="44">
        <v>25.14</v>
      </c>
    </row>
    <row r="238" spans="3:11">
      <c r="C238" s="38" t="s">
        <v>1386</v>
      </c>
      <c r="D238" s="38" t="s">
        <v>1733</v>
      </c>
      <c r="E238" s="38"/>
      <c r="F238" s="38" t="s">
        <v>1734</v>
      </c>
      <c r="K238" s="44">
        <v>20.81</v>
      </c>
    </row>
    <row r="239" spans="3:11">
      <c r="C239" s="38" t="s">
        <v>1386</v>
      </c>
      <c r="D239" s="38" t="s">
        <v>1735</v>
      </c>
      <c r="E239" s="38"/>
      <c r="F239" s="38" t="s">
        <v>1736</v>
      </c>
      <c r="K239" s="44">
        <v>16.760000000000002</v>
      </c>
    </row>
    <row r="240" spans="3:11">
      <c r="C240" s="38" t="s">
        <v>1386</v>
      </c>
      <c r="D240" s="38" t="s">
        <v>1737</v>
      </c>
      <c r="E240" s="38"/>
      <c r="F240" s="38" t="s">
        <v>1738</v>
      </c>
      <c r="K240" s="44">
        <v>31.27</v>
      </c>
    </row>
    <row r="241" spans="3:11">
      <c r="C241" s="38" t="s">
        <v>1386</v>
      </c>
      <c r="D241" s="38" t="s">
        <v>1739</v>
      </c>
      <c r="E241" s="38"/>
      <c r="F241" s="38" t="s">
        <v>1740</v>
      </c>
      <c r="K241" s="44">
        <v>6.22</v>
      </c>
    </row>
    <row r="242" spans="3:11">
      <c r="C242" s="38" t="s">
        <v>1386</v>
      </c>
      <c r="D242" s="38" t="s">
        <v>1741</v>
      </c>
      <c r="E242" s="38"/>
      <c r="F242" s="38" t="s">
        <v>1742</v>
      </c>
      <c r="K242" s="44">
        <v>12.3</v>
      </c>
    </row>
    <row r="243" spans="3:11">
      <c r="C243" s="38" t="s">
        <v>1386</v>
      </c>
      <c r="D243" s="38" t="s">
        <v>1743</v>
      </c>
      <c r="E243" s="38"/>
      <c r="F243" s="38" t="s">
        <v>1744</v>
      </c>
      <c r="K243" s="44">
        <v>36.9</v>
      </c>
    </row>
    <row r="244" spans="3:11">
      <c r="C244" s="38" t="s">
        <v>1386</v>
      </c>
      <c r="D244" s="38" t="s">
        <v>1745</v>
      </c>
      <c r="E244" s="38"/>
      <c r="F244" s="38" t="s">
        <v>1746</v>
      </c>
      <c r="K244" s="44">
        <v>-8.3800000000000008</v>
      </c>
    </row>
    <row r="245" spans="3:11">
      <c r="C245" s="38" t="s">
        <v>1386</v>
      </c>
      <c r="D245" s="38" t="s">
        <v>1747</v>
      </c>
      <c r="E245" s="38"/>
      <c r="F245" s="38" t="s">
        <v>1748</v>
      </c>
      <c r="K245" s="44">
        <v>25.14</v>
      </c>
    </row>
    <row r="246" spans="3:11">
      <c r="C246" s="38" t="s">
        <v>1386</v>
      </c>
      <c r="D246" s="38" t="s">
        <v>1749</v>
      </c>
      <c r="E246" s="38"/>
      <c r="F246" s="38" t="s">
        <v>1750</v>
      </c>
      <c r="K246" s="44">
        <v>87.67</v>
      </c>
    </row>
    <row r="247" spans="3:11">
      <c r="C247" s="38" t="s">
        <v>1386</v>
      </c>
      <c r="D247" s="38" t="s">
        <v>1751</v>
      </c>
      <c r="E247" s="38"/>
      <c r="F247" s="38" t="s">
        <v>1752</v>
      </c>
      <c r="K247" s="44">
        <v>8.3800000000000008</v>
      </c>
    </row>
    <row r="248" spans="3:11">
      <c r="C248" s="38" t="s">
        <v>1386</v>
      </c>
      <c r="D248" s="38" t="s">
        <v>1753</v>
      </c>
      <c r="E248" s="38"/>
      <c r="F248" s="38" t="s">
        <v>1754</v>
      </c>
      <c r="K248" s="44">
        <v>25.34</v>
      </c>
    </row>
    <row r="249" spans="3:11">
      <c r="C249" s="38" t="s">
        <v>1386</v>
      </c>
      <c r="D249" s="38" t="s">
        <v>1755</v>
      </c>
      <c r="E249" s="38"/>
      <c r="F249" s="38" t="s">
        <v>1756</v>
      </c>
      <c r="K249" s="44">
        <v>25.14</v>
      </c>
    </row>
    <row r="250" spans="3:11">
      <c r="C250" s="38" t="s">
        <v>1386</v>
      </c>
      <c r="D250" s="38" t="s">
        <v>1757</v>
      </c>
      <c r="E250" s="38"/>
      <c r="F250" s="38" t="s">
        <v>1758</v>
      </c>
      <c r="K250" s="44">
        <v>8.3800000000000008</v>
      </c>
    </row>
    <row r="251" spans="3:11">
      <c r="C251" s="38" t="s">
        <v>1386</v>
      </c>
      <c r="D251" s="38" t="s">
        <v>1759</v>
      </c>
      <c r="E251" s="38"/>
      <c r="F251" s="38" t="s">
        <v>1760</v>
      </c>
      <c r="K251" s="44">
        <v>25.14</v>
      </c>
    </row>
    <row r="252" spans="3:11">
      <c r="C252" s="38" t="s">
        <v>1386</v>
      </c>
      <c r="D252" s="38" t="s">
        <v>1761</v>
      </c>
      <c r="E252" s="38"/>
      <c r="F252" s="38" t="s">
        <v>1762</v>
      </c>
      <c r="K252" s="44">
        <v>25.71</v>
      </c>
    </row>
    <row r="253" spans="3:11">
      <c r="C253" s="38" t="s">
        <v>1386</v>
      </c>
      <c r="D253" s="38" t="s">
        <v>1763</v>
      </c>
      <c r="E253" s="38"/>
      <c r="F253" s="38" t="s">
        <v>1764</v>
      </c>
      <c r="K253" s="44">
        <v>16.760000000000002</v>
      </c>
    </row>
    <row r="254" spans="3:11">
      <c r="C254" s="38" t="s">
        <v>1386</v>
      </c>
      <c r="D254" s="38" t="s">
        <v>1765</v>
      </c>
      <c r="E254" s="38"/>
      <c r="F254" s="38" t="s">
        <v>1766</v>
      </c>
      <c r="K254" s="44">
        <v>25.14</v>
      </c>
    </row>
    <row r="255" spans="3:11">
      <c r="C255" s="38" t="s">
        <v>1386</v>
      </c>
      <c r="D255" s="38" t="s">
        <v>1767</v>
      </c>
      <c r="E255" s="38"/>
      <c r="F255" s="38" t="s">
        <v>1768</v>
      </c>
      <c r="K255" s="44">
        <v>13.38</v>
      </c>
    </row>
    <row r="256" spans="3:11">
      <c r="C256" s="38" t="s">
        <v>1386</v>
      </c>
      <c r="D256" s="38" t="s">
        <v>1769</v>
      </c>
      <c r="E256" s="38"/>
      <c r="F256" s="38" t="s">
        <v>1770</v>
      </c>
      <c r="K256" s="44">
        <v>41.8</v>
      </c>
    </row>
    <row r="257" spans="3:11">
      <c r="C257" s="38" t="s">
        <v>1386</v>
      </c>
      <c r="D257" s="38" t="s">
        <v>1771</v>
      </c>
      <c r="E257" s="38"/>
      <c r="F257" s="38" t="s">
        <v>1772</v>
      </c>
      <c r="K257" s="44">
        <v>8.3800000000000008</v>
      </c>
    </row>
    <row r="258" spans="3:11">
      <c r="C258" s="38" t="s">
        <v>1386</v>
      </c>
      <c r="D258" s="38" t="s">
        <v>1773</v>
      </c>
      <c r="E258" s="38"/>
      <c r="F258" s="38" t="s">
        <v>1774</v>
      </c>
      <c r="K258" s="44">
        <v>8.3800000000000008</v>
      </c>
    </row>
    <row r="259" spans="3:11">
      <c r="C259" s="38" t="s">
        <v>1386</v>
      </c>
      <c r="D259" s="38" t="s">
        <v>1775</v>
      </c>
      <c r="E259" s="38"/>
      <c r="F259" s="38" t="s">
        <v>1776</v>
      </c>
      <c r="K259" s="44">
        <v>4.1900000000000004</v>
      </c>
    </row>
    <row r="260" spans="3:11">
      <c r="C260" s="38" t="s">
        <v>1386</v>
      </c>
      <c r="D260" s="38" t="s">
        <v>9809</v>
      </c>
      <c r="E260" s="38"/>
      <c r="F260" s="38" t="s">
        <v>9810</v>
      </c>
      <c r="K260" s="44">
        <v>122.4</v>
      </c>
    </row>
    <row r="261" spans="3:11">
      <c r="C261" s="38" t="s">
        <v>1386</v>
      </c>
      <c r="D261" s="38" t="s">
        <v>1777</v>
      </c>
      <c r="E261" s="38"/>
      <c r="F261" s="38" t="s">
        <v>1778</v>
      </c>
      <c r="K261" s="44">
        <v>17.96</v>
      </c>
    </row>
    <row r="262" spans="3:11">
      <c r="C262" s="38" t="s">
        <v>1386</v>
      </c>
      <c r="D262" s="38" t="s">
        <v>1779</v>
      </c>
      <c r="E262" s="38"/>
      <c r="F262" s="38" t="s">
        <v>1780</v>
      </c>
      <c r="K262" s="44">
        <v>36.9</v>
      </c>
    </row>
    <row r="263" spans="3:11">
      <c r="C263" s="38" t="s">
        <v>1386</v>
      </c>
      <c r="D263" s="38" t="s">
        <v>1781</v>
      </c>
      <c r="E263" s="38"/>
      <c r="F263" s="38" t="s">
        <v>1782</v>
      </c>
      <c r="K263" s="44">
        <v>-10.08</v>
      </c>
    </row>
    <row r="264" spans="3:11">
      <c r="C264" s="38" t="s">
        <v>1386</v>
      </c>
      <c r="D264" s="38" t="s">
        <v>1783</v>
      </c>
      <c r="E264" s="38"/>
      <c r="F264" s="38" t="s">
        <v>1784</v>
      </c>
      <c r="K264" s="44">
        <v>20.81</v>
      </c>
    </row>
    <row r="265" spans="3:11">
      <c r="C265" s="38" t="s">
        <v>1386</v>
      </c>
      <c r="D265" s="38" t="s">
        <v>1785</v>
      </c>
      <c r="E265" s="38"/>
      <c r="F265" s="38" t="s">
        <v>1786</v>
      </c>
      <c r="K265" s="44">
        <v>50.28</v>
      </c>
    </row>
    <row r="266" spans="3:11">
      <c r="C266" s="38" t="s">
        <v>1386</v>
      </c>
      <c r="D266" s="38" t="s">
        <v>1787</v>
      </c>
      <c r="E266" s="38"/>
      <c r="F266" s="38" t="s">
        <v>1788</v>
      </c>
      <c r="K266" s="44">
        <v>8.3800000000000008</v>
      </c>
    </row>
    <row r="267" spans="3:11">
      <c r="C267" s="38" t="s">
        <v>1386</v>
      </c>
      <c r="D267" s="38" t="s">
        <v>1789</v>
      </c>
      <c r="E267" s="38"/>
      <c r="F267" s="38" t="s">
        <v>1790</v>
      </c>
      <c r="K267" s="44">
        <v>16.84</v>
      </c>
    </row>
    <row r="268" spans="3:11">
      <c r="C268" s="38" t="s">
        <v>1386</v>
      </c>
      <c r="D268" s="38" t="s">
        <v>1791</v>
      </c>
      <c r="E268" s="38"/>
      <c r="F268" s="38" t="s">
        <v>1792</v>
      </c>
      <c r="K268" s="44">
        <v>33.520000000000003</v>
      </c>
    </row>
    <row r="269" spans="3:11">
      <c r="C269" s="38" t="s">
        <v>1386</v>
      </c>
      <c r="D269" s="38" t="s">
        <v>1793</v>
      </c>
      <c r="E269" s="38"/>
      <c r="F269" s="38" t="s">
        <v>1794</v>
      </c>
      <c r="K269" s="44">
        <v>18.93</v>
      </c>
    </row>
    <row r="270" spans="3:11">
      <c r="C270" s="38" t="s">
        <v>1386</v>
      </c>
      <c r="D270" s="38" t="s">
        <v>9811</v>
      </c>
      <c r="E270" s="38"/>
      <c r="F270" s="38" t="s">
        <v>9812</v>
      </c>
      <c r="K270" s="44">
        <v>8.3800000000000008</v>
      </c>
    </row>
    <row r="271" spans="3:11">
      <c r="C271" s="38" t="s">
        <v>1386</v>
      </c>
      <c r="D271" s="38" t="s">
        <v>1795</v>
      </c>
      <c r="E271" s="38"/>
      <c r="F271" s="38" t="s">
        <v>1796</v>
      </c>
      <c r="K271" s="44">
        <v>25.14</v>
      </c>
    </row>
    <row r="272" spans="3:11">
      <c r="C272" s="38" t="s">
        <v>1386</v>
      </c>
      <c r="D272" s="38" t="s">
        <v>1797</v>
      </c>
      <c r="E272" s="38"/>
      <c r="F272" s="38" t="s">
        <v>1798</v>
      </c>
      <c r="K272" s="44">
        <v>8.3800000000000008</v>
      </c>
    </row>
    <row r="273" spans="3:11">
      <c r="C273" s="38" t="s">
        <v>1386</v>
      </c>
      <c r="D273" s="38" t="s">
        <v>1799</v>
      </c>
      <c r="E273" s="38"/>
      <c r="F273" s="38" t="s">
        <v>1800</v>
      </c>
      <c r="K273" s="44">
        <v>71.36</v>
      </c>
    </row>
    <row r="274" spans="3:11">
      <c r="C274" s="38" t="s">
        <v>1386</v>
      </c>
      <c r="D274" s="38" t="s">
        <v>1801</v>
      </c>
      <c r="E274" s="38"/>
      <c r="F274" s="38" t="s">
        <v>1802</v>
      </c>
      <c r="K274" s="44">
        <v>14.62</v>
      </c>
    </row>
    <row r="275" spans="3:11">
      <c r="C275" s="38" t="s">
        <v>1386</v>
      </c>
      <c r="D275" s="38" t="s">
        <v>1803</v>
      </c>
      <c r="E275" s="38"/>
      <c r="F275" s="38" t="s">
        <v>1804</v>
      </c>
      <c r="K275" s="44">
        <v>37.57</v>
      </c>
    </row>
    <row r="276" spans="3:11">
      <c r="C276" s="38" t="s">
        <v>1386</v>
      </c>
      <c r="D276" s="38" t="s">
        <v>1805</v>
      </c>
      <c r="E276" s="38"/>
      <c r="F276" s="38" t="s">
        <v>1806</v>
      </c>
      <c r="K276" s="44">
        <v>25.14</v>
      </c>
    </row>
    <row r="277" spans="3:11">
      <c r="C277" s="38" t="s">
        <v>1386</v>
      </c>
      <c r="D277" s="38" t="s">
        <v>1807</v>
      </c>
      <c r="E277" s="38"/>
      <c r="F277" s="38" t="s">
        <v>1808</v>
      </c>
      <c r="K277" s="44">
        <v>16.760000000000002</v>
      </c>
    </row>
    <row r="278" spans="3:11">
      <c r="C278" s="38" t="s">
        <v>1386</v>
      </c>
      <c r="D278" s="38" t="s">
        <v>1809</v>
      </c>
      <c r="E278" s="38"/>
      <c r="F278" s="38" t="s">
        <v>1810</v>
      </c>
      <c r="K278" s="44">
        <v>36.9</v>
      </c>
    </row>
    <row r="279" spans="3:11">
      <c r="C279" s="38" t="s">
        <v>1386</v>
      </c>
      <c r="D279" s="38" t="s">
        <v>1811</v>
      </c>
      <c r="E279" s="38"/>
      <c r="F279" s="38" t="s">
        <v>1812</v>
      </c>
      <c r="K279" s="44">
        <v>13.31</v>
      </c>
    </row>
    <row r="280" spans="3:11">
      <c r="C280" s="38" t="s">
        <v>1386</v>
      </c>
      <c r="D280" s="38" t="s">
        <v>1813</v>
      </c>
      <c r="E280" s="38"/>
      <c r="F280" s="38" t="s">
        <v>1814</v>
      </c>
      <c r="K280" s="44">
        <v>23.46</v>
      </c>
    </row>
    <row r="281" spans="3:11">
      <c r="C281" s="38" t="s">
        <v>1386</v>
      </c>
      <c r="D281" s="38" t="s">
        <v>1815</v>
      </c>
      <c r="E281" s="38"/>
      <c r="F281" s="38" t="s">
        <v>1816</v>
      </c>
      <c r="K281" s="44">
        <v>20.95</v>
      </c>
    </row>
    <row r="282" spans="3:11">
      <c r="C282" s="38" t="s">
        <v>1386</v>
      </c>
      <c r="D282" s="38" t="s">
        <v>1817</v>
      </c>
      <c r="E282" s="38"/>
      <c r="F282" s="38" t="s">
        <v>1818</v>
      </c>
      <c r="K282" s="44">
        <v>8.3800000000000008</v>
      </c>
    </row>
    <row r="283" spans="3:11">
      <c r="C283" s="38" t="s">
        <v>1386</v>
      </c>
      <c r="D283" s="38" t="s">
        <v>1819</v>
      </c>
      <c r="E283" s="38"/>
      <c r="F283" s="38" t="s">
        <v>1820</v>
      </c>
      <c r="K283" s="44">
        <v>-12.42</v>
      </c>
    </row>
    <row r="284" spans="3:11">
      <c r="C284" s="38" t="s">
        <v>1386</v>
      </c>
      <c r="D284" s="38" t="s">
        <v>1821</v>
      </c>
      <c r="E284" s="38"/>
      <c r="F284" s="38" t="s">
        <v>1822</v>
      </c>
      <c r="K284" s="44">
        <v>41.41</v>
      </c>
    </row>
    <row r="285" spans="3:11">
      <c r="C285" s="38" t="s">
        <v>1386</v>
      </c>
      <c r="D285" s="38" t="s">
        <v>1823</v>
      </c>
      <c r="E285" s="38"/>
      <c r="F285" s="38" t="s">
        <v>1824</v>
      </c>
      <c r="K285" s="44">
        <v>2.4300000000000002</v>
      </c>
    </row>
    <row r="286" spans="3:11">
      <c r="C286" s="38" t="s">
        <v>1386</v>
      </c>
      <c r="D286" s="38" t="s">
        <v>1825</v>
      </c>
      <c r="E286" s="38"/>
      <c r="F286" s="38" t="s">
        <v>1826</v>
      </c>
      <c r="K286" s="44">
        <v>28.73</v>
      </c>
    </row>
    <row r="287" spans="3:11">
      <c r="C287" s="38" t="s">
        <v>1386</v>
      </c>
      <c r="D287" s="38" t="s">
        <v>1827</v>
      </c>
      <c r="E287" s="38"/>
      <c r="F287" s="38" t="s">
        <v>1828</v>
      </c>
      <c r="K287" s="44">
        <v>25.59</v>
      </c>
    </row>
    <row r="288" spans="3:11">
      <c r="C288" s="38" t="s">
        <v>1386</v>
      </c>
      <c r="D288" s="38" t="s">
        <v>1829</v>
      </c>
      <c r="E288" s="38"/>
      <c r="F288" s="38" t="s">
        <v>1830</v>
      </c>
      <c r="K288" s="44">
        <v>4.2699999999999996</v>
      </c>
    </row>
    <row r="289" spans="3:11">
      <c r="C289" s="38" t="s">
        <v>1386</v>
      </c>
      <c r="D289" s="38" t="s">
        <v>1831</v>
      </c>
      <c r="E289" s="38"/>
      <c r="F289" s="38" t="s">
        <v>1832</v>
      </c>
      <c r="K289" s="44">
        <v>9.56</v>
      </c>
    </row>
    <row r="290" spans="3:11">
      <c r="C290" s="38" t="s">
        <v>1386</v>
      </c>
      <c r="D290" s="38" t="s">
        <v>1833</v>
      </c>
      <c r="E290" s="38"/>
      <c r="F290" s="38" t="s">
        <v>1834</v>
      </c>
      <c r="K290" s="44">
        <v>-79.86</v>
      </c>
    </row>
    <row r="291" spans="3:11">
      <c r="C291" s="38" t="s">
        <v>1386</v>
      </c>
      <c r="D291" s="38" t="s">
        <v>1835</v>
      </c>
      <c r="E291" s="38"/>
      <c r="F291" s="38" t="s">
        <v>1836</v>
      </c>
      <c r="K291" s="44">
        <v>25.14</v>
      </c>
    </row>
    <row r="292" spans="3:11">
      <c r="C292" s="38" t="s">
        <v>1386</v>
      </c>
      <c r="D292" s="38" t="s">
        <v>1837</v>
      </c>
      <c r="E292" s="38"/>
      <c r="F292" s="38" t="s">
        <v>1838</v>
      </c>
      <c r="K292" s="44">
        <v>18.09</v>
      </c>
    </row>
    <row r="293" spans="3:11">
      <c r="C293" s="38" t="s">
        <v>1386</v>
      </c>
      <c r="D293" s="38" t="s">
        <v>1839</v>
      </c>
      <c r="E293" s="38"/>
      <c r="F293" s="38" t="s">
        <v>1840</v>
      </c>
      <c r="K293" s="44">
        <v>2.4300000000000002</v>
      </c>
    </row>
    <row r="294" spans="3:11">
      <c r="C294" s="38" t="s">
        <v>1386</v>
      </c>
      <c r="D294" s="38" t="s">
        <v>1841</v>
      </c>
      <c r="E294" s="38"/>
      <c r="F294" s="38" t="s">
        <v>1842</v>
      </c>
      <c r="K294" s="44">
        <v>8.6199999999999992</v>
      </c>
    </row>
    <row r="295" spans="3:11">
      <c r="C295" s="38" t="s">
        <v>1386</v>
      </c>
      <c r="D295" s="38" t="s">
        <v>1843</v>
      </c>
      <c r="E295" s="38"/>
      <c r="F295" s="38" t="s">
        <v>1844</v>
      </c>
      <c r="K295" s="44">
        <v>7.82</v>
      </c>
    </row>
    <row r="296" spans="3:11">
      <c r="C296" s="38" t="s">
        <v>1386</v>
      </c>
      <c r="D296" s="38" t="s">
        <v>1845</v>
      </c>
      <c r="E296" s="38"/>
      <c r="F296" s="38" t="s">
        <v>1846</v>
      </c>
      <c r="K296" s="44">
        <v>102.26</v>
      </c>
    </row>
    <row r="297" spans="3:11">
      <c r="C297" s="38" t="s">
        <v>1386</v>
      </c>
      <c r="D297" s="38" t="s">
        <v>1847</v>
      </c>
      <c r="E297" s="38"/>
      <c r="F297" s="38" t="s">
        <v>1848</v>
      </c>
      <c r="K297" s="44">
        <v>12.57</v>
      </c>
    </row>
    <row r="298" spans="3:11">
      <c r="C298" s="38" t="s">
        <v>1386</v>
      </c>
      <c r="D298" s="38" t="s">
        <v>1849</v>
      </c>
      <c r="E298" s="38"/>
      <c r="F298" s="38" t="s">
        <v>1850</v>
      </c>
      <c r="K298" s="44">
        <v>25.14</v>
      </c>
    </row>
    <row r="299" spans="3:11">
      <c r="C299" s="38" t="s">
        <v>1386</v>
      </c>
      <c r="D299" s="38" t="s">
        <v>1851</v>
      </c>
      <c r="E299" s="38"/>
      <c r="F299" s="38" t="s">
        <v>1852</v>
      </c>
      <c r="K299" s="44">
        <v>13.31</v>
      </c>
    </row>
    <row r="300" spans="3:11">
      <c r="C300" s="38" t="s">
        <v>1386</v>
      </c>
      <c r="D300" s="38" t="s">
        <v>1853</v>
      </c>
      <c r="E300" s="38"/>
      <c r="F300" s="38" t="s">
        <v>1854</v>
      </c>
      <c r="K300" s="44">
        <v>25.14</v>
      </c>
    </row>
    <row r="301" spans="3:11">
      <c r="C301" s="38" t="s">
        <v>1386</v>
      </c>
      <c r="D301" s="38" t="s">
        <v>1855</v>
      </c>
      <c r="E301" s="38"/>
      <c r="F301" s="38" t="s">
        <v>1856</v>
      </c>
      <c r="K301" s="44">
        <v>-16.86</v>
      </c>
    </row>
    <row r="302" spans="3:11">
      <c r="C302" s="38" t="s">
        <v>1386</v>
      </c>
      <c r="D302" s="38" t="s">
        <v>1857</v>
      </c>
      <c r="E302" s="38"/>
      <c r="F302" s="38" t="s">
        <v>1858</v>
      </c>
      <c r="K302" s="44">
        <v>16.760000000000002</v>
      </c>
    </row>
    <row r="303" spans="3:11">
      <c r="C303" s="38" t="s">
        <v>1386</v>
      </c>
      <c r="D303" s="38" t="s">
        <v>1859</v>
      </c>
      <c r="E303" s="38"/>
      <c r="F303" s="38" t="s">
        <v>1860</v>
      </c>
      <c r="K303" s="44">
        <v>16.760000000000002</v>
      </c>
    </row>
    <row r="304" spans="3:11">
      <c r="C304" s="38" t="s">
        <v>1386</v>
      </c>
      <c r="D304" s="38" t="s">
        <v>1861</v>
      </c>
      <c r="E304" s="38"/>
      <c r="F304" s="38" t="s">
        <v>1862</v>
      </c>
      <c r="K304" s="44">
        <v>-16.760000000000002</v>
      </c>
    </row>
    <row r="305" spans="3:11">
      <c r="C305" s="38" t="s">
        <v>1386</v>
      </c>
      <c r="D305" s="38" t="s">
        <v>1863</v>
      </c>
      <c r="E305" s="38"/>
      <c r="F305" s="38" t="s">
        <v>1864</v>
      </c>
      <c r="K305" s="44">
        <v>58.66</v>
      </c>
    </row>
    <row r="306" spans="3:11">
      <c r="C306" s="38" t="s">
        <v>1386</v>
      </c>
      <c r="D306" s="38" t="s">
        <v>1865</v>
      </c>
      <c r="E306" s="38"/>
      <c r="F306" s="38" t="s">
        <v>1866</v>
      </c>
      <c r="K306" s="44">
        <v>4.1900000000000004</v>
      </c>
    </row>
    <row r="307" spans="3:11">
      <c r="C307" s="38" t="s">
        <v>1386</v>
      </c>
      <c r="D307" s="38" t="s">
        <v>1867</v>
      </c>
      <c r="E307" s="38"/>
      <c r="F307" s="38" t="s">
        <v>1868</v>
      </c>
      <c r="K307" s="44">
        <v>5.62</v>
      </c>
    </row>
    <row r="308" spans="3:11">
      <c r="C308" s="38" t="s">
        <v>1386</v>
      </c>
      <c r="D308" s="38" t="s">
        <v>1869</v>
      </c>
      <c r="E308" s="38"/>
      <c r="F308" s="38" t="s">
        <v>1870</v>
      </c>
      <c r="K308" s="44">
        <v>8.3800000000000008</v>
      </c>
    </row>
    <row r="309" spans="3:11">
      <c r="C309" s="38" t="s">
        <v>1386</v>
      </c>
      <c r="D309" s="38" t="s">
        <v>1871</v>
      </c>
      <c r="E309" s="38"/>
      <c r="F309" s="38" t="s">
        <v>1872</v>
      </c>
      <c r="K309" s="44">
        <v>26.74</v>
      </c>
    </row>
    <row r="310" spans="3:11">
      <c r="C310" s="38" t="s">
        <v>1386</v>
      </c>
      <c r="D310" s="38" t="s">
        <v>9813</v>
      </c>
      <c r="E310" s="38"/>
      <c r="F310" s="38" t="s">
        <v>9814</v>
      </c>
      <c r="K310" s="44">
        <v>3.61</v>
      </c>
    </row>
    <row r="311" spans="3:11">
      <c r="C311" s="38" t="s">
        <v>1386</v>
      </c>
      <c r="D311" s="38" t="s">
        <v>1873</v>
      </c>
      <c r="E311" s="38"/>
      <c r="F311" s="38" t="s">
        <v>1874</v>
      </c>
      <c r="K311" s="44">
        <v>25.59</v>
      </c>
    </row>
    <row r="312" spans="3:11">
      <c r="C312" s="38" t="s">
        <v>1386</v>
      </c>
      <c r="D312" s="38" t="s">
        <v>1875</v>
      </c>
      <c r="E312" s="38"/>
      <c r="F312" s="38" t="s">
        <v>1876</v>
      </c>
      <c r="K312" s="44">
        <v>25.14</v>
      </c>
    </row>
    <row r="313" spans="3:11">
      <c r="C313" s="38" t="s">
        <v>1386</v>
      </c>
      <c r="D313" s="38" t="s">
        <v>1877</v>
      </c>
      <c r="E313" s="38"/>
      <c r="F313" s="38" t="s">
        <v>1878</v>
      </c>
      <c r="K313" s="44">
        <v>2.4300000000000002</v>
      </c>
    </row>
    <row r="314" spans="3:11">
      <c r="C314" s="38" t="s">
        <v>1386</v>
      </c>
      <c r="D314" s="38" t="s">
        <v>1879</v>
      </c>
      <c r="E314" s="38"/>
      <c r="F314" s="38" t="s">
        <v>1880</v>
      </c>
      <c r="K314" s="44">
        <v>26.75</v>
      </c>
    </row>
    <row r="315" spans="3:11">
      <c r="C315" s="38" t="s">
        <v>1386</v>
      </c>
      <c r="D315" s="38" t="s">
        <v>1881</v>
      </c>
      <c r="E315" s="38"/>
      <c r="F315" s="38" t="s">
        <v>1882</v>
      </c>
      <c r="K315" s="44">
        <v>25.14</v>
      </c>
    </row>
    <row r="316" spans="3:11">
      <c r="C316" s="38" t="s">
        <v>1386</v>
      </c>
      <c r="D316" s="38" t="s">
        <v>1883</v>
      </c>
      <c r="E316" s="38"/>
      <c r="F316" s="38" t="s">
        <v>1884</v>
      </c>
      <c r="K316" s="44">
        <v>25.14</v>
      </c>
    </row>
    <row r="317" spans="3:11">
      <c r="C317" s="38" t="s">
        <v>1386</v>
      </c>
      <c r="D317" s="38" t="s">
        <v>1885</v>
      </c>
      <c r="E317" s="38"/>
      <c r="F317" s="38" t="s">
        <v>1886</v>
      </c>
      <c r="K317" s="44">
        <v>24.6</v>
      </c>
    </row>
    <row r="318" spans="3:11">
      <c r="C318" s="38" t="s">
        <v>1386</v>
      </c>
      <c r="D318" s="38" t="s">
        <v>1887</v>
      </c>
      <c r="E318" s="38"/>
      <c r="F318" s="38" t="s">
        <v>1888</v>
      </c>
      <c r="K318" s="44">
        <v>-29.22</v>
      </c>
    </row>
    <row r="319" spans="3:11">
      <c r="C319" s="38" t="s">
        <v>1386</v>
      </c>
      <c r="D319" s="38" t="s">
        <v>1889</v>
      </c>
      <c r="E319" s="38"/>
      <c r="F319" s="38" t="s">
        <v>1890</v>
      </c>
      <c r="K319" s="44">
        <v>8.3800000000000008</v>
      </c>
    </row>
    <row r="320" spans="3:11">
      <c r="C320" s="38" t="s">
        <v>1386</v>
      </c>
      <c r="D320" s="38" t="s">
        <v>1891</v>
      </c>
      <c r="E320" s="38"/>
      <c r="F320" s="38" t="s">
        <v>1892</v>
      </c>
      <c r="K320" s="44">
        <v>10.81</v>
      </c>
    </row>
    <row r="321" spans="3:11">
      <c r="C321" s="38" t="s">
        <v>1386</v>
      </c>
      <c r="D321" s="38" t="s">
        <v>1893</v>
      </c>
      <c r="E321" s="38"/>
      <c r="F321" s="38" t="s">
        <v>1894</v>
      </c>
      <c r="K321" s="44">
        <v>25.14</v>
      </c>
    </row>
    <row r="322" spans="3:11">
      <c r="C322" s="38" t="s">
        <v>1386</v>
      </c>
      <c r="D322" s="38" t="s">
        <v>1895</v>
      </c>
      <c r="E322" s="38"/>
      <c r="F322" s="38" t="s">
        <v>1896</v>
      </c>
      <c r="K322" s="44">
        <v>52.72</v>
      </c>
    </row>
    <row r="323" spans="3:11">
      <c r="C323" s="38" t="s">
        <v>1386</v>
      </c>
      <c r="D323" s="38" t="s">
        <v>1897</v>
      </c>
      <c r="E323" s="38"/>
      <c r="F323" s="38" t="s">
        <v>1898</v>
      </c>
      <c r="K323" s="44">
        <v>13.31</v>
      </c>
    </row>
    <row r="324" spans="3:11">
      <c r="C324" s="38" t="s">
        <v>1386</v>
      </c>
      <c r="D324" s="38" t="s">
        <v>1899</v>
      </c>
      <c r="E324" s="38"/>
      <c r="F324" s="38" t="s">
        <v>1900</v>
      </c>
      <c r="K324" s="44">
        <v>23.88</v>
      </c>
    </row>
    <row r="325" spans="3:11">
      <c r="C325" s="38" t="s">
        <v>1386</v>
      </c>
      <c r="D325" s="38" t="s">
        <v>1901</v>
      </c>
      <c r="E325" s="38"/>
      <c r="F325" s="38" t="s">
        <v>1902</v>
      </c>
      <c r="K325" s="44">
        <v>34.619999999999997</v>
      </c>
    </row>
    <row r="326" spans="3:11">
      <c r="C326" s="38" t="s">
        <v>1386</v>
      </c>
      <c r="D326" s="38" t="s">
        <v>1903</v>
      </c>
      <c r="E326" s="38"/>
      <c r="F326" s="38" t="s">
        <v>1904</v>
      </c>
      <c r="K326" s="44">
        <v>16.760000000000002</v>
      </c>
    </row>
    <row r="327" spans="3:11">
      <c r="C327" s="38" t="s">
        <v>1386</v>
      </c>
      <c r="D327" s="38" t="s">
        <v>1905</v>
      </c>
      <c r="E327" s="38"/>
      <c r="F327" s="38" t="s">
        <v>1906</v>
      </c>
      <c r="K327" s="44">
        <v>8.3800000000000008</v>
      </c>
    </row>
    <row r="328" spans="3:11">
      <c r="C328" s="38" t="s">
        <v>1386</v>
      </c>
      <c r="D328" s="38" t="s">
        <v>1907</v>
      </c>
      <c r="E328" s="38"/>
      <c r="F328" s="38" t="s">
        <v>1908</v>
      </c>
      <c r="K328" s="44">
        <v>-94.5</v>
      </c>
    </row>
    <row r="329" spans="3:11">
      <c r="C329" s="38" t="s">
        <v>1386</v>
      </c>
      <c r="D329" s="38" t="s">
        <v>1909</v>
      </c>
      <c r="E329" s="38"/>
      <c r="F329" s="38" t="s">
        <v>1910</v>
      </c>
      <c r="K329" s="44">
        <v>42.8</v>
      </c>
    </row>
    <row r="330" spans="3:11">
      <c r="C330" s="38" t="s">
        <v>1386</v>
      </c>
      <c r="D330" s="38" t="s">
        <v>9815</v>
      </c>
      <c r="E330" s="38"/>
      <c r="F330" s="38" t="s">
        <v>9816</v>
      </c>
      <c r="K330" s="44">
        <v>116.36</v>
      </c>
    </row>
    <row r="331" spans="3:11">
      <c r="C331" s="38" t="s">
        <v>1386</v>
      </c>
      <c r="D331" s="38" t="s">
        <v>1911</v>
      </c>
      <c r="E331" s="38"/>
      <c r="F331" s="38" t="s">
        <v>1912</v>
      </c>
      <c r="K331" s="44">
        <v>8.3800000000000008</v>
      </c>
    </row>
    <row r="332" spans="3:11">
      <c r="C332" s="38" t="s">
        <v>1386</v>
      </c>
      <c r="D332" s="38" t="s">
        <v>1913</v>
      </c>
      <c r="E332" s="38"/>
      <c r="F332" s="38" t="s">
        <v>1914</v>
      </c>
      <c r="K332" s="44">
        <v>5.4</v>
      </c>
    </row>
    <row r="333" spans="3:11">
      <c r="C333" s="38" t="s">
        <v>1386</v>
      </c>
      <c r="D333" s="38" t="s">
        <v>1915</v>
      </c>
      <c r="E333" s="38"/>
      <c r="F333" s="38" t="s">
        <v>1916</v>
      </c>
      <c r="K333" s="44">
        <v>25.14</v>
      </c>
    </row>
    <row r="334" spans="3:11">
      <c r="C334" s="38" t="s">
        <v>1386</v>
      </c>
      <c r="D334" s="38" t="s">
        <v>1917</v>
      </c>
      <c r="E334" s="38"/>
      <c r="F334" s="38" t="s">
        <v>1918</v>
      </c>
      <c r="K334" s="44">
        <v>-0.16</v>
      </c>
    </row>
    <row r="335" spans="3:11">
      <c r="C335" s="38" t="s">
        <v>1386</v>
      </c>
      <c r="D335" s="38" t="s">
        <v>1919</v>
      </c>
      <c r="E335" s="38"/>
      <c r="F335" s="38" t="s">
        <v>1920</v>
      </c>
      <c r="K335" s="44">
        <v>25.14</v>
      </c>
    </row>
    <row r="336" spans="3:11">
      <c r="C336" s="38" t="s">
        <v>1386</v>
      </c>
      <c r="D336" s="38" t="s">
        <v>1921</v>
      </c>
      <c r="E336" s="38"/>
      <c r="F336" s="38" t="s">
        <v>1922</v>
      </c>
      <c r="K336" s="44">
        <v>27.65</v>
      </c>
    </row>
    <row r="337" spans="3:11">
      <c r="C337" s="38" t="s">
        <v>1386</v>
      </c>
      <c r="D337" s="38" t="s">
        <v>1923</v>
      </c>
      <c r="E337" s="38"/>
      <c r="F337" s="38" t="s">
        <v>1924</v>
      </c>
      <c r="K337" s="44">
        <v>25.14</v>
      </c>
    </row>
    <row r="338" spans="3:11">
      <c r="C338" s="38" t="s">
        <v>1386</v>
      </c>
      <c r="D338" s="38" t="s">
        <v>1925</v>
      </c>
      <c r="E338" s="38"/>
      <c r="F338" s="38" t="s">
        <v>1926</v>
      </c>
      <c r="K338" s="44">
        <v>20.82</v>
      </c>
    </row>
    <row r="339" spans="3:11">
      <c r="C339" s="38" t="s">
        <v>1386</v>
      </c>
      <c r="D339" s="38" t="s">
        <v>1927</v>
      </c>
      <c r="E339" s="38"/>
      <c r="F339" s="38" t="s">
        <v>1928</v>
      </c>
      <c r="K339" s="44">
        <v>6.94</v>
      </c>
    </row>
    <row r="340" spans="3:11">
      <c r="C340" s="38" t="s">
        <v>1386</v>
      </c>
      <c r="D340" s="38" t="s">
        <v>1929</v>
      </c>
      <c r="E340" s="38"/>
      <c r="F340" s="38" t="s">
        <v>1930</v>
      </c>
      <c r="K340" s="44">
        <v>5.47</v>
      </c>
    </row>
    <row r="341" spans="3:11">
      <c r="C341" s="38" t="s">
        <v>1386</v>
      </c>
      <c r="D341" s="38" t="s">
        <v>1931</v>
      </c>
      <c r="E341" s="38"/>
      <c r="F341" s="38" t="s">
        <v>1932</v>
      </c>
      <c r="K341" s="44">
        <v>5.04</v>
      </c>
    </row>
    <row r="342" spans="3:11">
      <c r="C342" s="38" t="s">
        <v>1386</v>
      </c>
      <c r="D342" s="38" t="s">
        <v>1933</v>
      </c>
      <c r="E342" s="38"/>
      <c r="F342" s="38" t="s">
        <v>1934</v>
      </c>
      <c r="K342" s="44">
        <v>6.61</v>
      </c>
    </row>
    <row r="343" spans="3:11">
      <c r="C343" s="38" t="s">
        <v>1386</v>
      </c>
      <c r="D343" s="38" t="s">
        <v>9817</v>
      </c>
      <c r="E343" s="38"/>
      <c r="F343" s="38" t="s">
        <v>9818</v>
      </c>
      <c r="K343" s="44">
        <v>4.83</v>
      </c>
    </row>
    <row r="344" spans="3:11">
      <c r="C344" s="38" t="s">
        <v>1386</v>
      </c>
      <c r="D344" s="38" t="s">
        <v>1935</v>
      </c>
      <c r="E344" s="38"/>
      <c r="F344" s="38" t="s">
        <v>1936</v>
      </c>
      <c r="K344" s="44">
        <v>6.65</v>
      </c>
    </row>
    <row r="345" spans="3:11">
      <c r="C345" s="38" t="s">
        <v>1386</v>
      </c>
      <c r="D345" s="38" t="s">
        <v>9819</v>
      </c>
      <c r="E345" s="38"/>
      <c r="F345" s="38" t="s">
        <v>9820</v>
      </c>
      <c r="K345" s="44">
        <v>0.38</v>
      </c>
    </row>
    <row r="346" spans="3:11">
      <c r="C346" s="38" t="s">
        <v>1386</v>
      </c>
      <c r="D346" s="38" t="s">
        <v>9821</v>
      </c>
      <c r="E346" s="38"/>
      <c r="F346" s="38" t="s">
        <v>9822</v>
      </c>
      <c r="K346" s="44">
        <v>0.02</v>
      </c>
    </row>
    <row r="347" spans="3:11">
      <c r="C347" s="38" t="s">
        <v>1386</v>
      </c>
      <c r="D347" s="38" t="s">
        <v>1937</v>
      </c>
      <c r="E347" s="38"/>
      <c r="F347" s="38" t="s">
        <v>1938</v>
      </c>
      <c r="K347" s="44">
        <v>27.33</v>
      </c>
    </row>
    <row r="348" spans="3:11">
      <c r="C348" s="38" t="s">
        <v>1386</v>
      </c>
      <c r="D348" s="38" t="s">
        <v>1939</v>
      </c>
      <c r="E348" s="38"/>
      <c r="F348" s="38" t="s">
        <v>1940</v>
      </c>
      <c r="K348" s="44">
        <v>132.5</v>
      </c>
    </row>
    <row r="349" spans="3:11">
      <c r="C349" s="38" t="s">
        <v>1386</v>
      </c>
      <c r="D349" s="38" t="s">
        <v>1941</v>
      </c>
      <c r="E349" s="38"/>
      <c r="F349" s="38" t="s">
        <v>1942</v>
      </c>
      <c r="K349" s="44">
        <v>31.62</v>
      </c>
    </row>
    <row r="350" spans="3:11">
      <c r="C350" s="38" t="s">
        <v>1386</v>
      </c>
      <c r="D350" s="38" t="s">
        <v>1943</v>
      </c>
      <c r="E350" s="38"/>
      <c r="F350" s="38" t="s">
        <v>1944</v>
      </c>
      <c r="K350" s="44">
        <v>65.260000000000005</v>
      </c>
    </row>
    <row r="351" spans="3:11">
      <c r="C351" s="38" t="s">
        <v>1386</v>
      </c>
      <c r="D351" s="38" t="s">
        <v>1945</v>
      </c>
      <c r="E351" s="38"/>
      <c r="F351" s="38" t="s">
        <v>1946</v>
      </c>
      <c r="K351" s="44">
        <v>4.5999999999999996</v>
      </c>
    </row>
    <row r="353" spans="1:11">
      <c r="A353" s="38" t="s">
        <v>1947</v>
      </c>
      <c r="D353" s="38" t="s">
        <v>1948</v>
      </c>
      <c r="E353" s="38"/>
      <c r="K353" s="50">
        <f>SUM(K354:K365)</f>
        <v>833.0100000000001</v>
      </c>
    </row>
    <row r="354" spans="1:11">
      <c r="C354" s="38" t="s">
        <v>1386</v>
      </c>
      <c r="D354" s="38" t="s">
        <v>1949</v>
      </c>
      <c r="E354" s="38"/>
      <c r="F354" s="38" t="s">
        <v>1950</v>
      </c>
      <c r="K354" s="44">
        <v>39.92</v>
      </c>
    </row>
    <row r="355" spans="1:11">
      <c r="C355" s="38" t="s">
        <v>1386</v>
      </c>
      <c r="D355" s="38" t="s">
        <v>1951</v>
      </c>
      <c r="E355" s="38"/>
      <c r="F355" s="38" t="s">
        <v>1952</v>
      </c>
      <c r="K355" s="44">
        <v>13.31</v>
      </c>
    </row>
    <row r="356" spans="1:11">
      <c r="C356" s="38" t="s">
        <v>1386</v>
      </c>
      <c r="D356" s="38" t="s">
        <v>1953</v>
      </c>
      <c r="E356" s="38"/>
      <c r="F356" s="38" t="s">
        <v>1954</v>
      </c>
      <c r="K356" s="44">
        <v>25.14</v>
      </c>
    </row>
    <row r="357" spans="1:11">
      <c r="C357" s="38" t="s">
        <v>1386</v>
      </c>
      <c r="D357" s="38" t="s">
        <v>1955</v>
      </c>
      <c r="E357" s="38"/>
      <c r="F357" s="38" t="s">
        <v>1956</v>
      </c>
      <c r="K357" s="44">
        <v>91.8</v>
      </c>
    </row>
    <row r="358" spans="1:11">
      <c r="C358" s="38" t="s">
        <v>1386</v>
      </c>
      <c r="D358" s="38" t="s">
        <v>1957</v>
      </c>
      <c r="E358" s="38"/>
      <c r="F358" s="38" t="s">
        <v>1958</v>
      </c>
      <c r="K358" s="44">
        <v>64.84</v>
      </c>
    </row>
    <row r="359" spans="1:11">
      <c r="C359" s="38" t="s">
        <v>1386</v>
      </c>
      <c r="D359" s="38" t="s">
        <v>1959</v>
      </c>
      <c r="E359" s="38"/>
      <c r="F359" s="38" t="s">
        <v>1960</v>
      </c>
      <c r="K359" s="44">
        <v>27.35</v>
      </c>
    </row>
    <row r="360" spans="1:11">
      <c r="C360" s="38" t="s">
        <v>1386</v>
      </c>
      <c r="D360" s="38" t="s">
        <v>1961</v>
      </c>
      <c r="E360" s="38"/>
      <c r="F360" s="38" t="s">
        <v>1962</v>
      </c>
      <c r="K360" s="44">
        <v>168.48</v>
      </c>
    </row>
    <row r="361" spans="1:11">
      <c r="C361" s="38" t="s">
        <v>1386</v>
      </c>
      <c r="D361" s="38" t="s">
        <v>1963</v>
      </c>
      <c r="E361" s="38"/>
      <c r="F361" s="38" t="s">
        <v>1964</v>
      </c>
      <c r="K361" s="44">
        <v>107.15</v>
      </c>
    </row>
    <row r="362" spans="1:11">
      <c r="C362" s="38" t="s">
        <v>1386</v>
      </c>
      <c r="D362" s="38" t="s">
        <v>1965</v>
      </c>
      <c r="E362" s="38"/>
      <c r="F362" s="38" t="s">
        <v>1966</v>
      </c>
      <c r="K362" s="44">
        <v>46.14</v>
      </c>
    </row>
    <row r="363" spans="1:11">
      <c r="C363" s="38" t="s">
        <v>1386</v>
      </c>
      <c r="D363" s="38" t="s">
        <v>1967</v>
      </c>
      <c r="E363" s="38"/>
      <c r="F363" s="38" t="s">
        <v>1968</v>
      </c>
      <c r="K363" s="44">
        <v>18.829999999999998</v>
      </c>
    </row>
    <row r="364" spans="1:11">
      <c r="C364" s="38" t="s">
        <v>1386</v>
      </c>
      <c r="D364" s="38" t="s">
        <v>1969</v>
      </c>
      <c r="E364" s="38"/>
      <c r="F364" s="38" t="s">
        <v>1970</v>
      </c>
      <c r="K364" s="44">
        <v>170.84</v>
      </c>
    </row>
    <row r="365" spans="1:11">
      <c r="C365" s="38" t="s">
        <v>1386</v>
      </c>
      <c r="D365" s="38" t="s">
        <v>1971</v>
      </c>
      <c r="E365" s="38"/>
      <c r="F365" s="38" t="s">
        <v>1972</v>
      </c>
      <c r="K365" s="44">
        <v>59.21</v>
      </c>
    </row>
    <row r="367" spans="1:11">
      <c r="A367" s="38" t="s">
        <v>1973</v>
      </c>
      <c r="D367" s="38" t="s">
        <v>1974</v>
      </c>
      <c r="E367" s="38"/>
      <c r="K367" s="50">
        <f>SUM(K368:K437)</f>
        <v>1722.6</v>
      </c>
    </row>
    <row r="368" spans="1:11">
      <c r="C368" s="38" t="s">
        <v>1386</v>
      </c>
      <c r="D368" s="38" t="s">
        <v>6380</v>
      </c>
      <c r="E368" s="38"/>
      <c r="F368" s="38" t="s">
        <v>6381</v>
      </c>
      <c r="K368" s="44">
        <v>-3.12</v>
      </c>
    </row>
    <row r="369" spans="3:11">
      <c r="C369" s="38" t="s">
        <v>1386</v>
      </c>
      <c r="D369" s="38" t="s">
        <v>1975</v>
      </c>
      <c r="E369" s="38"/>
      <c r="F369" s="38" t="s">
        <v>1976</v>
      </c>
      <c r="K369" s="44">
        <v>26.61</v>
      </c>
    </row>
    <row r="370" spans="3:11">
      <c r="C370" s="38" t="s">
        <v>1386</v>
      </c>
      <c r="D370" s="38" t="s">
        <v>1977</v>
      </c>
      <c r="E370" s="38"/>
      <c r="F370" s="38" t="s">
        <v>1978</v>
      </c>
      <c r="K370" s="44">
        <v>20.149999999999999</v>
      </c>
    </row>
    <row r="371" spans="3:11">
      <c r="C371" s="38" t="s">
        <v>1386</v>
      </c>
      <c r="D371" s="38" t="s">
        <v>1979</v>
      </c>
      <c r="E371" s="38"/>
      <c r="F371" s="38" t="s">
        <v>1980</v>
      </c>
      <c r="K371" s="44">
        <v>44.6</v>
      </c>
    </row>
    <row r="372" spans="3:11">
      <c r="C372" s="38" t="s">
        <v>1386</v>
      </c>
      <c r="D372" s="38" t="s">
        <v>1981</v>
      </c>
      <c r="E372" s="38"/>
      <c r="F372" s="38" t="s">
        <v>1982</v>
      </c>
      <c r="K372" s="44">
        <v>38.92</v>
      </c>
    </row>
    <row r="373" spans="3:11">
      <c r="C373" s="38" t="s">
        <v>1386</v>
      </c>
      <c r="D373" s="38" t="s">
        <v>1983</v>
      </c>
      <c r="E373" s="38"/>
      <c r="F373" s="38" t="s">
        <v>1984</v>
      </c>
      <c r="K373" s="44">
        <v>24.07</v>
      </c>
    </row>
    <row r="374" spans="3:11">
      <c r="C374" s="38" t="s">
        <v>1386</v>
      </c>
      <c r="D374" s="38" t="s">
        <v>1985</v>
      </c>
      <c r="E374" s="38"/>
      <c r="F374" s="38" t="s">
        <v>1986</v>
      </c>
      <c r="K374" s="44">
        <v>64.7</v>
      </c>
    </row>
    <row r="375" spans="3:11">
      <c r="C375" s="38" t="s">
        <v>1386</v>
      </c>
      <c r="D375" s="38" t="s">
        <v>1987</v>
      </c>
      <c r="E375" s="38"/>
      <c r="F375" s="38" t="s">
        <v>1988</v>
      </c>
      <c r="K375" s="44">
        <v>31.28</v>
      </c>
    </row>
    <row r="376" spans="3:11">
      <c r="C376" s="38" t="s">
        <v>1386</v>
      </c>
      <c r="D376" s="38" t="s">
        <v>1989</v>
      </c>
      <c r="E376" s="38"/>
      <c r="F376" s="38" t="s">
        <v>1990</v>
      </c>
      <c r="K376" s="44">
        <v>30.66</v>
      </c>
    </row>
    <row r="377" spans="3:11">
      <c r="C377" s="38" t="s">
        <v>1386</v>
      </c>
      <c r="D377" s="38" t="s">
        <v>1991</v>
      </c>
      <c r="E377" s="38"/>
      <c r="F377" s="38" t="s">
        <v>1992</v>
      </c>
      <c r="K377" s="44">
        <v>77.13</v>
      </c>
    </row>
    <row r="378" spans="3:11">
      <c r="C378" s="38" t="s">
        <v>1386</v>
      </c>
      <c r="D378" s="38" t="s">
        <v>1993</v>
      </c>
      <c r="E378" s="38"/>
      <c r="F378" s="38" t="s">
        <v>1994</v>
      </c>
      <c r="K378" s="44">
        <v>21.21</v>
      </c>
    </row>
    <row r="379" spans="3:11">
      <c r="C379" s="38" t="s">
        <v>1386</v>
      </c>
      <c r="D379" s="38" t="s">
        <v>1995</v>
      </c>
      <c r="E379" s="38"/>
      <c r="F379" s="38" t="s">
        <v>1996</v>
      </c>
      <c r="K379" s="44">
        <v>7.57</v>
      </c>
    </row>
    <row r="380" spans="3:11">
      <c r="C380" s="38" t="s">
        <v>1386</v>
      </c>
      <c r="D380" s="38" t="s">
        <v>1997</v>
      </c>
      <c r="E380" s="38"/>
      <c r="F380" s="38" t="s">
        <v>1998</v>
      </c>
      <c r="K380" s="44">
        <v>55.52</v>
      </c>
    </row>
    <row r="381" spans="3:11">
      <c r="C381" s="38" t="s">
        <v>1386</v>
      </c>
      <c r="D381" s="38" t="s">
        <v>9823</v>
      </c>
      <c r="E381" s="38"/>
      <c r="F381" s="38" t="s">
        <v>9824</v>
      </c>
      <c r="K381" s="44">
        <v>-0.96</v>
      </c>
    </row>
    <row r="382" spans="3:11">
      <c r="C382" s="38" t="s">
        <v>1386</v>
      </c>
      <c r="D382" s="38" t="s">
        <v>1999</v>
      </c>
      <c r="E382" s="38"/>
      <c r="F382" s="38" t="s">
        <v>2000</v>
      </c>
      <c r="K382" s="44">
        <v>-38.69</v>
      </c>
    </row>
    <row r="383" spans="3:11">
      <c r="C383" s="38" t="s">
        <v>1386</v>
      </c>
      <c r="D383" s="38" t="s">
        <v>2001</v>
      </c>
      <c r="E383" s="38"/>
      <c r="F383" s="38" t="s">
        <v>2002</v>
      </c>
      <c r="K383" s="44">
        <v>164.99</v>
      </c>
    </row>
    <row r="384" spans="3:11">
      <c r="C384" s="38" t="s">
        <v>1386</v>
      </c>
      <c r="D384" s="38" t="s">
        <v>2003</v>
      </c>
      <c r="E384" s="38"/>
      <c r="F384" s="38" t="s">
        <v>2004</v>
      </c>
      <c r="K384" s="44">
        <v>22.56</v>
      </c>
    </row>
    <row r="385" spans="3:11">
      <c r="C385" s="38" t="s">
        <v>1386</v>
      </c>
      <c r="D385" s="38" t="s">
        <v>2005</v>
      </c>
      <c r="E385" s="38"/>
      <c r="F385" s="38" t="s">
        <v>2006</v>
      </c>
      <c r="K385" s="44">
        <v>45.23</v>
      </c>
    </row>
    <row r="386" spans="3:11">
      <c r="C386" s="38" t="s">
        <v>1386</v>
      </c>
      <c r="D386" s="38" t="s">
        <v>2007</v>
      </c>
      <c r="E386" s="38"/>
      <c r="F386" s="38" t="s">
        <v>2008</v>
      </c>
      <c r="K386" s="44">
        <v>5.04</v>
      </c>
    </row>
    <row r="387" spans="3:11">
      <c r="C387" s="38" t="s">
        <v>1386</v>
      </c>
      <c r="D387" s="38" t="s">
        <v>2009</v>
      </c>
      <c r="E387" s="38"/>
      <c r="F387" s="38" t="s">
        <v>2010</v>
      </c>
      <c r="K387" s="44">
        <v>178.61</v>
      </c>
    </row>
    <row r="388" spans="3:11">
      <c r="C388" s="38" t="s">
        <v>1386</v>
      </c>
      <c r="D388" s="38" t="s">
        <v>2011</v>
      </c>
      <c r="E388" s="38"/>
      <c r="F388" s="38" t="s">
        <v>2012</v>
      </c>
      <c r="K388" s="44">
        <v>15.41</v>
      </c>
    </row>
    <row r="389" spans="3:11">
      <c r="C389" s="38" t="s">
        <v>1386</v>
      </c>
      <c r="D389" s="38" t="s">
        <v>2013</v>
      </c>
      <c r="E389" s="38"/>
      <c r="F389" s="38" t="s">
        <v>2014</v>
      </c>
      <c r="K389" s="44">
        <v>4.91</v>
      </c>
    </row>
    <row r="390" spans="3:11">
      <c r="C390" s="38" t="s">
        <v>1386</v>
      </c>
      <c r="D390" s="38" t="s">
        <v>2015</v>
      </c>
      <c r="E390" s="38"/>
      <c r="F390" s="38" t="s">
        <v>2016</v>
      </c>
      <c r="K390" s="44">
        <v>27.85</v>
      </c>
    </row>
    <row r="391" spans="3:11">
      <c r="C391" s="38" t="s">
        <v>1386</v>
      </c>
      <c r="D391" s="38" t="s">
        <v>2017</v>
      </c>
      <c r="E391" s="38"/>
      <c r="F391" s="38" t="s">
        <v>2018</v>
      </c>
      <c r="K391" s="44">
        <v>6.3</v>
      </c>
    </row>
    <row r="392" spans="3:11">
      <c r="C392" s="38" t="s">
        <v>1386</v>
      </c>
      <c r="D392" s="38" t="s">
        <v>2019</v>
      </c>
      <c r="E392" s="38"/>
      <c r="F392" s="38" t="s">
        <v>2020</v>
      </c>
      <c r="K392" s="44">
        <v>7.37</v>
      </c>
    </row>
    <row r="393" spans="3:11">
      <c r="C393" s="38" t="s">
        <v>1386</v>
      </c>
      <c r="D393" s="38" t="s">
        <v>2021</v>
      </c>
      <c r="E393" s="38"/>
      <c r="F393" s="38" t="s">
        <v>2022</v>
      </c>
      <c r="K393" s="44">
        <v>12.04</v>
      </c>
    </row>
    <row r="394" spans="3:11">
      <c r="C394" s="38" t="s">
        <v>1386</v>
      </c>
      <c r="D394" s="38" t="s">
        <v>2023</v>
      </c>
      <c r="E394" s="38"/>
      <c r="F394" s="38" t="s">
        <v>2024</v>
      </c>
      <c r="K394" s="44">
        <v>5.22</v>
      </c>
    </row>
    <row r="395" spans="3:11">
      <c r="C395" s="38" t="s">
        <v>1386</v>
      </c>
      <c r="D395" s="38" t="s">
        <v>2025</v>
      </c>
      <c r="E395" s="38"/>
      <c r="F395" s="38" t="s">
        <v>2026</v>
      </c>
      <c r="K395" s="44">
        <v>3.36</v>
      </c>
    </row>
    <row r="396" spans="3:11">
      <c r="C396" s="38" t="s">
        <v>1386</v>
      </c>
      <c r="D396" s="38" t="s">
        <v>9825</v>
      </c>
      <c r="E396" s="38"/>
      <c r="F396" s="38" t="s">
        <v>9826</v>
      </c>
      <c r="K396" s="44">
        <v>20.67</v>
      </c>
    </row>
    <row r="397" spans="3:11">
      <c r="C397" s="38" t="s">
        <v>1386</v>
      </c>
      <c r="D397" s="38" t="s">
        <v>2027</v>
      </c>
      <c r="E397" s="38"/>
      <c r="F397" s="38" t="s">
        <v>2028</v>
      </c>
      <c r="K397" s="44">
        <v>22.91</v>
      </c>
    </row>
    <row r="398" spans="3:11">
      <c r="C398" s="38" t="s">
        <v>1386</v>
      </c>
      <c r="D398" s="38" t="s">
        <v>2029</v>
      </c>
      <c r="E398" s="38"/>
      <c r="F398" s="38" t="s">
        <v>2030</v>
      </c>
      <c r="K398" s="44">
        <v>11.32</v>
      </c>
    </row>
    <row r="399" spans="3:11">
      <c r="C399" s="38" t="s">
        <v>1386</v>
      </c>
      <c r="D399" s="38" t="s">
        <v>2031</v>
      </c>
      <c r="E399" s="38"/>
      <c r="F399" s="38" t="s">
        <v>2032</v>
      </c>
      <c r="K399" s="44">
        <v>7.03</v>
      </c>
    </row>
    <row r="400" spans="3:11">
      <c r="C400" s="38" t="s">
        <v>1386</v>
      </c>
      <c r="D400" s="38" t="s">
        <v>2033</v>
      </c>
      <c r="E400" s="38"/>
      <c r="F400" s="38" t="s">
        <v>2034</v>
      </c>
      <c r="K400" s="44">
        <v>40.07</v>
      </c>
    </row>
    <row r="401" spans="3:11">
      <c r="C401" s="38" t="s">
        <v>1386</v>
      </c>
      <c r="D401" s="38" t="s">
        <v>2035</v>
      </c>
      <c r="E401" s="38"/>
      <c r="F401" s="38" t="s">
        <v>2036</v>
      </c>
      <c r="K401" s="44">
        <v>18.579999999999998</v>
      </c>
    </row>
    <row r="402" spans="3:11">
      <c r="C402" s="38" t="s">
        <v>1386</v>
      </c>
      <c r="D402" s="38" t="s">
        <v>2037</v>
      </c>
      <c r="E402" s="38"/>
      <c r="F402" s="38" t="s">
        <v>2038</v>
      </c>
      <c r="K402" s="44">
        <v>6.23</v>
      </c>
    </row>
    <row r="403" spans="3:11">
      <c r="C403" s="38" t="s">
        <v>1386</v>
      </c>
      <c r="D403" s="38" t="s">
        <v>2039</v>
      </c>
      <c r="E403" s="38"/>
      <c r="F403" s="38" t="s">
        <v>2040</v>
      </c>
      <c r="K403" s="44">
        <v>0.25</v>
      </c>
    </row>
    <row r="404" spans="3:11">
      <c r="C404" s="38" t="s">
        <v>1386</v>
      </c>
      <c r="D404" s="38" t="s">
        <v>2041</v>
      </c>
      <c r="E404" s="38"/>
      <c r="F404" s="38" t="s">
        <v>2042</v>
      </c>
      <c r="K404" s="44">
        <v>5.39</v>
      </c>
    </row>
    <row r="405" spans="3:11">
      <c r="C405" s="38" t="s">
        <v>1386</v>
      </c>
      <c r="D405" s="38" t="s">
        <v>2043</v>
      </c>
      <c r="E405" s="38"/>
      <c r="F405" s="38" t="s">
        <v>2044</v>
      </c>
      <c r="K405" s="44">
        <v>10</v>
      </c>
    </row>
    <row r="406" spans="3:11">
      <c r="C406" s="38" t="s">
        <v>1386</v>
      </c>
      <c r="D406" s="38" t="s">
        <v>9827</v>
      </c>
      <c r="E406" s="38"/>
      <c r="F406" s="38" t="s">
        <v>9828</v>
      </c>
      <c r="K406" s="44">
        <v>3.36</v>
      </c>
    </row>
    <row r="407" spans="3:11">
      <c r="C407" s="38" t="s">
        <v>1386</v>
      </c>
      <c r="D407" s="38" t="s">
        <v>2045</v>
      </c>
      <c r="E407" s="38"/>
      <c r="F407" s="38" t="s">
        <v>2046</v>
      </c>
      <c r="K407" s="44">
        <v>4.5599999999999996</v>
      </c>
    </row>
    <row r="408" spans="3:11">
      <c r="C408" s="38" t="s">
        <v>1386</v>
      </c>
      <c r="D408" s="38" t="s">
        <v>2047</v>
      </c>
      <c r="E408" s="38"/>
      <c r="F408" s="38" t="s">
        <v>2048</v>
      </c>
      <c r="K408" s="44">
        <v>2.23</v>
      </c>
    </row>
    <row r="409" spans="3:11">
      <c r="C409" s="38" t="s">
        <v>1386</v>
      </c>
      <c r="D409" s="38" t="s">
        <v>2049</v>
      </c>
      <c r="E409" s="38"/>
      <c r="F409" s="38" t="s">
        <v>2050</v>
      </c>
      <c r="K409" s="44">
        <v>12.05</v>
      </c>
    </row>
    <row r="410" spans="3:11">
      <c r="C410" s="38" t="s">
        <v>1386</v>
      </c>
      <c r="D410" s="38" t="s">
        <v>2051</v>
      </c>
      <c r="E410" s="38"/>
      <c r="F410" s="38" t="s">
        <v>2052</v>
      </c>
      <c r="K410" s="44">
        <v>1.68</v>
      </c>
    </row>
    <row r="411" spans="3:11">
      <c r="C411" s="38" t="s">
        <v>1386</v>
      </c>
      <c r="D411" s="38" t="s">
        <v>2053</v>
      </c>
      <c r="E411" s="38"/>
      <c r="F411" s="38" t="s">
        <v>2054</v>
      </c>
      <c r="K411" s="44">
        <v>7.8</v>
      </c>
    </row>
    <row r="412" spans="3:11">
      <c r="C412" s="38" t="s">
        <v>1386</v>
      </c>
      <c r="D412" s="38" t="s">
        <v>2055</v>
      </c>
      <c r="E412" s="38"/>
      <c r="F412" s="38" t="s">
        <v>2056</v>
      </c>
      <c r="K412" s="44">
        <v>26.41</v>
      </c>
    </row>
    <row r="413" spans="3:11">
      <c r="C413" s="38" t="s">
        <v>1386</v>
      </c>
      <c r="D413" s="38" t="s">
        <v>2057</v>
      </c>
      <c r="E413" s="38"/>
      <c r="F413" s="38" t="s">
        <v>2058</v>
      </c>
      <c r="K413" s="44">
        <v>5.04</v>
      </c>
    </row>
    <row r="414" spans="3:11">
      <c r="C414" s="38" t="s">
        <v>1386</v>
      </c>
      <c r="D414" s="38" t="s">
        <v>2059</v>
      </c>
      <c r="E414" s="38"/>
      <c r="F414" s="38" t="s">
        <v>2060</v>
      </c>
      <c r="K414" s="44">
        <v>10.79</v>
      </c>
    </row>
    <row r="415" spans="3:11">
      <c r="C415" s="38" t="s">
        <v>1386</v>
      </c>
      <c r="D415" s="38" t="s">
        <v>2061</v>
      </c>
      <c r="E415" s="38"/>
      <c r="F415" s="38" t="s">
        <v>2062</v>
      </c>
      <c r="K415" s="44">
        <v>77.819999999999993</v>
      </c>
    </row>
    <row r="416" spans="3:11">
      <c r="C416" s="38" t="s">
        <v>1386</v>
      </c>
      <c r="D416" s="38" t="s">
        <v>9829</v>
      </c>
      <c r="E416" s="38"/>
      <c r="F416" s="38" t="s">
        <v>9830</v>
      </c>
      <c r="K416" s="44">
        <v>43.78</v>
      </c>
    </row>
    <row r="417" spans="3:11">
      <c r="C417" s="38" t="s">
        <v>1386</v>
      </c>
      <c r="D417" s="38" t="s">
        <v>2063</v>
      </c>
      <c r="E417" s="38"/>
      <c r="F417" s="38" t="s">
        <v>2064</v>
      </c>
      <c r="K417" s="44">
        <v>5.04</v>
      </c>
    </row>
    <row r="418" spans="3:11">
      <c r="C418" s="38" t="s">
        <v>1386</v>
      </c>
      <c r="D418" s="38" t="s">
        <v>2065</v>
      </c>
      <c r="E418" s="38"/>
      <c r="F418" s="38" t="s">
        <v>2066</v>
      </c>
      <c r="K418" s="44">
        <v>4.54</v>
      </c>
    </row>
    <row r="419" spans="3:11">
      <c r="C419" s="38" t="s">
        <v>1386</v>
      </c>
      <c r="D419" s="38" t="s">
        <v>2067</v>
      </c>
      <c r="E419" s="38"/>
      <c r="F419" s="38" t="s">
        <v>2068</v>
      </c>
      <c r="K419" s="44">
        <v>22.21</v>
      </c>
    </row>
    <row r="420" spans="3:11">
      <c r="C420" s="38" t="s">
        <v>1386</v>
      </c>
      <c r="D420" s="38" t="s">
        <v>2069</v>
      </c>
      <c r="E420" s="38"/>
      <c r="F420" s="38" t="s">
        <v>2070</v>
      </c>
      <c r="K420" s="44">
        <v>2.99</v>
      </c>
    </row>
    <row r="421" spans="3:11">
      <c r="C421" s="38" t="s">
        <v>1386</v>
      </c>
      <c r="D421" s="38" t="s">
        <v>2071</v>
      </c>
      <c r="E421" s="38"/>
      <c r="F421" s="38" t="s">
        <v>2072</v>
      </c>
      <c r="K421" s="44">
        <v>5.23</v>
      </c>
    </row>
    <row r="422" spans="3:11">
      <c r="C422" s="38" t="s">
        <v>1386</v>
      </c>
      <c r="D422" s="38" t="s">
        <v>2073</v>
      </c>
      <c r="E422" s="38"/>
      <c r="F422" s="38" t="s">
        <v>2074</v>
      </c>
      <c r="K422" s="44">
        <v>24.88</v>
      </c>
    </row>
    <row r="423" spans="3:11">
      <c r="C423" s="38" t="s">
        <v>1386</v>
      </c>
      <c r="D423" s="38" t="s">
        <v>2075</v>
      </c>
      <c r="E423" s="38"/>
      <c r="F423" s="38" t="s">
        <v>2076</v>
      </c>
      <c r="K423" s="44">
        <v>4.63</v>
      </c>
    </row>
    <row r="424" spans="3:11">
      <c r="C424" s="38" t="s">
        <v>1386</v>
      </c>
      <c r="D424" s="38" t="s">
        <v>2077</v>
      </c>
      <c r="E424" s="38"/>
      <c r="F424" s="38" t="s">
        <v>2078</v>
      </c>
      <c r="K424" s="44">
        <v>105.98</v>
      </c>
    </row>
    <row r="425" spans="3:11">
      <c r="C425" s="38" t="s">
        <v>1386</v>
      </c>
      <c r="D425" s="38" t="s">
        <v>9831</v>
      </c>
      <c r="E425" s="38"/>
      <c r="F425" s="38" t="s">
        <v>9832</v>
      </c>
      <c r="K425" s="44">
        <v>-2.29</v>
      </c>
    </row>
    <row r="426" spans="3:11">
      <c r="C426" s="38" t="s">
        <v>1386</v>
      </c>
      <c r="D426" s="38" t="s">
        <v>2079</v>
      </c>
      <c r="E426" s="38"/>
      <c r="F426" s="38" t="s">
        <v>2080</v>
      </c>
      <c r="K426" s="44">
        <v>4.3099999999999996</v>
      </c>
    </row>
    <row r="427" spans="3:11">
      <c r="C427" s="38" t="s">
        <v>1386</v>
      </c>
      <c r="D427" s="38" t="s">
        <v>2081</v>
      </c>
      <c r="E427" s="38"/>
      <c r="F427" s="38" t="s">
        <v>2082</v>
      </c>
      <c r="K427" s="44">
        <v>1.68</v>
      </c>
    </row>
    <row r="428" spans="3:11">
      <c r="C428" s="38" t="s">
        <v>1386</v>
      </c>
      <c r="D428" s="38" t="s">
        <v>2083</v>
      </c>
      <c r="E428" s="38"/>
      <c r="F428" s="38" t="s">
        <v>2084</v>
      </c>
      <c r="K428" s="44">
        <v>2.56</v>
      </c>
    </row>
    <row r="429" spans="3:11">
      <c r="C429" s="38" t="s">
        <v>1386</v>
      </c>
      <c r="D429" s="38" t="s">
        <v>2085</v>
      </c>
      <c r="E429" s="38"/>
      <c r="F429" s="38" t="s">
        <v>2086</v>
      </c>
      <c r="K429" s="44">
        <v>3.04</v>
      </c>
    </row>
    <row r="430" spans="3:11">
      <c r="C430" s="38" t="s">
        <v>1386</v>
      </c>
      <c r="D430" s="38" t="s">
        <v>2087</v>
      </c>
      <c r="E430" s="38"/>
      <c r="F430" s="38" t="s">
        <v>2088</v>
      </c>
      <c r="K430" s="44">
        <v>4.3600000000000003</v>
      </c>
    </row>
    <row r="431" spans="3:11">
      <c r="C431" s="38" t="s">
        <v>1386</v>
      </c>
      <c r="D431" s="38" t="s">
        <v>2089</v>
      </c>
      <c r="E431" s="38"/>
      <c r="F431" s="38" t="s">
        <v>2090</v>
      </c>
      <c r="K431" s="44">
        <v>80.430000000000007</v>
      </c>
    </row>
    <row r="432" spans="3:11">
      <c r="C432" s="38" t="s">
        <v>1386</v>
      </c>
      <c r="D432" s="38" t="s">
        <v>2091</v>
      </c>
      <c r="E432" s="38"/>
      <c r="F432" s="38" t="s">
        <v>2092</v>
      </c>
      <c r="K432" s="44">
        <v>3.42</v>
      </c>
    </row>
    <row r="433" spans="1:11">
      <c r="C433" s="38" t="s">
        <v>1386</v>
      </c>
      <c r="D433" s="38" t="s">
        <v>9833</v>
      </c>
      <c r="E433" s="38"/>
      <c r="F433" s="38" t="s">
        <v>9834</v>
      </c>
      <c r="K433" s="44">
        <v>16.2</v>
      </c>
    </row>
    <row r="434" spans="1:11">
      <c r="C434" s="38" t="s">
        <v>1386</v>
      </c>
      <c r="D434" s="38" t="s">
        <v>9835</v>
      </c>
      <c r="E434" s="38"/>
      <c r="F434" s="38" t="s">
        <v>9836</v>
      </c>
      <c r="K434" s="44">
        <v>8.4</v>
      </c>
    </row>
    <row r="435" spans="1:11">
      <c r="C435" s="38" t="s">
        <v>1386</v>
      </c>
      <c r="D435" s="38" t="s">
        <v>9837</v>
      </c>
      <c r="E435" s="38"/>
      <c r="F435" s="38" t="s">
        <v>9838</v>
      </c>
      <c r="K435" s="44">
        <v>0.55000000000000004</v>
      </c>
    </row>
    <row r="436" spans="1:11">
      <c r="C436" s="38" t="s">
        <v>1386</v>
      </c>
      <c r="D436" s="38" t="s">
        <v>2093</v>
      </c>
      <c r="E436" s="38"/>
      <c r="F436" s="38" t="s">
        <v>2094</v>
      </c>
      <c r="K436" s="44">
        <v>187.62</v>
      </c>
    </row>
    <row r="437" spans="1:11">
      <c r="C437" s="38" t="s">
        <v>1386</v>
      </c>
      <c r="D437" s="38" t="s">
        <v>1463</v>
      </c>
      <c r="E437" s="38"/>
      <c r="F437" s="38" t="s">
        <v>1464</v>
      </c>
      <c r="K437" s="44">
        <v>0.31</v>
      </c>
    </row>
    <row r="439" spans="1:11">
      <c r="A439" s="38" t="s">
        <v>2095</v>
      </c>
      <c r="D439" s="38" t="s">
        <v>2096</v>
      </c>
      <c r="E439" s="38"/>
      <c r="K439" s="50">
        <f>SUM(K440:K445)</f>
        <v>73.210000000000008</v>
      </c>
    </row>
    <row r="440" spans="1:11">
      <c r="C440" s="38" t="s">
        <v>1386</v>
      </c>
      <c r="D440" s="38" t="s">
        <v>2097</v>
      </c>
      <c r="E440" s="38"/>
      <c r="F440" s="38" t="s">
        <v>2098</v>
      </c>
      <c r="K440" s="44">
        <v>20.82</v>
      </c>
    </row>
    <row r="441" spans="1:11">
      <c r="C441" s="38" t="s">
        <v>1386</v>
      </c>
      <c r="D441" s="38" t="s">
        <v>2099</v>
      </c>
      <c r="E441" s="38"/>
      <c r="F441" s="38" t="s">
        <v>2100</v>
      </c>
      <c r="K441" s="44">
        <v>3.36</v>
      </c>
    </row>
    <row r="442" spans="1:11">
      <c r="C442" s="38" t="s">
        <v>1386</v>
      </c>
      <c r="D442" s="38" t="s">
        <v>2101</v>
      </c>
      <c r="E442" s="38"/>
      <c r="F442" s="38" t="s">
        <v>2102</v>
      </c>
      <c r="K442" s="44">
        <v>4.3099999999999996</v>
      </c>
    </row>
    <row r="443" spans="1:11">
      <c r="C443" s="38" t="s">
        <v>1386</v>
      </c>
      <c r="D443" s="38" t="s">
        <v>2103</v>
      </c>
      <c r="E443" s="38"/>
      <c r="F443" s="38" t="s">
        <v>2104</v>
      </c>
      <c r="K443" s="44">
        <v>7.82</v>
      </c>
    </row>
    <row r="444" spans="1:11">
      <c r="C444" s="38" t="s">
        <v>1386</v>
      </c>
      <c r="D444" s="38" t="s">
        <v>2105</v>
      </c>
      <c r="E444" s="38"/>
      <c r="F444" s="38" t="s">
        <v>2106</v>
      </c>
      <c r="K444" s="44">
        <v>36.9</v>
      </c>
    </row>
    <row r="447" spans="1:11">
      <c r="A447" s="38" t="s">
        <v>2107</v>
      </c>
      <c r="D447" s="38" t="s">
        <v>2108</v>
      </c>
      <c r="E447" s="38"/>
      <c r="K447" s="50">
        <f>+K448</f>
        <v>13.31</v>
      </c>
    </row>
    <row r="448" spans="1:11">
      <c r="C448" s="38" t="s">
        <v>1386</v>
      </c>
      <c r="D448" s="38" t="s">
        <v>2109</v>
      </c>
      <c r="E448" s="38"/>
      <c r="F448" s="38" t="s">
        <v>2110</v>
      </c>
      <c r="K448" s="44">
        <v>13.31</v>
      </c>
    </row>
    <row r="450" spans="1:12">
      <c r="A450" s="38" t="s">
        <v>2111</v>
      </c>
      <c r="D450" s="38" t="s">
        <v>2112</v>
      </c>
      <c r="E450" s="38"/>
      <c r="K450" s="50">
        <f>SUM(K451:K683)</f>
        <v>872356.71</v>
      </c>
      <c r="L450" s="51"/>
    </row>
    <row r="451" spans="1:12">
      <c r="C451" s="38" t="s">
        <v>1386</v>
      </c>
      <c r="D451" s="38" t="s">
        <v>2113</v>
      </c>
      <c r="E451" s="38"/>
      <c r="F451" s="38" t="s">
        <v>2114</v>
      </c>
      <c r="K451" s="44">
        <v>133.05000000000001</v>
      </c>
    </row>
    <row r="452" spans="1:12">
      <c r="C452" s="38" t="s">
        <v>1386</v>
      </c>
      <c r="D452" s="38" t="s">
        <v>2115</v>
      </c>
      <c r="E452" s="38"/>
      <c r="F452" s="38" t="s">
        <v>2116</v>
      </c>
      <c r="K452" s="44">
        <v>46.71</v>
      </c>
    </row>
    <row r="453" spans="1:12">
      <c r="C453" s="38" t="s">
        <v>1386</v>
      </c>
      <c r="D453" s="38" t="s">
        <v>2117</v>
      </c>
      <c r="E453" s="38"/>
      <c r="F453" s="38" t="s">
        <v>2118</v>
      </c>
      <c r="K453" s="44">
        <v>25.4</v>
      </c>
    </row>
    <row r="454" spans="1:12">
      <c r="C454" s="38" t="s">
        <v>1386</v>
      </c>
      <c r="D454" s="38" t="s">
        <v>2119</v>
      </c>
      <c r="E454" s="38"/>
      <c r="F454" s="38" t="s">
        <v>2120</v>
      </c>
      <c r="K454" s="44">
        <v>48.62</v>
      </c>
    </row>
    <row r="455" spans="1:12">
      <c r="C455" s="38" t="s">
        <v>1386</v>
      </c>
      <c r="D455" s="38" t="s">
        <v>2121</v>
      </c>
      <c r="E455" s="38"/>
      <c r="F455" s="38" t="s">
        <v>2122</v>
      </c>
      <c r="K455" s="44">
        <v>-0.09</v>
      </c>
    </row>
    <row r="456" spans="1:12">
      <c r="C456" s="38" t="s">
        <v>1386</v>
      </c>
      <c r="D456" s="38" t="s">
        <v>2123</v>
      </c>
      <c r="E456" s="38"/>
      <c r="F456" s="38" t="s">
        <v>2124</v>
      </c>
      <c r="K456" s="44">
        <v>-25.14</v>
      </c>
    </row>
    <row r="457" spans="1:12">
      <c r="C457" s="38" t="s">
        <v>1386</v>
      </c>
      <c r="D457" s="38" t="s">
        <v>2125</v>
      </c>
      <c r="E457" s="38"/>
      <c r="F457" s="38" t="s">
        <v>2126</v>
      </c>
      <c r="K457" s="133">
        <f>1085220.83-257561.78</f>
        <v>827659.05</v>
      </c>
    </row>
    <row r="458" spans="1:12">
      <c r="C458" s="38" t="s">
        <v>1386</v>
      </c>
      <c r="D458" s="38" t="s">
        <v>2127</v>
      </c>
      <c r="E458" s="38"/>
      <c r="F458" s="38" t="s">
        <v>2128</v>
      </c>
      <c r="K458" s="44">
        <v>14</v>
      </c>
    </row>
    <row r="459" spans="1:12">
      <c r="C459" s="38" t="s">
        <v>1386</v>
      </c>
      <c r="D459" s="38" t="s">
        <v>2129</v>
      </c>
      <c r="E459" s="38"/>
      <c r="F459" s="38" t="s">
        <v>2130</v>
      </c>
      <c r="K459" s="44">
        <v>25399.040000000001</v>
      </c>
    </row>
    <row r="460" spans="1:12">
      <c r="C460" s="38" t="s">
        <v>1386</v>
      </c>
      <c r="D460" s="38" t="s">
        <v>2131</v>
      </c>
      <c r="E460" s="38"/>
      <c r="F460" s="38" t="s">
        <v>2132</v>
      </c>
      <c r="K460" s="44">
        <v>67.790000000000006</v>
      </c>
    </row>
    <row r="461" spans="1:12">
      <c r="C461" s="38" t="s">
        <v>1386</v>
      </c>
      <c r="D461" s="38" t="s">
        <v>2133</v>
      </c>
      <c r="E461" s="38"/>
      <c r="F461" s="38" t="s">
        <v>2134</v>
      </c>
      <c r="K461" s="44">
        <v>1686.48</v>
      </c>
    </row>
    <row r="462" spans="1:12">
      <c r="C462" s="38" t="s">
        <v>1386</v>
      </c>
      <c r="D462" s="38" t="s">
        <v>2135</v>
      </c>
      <c r="E462" s="38"/>
      <c r="F462" s="38" t="s">
        <v>2136</v>
      </c>
      <c r="K462" s="44">
        <v>247.1</v>
      </c>
    </row>
    <row r="463" spans="1:12">
      <c r="C463" s="38" t="s">
        <v>1386</v>
      </c>
      <c r="D463" s="38" t="s">
        <v>9839</v>
      </c>
      <c r="E463" s="38"/>
      <c r="F463" s="38" t="s">
        <v>9840</v>
      </c>
      <c r="K463" s="44">
        <v>6.33</v>
      </c>
    </row>
    <row r="464" spans="1:12">
      <c r="C464" s="38" t="s">
        <v>1386</v>
      </c>
      <c r="D464" s="38" t="s">
        <v>2137</v>
      </c>
      <c r="E464" s="38"/>
      <c r="F464" s="38" t="s">
        <v>2138</v>
      </c>
      <c r="K464" s="44">
        <v>112.51</v>
      </c>
    </row>
    <row r="465" spans="3:11">
      <c r="C465" s="38" t="s">
        <v>1386</v>
      </c>
      <c r="D465" s="38" t="s">
        <v>2139</v>
      </c>
      <c r="E465" s="38"/>
      <c r="F465" s="38" t="s">
        <v>2140</v>
      </c>
      <c r="K465" s="44">
        <v>57.06</v>
      </c>
    </row>
    <row r="466" spans="3:11">
      <c r="C466" s="38" t="s">
        <v>1386</v>
      </c>
      <c r="D466" s="38" t="s">
        <v>2141</v>
      </c>
      <c r="E466" s="38"/>
      <c r="F466" s="38" t="s">
        <v>2142</v>
      </c>
      <c r="K466" s="44">
        <v>66.53</v>
      </c>
    </row>
    <row r="467" spans="3:11">
      <c r="C467" s="38" t="s">
        <v>1386</v>
      </c>
      <c r="D467" s="38" t="s">
        <v>2143</v>
      </c>
      <c r="E467" s="38"/>
      <c r="F467" s="38" t="s">
        <v>2144</v>
      </c>
      <c r="K467" s="44">
        <v>39.92</v>
      </c>
    </row>
    <row r="468" spans="3:11">
      <c r="C468" s="38" t="s">
        <v>1386</v>
      </c>
      <c r="D468" s="38" t="s">
        <v>2145</v>
      </c>
      <c r="E468" s="38"/>
      <c r="F468" s="38" t="s">
        <v>2146</v>
      </c>
      <c r="K468" s="44">
        <v>66.53</v>
      </c>
    </row>
    <row r="469" spans="3:11">
      <c r="C469" s="38" t="s">
        <v>1386</v>
      </c>
      <c r="D469" s="38" t="s">
        <v>2147</v>
      </c>
      <c r="E469" s="38"/>
      <c r="F469" s="38" t="s">
        <v>2148</v>
      </c>
      <c r="K469" s="44">
        <v>15.19</v>
      </c>
    </row>
    <row r="470" spans="3:11">
      <c r="C470" s="38" t="s">
        <v>1386</v>
      </c>
      <c r="D470" s="38" t="s">
        <v>2149</v>
      </c>
      <c r="E470" s="38"/>
      <c r="F470" s="38" t="s">
        <v>2150</v>
      </c>
      <c r="K470" s="44">
        <v>-8.3800000000000008</v>
      </c>
    </row>
    <row r="471" spans="3:11">
      <c r="C471" s="38" t="s">
        <v>1386</v>
      </c>
      <c r="D471" s="38" t="s">
        <v>2151</v>
      </c>
      <c r="E471" s="38"/>
      <c r="F471" s="38" t="s">
        <v>2152</v>
      </c>
      <c r="K471" s="44">
        <v>258.79000000000002</v>
      </c>
    </row>
    <row r="472" spans="3:11">
      <c r="C472" s="38" t="s">
        <v>1386</v>
      </c>
      <c r="D472" s="38" t="s">
        <v>2153</v>
      </c>
      <c r="E472" s="38"/>
      <c r="F472" s="38" t="s">
        <v>2154</v>
      </c>
      <c r="K472" s="44">
        <v>60.72</v>
      </c>
    </row>
    <row r="473" spans="3:11">
      <c r="C473" s="38" t="s">
        <v>1386</v>
      </c>
      <c r="D473" s="38" t="s">
        <v>2155</v>
      </c>
      <c r="E473" s="38"/>
      <c r="F473" s="38" t="s">
        <v>2156</v>
      </c>
      <c r="K473" s="44">
        <v>95.2</v>
      </c>
    </row>
    <row r="474" spans="3:11">
      <c r="C474" s="38" t="s">
        <v>1386</v>
      </c>
      <c r="D474" s="38" t="s">
        <v>2157</v>
      </c>
      <c r="E474" s="38"/>
      <c r="F474" s="38" t="s">
        <v>2158</v>
      </c>
      <c r="K474" s="44">
        <v>13.31</v>
      </c>
    </row>
    <row r="475" spans="3:11">
      <c r="C475" s="38" t="s">
        <v>1386</v>
      </c>
      <c r="D475" s="38" t="s">
        <v>2159</v>
      </c>
      <c r="E475" s="38"/>
      <c r="F475" s="38" t="s">
        <v>2160</v>
      </c>
      <c r="K475" s="44">
        <v>13.31</v>
      </c>
    </row>
    <row r="476" spans="3:11">
      <c r="C476" s="38" t="s">
        <v>1386</v>
      </c>
      <c r="D476" s="38" t="s">
        <v>2161</v>
      </c>
      <c r="E476" s="38"/>
      <c r="F476" s="38" t="s">
        <v>2162</v>
      </c>
      <c r="K476" s="44">
        <v>133.06</v>
      </c>
    </row>
    <row r="477" spans="3:11">
      <c r="C477" s="38" t="s">
        <v>1386</v>
      </c>
      <c r="D477" s="38" t="s">
        <v>2163</v>
      </c>
      <c r="E477" s="38"/>
      <c r="F477" s="38" t="s">
        <v>2164</v>
      </c>
      <c r="K477" s="44">
        <v>29</v>
      </c>
    </row>
    <row r="478" spans="3:11">
      <c r="C478" s="38" t="s">
        <v>1386</v>
      </c>
      <c r="D478" s="38" t="s">
        <v>9841</v>
      </c>
      <c r="E478" s="38"/>
      <c r="F478" s="38" t="s">
        <v>9842</v>
      </c>
      <c r="K478" s="44">
        <v>37.08</v>
      </c>
    </row>
    <row r="479" spans="3:11">
      <c r="C479" s="38" t="s">
        <v>1386</v>
      </c>
      <c r="D479" s="38" t="s">
        <v>2165</v>
      </c>
      <c r="E479" s="38"/>
      <c r="F479" s="38" t="s">
        <v>2166</v>
      </c>
      <c r="K479" s="44">
        <v>27.17</v>
      </c>
    </row>
    <row r="480" spans="3:11">
      <c r="C480" s="38" t="s">
        <v>1386</v>
      </c>
      <c r="D480" s="38" t="s">
        <v>2167</v>
      </c>
      <c r="E480" s="38"/>
      <c r="F480" s="38" t="s">
        <v>2168</v>
      </c>
      <c r="K480" s="44">
        <v>84.01</v>
      </c>
    </row>
    <row r="481" spans="3:11">
      <c r="C481" s="38" t="s">
        <v>1386</v>
      </c>
      <c r="D481" s="38" t="s">
        <v>2169</v>
      </c>
      <c r="E481" s="38"/>
      <c r="F481" s="38" t="s">
        <v>2170</v>
      </c>
      <c r="K481" s="44">
        <v>538.88</v>
      </c>
    </row>
    <row r="482" spans="3:11">
      <c r="C482" s="38" t="s">
        <v>1386</v>
      </c>
      <c r="D482" s="38" t="s">
        <v>2171</v>
      </c>
      <c r="E482" s="38"/>
      <c r="F482" s="38" t="s">
        <v>2172</v>
      </c>
      <c r="K482" s="44">
        <v>15.81</v>
      </c>
    </row>
    <row r="483" spans="3:11">
      <c r="C483" s="38" t="s">
        <v>1386</v>
      </c>
      <c r="D483" s="38" t="s">
        <v>2173</v>
      </c>
      <c r="E483" s="38"/>
      <c r="F483" s="38" t="s">
        <v>2174</v>
      </c>
      <c r="K483" s="44">
        <v>38.409999999999997</v>
      </c>
    </row>
    <row r="484" spans="3:11">
      <c r="C484" s="38" t="s">
        <v>1386</v>
      </c>
      <c r="D484" s="38" t="s">
        <v>2175</v>
      </c>
      <c r="E484" s="38"/>
      <c r="F484" s="38" t="s">
        <v>2176</v>
      </c>
      <c r="K484" s="44">
        <v>111.13</v>
      </c>
    </row>
    <row r="485" spans="3:11">
      <c r="C485" s="38" t="s">
        <v>1386</v>
      </c>
      <c r="D485" s="38" t="s">
        <v>2177</v>
      </c>
      <c r="E485" s="38"/>
      <c r="F485" s="38" t="s">
        <v>2178</v>
      </c>
      <c r="K485" s="44">
        <v>122.44</v>
      </c>
    </row>
    <row r="486" spans="3:11">
      <c r="C486" s="38" t="s">
        <v>1386</v>
      </c>
      <c r="D486" s="38" t="s">
        <v>2179</v>
      </c>
      <c r="E486" s="38"/>
      <c r="F486" s="38" t="s">
        <v>2180</v>
      </c>
      <c r="K486" s="44">
        <v>56.49</v>
      </c>
    </row>
    <row r="487" spans="3:11">
      <c r="C487" s="38" t="s">
        <v>1386</v>
      </c>
      <c r="D487" s="38" t="s">
        <v>2181</v>
      </c>
      <c r="E487" s="38"/>
      <c r="F487" s="38" t="s">
        <v>2182</v>
      </c>
      <c r="K487" s="44">
        <v>31.97</v>
      </c>
    </row>
    <row r="488" spans="3:11">
      <c r="C488" s="38" t="s">
        <v>1386</v>
      </c>
      <c r="D488" s="38" t="s">
        <v>2183</v>
      </c>
      <c r="E488" s="38"/>
      <c r="F488" s="38" t="s">
        <v>2184</v>
      </c>
      <c r="K488" s="44">
        <v>13.31</v>
      </c>
    </row>
    <row r="489" spans="3:11">
      <c r="C489" s="38" t="s">
        <v>1386</v>
      </c>
      <c r="D489" s="38" t="s">
        <v>2185</v>
      </c>
      <c r="E489" s="38"/>
      <c r="F489" s="38" t="s">
        <v>2186</v>
      </c>
      <c r="K489" s="44">
        <v>43.25</v>
      </c>
    </row>
    <row r="490" spans="3:11">
      <c r="C490" s="38" t="s">
        <v>1386</v>
      </c>
      <c r="D490" s="38" t="s">
        <v>2187</v>
      </c>
      <c r="E490" s="38"/>
      <c r="F490" s="38" t="s">
        <v>2188</v>
      </c>
      <c r="K490" s="44">
        <v>55.45</v>
      </c>
    </row>
    <row r="491" spans="3:11">
      <c r="C491" s="38" t="s">
        <v>1386</v>
      </c>
      <c r="D491" s="38" t="s">
        <v>2189</v>
      </c>
      <c r="E491" s="38"/>
      <c r="F491" s="38" t="s">
        <v>2190</v>
      </c>
      <c r="K491" s="44">
        <v>13.31</v>
      </c>
    </row>
    <row r="492" spans="3:11">
      <c r="C492" s="38" t="s">
        <v>1386</v>
      </c>
      <c r="D492" s="38" t="s">
        <v>2191</v>
      </c>
      <c r="E492" s="38"/>
      <c r="F492" s="38" t="s">
        <v>2192</v>
      </c>
      <c r="K492" s="44">
        <v>123.87</v>
      </c>
    </row>
    <row r="493" spans="3:11">
      <c r="C493" s="38" t="s">
        <v>1386</v>
      </c>
      <c r="D493" s="38" t="s">
        <v>2193</v>
      </c>
      <c r="E493" s="38"/>
      <c r="F493" s="38" t="s">
        <v>2194</v>
      </c>
      <c r="K493" s="44">
        <v>0.03</v>
      </c>
    </row>
    <row r="494" spans="3:11">
      <c r="C494" s="38" t="s">
        <v>1386</v>
      </c>
      <c r="D494" s="38" t="s">
        <v>2195</v>
      </c>
      <c r="E494" s="38"/>
      <c r="F494" s="38" t="s">
        <v>2196</v>
      </c>
      <c r="K494" s="44">
        <v>20.81</v>
      </c>
    </row>
    <row r="495" spans="3:11">
      <c r="C495" s="38" t="s">
        <v>1386</v>
      </c>
      <c r="D495" s="38" t="s">
        <v>2197</v>
      </c>
      <c r="E495" s="38"/>
      <c r="F495" s="38" t="s">
        <v>2198</v>
      </c>
      <c r="K495" s="44">
        <v>43.32</v>
      </c>
    </row>
    <row r="496" spans="3:11">
      <c r="C496" s="38" t="s">
        <v>1386</v>
      </c>
      <c r="D496" s="38" t="s">
        <v>2199</v>
      </c>
      <c r="E496" s="38"/>
      <c r="F496" s="38" t="s">
        <v>2200</v>
      </c>
      <c r="K496" s="44">
        <v>71.040000000000006</v>
      </c>
    </row>
    <row r="497" spans="3:11">
      <c r="C497" s="38" t="s">
        <v>1386</v>
      </c>
      <c r="D497" s="38" t="s">
        <v>2201</v>
      </c>
      <c r="E497" s="38"/>
      <c r="F497" s="38" t="s">
        <v>2202</v>
      </c>
      <c r="K497" s="44">
        <v>30.7</v>
      </c>
    </row>
    <row r="498" spans="3:11">
      <c r="C498" s="38" t="s">
        <v>1386</v>
      </c>
      <c r="D498" s="38" t="s">
        <v>2203</v>
      </c>
      <c r="E498" s="38"/>
      <c r="F498" s="38" t="s">
        <v>2204</v>
      </c>
      <c r="K498" s="44">
        <v>39.92</v>
      </c>
    </row>
    <row r="499" spans="3:11">
      <c r="C499" s="38" t="s">
        <v>1386</v>
      </c>
      <c r="D499" s="38" t="s">
        <v>2205</v>
      </c>
      <c r="E499" s="38"/>
      <c r="F499" s="38" t="s">
        <v>2206</v>
      </c>
      <c r="K499" s="44">
        <v>85.86</v>
      </c>
    </row>
    <row r="500" spans="3:11">
      <c r="C500" s="38" t="s">
        <v>1386</v>
      </c>
      <c r="D500" s="38" t="s">
        <v>2207</v>
      </c>
      <c r="E500" s="38"/>
      <c r="F500" s="38" t="s">
        <v>2208</v>
      </c>
      <c r="K500" s="44">
        <v>123.36</v>
      </c>
    </row>
    <row r="501" spans="3:11">
      <c r="C501" s="38" t="s">
        <v>1386</v>
      </c>
      <c r="D501" s="38" t="s">
        <v>2209</v>
      </c>
      <c r="E501" s="38"/>
      <c r="F501" s="38" t="s">
        <v>2210</v>
      </c>
      <c r="K501" s="44">
        <v>92.22</v>
      </c>
    </row>
    <row r="502" spans="3:11">
      <c r="C502" s="38" t="s">
        <v>1386</v>
      </c>
      <c r="D502" s="38" t="s">
        <v>2211</v>
      </c>
      <c r="E502" s="38"/>
      <c r="F502" s="38" t="s">
        <v>2212</v>
      </c>
      <c r="K502" s="44">
        <v>28.65</v>
      </c>
    </row>
    <row r="503" spans="3:11">
      <c r="C503" s="38" t="s">
        <v>1386</v>
      </c>
      <c r="D503" s="38" t="s">
        <v>2213</v>
      </c>
      <c r="E503" s="38"/>
      <c r="F503" s="38" t="s">
        <v>2214</v>
      </c>
      <c r="K503" s="44">
        <v>30.66</v>
      </c>
    </row>
    <row r="504" spans="3:11">
      <c r="C504" s="38" t="s">
        <v>1386</v>
      </c>
      <c r="D504" s="38" t="s">
        <v>2215</v>
      </c>
      <c r="E504" s="38"/>
      <c r="F504" s="38" t="s">
        <v>2216</v>
      </c>
      <c r="K504" s="44">
        <v>13.31</v>
      </c>
    </row>
    <row r="505" spans="3:11">
      <c r="C505" s="38" t="s">
        <v>1386</v>
      </c>
      <c r="D505" s="38" t="s">
        <v>2217</v>
      </c>
      <c r="E505" s="38"/>
      <c r="F505" s="38" t="s">
        <v>2218</v>
      </c>
      <c r="K505" s="44">
        <v>26.61</v>
      </c>
    </row>
    <row r="506" spans="3:11">
      <c r="C506" s="38" t="s">
        <v>1386</v>
      </c>
      <c r="D506" s="38" t="s">
        <v>2219</v>
      </c>
      <c r="E506" s="38"/>
      <c r="F506" s="38" t="s">
        <v>2220</v>
      </c>
      <c r="K506" s="44">
        <v>11.58</v>
      </c>
    </row>
    <row r="507" spans="3:11">
      <c r="C507" s="38" t="s">
        <v>1386</v>
      </c>
      <c r="D507" s="38" t="s">
        <v>2221</v>
      </c>
      <c r="E507" s="38"/>
      <c r="F507" s="38" t="s">
        <v>2222</v>
      </c>
      <c r="K507" s="44">
        <v>115.27</v>
      </c>
    </row>
    <row r="508" spans="3:11">
      <c r="C508" s="38" t="s">
        <v>1386</v>
      </c>
      <c r="D508" s="38" t="s">
        <v>2223</v>
      </c>
      <c r="E508" s="38"/>
      <c r="F508" s="38" t="s">
        <v>2224</v>
      </c>
      <c r="K508" s="44">
        <v>47.86</v>
      </c>
    </row>
    <row r="509" spans="3:11">
      <c r="C509" s="38" t="s">
        <v>1386</v>
      </c>
      <c r="D509" s="38" t="s">
        <v>2225</v>
      </c>
      <c r="E509" s="38"/>
      <c r="F509" s="38" t="s">
        <v>2226</v>
      </c>
      <c r="K509" s="44">
        <v>43.91</v>
      </c>
    </row>
    <row r="510" spans="3:11">
      <c r="C510" s="38" t="s">
        <v>1386</v>
      </c>
      <c r="D510" s="38" t="s">
        <v>2227</v>
      </c>
      <c r="E510" s="38"/>
      <c r="F510" s="38" t="s">
        <v>2228</v>
      </c>
      <c r="K510" s="44">
        <v>13.31</v>
      </c>
    </row>
    <row r="511" spans="3:11">
      <c r="C511" s="38" t="s">
        <v>1386</v>
      </c>
      <c r="D511" s="38" t="s">
        <v>2229</v>
      </c>
      <c r="E511" s="38"/>
      <c r="F511" s="38" t="s">
        <v>2230</v>
      </c>
      <c r="K511" s="44">
        <v>31.49</v>
      </c>
    </row>
    <row r="512" spans="3:11">
      <c r="C512" s="38" t="s">
        <v>1386</v>
      </c>
      <c r="D512" s="38" t="s">
        <v>2231</v>
      </c>
      <c r="E512" s="38"/>
      <c r="F512" s="38" t="s">
        <v>2232</v>
      </c>
      <c r="K512" s="44">
        <v>6.15</v>
      </c>
    </row>
    <row r="513" spans="3:11">
      <c r="C513" s="38" t="s">
        <v>1386</v>
      </c>
      <c r="D513" s="38" t="s">
        <v>2233</v>
      </c>
      <c r="E513" s="38"/>
      <c r="F513" s="38" t="s">
        <v>2234</v>
      </c>
      <c r="K513" s="44">
        <v>13.31</v>
      </c>
    </row>
    <row r="514" spans="3:11">
      <c r="C514" s="38" t="s">
        <v>1386</v>
      </c>
      <c r="D514" s="38" t="s">
        <v>2235</v>
      </c>
      <c r="E514" s="38"/>
      <c r="F514" s="38" t="s">
        <v>2236</v>
      </c>
      <c r="K514" s="44">
        <v>16.28</v>
      </c>
    </row>
    <row r="515" spans="3:11">
      <c r="C515" s="38" t="s">
        <v>1386</v>
      </c>
      <c r="D515" s="38" t="s">
        <v>2237</v>
      </c>
      <c r="E515" s="38"/>
      <c r="F515" s="38" t="s">
        <v>2238</v>
      </c>
      <c r="K515" s="44">
        <v>77.069999999999993</v>
      </c>
    </row>
    <row r="516" spans="3:11">
      <c r="C516" s="38" t="s">
        <v>1386</v>
      </c>
      <c r="D516" s="38" t="s">
        <v>2239</v>
      </c>
      <c r="E516" s="38"/>
      <c r="F516" s="38" t="s">
        <v>2240</v>
      </c>
      <c r="K516" s="44">
        <v>13.84</v>
      </c>
    </row>
    <row r="517" spans="3:11">
      <c r="C517" s="38" t="s">
        <v>1386</v>
      </c>
      <c r="D517" s="38" t="s">
        <v>2241</v>
      </c>
      <c r="E517" s="38"/>
      <c r="F517" s="38" t="s">
        <v>2242</v>
      </c>
      <c r="K517" s="44">
        <v>49.08</v>
      </c>
    </row>
    <row r="518" spans="3:11">
      <c r="C518" s="38" t="s">
        <v>1386</v>
      </c>
      <c r="D518" s="38" t="s">
        <v>2243</v>
      </c>
      <c r="E518" s="38"/>
      <c r="F518" s="38" t="s">
        <v>2244</v>
      </c>
      <c r="K518" s="44">
        <v>25.14</v>
      </c>
    </row>
    <row r="519" spans="3:11">
      <c r="C519" s="38" t="s">
        <v>1386</v>
      </c>
      <c r="D519" s="38" t="s">
        <v>2245</v>
      </c>
      <c r="E519" s="38"/>
      <c r="F519" s="38" t="s">
        <v>2246</v>
      </c>
      <c r="K519" s="44">
        <v>69.42</v>
      </c>
    </row>
    <row r="520" spans="3:11">
      <c r="C520" s="38" t="s">
        <v>1386</v>
      </c>
      <c r="D520" s="38" t="s">
        <v>2247</v>
      </c>
      <c r="E520" s="38"/>
      <c r="F520" s="38" t="s">
        <v>2248</v>
      </c>
      <c r="K520" s="44">
        <v>117.15</v>
      </c>
    </row>
    <row r="521" spans="3:11">
      <c r="C521" s="38" t="s">
        <v>1386</v>
      </c>
      <c r="D521" s="38" t="s">
        <v>2249</v>
      </c>
      <c r="E521" s="38"/>
      <c r="F521" s="38" t="s">
        <v>2250</v>
      </c>
      <c r="K521" s="44">
        <v>111.23</v>
      </c>
    </row>
    <row r="522" spans="3:11">
      <c r="C522" s="38" t="s">
        <v>1386</v>
      </c>
      <c r="D522" s="38" t="s">
        <v>2251</v>
      </c>
      <c r="E522" s="38"/>
      <c r="F522" s="38" t="s">
        <v>2252</v>
      </c>
      <c r="K522" s="44">
        <v>77.34</v>
      </c>
    </row>
    <row r="523" spans="3:11">
      <c r="C523" s="38" t="s">
        <v>1386</v>
      </c>
      <c r="D523" s="38" t="s">
        <v>9843</v>
      </c>
      <c r="E523" s="38"/>
      <c r="F523" s="38" t="s">
        <v>9844</v>
      </c>
      <c r="K523" s="44">
        <v>17.55</v>
      </c>
    </row>
    <row r="524" spans="3:11">
      <c r="C524" s="38" t="s">
        <v>1386</v>
      </c>
      <c r="D524" s="38" t="s">
        <v>2253</v>
      </c>
      <c r="E524" s="38"/>
      <c r="F524" s="38" t="s">
        <v>2254</v>
      </c>
      <c r="K524" s="44">
        <v>13.31</v>
      </c>
    </row>
    <row r="525" spans="3:11">
      <c r="C525" s="38" t="s">
        <v>1386</v>
      </c>
      <c r="D525" s="38" t="s">
        <v>2255</v>
      </c>
      <c r="E525" s="38"/>
      <c r="F525" s="38" t="s">
        <v>2256</v>
      </c>
      <c r="K525" s="44">
        <v>59.21</v>
      </c>
    </row>
    <row r="526" spans="3:11">
      <c r="C526" s="38" t="s">
        <v>1386</v>
      </c>
      <c r="D526" s="38" t="s">
        <v>2257</v>
      </c>
      <c r="E526" s="38"/>
      <c r="F526" s="38" t="s">
        <v>2258</v>
      </c>
      <c r="K526" s="44">
        <v>68.17</v>
      </c>
    </row>
    <row r="527" spans="3:11">
      <c r="C527" s="38" t="s">
        <v>1386</v>
      </c>
      <c r="D527" s="38" t="s">
        <v>2259</v>
      </c>
      <c r="E527" s="38"/>
      <c r="F527" s="38" t="s">
        <v>2260</v>
      </c>
      <c r="K527" s="44">
        <v>103.68</v>
      </c>
    </row>
    <row r="528" spans="3:11">
      <c r="C528" s="38" t="s">
        <v>1386</v>
      </c>
      <c r="D528" s="38" t="s">
        <v>2261</v>
      </c>
      <c r="E528" s="38"/>
      <c r="F528" s="38" t="s">
        <v>2262</v>
      </c>
      <c r="K528" s="44">
        <v>1.02</v>
      </c>
    </row>
    <row r="529" spans="3:11">
      <c r="C529" s="38" t="s">
        <v>1386</v>
      </c>
      <c r="D529" s="38" t="s">
        <v>2263</v>
      </c>
      <c r="E529" s="38"/>
      <c r="F529" s="38" t="s">
        <v>2264</v>
      </c>
      <c r="K529" s="44">
        <v>116.11</v>
      </c>
    </row>
    <row r="530" spans="3:11">
      <c r="C530" s="38" t="s">
        <v>1386</v>
      </c>
      <c r="D530" s="38" t="s">
        <v>2265</v>
      </c>
      <c r="E530" s="38"/>
      <c r="F530" s="38" t="s">
        <v>2266</v>
      </c>
      <c r="K530" s="44">
        <v>1.96</v>
      </c>
    </row>
    <row r="531" spans="3:11">
      <c r="C531" s="38" t="s">
        <v>1386</v>
      </c>
      <c r="D531" s="38" t="s">
        <v>2267</v>
      </c>
      <c r="E531" s="38"/>
      <c r="F531" s="38" t="s">
        <v>2268</v>
      </c>
      <c r="K531" s="44">
        <v>-30.57</v>
      </c>
    </row>
    <row r="532" spans="3:11">
      <c r="C532" s="38" t="s">
        <v>1386</v>
      </c>
      <c r="D532" s="38" t="s">
        <v>2269</v>
      </c>
      <c r="E532" s="38"/>
      <c r="F532" s="38" t="s">
        <v>2270</v>
      </c>
      <c r="K532" s="44">
        <v>92.88</v>
      </c>
    </row>
    <row r="533" spans="3:11">
      <c r="C533" s="38" t="s">
        <v>1386</v>
      </c>
      <c r="D533" s="38" t="s">
        <v>9845</v>
      </c>
      <c r="E533" s="38"/>
      <c r="F533" s="38" t="s">
        <v>9846</v>
      </c>
      <c r="K533" s="44">
        <v>8.3800000000000008</v>
      </c>
    </row>
    <row r="534" spans="3:11">
      <c r="C534" s="38" t="s">
        <v>1386</v>
      </c>
      <c r="D534" s="38" t="s">
        <v>2271</v>
      </c>
      <c r="E534" s="38"/>
      <c r="F534" s="38" t="s">
        <v>2272</v>
      </c>
      <c r="K534" s="44">
        <v>0.98</v>
      </c>
    </row>
    <row r="535" spans="3:11">
      <c r="C535" s="38" t="s">
        <v>1386</v>
      </c>
      <c r="D535" s="38" t="s">
        <v>2273</v>
      </c>
      <c r="E535" s="38"/>
      <c r="F535" s="38" t="s">
        <v>2274</v>
      </c>
      <c r="K535" s="44">
        <v>72.73</v>
      </c>
    </row>
    <row r="536" spans="3:11">
      <c r="C536" s="38" t="s">
        <v>1386</v>
      </c>
      <c r="D536" s="38" t="s">
        <v>2275</v>
      </c>
      <c r="E536" s="38"/>
      <c r="F536" s="38" t="s">
        <v>2276</v>
      </c>
      <c r="K536" s="44">
        <v>170.08</v>
      </c>
    </row>
    <row r="537" spans="3:11">
      <c r="C537" s="38" t="s">
        <v>1386</v>
      </c>
      <c r="D537" s="38" t="s">
        <v>2277</v>
      </c>
      <c r="E537" s="38"/>
      <c r="F537" s="38" t="s">
        <v>2278</v>
      </c>
      <c r="K537" s="44">
        <v>146.07</v>
      </c>
    </row>
    <row r="538" spans="3:11">
      <c r="C538" s="38" t="s">
        <v>1386</v>
      </c>
      <c r="D538" s="38" t="s">
        <v>2279</v>
      </c>
      <c r="E538" s="38"/>
      <c r="F538" s="38" t="s">
        <v>2280</v>
      </c>
      <c r="K538" s="44">
        <v>30.69</v>
      </c>
    </row>
    <row r="539" spans="3:11">
      <c r="C539" s="38" t="s">
        <v>1386</v>
      </c>
      <c r="D539" s="38" t="s">
        <v>2281</v>
      </c>
      <c r="E539" s="38"/>
      <c r="F539" s="38" t="s">
        <v>2282</v>
      </c>
      <c r="K539" s="44">
        <v>25.14</v>
      </c>
    </row>
    <row r="540" spans="3:11">
      <c r="C540" s="38" t="s">
        <v>1386</v>
      </c>
      <c r="D540" s="38" t="s">
        <v>2283</v>
      </c>
      <c r="E540" s="38"/>
      <c r="F540" s="38" t="s">
        <v>2284</v>
      </c>
      <c r="K540" s="44">
        <v>108.52</v>
      </c>
    </row>
    <row r="541" spans="3:11">
      <c r="C541" s="38" t="s">
        <v>1386</v>
      </c>
      <c r="D541" s="38" t="s">
        <v>2285</v>
      </c>
      <c r="E541" s="38"/>
      <c r="F541" s="38" t="s">
        <v>2286</v>
      </c>
      <c r="K541" s="44">
        <v>13.31</v>
      </c>
    </row>
    <row r="542" spans="3:11">
      <c r="C542" s="38" t="s">
        <v>1386</v>
      </c>
      <c r="D542" s="38" t="s">
        <v>2287</v>
      </c>
      <c r="E542" s="38"/>
      <c r="F542" s="38" t="s">
        <v>2288</v>
      </c>
      <c r="K542" s="44">
        <v>12.16</v>
      </c>
    </row>
    <row r="543" spans="3:11">
      <c r="C543" s="38" t="s">
        <v>1386</v>
      </c>
      <c r="D543" s="38" t="s">
        <v>2289</v>
      </c>
      <c r="E543" s="38"/>
      <c r="F543" s="38" t="s">
        <v>2290</v>
      </c>
      <c r="K543" s="44">
        <v>18.079999999999998</v>
      </c>
    </row>
    <row r="544" spans="3:11">
      <c r="C544" s="38" t="s">
        <v>1386</v>
      </c>
      <c r="D544" s="38" t="s">
        <v>2291</v>
      </c>
      <c r="E544" s="38"/>
      <c r="F544" s="38" t="s">
        <v>2292</v>
      </c>
      <c r="K544" s="44">
        <v>13.31</v>
      </c>
    </row>
    <row r="545" spans="3:11">
      <c r="C545" s="38" t="s">
        <v>1386</v>
      </c>
      <c r="D545" s="38" t="s">
        <v>2293</v>
      </c>
      <c r="E545" s="38"/>
      <c r="F545" s="38" t="s">
        <v>2294</v>
      </c>
      <c r="K545" s="44">
        <v>56.21</v>
      </c>
    </row>
    <row r="546" spans="3:11">
      <c r="C546" s="38" t="s">
        <v>1386</v>
      </c>
      <c r="D546" s="38" t="s">
        <v>2295</v>
      </c>
      <c r="E546" s="38"/>
      <c r="F546" s="38" t="s">
        <v>2296</v>
      </c>
      <c r="K546" s="44">
        <v>26.32</v>
      </c>
    </row>
    <row r="547" spans="3:11">
      <c r="C547" s="38" t="s">
        <v>1386</v>
      </c>
      <c r="D547" s="38" t="s">
        <v>2297</v>
      </c>
      <c r="E547" s="38"/>
      <c r="F547" s="38" t="s">
        <v>2298</v>
      </c>
      <c r="K547" s="44">
        <v>113.21</v>
      </c>
    </row>
    <row r="548" spans="3:11">
      <c r="C548" s="38" t="s">
        <v>1386</v>
      </c>
      <c r="D548" s="38" t="s">
        <v>2299</v>
      </c>
      <c r="E548" s="38"/>
      <c r="F548" s="38" t="s">
        <v>2300</v>
      </c>
      <c r="K548" s="44">
        <v>26.69</v>
      </c>
    </row>
    <row r="549" spans="3:11">
      <c r="C549" s="38" t="s">
        <v>1386</v>
      </c>
      <c r="D549" s="38" t="s">
        <v>2301</v>
      </c>
      <c r="E549" s="38"/>
      <c r="F549" s="38" t="s">
        <v>2302</v>
      </c>
      <c r="K549" s="44">
        <v>69.959999999999994</v>
      </c>
    </row>
    <row r="550" spans="3:11">
      <c r="C550" s="38" t="s">
        <v>1386</v>
      </c>
      <c r="D550" s="38" t="s">
        <v>2303</v>
      </c>
      <c r="E550" s="38"/>
      <c r="F550" s="38" t="s">
        <v>2304</v>
      </c>
      <c r="K550" s="44">
        <v>70.64</v>
      </c>
    </row>
    <row r="551" spans="3:11">
      <c r="C551" s="38" t="s">
        <v>1386</v>
      </c>
      <c r="D551" s="38" t="s">
        <v>2305</v>
      </c>
      <c r="E551" s="38"/>
      <c r="F551" s="38" t="s">
        <v>2306</v>
      </c>
      <c r="K551" s="44">
        <v>0.01</v>
      </c>
    </row>
    <row r="552" spans="3:11">
      <c r="C552" s="38" t="s">
        <v>1386</v>
      </c>
      <c r="D552" s="38" t="s">
        <v>2307</v>
      </c>
      <c r="E552" s="38"/>
      <c r="F552" s="38" t="s">
        <v>2308</v>
      </c>
      <c r="K552" s="44">
        <v>16.760000000000002</v>
      </c>
    </row>
    <row r="553" spans="3:11">
      <c r="C553" s="38" t="s">
        <v>1386</v>
      </c>
      <c r="D553" s="38" t="s">
        <v>2309</v>
      </c>
      <c r="E553" s="38"/>
      <c r="F553" s="38" t="s">
        <v>2310</v>
      </c>
      <c r="K553" s="44">
        <v>8.3800000000000008</v>
      </c>
    </row>
    <row r="554" spans="3:11">
      <c r="C554" s="38" t="s">
        <v>1386</v>
      </c>
      <c r="D554" s="38" t="s">
        <v>2311</v>
      </c>
      <c r="E554" s="38"/>
      <c r="F554" s="38" t="s">
        <v>2312</v>
      </c>
      <c r="K554" s="44">
        <v>24.09</v>
      </c>
    </row>
    <row r="555" spans="3:11">
      <c r="C555" s="38" t="s">
        <v>1386</v>
      </c>
      <c r="D555" s="38" t="s">
        <v>2313</v>
      </c>
      <c r="E555" s="38"/>
      <c r="F555" s="38" t="s">
        <v>2314</v>
      </c>
      <c r="K555" s="44">
        <v>13.31</v>
      </c>
    </row>
    <row r="556" spans="3:11">
      <c r="C556" s="38" t="s">
        <v>1386</v>
      </c>
      <c r="D556" s="38" t="s">
        <v>2315</v>
      </c>
      <c r="E556" s="38"/>
      <c r="F556" s="38" t="s">
        <v>2316</v>
      </c>
      <c r="K556" s="44">
        <v>220.62</v>
      </c>
    </row>
    <row r="557" spans="3:11">
      <c r="C557" s="38" t="s">
        <v>1386</v>
      </c>
      <c r="D557" s="38" t="s">
        <v>2317</v>
      </c>
      <c r="E557" s="38"/>
      <c r="F557" s="38" t="s">
        <v>2318</v>
      </c>
      <c r="K557" s="44">
        <v>13.48</v>
      </c>
    </row>
    <row r="558" spans="3:11">
      <c r="C558" s="38" t="s">
        <v>1386</v>
      </c>
      <c r="D558" s="38" t="s">
        <v>2319</v>
      </c>
      <c r="E558" s="38"/>
      <c r="F558" s="38" t="s">
        <v>2320</v>
      </c>
      <c r="K558" s="44">
        <v>71.98</v>
      </c>
    </row>
    <row r="559" spans="3:11">
      <c r="C559" s="38" t="s">
        <v>1386</v>
      </c>
      <c r="D559" s="38" t="s">
        <v>2321</v>
      </c>
      <c r="E559" s="38"/>
      <c r="F559" s="38" t="s">
        <v>2322</v>
      </c>
      <c r="K559" s="44">
        <v>48.35</v>
      </c>
    </row>
    <row r="560" spans="3:11">
      <c r="C560" s="38" t="s">
        <v>1386</v>
      </c>
      <c r="D560" s="38" t="s">
        <v>2323</v>
      </c>
      <c r="E560" s="38"/>
      <c r="F560" s="38" t="s">
        <v>2324</v>
      </c>
      <c r="K560" s="44">
        <v>130.58000000000001</v>
      </c>
    </row>
    <row r="561" spans="3:11">
      <c r="C561" s="38" t="s">
        <v>1386</v>
      </c>
      <c r="D561" s="38" t="s">
        <v>9847</v>
      </c>
      <c r="E561" s="38"/>
      <c r="F561" s="38" t="s">
        <v>9848</v>
      </c>
      <c r="K561" s="44">
        <v>12.34</v>
      </c>
    </row>
    <row r="562" spans="3:11">
      <c r="C562" s="38" t="s">
        <v>1386</v>
      </c>
      <c r="D562" s="38" t="s">
        <v>2325</v>
      </c>
      <c r="E562" s="38"/>
      <c r="F562" s="38" t="s">
        <v>2326</v>
      </c>
      <c r="K562" s="44">
        <v>121.77</v>
      </c>
    </row>
    <row r="563" spans="3:11">
      <c r="C563" s="38" t="s">
        <v>1386</v>
      </c>
      <c r="D563" s="38" t="s">
        <v>2327</v>
      </c>
      <c r="E563" s="38"/>
      <c r="F563" s="38" t="s">
        <v>2328</v>
      </c>
      <c r="K563" s="44">
        <v>94.35</v>
      </c>
    </row>
    <row r="564" spans="3:11">
      <c r="C564" s="38" t="s">
        <v>1386</v>
      </c>
      <c r="D564" s="38" t="s">
        <v>2329</v>
      </c>
      <c r="E564" s="38"/>
      <c r="F564" s="38" t="s">
        <v>2330</v>
      </c>
      <c r="K564" s="44">
        <v>52.4</v>
      </c>
    </row>
    <row r="565" spans="3:11">
      <c r="C565" s="38" t="s">
        <v>1386</v>
      </c>
      <c r="D565" s="38" t="s">
        <v>2331</v>
      </c>
      <c r="E565" s="38"/>
      <c r="F565" s="38" t="s">
        <v>2332</v>
      </c>
      <c r="K565" s="44">
        <v>107.13</v>
      </c>
    </row>
    <row r="566" spans="3:11">
      <c r="C566" s="38" t="s">
        <v>1386</v>
      </c>
      <c r="D566" s="38" t="s">
        <v>2333</v>
      </c>
      <c r="E566" s="38"/>
      <c r="F566" s="38" t="s">
        <v>2334</v>
      </c>
      <c r="K566" s="44">
        <v>465.7</v>
      </c>
    </row>
    <row r="567" spans="3:11">
      <c r="C567" s="38" t="s">
        <v>1386</v>
      </c>
      <c r="D567" s="38" t="s">
        <v>2335</v>
      </c>
      <c r="E567" s="38"/>
      <c r="F567" s="38" t="s">
        <v>2336</v>
      </c>
      <c r="K567" s="44">
        <v>798.34</v>
      </c>
    </row>
    <row r="568" spans="3:11">
      <c r="C568" s="38" t="s">
        <v>1386</v>
      </c>
      <c r="D568" s="38" t="s">
        <v>2337</v>
      </c>
      <c r="E568" s="38"/>
      <c r="F568" s="38" t="s">
        <v>2338</v>
      </c>
      <c r="K568" s="44">
        <v>79.83</v>
      </c>
    </row>
    <row r="569" spans="3:11">
      <c r="C569" s="38" t="s">
        <v>1386</v>
      </c>
      <c r="D569" s="38" t="s">
        <v>2339</v>
      </c>
      <c r="E569" s="38"/>
      <c r="F569" s="38" t="s">
        <v>2340</v>
      </c>
      <c r="K569" s="44">
        <v>39.92</v>
      </c>
    </row>
    <row r="570" spans="3:11">
      <c r="C570" s="38" t="s">
        <v>1386</v>
      </c>
      <c r="D570" s="38" t="s">
        <v>2341</v>
      </c>
      <c r="E570" s="38"/>
      <c r="F570" s="38" t="s">
        <v>2342</v>
      </c>
      <c r="K570" s="44">
        <v>39.92</v>
      </c>
    </row>
    <row r="571" spans="3:11">
      <c r="C571" s="38" t="s">
        <v>1386</v>
      </c>
      <c r="D571" s="38" t="s">
        <v>2343</v>
      </c>
      <c r="E571" s="38"/>
      <c r="F571" s="38" t="s">
        <v>2344</v>
      </c>
      <c r="K571" s="44">
        <v>266.11</v>
      </c>
    </row>
    <row r="572" spans="3:11">
      <c r="C572" s="38" t="s">
        <v>1386</v>
      </c>
      <c r="D572" s="38" t="s">
        <v>2345</v>
      </c>
      <c r="E572" s="38"/>
      <c r="F572" s="38" t="s">
        <v>2346</v>
      </c>
      <c r="K572" s="44">
        <v>133.06</v>
      </c>
    </row>
    <row r="573" spans="3:11">
      <c r="C573" s="38" t="s">
        <v>1386</v>
      </c>
      <c r="D573" s="38" t="s">
        <v>2347</v>
      </c>
      <c r="E573" s="38"/>
      <c r="F573" s="38" t="s">
        <v>2348</v>
      </c>
      <c r="K573" s="44">
        <v>133.06</v>
      </c>
    </row>
    <row r="574" spans="3:11">
      <c r="C574" s="38" t="s">
        <v>1386</v>
      </c>
      <c r="D574" s="38" t="s">
        <v>2349</v>
      </c>
      <c r="E574" s="38"/>
      <c r="F574" s="38" t="s">
        <v>2350</v>
      </c>
      <c r="K574" s="44">
        <v>9.91</v>
      </c>
    </row>
    <row r="575" spans="3:11">
      <c r="C575" s="38" t="s">
        <v>1386</v>
      </c>
      <c r="D575" s="38" t="s">
        <v>2351</v>
      </c>
      <c r="E575" s="38"/>
      <c r="F575" s="38" t="s">
        <v>2352</v>
      </c>
      <c r="K575" s="44">
        <v>25.13</v>
      </c>
    </row>
    <row r="576" spans="3:11">
      <c r="C576" s="38" t="s">
        <v>1386</v>
      </c>
      <c r="D576" s="38" t="s">
        <v>2353</v>
      </c>
      <c r="E576" s="38"/>
      <c r="F576" s="38" t="s">
        <v>2354</v>
      </c>
      <c r="K576" s="44">
        <v>8.3800000000000008</v>
      </c>
    </row>
    <row r="577" spans="3:11">
      <c r="C577" s="38" t="s">
        <v>1386</v>
      </c>
      <c r="D577" s="38" t="s">
        <v>2355</v>
      </c>
      <c r="E577" s="38"/>
      <c r="F577" s="38" t="s">
        <v>2356</v>
      </c>
      <c r="K577" s="44">
        <v>0.24</v>
      </c>
    </row>
    <row r="578" spans="3:11">
      <c r="C578" s="38" t="s">
        <v>1386</v>
      </c>
      <c r="D578" s="38" t="s">
        <v>2357</v>
      </c>
      <c r="E578" s="38"/>
      <c r="F578" s="38" t="s">
        <v>2358</v>
      </c>
      <c r="K578" s="44">
        <v>78.17</v>
      </c>
    </row>
    <row r="579" spans="3:11">
      <c r="C579" s="38" t="s">
        <v>1386</v>
      </c>
      <c r="D579" s="38" t="s">
        <v>2359</v>
      </c>
      <c r="E579" s="38"/>
      <c r="F579" s="38" t="s">
        <v>2360</v>
      </c>
      <c r="K579" s="44">
        <v>4889.04</v>
      </c>
    </row>
    <row r="580" spans="3:11">
      <c r="C580" s="38" t="s">
        <v>1386</v>
      </c>
      <c r="D580" s="38" t="s">
        <v>2361</v>
      </c>
      <c r="E580" s="38"/>
      <c r="F580" s="38" t="s">
        <v>2362</v>
      </c>
      <c r="K580" s="44">
        <v>-0.04</v>
      </c>
    </row>
    <row r="581" spans="3:11">
      <c r="C581" s="38" t="s">
        <v>1386</v>
      </c>
      <c r="D581" s="38" t="s">
        <v>2363</v>
      </c>
      <c r="E581" s="38"/>
      <c r="F581" s="38" t="s">
        <v>2364</v>
      </c>
      <c r="K581" s="44">
        <v>7.0000000000000007E-2</v>
      </c>
    </row>
    <row r="582" spans="3:11">
      <c r="C582" s="38" t="s">
        <v>1386</v>
      </c>
      <c r="D582" s="38" t="s">
        <v>2365</v>
      </c>
      <c r="E582" s="38"/>
      <c r="F582" s="38" t="s">
        <v>2366</v>
      </c>
      <c r="K582" s="44">
        <v>0.01</v>
      </c>
    </row>
    <row r="583" spans="3:11">
      <c r="C583" s="38" t="s">
        <v>1386</v>
      </c>
      <c r="D583" s="38" t="s">
        <v>2367</v>
      </c>
      <c r="E583" s="38"/>
      <c r="F583" s="38" t="s">
        <v>2368</v>
      </c>
      <c r="K583" s="44">
        <v>139.24</v>
      </c>
    </row>
    <row r="584" spans="3:11">
      <c r="C584" s="38" t="s">
        <v>1386</v>
      </c>
      <c r="D584" s="38" t="s">
        <v>2369</v>
      </c>
      <c r="E584" s="38"/>
      <c r="F584" s="38" t="s">
        <v>2370</v>
      </c>
      <c r="K584" s="44">
        <v>162.56</v>
      </c>
    </row>
    <row r="585" spans="3:11">
      <c r="C585" s="38" t="s">
        <v>1386</v>
      </c>
      <c r="D585" s="38" t="s">
        <v>2371</v>
      </c>
      <c r="E585" s="38"/>
      <c r="F585" s="38" t="s">
        <v>2372</v>
      </c>
      <c r="K585" s="44">
        <v>61.44</v>
      </c>
    </row>
    <row r="586" spans="3:11">
      <c r="C586" s="38" t="s">
        <v>1386</v>
      </c>
      <c r="D586" s="38" t="s">
        <v>2373</v>
      </c>
      <c r="E586" s="38"/>
      <c r="F586" s="38" t="s">
        <v>2374</v>
      </c>
      <c r="K586" s="44">
        <v>81</v>
      </c>
    </row>
    <row r="587" spans="3:11">
      <c r="C587" s="38" t="s">
        <v>1386</v>
      </c>
      <c r="D587" s="38" t="s">
        <v>2375</v>
      </c>
      <c r="E587" s="38"/>
      <c r="F587" s="38" t="s">
        <v>2376</v>
      </c>
      <c r="K587" s="44">
        <v>27.47</v>
      </c>
    </row>
    <row r="588" spans="3:11">
      <c r="C588" s="38" t="s">
        <v>1386</v>
      </c>
      <c r="D588" s="38" t="s">
        <v>2377</v>
      </c>
      <c r="E588" s="38"/>
      <c r="F588" s="38" t="s">
        <v>2378</v>
      </c>
      <c r="K588" s="44">
        <v>6.94</v>
      </c>
    </row>
    <row r="589" spans="3:11">
      <c r="C589" s="38" t="s">
        <v>1386</v>
      </c>
      <c r="D589" s="38" t="s">
        <v>2379</v>
      </c>
      <c r="E589" s="38"/>
      <c r="F589" s="38" t="s">
        <v>2380</v>
      </c>
      <c r="K589" s="44">
        <v>-0.7</v>
      </c>
    </row>
    <row r="590" spans="3:11">
      <c r="C590" s="38" t="s">
        <v>1386</v>
      </c>
      <c r="D590" s="38" t="s">
        <v>2381</v>
      </c>
      <c r="E590" s="38"/>
      <c r="F590" s="38" t="s">
        <v>2382</v>
      </c>
      <c r="K590" s="44">
        <v>14.78</v>
      </c>
    </row>
    <row r="591" spans="3:11">
      <c r="C591" s="38" t="s">
        <v>1386</v>
      </c>
      <c r="D591" s="38" t="s">
        <v>2383</v>
      </c>
      <c r="E591" s="38"/>
      <c r="F591" s="38" t="s">
        <v>2384</v>
      </c>
      <c r="K591" s="44">
        <v>3.47</v>
      </c>
    </row>
    <row r="592" spans="3:11">
      <c r="C592" s="38" t="s">
        <v>1386</v>
      </c>
      <c r="D592" s="38" t="s">
        <v>2385</v>
      </c>
      <c r="E592" s="38"/>
      <c r="F592" s="38" t="s">
        <v>2386</v>
      </c>
      <c r="K592" s="44">
        <v>17.920000000000002</v>
      </c>
    </row>
    <row r="593" spans="3:11">
      <c r="C593" s="38" t="s">
        <v>1386</v>
      </c>
      <c r="D593" s="38" t="s">
        <v>2387</v>
      </c>
      <c r="E593" s="38"/>
      <c r="F593" s="38" t="s">
        <v>2388</v>
      </c>
      <c r="K593" s="44">
        <v>13.31</v>
      </c>
    </row>
    <row r="594" spans="3:11">
      <c r="C594" s="38" t="s">
        <v>1386</v>
      </c>
      <c r="D594" s="38" t="s">
        <v>2389</v>
      </c>
      <c r="E594" s="38"/>
      <c r="F594" s="38" t="s">
        <v>2390</v>
      </c>
      <c r="K594" s="44">
        <v>24.32</v>
      </c>
    </row>
    <row r="595" spans="3:11">
      <c r="C595" s="38" t="s">
        <v>1386</v>
      </c>
      <c r="D595" s="38" t="s">
        <v>2391</v>
      </c>
      <c r="E595" s="38"/>
      <c r="F595" s="38" t="s">
        <v>2392</v>
      </c>
      <c r="K595" s="44">
        <v>27.76</v>
      </c>
    </row>
    <row r="596" spans="3:11">
      <c r="C596" s="38" t="s">
        <v>1386</v>
      </c>
      <c r="D596" s="38" t="s">
        <v>2393</v>
      </c>
      <c r="E596" s="38"/>
      <c r="F596" s="38" t="s">
        <v>2394</v>
      </c>
      <c r="K596" s="44">
        <v>20.97</v>
      </c>
    </row>
    <row r="597" spans="3:11">
      <c r="C597" s="38" t="s">
        <v>1386</v>
      </c>
      <c r="D597" s="38" t="s">
        <v>2395</v>
      </c>
      <c r="E597" s="38"/>
      <c r="F597" s="38" t="s">
        <v>2396</v>
      </c>
      <c r="K597" s="44">
        <v>-11.2</v>
      </c>
    </row>
    <row r="598" spans="3:11">
      <c r="C598" s="38" t="s">
        <v>1386</v>
      </c>
      <c r="D598" s="38" t="s">
        <v>2397</v>
      </c>
      <c r="E598" s="38"/>
      <c r="F598" s="38" t="s">
        <v>2398</v>
      </c>
      <c r="K598" s="44">
        <v>48.58</v>
      </c>
    </row>
    <row r="599" spans="3:11">
      <c r="C599" s="38" t="s">
        <v>1386</v>
      </c>
      <c r="D599" s="38" t="s">
        <v>2399</v>
      </c>
      <c r="E599" s="38"/>
      <c r="F599" s="38" t="s">
        <v>2400</v>
      </c>
      <c r="K599" s="44">
        <v>6.97</v>
      </c>
    </row>
    <row r="600" spans="3:11">
      <c r="C600" s="38" t="s">
        <v>1386</v>
      </c>
      <c r="D600" s="38" t="s">
        <v>2401</v>
      </c>
      <c r="E600" s="38"/>
      <c r="F600" s="38" t="s">
        <v>2402</v>
      </c>
      <c r="K600" s="44">
        <v>1.96</v>
      </c>
    </row>
    <row r="601" spans="3:11">
      <c r="C601" s="38" t="s">
        <v>1386</v>
      </c>
      <c r="D601" s="38" t="s">
        <v>2403</v>
      </c>
      <c r="E601" s="38"/>
      <c r="F601" s="38" t="s">
        <v>2404</v>
      </c>
      <c r="K601" s="44">
        <v>37.020000000000003</v>
      </c>
    </row>
    <row r="602" spans="3:11">
      <c r="C602" s="38" t="s">
        <v>1386</v>
      </c>
      <c r="D602" s="38" t="s">
        <v>2405</v>
      </c>
      <c r="E602" s="38"/>
      <c r="F602" s="38" t="s">
        <v>2406</v>
      </c>
      <c r="K602" s="44">
        <v>13.88</v>
      </c>
    </row>
    <row r="603" spans="3:11">
      <c r="C603" s="38" t="s">
        <v>1386</v>
      </c>
      <c r="D603" s="38" t="s">
        <v>2407</v>
      </c>
      <c r="E603" s="38"/>
      <c r="F603" s="38" t="s">
        <v>2408</v>
      </c>
      <c r="K603" s="44">
        <v>21.21</v>
      </c>
    </row>
    <row r="604" spans="3:11">
      <c r="C604" s="38" t="s">
        <v>1386</v>
      </c>
      <c r="D604" s="38" t="s">
        <v>2409</v>
      </c>
      <c r="E604" s="38"/>
      <c r="F604" s="38" t="s">
        <v>2410</v>
      </c>
      <c r="K604" s="44">
        <v>32.22</v>
      </c>
    </row>
    <row r="605" spans="3:11">
      <c r="C605" s="38" t="s">
        <v>1386</v>
      </c>
      <c r="D605" s="38" t="s">
        <v>2411</v>
      </c>
      <c r="E605" s="38"/>
      <c r="F605" s="38" t="s">
        <v>2412</v>
      </c>
      <c r="K605" s="44">
        <v>94.04</v>
      </c>
    </row>
    <row r="606" spans="3:11">
      <c r="C606" s="38" t="s">
        <v>1386</v>
      </c>
      <c r="D606" s="38" t="s">
        <v>2413</v>
      </c>
      <c r="E606" s="38"/>
      <c r="F606" s="38" t="s">
        <v>2414</v>
      </c>
      <c r="K606" s="44">
        <v>2.74</v>
      </c>
    </row>
    <row r="607" spans="3:11">
      <c r="C607" s="38" t="s">
        <v>1386</v>
      </c>
      <c r="D607" s="38" t="s">
        <v>9849</v>
      </c>
      <c r="E607" s="38"/>
      <c r="F607" s="38" t="s">
        <v>9850</v>
      </c>
      <c r="K607" s="44">
        <v>0.66</v>
      </c>
    </row>
    <row r="608" spans="3:11">
      <c r="C608" s="38" t="s">
        <v>1386</v>
      </c>
      <c r="D608" s="38" t="s">
        <v>2415</v>
      </c>
      <c r="E608" s="38"/>
      <c r="F608" s="38" t="s">
        <v>2416</v>
      </c>
      <c r="K608" s="44">
        <v>20.82</v>
      </c>
    </row>
    <row r="609" spans="3:11">
      <c r="C609" s="38" t="s">
        <v>1386</v>
      </c>
      <c r="D609" s="38" t="s">
        <v>2417</v>
      </c>
      <c r="E609" s="38"/>
      <c r="F609" s="38" t="s">
        <v>2418</v>
      </c>
      <c r="K609" s="44">
        <v>-0.02</v>
      </c>
    </row>
    <row r="610" spans="3:11">
      <c r="C610" s="38" t="s">
        <v>1386</v>
      </c>
      <c r="D610" s="38" t="s">
        <v>2419</v>
      </c>
      <c r="E610" s="38"/>
      <c r="F610" s="38" t="s">
        <v>2420</v>
      </c>
      <c r="K610" s="44">
        <v>21.13</v>
      </c>
    </row>
    <row r="611" spans="3:11">
      <c r="C611" s="38" t="s">
        <v>1386</v>
      </c>
      <c r="D611" s="38" t="s">
        <v>2421</v>
      </c>
      <c r="E611" s="38"/>
      <c r="F611" s="38" t="s">
        <v>2422</v>
      </c>
      <c r="K611" s="44">
        <v>17.21</v>
      </c>
    </row>
    <row r="612" spans="3:11">
      <c r="C612" s="38" t="s">
        <v>1386</v>
      </c>
      <c r="D612" s="38" t="s">
        <v>2423</v>
      </c>
      <c r="E612" s="38"/>
      <c r="F612" s="38" t="s">
        <v>2424</v>
      </c>
      <c r="K612" s="44">
        <v>45.35</v>
      </c>
    </row>
    <row r="613" spans="3:11">
      <c r="C613" s="38" t="s">
        <v>1386</v>
      </c>
      <c r="D613" s="38" t="s">
        <v>2425</v>
      </c>
      <c r="E613" s="38"/>
      <c r="F613" s="38" t="s">
        <v>2426</v>
      </c>
      <c r="K613" s="44">
        <v>20.82</v>
      </c>
    </row>
    <row r="614" spans="3:11">
      <c r="C614" s="38" t="s">
        <v>1386</v>
      </c>
      <c r="D614" s="38" t="s">
        <v>2427</v>
      </c>
      <c r="E614" s="38"/>
      <c r="F614" s="38" t="s">
        <v>2428</v>
      </c>
      <c r="K614" s="44">
        <v>31.06</v>
      </c>
    </row>
    <row r="615" spans="3:11">
      <c r="C615" s="38" t="s">
        <v>1386</v>
      </c>
      <c r="D615" s="38" t="s">
        <v>2429</v>
      </c>
      <c r="E615" s="38"/>
      <c r="F615" s="38" t="s">
        <v>2430</v>
      </c>
      <c r="K615" s="44">
        <v>6.94</v>
      </c>
    </row>
    <row r="616" spans="3:11">
      <c r="C616" s="38" t="s">
        <v>1386</v>
      </c>
      <c r="D616" s="38" t="s">
        <v>2431</v>
      </c>
      <c r="E616" s="38"/>
      <c r="F616" s="38" t="s">
        <v>2432</v>
      </c>
      <c r="K616" s="44">
        <v>52.09</v>
      </c>
    </row>
    <row r="617" spans="3:11">
      <c r="C617" s="38" t="s">
        <v>1386</v>
      </c>
      <c r="D617" s="38" t="s">
        <v>2433</v>
      </c>
      <c r="E617" s="38"/>
      <c r="F617" s="38" t="s">
        <v>2434</v>
      </c>
      <c r="K617" s="44">
        <v>6.94</v>
      </c>
    </row>
    <row r="618" spans="3:11">
      <c r="C618" s="38" t="s">
        <v>1386</v>
      </c>
      <c r="D618" s="38" t="s">
        <v>2435</v>
      </c>
      <c r="E618" s="38"/>
      <c r="F618" s="38" t="s">
        <v>2436</v>
      </c>
      <c r="K618" s="44">
        <v>14.93</v>
      </c>
    </row>
    <row r="619" spans="3:11">
      <c r="C619" s="38" t="s">
        <v>1386</v>
      </c>
      <c r="D619" s="38" t="s">
        <v>2437</v>
      </c>
      <c r="E619" s="38"/>
      <c r="F619" s="38" t="s">
        <v>2438</v>
      </c>
      <c r="K619" s="44">
        <v>24.15</v>
      </c>
    </row>
    <row r="620" spans="3:11">
      <c r="C620" s="38" t="s">
        <v>1386</v>
      </c>
      <c r="D620" s="38" t="s">
        <v>2439</v>
      </c>
      <c r="E620" s="38"/>
      <c r="F620" s="38" t="s">
        <v>2440</v>
      </c>
      <c r="K620" s="44">
        <v>20.05</v>
      </c>
    </row>
    <row r="621" spans="3:11">
      <c r="C621" s="38" t="s">
        <v>1386</v>
      </c>
      <c r="D621" s="38" t="s">
        <v>2441</v>
      </c>
      <c r="E621" s="38"/>
      <c r="F621" s="38" t="s">
        <v>2442</v>
      </c>
      <c r="K621" s="44">
        <v>30.28</v>
      </c>
    </row>
    <row r="622" spans="3:11">
      <c r="C622" s="38" t="s">
        <v>1386</v>
      </c>
      <c r="D622" s="38" t="s">
        <v>2443</v>
      </c>
      <c r="E622" s="38"/>
      <c r="F622" s="38" t="s">
        <v>2444</v>
      </c>
      <c r="K622" s="44">
        <v>35.93</v>
      </c>
    </row>
    <row r="623" spans="3:11">
      <c r="C623" s="38" t="s">
        <v>1386</v>
      </c>
      <c r="D623" s="38" t="s">
        <v>2445</v>
      </c>
      <c r="E623" s="38"/>
      <c r="F623" s="38" t="s">
        <v>2446</v>
      </c>
      <c r="K623" s="44">
        <v>20.82</v>
      </c>
    </row>
    <row r="624" spans="3:11">
      <c r="C624" s="38" t="s">
        <v>1386</v>
      </c>
      <c r="D624" s="38" t="s">
        <v>2447</v>
      </c>
      <c r="E624" s="38"/>
      <c r="F624" s="38" t="s">
        <v>2448</v>
      </c>
      <c r="K624" s="44">
        <v>8.6199999999999992</v>
      </c>
    </row>
    <row r="625" spans="3:11">
      <c r="C625" s="38" t="s">
        <v>1386</v>
      </c>
      <c r="D625" s="38" t="s">
        <v>9851</v>
      </c>
      <c r="E625" s="38"/>
      <c r="F625" s="38" t="s">
        <v>9852</v>
      </c>
      <c r="K625" s="44">
        <v>0.65</v>
      </c>
    </row>
    <row r="626" spans="3:11">
      <c r="C626" s="38" t="s">
        <v>1386</v>
      </c>
      <c r="D626" s="38" t="s">
        <v>2449</v>
      </c>
      <c r="E626" s="38"/>
      <c r="F626" s="38" t="s">
        <v>2450</v>
      </c>
      <c r="K626" s="44">
        <v>38.64</v>
      </c>
    </row>
    <row r="627" spans="3:11">
      <c r="C627" s="38" t="s">
        <v>1386</v>
      </c>
      <c r="D627" s="38" t="s">
        <v>2451</v>
      </c>
      <c r="E627" s="38"/>
      <c r="F627" s="38" t="s">
        <v>2452</v>
      </c>
      <c r="K627" s="44">
        <v>13.15</v>
      </c>
    </row>
    <row r="628" spans="3:11">
      <c r="C628" s="38" t="s">
        <v>1386</v>
      </c>
      <c r="D628" s="38" t="s">
        <v>2453</v>
      </c>
      <c r="E628" s="38"/>
      <c r="F628" s="38" t="s">
        <v>2454</v>
      </c>
      <c r="K628" s="44">
        <v>5.6</v>
      </c>
    </row>
    <row r="629" spans="3:11">
      <c r="C629" s="38" t="s">
        <v>1386</v>
      </c>
      <c r="D629" s="38" t="s">
        <v>2455</v>
      </c>
      <c r="E629" s="38"/>
      <c r="F629" s="38" t="s">
        <v>2456</v>
      </c>
      <c r="K629" s="44">
        <v>20.82</v>
      </c>
    </row>
    <row r="630" spans="3:11">
      <c r="C630" s="38" t="s">
        <v>1386</v>
      </c>
      <c r="D630" s="38" t="s">
        <v>2457</v>
      </c>
      <c r="E630" s="38"/>
      <c r="F630" s="38" t="s">
        <v>2458</v>
      </c>
      <c r="K630" s="44">
        <v>31.12</v>
      </c>
    </row>
    <row r="631" spans="3:11">
      <c r="C631" s="38" t="s">
        <v>1386</v>
      </c>
      <c r="D631" s="38" t="s">
        <v>2459</v>
      </c>
      <c r="E631" s="38"/>
      <c r="F631" s="38" t="s">
        <v>2460</v>
      </c>
      <c r="K631" s="44">
        <v>1100.25</v>
      </c>
    </row>
    <row r="632" spans="3:11">
      <c r="C632" s="38" t="s">
        <v>1386</v>
      </c>
      <c r="D632" s="38" t="s">
        <v>2461</v>
      </c>
      <c r="E632" s="38"/>
      <c r="F632" s="38" t="s">
        <v>2462</v>
      </c>
      <c r="K632" s="44">
        <v>6.94</v>
      </c>
    </row>
    <row r="633" spans="3:11">
      <c r="C633" s="38" t="s">
        <v>1386</v>
      </c>
      <c r="D633" s="38" t="s">
        <v>2463</v>
      </c>
      <c r="E633" s="38"/>
      <c r="F633" s="38" t="s">
        <v>2464</v>
      </c>
      <c r="K633" s="44">
        <v>147.43</v>
      </c>
    </row>
    <row r="634" spans="3:11">
      <c r="C634" s="38" t="s">
        <v>1386</v>
      </c>
      <c r="D634" s="38" t="s">
        <v>9853</v>
      </c>
      <c r="E634" s="38"/>
      <c r="F634" s="38" t="s">
        <v>9854</v>
      </c>
      <c r="K634" s="44">
        <v>-0.39</v>
      </c>
    </row>
    <row r="635" spans="3:11">
      <c r="C635" s="38" t="s">
        <v>1386</v>
      </c>
      <c r="D635" s="38" t="s">
        <v>2465</v>
      </c>
      <c r="E635" s="38"/>
      <c r="F635" s="38" t="s">
        <v>2466</v>
      </c>
      <c r="K635" s="44">
        <v>5.04</v>
      </c>
    </row>
    <row r="636" spans="3:11">
      <c r="C636" s="38" t="s">
        <v>1386</v>
      </c>
      <c r="D636" s="38" t="s">
        <v>2467</v>
      </c>
      <c r="E636" s="38"/>
      <c r="F636" s="38" t="s">
        <v>2468</v>
      </c>
      <c r="K636" s="44">
        <v>23.01</v>
      </c>
    </row>
    <row r="637" spans="3:11">
      <c r="C637" s="38" t="s">
        <v>1386</v>
      </c>
      <c r="D637" s="38" t="s">
        <v>2469</v>
      </c>
      <c r="E637" s="38"/>
      <c r="F637" s="38" t="s">
        <v>2470</v>
      </c>
      <c r="K637" s="44">
        <v>2.69</v>
      </c>
    </row>
    <row r="638" spans="3:11">
      <c r="C638" s="38" t="s">
        <v>1386</v>
      </c>
      <c r="D638" s="38" t="s">
        <v>2471</v>
      </c>
      <c r="E638" s="38"/>
      <c r="F638" s="38" t="s">
        <v>2472</v>
      </c>
      <c r="K638" s="44">
        <v>5.98</v>
      </c>
    </row>
    <row r="639" spans="3:11">
      <c r="C639" s="38" t="s">
        <v>1386</v>
      </c>
      <c r="D639" s="38" t="s">
        <v>2473</v>
      </c>
      <c r="E639" s="38"/>
      <c r="F639" s="38" t="s">
        <v>2474</v>
      </c>
      <c r="K639" s="44">
        <v>8.98</v>
      </c>
    </row>
    <row r="640" spans="3:11">
      <c r="C640" s="38" t="s">
        <v>1386</v>
      </c>
      <c r="D640" s="38" t="s">
        <v>2475</v>
      </c>
      <c r="E640" s="38"/>
      <c r="F640" s="38" t="s">
        <v>2476</v>
      </c>
      <c r="K640" s="44">
        <v>65.45</v>
      </c>
    </row>
    <row r="641" spans="3:11">
      <c r="C641" s="38" t="s">
        <v>1386</v>
      </c>
      <c r="D641" s="38" t="s">
        <v>2477</v>
      </c>
      <c r="E641" s="38"/>
      <c r="F641" s="38" t="s">
        <v>2478</v>
      </c>
      <c r="K641" s="44">
        <v>4.05</v>
      </c>
    </row>
    <row r="642" spans="3:11">
      <c r="C642" s="38" t="s">
        <v>1386</v>
      </c>
      <c r="D642" s="38" t="s">
        <v>2479</v>
      </c>
      <c r="E642" s="38"/>
      <c r="F642" s="38" t="s">
        <v>2480</v>
      </c>
      <c r="K642" s="44">
        <v>3.69</v>
      </c>
    </row>
    <row r="643" spans="3:11">
      <c r="C643" s="38" t="s">
        <v>1386</v>
      </c>
      <c r="D643" s="38" t="s">
        <v>2481</v>
      </c>
      <c r="E643" s="38"/>
      <c r="F643" s="38" t="s">
        <v>2482</v>
      </c>
      <c r="K643" s="44">
        <v>78.63</v>
      </c>
    </row>
    <row r="644" spans="3:11">
      <c r="C644" s="38" t="s">
        <v>1386</v>
      </c>
      <c r="D644" s="38" t="s">
        <v>2483</v>
      </c>
      <c r="E644" s="38"/>
      <c r="F644" s="38" t="s">
        <v>2484</v>
      </c>
      <c r="K644" s="44">
        <v>11.25</v>
      </c>
    </row>
    <row r="645" spans="3:11">
      <c r="C645" s="38" t="s">
        <v>1386</v>
      </c>
      <c r="D645" s="38" t="s">
        <v>2485</v>
      </c>
      <c r="E645" s="38"/>
      <c r="F645" s="38" t="s">
        <v>2486</v>
      </c>
      <c r="K645" s="44">
        <v>5.04</v>
      </c>
    </row>
    <row r="646" spans="3:11">
      <c r="C646" s="38" t="s">
        <v>1386</v>
      </c>
      <c r="D646" s="38" t="s">
        <v>2487</v>
      </c>
      <c r="E646" s="38"/>
      <c r="F646" s="38" t="s">
        <v>2488</v>
      </c>
      <c r="K646" s="44">
        <v>66.31</v>
      </c>
    </row>
    <row r="647" spans="3:11">
      <c r="C647" s="38" t="s">
        <v>1386</v>
      </c>
      <c r="D647" s="38" t="s">
        <v>2489</v>
      </c>
      <c r="E647" s="38"/>
      <c r="F647" s="38" t="s">
        <v>2490</v>
      </c>
      <c r="K647" s="44">
        <v>5.21</v>
      </c>
    </row>
    <row r="648" spans="3:11">
      <c r="C648" s="38" t="s">
        <v>1386</v>
      </c>
      <c r="D648" s="38" t="s">
        <v>9855</v>
      </c>
      <c r="E648" s="38"/>
      <c r="F648" s="38" t="s">
        <v>9856</v>
      </c>
      <c r="K648" s="44">
        <v>386.22</v>
      </c>
    </row>
    <row r="649" spans="3:11">
      <c r="C649" s="38" t="s">
        <v>1386</v>
      </c>
      <c r="D649" s="38" t="s">
        <v>2491</v>
      </c>
      <c r="E649" s="38"/>
      <c r="F649" s="38" t="s">
        <v>2492</v>
      </c>
      <c r="K649" s="44">
        <v>4.55</v>
      </c>
    </row>
    <row r="650" spans="3:11">
      <c r="C650" s="38" t="s">
        <v>1386</v>
      </c>
      <c r="D650" s="38" t="s">
        <v>2493</v>
      </c>
      <c r="E650" s="38"/>
      <c r="F650" s="38" t="s">
        <v>2494</v>
      </c>
      <c r="K650" s="44">
        <v>7.58</v>
      </c>
    </row>
    <row r="651" spans="3:11">
      <c r="C651" s="38" t="s">
        <v>1386</v>
      </c>
      <c r="D651" s="38" t="s">
        <v>2495</v>
      </c>
      <c r="E651" s="38"/>
      <c r="F651" s="38" t="s">
        <v>2496</v>
      </c>
      <c r="K651" s="44">
        <v>3.38</v>
      </c>
    </row>
    <row r="652" spans="3:11">
      <c r="C652" s="38" t="s">
        <v>1386</v>
      </c>
      <c r="D652" s="38" t="s">
        <v>2497</v>
      </c>
      <c r="E652" s="38"/>
      <c r="F652" s="38" t="s">
        <v>2498</v>
      </c>
      <c r="K652" s="44">
        <v>47.71</v>
      </c>
    </row>
    <row r="653" spans="3:11">
      <c r="C653" s="38" t="s">
        <v>1386</v>
      </c>
      <c r="D653" s="38" t="s">
        <v>2499</v>
      </c>
      <c r="E653" s="38"/>
      <c r="F653" s="38" t="s">
        <v>2500</v>
      </c>
      <c r="K653" s="44">
        <v>4.5999999999999996</v>
      </c>
    </row>
    <row r="654" spans="3:11">
      <c r="C654" s="38" t="s">
        <v>1386</v>
      </c>
      <c r="D654" s="38" t="s">
        <v>9857</v>
      </c>
      <c r="E654" s="38"/>
      <c r="F654" s="38" t="s">
        <v>9858</v>
      </c>
      <c r="K654" s="44">
        <v>-6.67</v>
      </c>
    </row>
    <row r="655" spans="3:11">
      <c r="C655" s="38" t="s">
        <v>1386</v>
      </c>
      <c r="D655" s="38" t="s">
        <v>2501</v>
      </c>
      <c r="E655" s="38"/>
      <c r="F655" s="38" t="s">
        <v>2502</v>
      </c>
      <c r="K655" s="44">
        <v>13.44</v>
      </c>
    </row>
    <row r="656" spans="3:11">
      <c r="C656" s="38" t="s">
        <v>1386</v>
      </c>
      <c r="D656" s="38" t="s">
        <v>2503</v>
      </c>
      <c r="E656" s="38"/>
      <c r="F656" s="38" t="s">
        <v>2504</v>
      </c>
      <c r="K656" s="44">
        <v>-5.59</v>
      </c>
    </row>
    <row r="657" spans="3:11">
      <c r="C657" s="38" t="s">
        <v>1386</v>
      </c>
      <c r="D657" s="38" t="s">
        <v>2505</v>
      </c>
      <c r="E657" s="38"/>
      <c r="F657" s="38" t="s">
        <v>2506</v>
      </c>
      <c r="K657" s="44">
        <v>5.82</v>
      </c>
    </row>
    <row r="658" spans="3:11">
      <c r="C658" s="38" t="s">
        <v>1386</v>
      </c>
      <c r="D658" s="38" t="s">
        <v>2507</v>
      </c>
      <c r="E658" s="38"/>
      <c r="F658" s="38" t="s">
        <v>2508</v>
      </c>
      <c r="K658" s="44">
        <v>5.04</v>
      </c>
    </row>
    <row r="659" spans="3:11">
      <c r="C659" s="38" t="s">
        <v>1386</v>
      </c>
      <c r="D659" s="38" t="s">
        <v>2509</v>
      </c>
      <c r="E659" s="38"/>
      <c r="F659" s="38" t="s">
        <v>2510</v>
      </c>
      <c r="K659" s="44">
        <v>2.65</v>
      </c>
    </row>
    <row r="660" spans="3:11">
      <c r="C660" s="38" t="s">
        <v>1386</v>
      </c>
      <c r="D660" s="38" t="s">
        <v>2511</v>
      </c>
      <c r="E660" s="38"/>
      <c r="F660" s="38" t="s">
        <v>2512</v>
      </c>
      <c r="K660" s="44">
        <v>249.99</v>
      </c>
    </row>
    <row r="661" spans="3:11">
      <c r="C661" s="38" t="s">
        <v>1386</v>
      </c>
      <c r="D661" s="38" t="s">
        <v>9859</v>
      </c>
      <c r="E661" s="38"/>
      <c r="F661" s="38" t="s">
        <v>9860</v>
      </c>
      <c r="K661" s="44">
        <v>-0.76</v>
      </c>
    </row>
    <row r="662" spans="3:11">
      <c r="C662" s="38" t="s">
        <v>1386</v>
      </c>
      <c r="D662" s="38" t="s">
        <v>9861</v>
      </c>
      <c r="E662" s="38"/>
      <c r="F662" s="38" t="s">
        <v>9862</v>
      </c>
      <c r="K662" s="44">
        <v>24.54</v>
      </c>
    </row>
    <row r="663" spans="3:11">
      <c r="C663" s="38" t="s">
        <v>1386</v>
      </c>
      <c r="D663" s="38" t="s">
        <v>2513</v>
      </c>
      <c r="E663" s="38"/>
      <c r="F663" s="38" t="s">
        <v>2514</v>
      </c>
      <c r="K663" s="44">
        <v>1.94</v>
      </c>
    </row>
    <row r="664" spans="3:11">
      <c r="C664" s="38" t="s">
        <v>1386</v>
      </c>
      <c r="D664" s="38" t="s">
        <v>9863</v>
      </c>
      <c r="E664" s="38"/>
      <c r="F664" s="38" t="s">
        <v>9864</v>
      </c>
      <c r="K664" s="44">
        <v>14.11</v>
      </c>
    </row>
    <row r="665" spans="3:11">
      <c r="C665" s="38" t="s">
        <v>1386</v>
      </c>
      <c r="D665" s="38" t="s">
        <v>2515</v>
      </c>
      <c r="E665" s="38"/>
      <c r="F665" s="38" t="s">
        <v>2516</v>
      </c>
      <c r="K665" s="44">
        <v>5.91</v>
      </c>
    </row>
    <row r="666" spans="3:11">
      <c r="C666" s="38" t="s">
        <v>1386</v>
      </c>
      <c r="D666" s="38" t="s">
        <v>2517</v>
      </c>
      <c r="E666" s="38"/>
      <c r="F666" s="38" t="s">
        <v>2518</v>
      </c>
      <c r="K666" s="44">
        <v>130.37</v>
      </c>
    </row>
    <row r="667" spans="3:11">
      <c r="C667" s="38" t="s">
        <v>1386</v>
      </c>
      <c r="D667" s="38" t="s">
        <v>2519</v>
      </c>
      <c r="E667" s="38"/>
      <c r="F667" s="38" t="s">
        <v>2520</v>
      </c>
      <c r="K667" s="44">
        <v>-0.67</v>
      </c>
    </row>
    <row r="668" spans="3:11">
      <c r="C668" s="38" t="s">
        <v>1386</v>
      </c>
      <c r="D668" s="38" t="s">
        <v>9865</v>
      </c>
      <c r="E668" s="38"/>
      <c r="F668" s="38" t="s">
        <v>9866</v>
      </c>
      <c r="K668" s="44">
        <v>2.3199999999999998</v>
      </c>
    </row>
    <row r="669" spans="3:11">
      <c r="C669" s="38" t="s">
        <v>1386</v>
      </c>
      <c r="D669" s="38" t="s">
        <v>2521</v>
      </c>
      <c r="E669" s="38"/>
      <c r="F669" s="38" t="s">
        <v>2522</v>
      </c>
      <c r="K669" s="44">
        <v>15.25</v>
      </c>
    </row>
    <row r="670" spans="3:11">
      <c r="C670" s="38" t="s">
        <v>1386</v>
      </c>
      <c r="D670" s="38" t="s">
        <v>2523</v>
      </c>
      <c r="E670" s="38"/>
      <c r="F670" s="38" t="s">
        <v>2524</v>
      </c>
      <c r="K670" s="44">
        <v>20.47</v>
      </c>
    </row>
    <row r="671" spans="3:11">
      <c r="C671" s="38" t="s">
        <v>1386</v>
      </c>
      <c r="D671" s="38" t="s">
        <v>2525</v>
      </c>
      <c r="E671" s="38"/>
      <c r="F671" s="38" t="s">
        <v>2526</v>
      </c>
      <c r="K671" s="44">
        <v>3.9</v>
      </c>
    </row>
    <row r="672" spans="3:11">
      <c r="C672" s="38" t="s">
        <v>1386</v>
      </c>
      <c r="D672" s="38" t="s">
        <v>2527</v>
      </c>
      <c r="E672" s="38"/>
      <c r="F672" s="38" t="s">
        <v>2528</v>
      </c>
      <c r="K672" s="44">
        <v>1.44</v>
      </c>
    </row>
    <row r="673" spans="1:11">
      <c r="C673" s="38" t="s">
        <v>1386</v>
      </c>
      <c r="D673" s="38" t="s">
        <v>2529</v>
      </c>
      <c r="E673" s="38"/>
      <c r="F673" s="38" t="s">
        <v>2530</v>
      </c>
      <c r="K673" s="44">
        <v>15.2</v>
      </c>
    </row>
    <row r="674" spans="1:11">
      <c r="C674" s="38" t="s">
        <v>1386</v>
      </c>
      <c r="D674" s="38" t="s">
        <v>2531</v>
      </c>
      <c r="E674" s="38"/>
      <c r="F674" s="38" t="s">
        <v>2532</v>
      </c>
      <c r="K674" s="44">
        <v>1.72</v>
      </c>
    </row>
    <row r="675" spans="1:11">
      <c r="C675" s="38" t="s">
        <v>1386</v>
      </c>
      <c r="D675" s="38" t="s">
        <v>9867</v>
      </c>
      <c r="E675" s="38"/>
      <c r="F675" s="38" t="s">
        <v>9868</v>
      </c>
      <c r="K675" s="44">
        <v>15.71</v>
      </c>
    </row>
    <row r="676" spans="1:11">
      <c r="C676" s="38" t="s">
        <v>1386</v>
      </c>
      <c r="D676" s="38" t="s">
        <v>9869</v>
      </c>
      <c r="E676" s="38"/>
      <c r="F676" s="38" t="s">
        <v>9870</v>
      </c>
      <c r="K676" s="44">
        <v>50.64</v>
      </c>
    </row>
    <row r="677" spans="1:11">
      <c r="C677" s="38" t="s">
        <v>1386</v>
      </c>
      <c r="D677" s="38" t="s">
        <v>9871</v>
      </c>
      <c r="E677" s="38"/>
      <c r="F677" s="38" t="s">
        <v>9872</v>
      </c>
      <c r="K677" s="44">
        <v>3.56</v>
      </c>
    </row>
    <row r="678" spans="1:11">
      <c r="C678" s="38" t="s">
        <v>1386</v>
      </c>
      <c r="D678" s="38" t="s">
        <v>9873</v>
      </c>
      <c r="E678" s="38"/>
      <c r="F678" s="38" t="s">
        <v>9874</v>
      </c>
      <c r="K678" s="44">
        <v>0.18</v>
      </c>
    </row>
    <row r="679" spans="1:11">
      <c r="C679" s="38" t="s">
        <v>1386</v>
      </c>
      <c r="D679" s="38" t="s">
        <v>9875</v>
      </c>
      <c r="E679" s="38"/>
      <c r="F679" s="38" t="s">
        <v>9876</v>
      </c>
      <c r="K679" s="44">
        <v>12.88</v>
      </c>
    </row>
    <row r="680" spans="1:11">
      <c r="C680" s="38" t="s">
        <v>1386</v>
      </c>
      <c r="D680" s="38" t="s">
        <v>9877</v>
      </c>
      <c r="E680" s="38"/>
      <c r="F680" s="38" t="s">
        <v>9878</v>
      </c>
      <c r="K680" s="44">
        <v>74.34</v>
      </c>
    </row>
    <row r="681" spans="1:11">
      <c r="C681" s="38" t="s">
        <v>1386</v>
      </c>
      <c r="D681" s="38" t="s">
        <v>9879</v>
      </c>
      <c r="E681" s="38"/>
      <c r="F681" s="38" t="s">
        <v>9822</v>
      </c>
      <c r="K681" s="44">
        <v>0.01</v>
      </c>
    </row>
    <row r="682" spans="1:11">
      <c r="C682" s="38" t="s">
        <v>1386</v>
      </c>
      <c r="D682" s="38" t="s">
        <v>9880</v>
      </c>
      <c r="E682" s="38"/>
      <c r="F682" s="38" t="s">
        <v>9881</v>
      </c>
      <c r="K682" s="44">
        <v>1.06</v>
      </c>
    </row>
    <row r="683" spans="1:11">
      <c r="C683" s="38" t="s">
        <v>1386</v>
      </c>
      <c r="D683" s="38" t="s">
        <v>2533</v>
      </c>
      <c r="E683" s="38"/>
      <c r="F683" s="38" t="s">
        <v>2534</v>
      </c>
      <c r="K683" s="44">
        <v>20.86</v>
      </c>
    </row>
    <row r="685" spans="1:11">
      <c r="A685" s="38" t="s">
        <v>2535</v>
      </c>
      <c r="D685" s="38" t="s">
        <v>2536</v>
      </c>
      <c r="E685" s="38"/>
      <c r="K685" s="50">
        <f>SUM(K686:K738)</f>
        <v>1401.1000000000001</v>
      </c>
    </row>
    <row r="686" spans="1:11">
      <c r="C686" s="38" t="s">
        <v>1386</v>
      </c>
      <c r="D686" s="38" t="s">
        <v>2537</v>
      </c>
      <c r="E686" s="38"/>
      <c r="F686" s="38" t="s">
        <v>2538</v>
      </c>
      <c r="K686" s="44">
        <v>8.3800000000000008</v>
      </c>
    </row>
    <row r="687" spans="1:11">
      <c r="C687" s="38" t="s">
        <v>1386</v>
      </c>
      <c r="D687" s="38" t="s">
        <v>2539</v>
      </c>
      <c r="E687" s="38"/>
      <c r="F687" s="38" t="s">
        <v>2540</v>
      </c>
      <c r="K687" s="44">
        <v>4.5999999999999996</v>
      </c>
    </row>
    <row r="688" spans="1:11">
      <c r="C688" s="38" t="s">
        <v>1386</v>
      </c>
      <c r="D688" s="38" t="s">
        <v>2541</v>
      </c>
      <c r="E688" s="38"/>
      <c r="F688" s="38" t="s">
        <v>2542</v>
      </c>
      <c r="K688" s="44">
        <v>31.3</v>
      </c>
    </row>
    <row r="689" spans="3:11">
      <c r="C689" s="38" t="s">
        <v>1386</v>
      </c>
      <c r="D689" s="38" t="s">
        <v>2543</v>
      </c>
      <c r="E689" s="38"/>
      <c r="F689" s="38" t="s">
        <v>2544</v>
      </c>
      <c r="K689" s="44">
        <v>18.63</v>
      </c>
    </row>
    <row r="690" spans="3:11">
      <c r="C690" s="38" t="s">
        <v>1386</v>
      </c>
      <c r="D690" s="38" t="s">
        <v>2545</v>
      </c>
      <c r="E690" s="38"/>
      <c r="F690" s="38" t="s">
        <v>2546</v>
      </c>
      <c r="K690" s="44">
        <v>8.3800000000000008</v>
      </c>
    </row>
    <row r="691" spans="3:11">
      <c r="C691" s="38" t="s">
        <v>1386</v>
      </c>
      <c r="D691" s="38" t="s">
        <v>2547</v>
      </c>
      <c r="E691" s="38"/>
      <c r="F691" s="38" t="s">
        <v>2548</v>
      </c>
      <c r="K691" s="44">
        <v>-2.98</v>
      </c>
    </row>
    <row r="692" spans="3:11">
      <c r="C692" s="38" t="s">
        <v>1386</v>
      </c>
      <c r="D692" s="38" t="s">
        <v>2549</v>
      </c>
      <c r="E692" s="38"/>
      <c r="F692" s="38" t="s">
        <v>2550</v>
      </c>
      <c r="K692" s="44">
        <v>-18.61</v>
      </c>
    </row>
    <row r="693" spans="3:11">
      <c r="C693" s="38" t="s">
        <v>1386</v>
      </c>
      <c r="D693" s="38" t="s">
        <v>2551</v>
      </c>
      <c r="E693" s="38"/>
      <c r="F693" s="38" t="s">
        <v>2552</v>
      </c>
      <c r="K693" s="44">
        <v>23.46</v>
      </c>
    </row>
    <row r="694" spans="3:11">
      <c r="C694" s="38" t="s">
        <v>1386</v>
      </c>
      <c r="D694" s="38" t="s">
        <v>2553</v>
      </c>
      <c r="E694" s="38"/>
      <c r="F694" s="38" t="s">
        <v>2554</v>
      </c>
      <c r="K694" s="44">
        <v>12.63</v>
      </c>
    </row>
    <row r="695" spans="3:11">
      <c r="C695" s="38" t="s">
        <v>1386</v>
      </c>
      <c r="D695" s="38" t="s">
        <v>2555</v>
      </c>
      <c r="E695" s="38"/>
      <c r="F695" s="38" t="s">
        <v>2556</v>
      </c>
      <c r="K695" s="44">
        <v>0.94</v>
      </c>
    </row>
    <row r="696" spans="3:11">
      <c r="C696" s="38" t="s">
        <v>1386</v>
      </c>
      <c r="D696" s="38" t="s">
        <v>2557</v>
      </c>
      <c r="E696" s="38"/>
      <c r="F696" s="38" t="s">
        <v>2558</v>
      </c>
      <c r="K696" s="44">
        <v>28.33</v>
      </c>
    </row>
    <row r="697" spans="3:11">
      <c r="C697" s="38" t="s">
        <v>1386</v>
      </c>
      <c r="D697" s="38" t="s">
        <v>2559</v>
      </c>
      <c r="E697" s="38"/>
      <c r="F697" s="38" t="s">
        <v>2560</v>
      </c>
      <c r="K697" s="44">
        <v>36.14</v>
      </c>
    </row>
    <row r="698" spans="3:11">
      <c r="C698" s="38" t="s">
        <v>1386</v>
      </c>
      <c r="D698" s="38" t="s">
        <v>2561</v>
      </c>
      <c r="E698" s="38"/>
      <c r="F698" s="38" t="s">
        <v>2562</v>
      </c>
      <c r="K698" s="44">
        <v>23.78</v>
      </c>
    </row>
    <row r="699" spans="3:11">
      <c r="C699" s="38" t="s">
        <v>1386</v>
      </c>
      <c r="D699" s="38" t="s">
        <v>2563</v>
      </c>
      <c r="E699" s="38"/>
      <c r="F699" s="38" t="s">
        <v>2564</v>
      </c>
      <c r="K699" s="44">
        <v>25.14</v>
      </c>
    </row>
    <row r="700" spans="3:11">
      <c r="C700" s="38" t="s">
        <v>1386</v>
      </c>
      <c r="D700" s="38" t="s">
        <v>9882</v>
      </c>
      <c r="E700" s="38"/>
      <c r="F700" s="38" t="s">
        <v>9883</v>
      </c>
      <c r="K700" s="44">
        <v>73.69</v>
      </c>
    </row>
    <row r="701" spans="3:11">
      <c r="C701" s="38" t="s">
        <v>1386</v>
      </c>
      <c r="D701" s="38" t="s">
        <v>2565</v>
      </c>
      <c r="E701" s="38"/>
      <c r="F701" s="38" t="s">
        <v>2566</v>
      </c>
      <c r="K701" s="44">
        <v>110.7</v>
      </c>
    </row>
    <row r="702" spans="3:11">
      <c r="C702" s="38" t="s">
        <v>1386</v>
      </c>
      <c r="D702" s="38" t="s">
        <v>2567</v>
      </c>
      <c r="E702" s="38"/>
      <c r="F702" s="38" t="s">
        <v>2568</v>
      </c>
      <c r="K702" s="44">
        <v>31.84</v>
      </c>
    </row>
    <row r="703" spans="3:11">
      <c r="C703" s="38" t="s">
        <v>1386</v>
      </c>
      <c r="D703" s="38" t="s">
        <v>2569</v>
      </c>
      <c r="E703" s="38"/>
      <c r="F703" s="38" t="s">
        <v>2570</v>
      </c>
      <c r="K703" s="44">
        <v>-31.84</v>
      </c>
    </row>
    <row r="704" spans="3:11">
      <c r="C704" s="38" t="s">
        <v>1386</v>
      </c>
      <c r="D704" s="38" t="s">
        <v>2571</v>
      </c>
      <c r="E704" s="38"/>
      <c r="F704" s="38" t="s">
        <v>2572</v>
      </c>
      <c r="K704" s="44">
        <v>30.84</v>
      </c>
    </row>
    <row r="705" spans="3:11">
      <c r="C705" s="38" t="s">
        <v>1386</v>
      </c>
      <c r="D705" s="38" t="s">
        <v>2573</v>
      </c>
      <c r="E705" s="38"/>
      <c r="F705" s="38" t="s">
        <v>2574</v>
      </c>
      <c r="K705" s="44">
        <v>12.3</v>
      </c>
    </row>
    <row r="706" spans="3:11">
      <c r="C706" s="38" t="s">
        <v>1386</v>
      </c>
      <c r="D706" s="38" t="s">
        <v>2575</v>
      </c>
      <c r="E706" s="38"/>
      <c r="F706" s="38" t="s">
        <v>2576</v>
      </c>
      <c r="K706" s="44">
        <v>23.88</v>
      </c>
    </row>
    <row r="707" spans="3:11">
      <c r="C707" s="38" t="s">
        <v>1386</v>
      </c>
      <c r="D707" s="38" t="s">
        <v>2577</v>
      </c>
      <c r="E707" s="38"/>
      <c r="F707" s="38" t="s">
        <v>2578</v>
      </c>
      <c r="K707" s="44">
        <v>36.9</v>
      </c>
    </row>
    <row r="708" spans="3:11">
      <c r="C708" s="38" t="s">
        <v>1386</v>
      </c>
      <c r="D708" s="38" t="s">
        <v>2579</v>
      </c>
      <c r="E708" s="38"/>
      <c r="F708" s="38" t="s">
        <v>2580</v>
      </c>
      <c r="K708" s="44">
        <v>24.95</v>
      </c>
    </row>
    <row r="709" spans="3:11">
      <c r="C709" s="38" t="s">
        <v>1386</v>
      </c>
      <c r="D709" s="38" t="s">
        <v>2581</v>
      </c>
      <c r="E709" s="38"/>
      <c r="F709" s="38" t="s">
        <v>2582</v>
      </c>
      <c r="K709" s="44">
        <v>70.38</v>
      </c>
    </row>
    <row r="710" spans="3:11">
      <c r="C710" s="38" t="s">
        <v>1386</v>
      </c>
      <c r="D710" s="38" t="s">
        <v>2583</v>
      </c>
      <c r="E710" s="38"/>
      <c r="F710" s="38" t="s">
        <v>2584</v>
      </c>
      <c r="K710" s="44">
        <v>8.3800000000000008</v>
      </c>
    </row>
    <row r="711" spans="3:11">
      <c r="C711" s="38" t="s">
        <v>1386</v>
      </c>
      <c r="D711" s="38" t="s">
        <v>2585</v>
      </c>
      <c r="E711" s="38"/>
      <c r="F711" s="38" t="s">
        <v>2586</v>
      </c>
      <c r="K711" s="44">
        <v>-31.47</v>
      </c>
    </row>
    <row r="712" spans="3:11">
      <c r="C712" s="38" t="s">
        <v>1386</v>
      </c>
      <c r="D712" s="38" t="s">
        <v>2587</v>
      </c>
      <c r="E712" s="38"/>
      <c r="F712" s="38" t="s">
        <v>2588</v>
      </c>
      <c r="K712" s="44">
        <v>15.42</v>
      </c>
    </row>
    <row r="713" spans="3:11">
      <c r="C713" s="38" t="s">
        <v>1386</v>
      </c>
      <c r="D713" s="38" t="s">
        <v>2589</v>
      </c>
      <c r="E713" s="38"/>
      <c r="F713" s="38" t="s">
        <v>2590</v>
      </c>
      <c r="K713" s="44">
        <v>25.14</v>
      </c>
    </row>
    <row r="714" spans="3:11">
      <c r="C714" s="38" t="s">
        <v>1386</v>
      </c>
      <c r="D714" s="38" t="s">
        <v>9884</v>
      </c>
      <c r="E714" s="38"/>
      <c r="F714" s="38" t="s">
        <v>9885</v>
      </c>
      <c r="K714" s="44">
        <v>236.4</v>
      </c>
    </row>
    <row r="715" spans="3:11">
      <c r="C715" s="38" t="s">
        <v>1386</v>
      </c>
      <c r="D715" s="38" t="s">
        <v>2591</v>
      </c>
      <c r="E715" s="38"/>
      <c r="F715" s="38" t="s">
        <v>2592</v>
      </c>
      <c r="K715" s="44">
        <v>8.9499999999999993</v>
      </c>
    </row>
    <row r="716" spans="3:11">
      <c r="C716" s="38" t="s">
        <v>1386</v>
      </c>
      <c r="D716" s="38" t="s">
        <v>2593</v>
      </c>
      <c r="E716" s="38"/>
      <c r="F716" s="38" t="s">
        <v>2594</v>
      </c>
      <c r="K716" s="44">
        <v>25.14</v>
      </c>
    </row>
    <row r="717" spans="3:11">
      <c r="C717" s="38" t="s">
        <v>1386</v>
      </c>
      <c r="D717" s="38" t="s">
        <v>2595</v>
      </c>
      <c r="E717" s="38"/>
      <c r="F717" s="38" t="s">
        <v>2596</v>
      </c>
      <c r="K717" s="44">
        <v>33.520000000000003</v>
      </c>
    </row>
    <row r="718" spans="3:11">
      <c r="C718" s="38" t="s">
        <v>1386</v>
      </c>
      <c r="D718" s="38" t="s">
        <v>2597</v>
      </c>
      <c r="E718" s="38"/>
      <c r="F718" s="38" t="s">
        <v>2598</v>
      </c>
      <c r="K718" s="44">
        <v>37.03</v>
      </c>
    </row>
    <row r="719" spans="3:11">
      <c r="C719" s="38" t="s">
        <v>1386</v>
      </c>
      <c r="D719" s="38" t="s">
        <v>2599</v>
      </c>
      <c r="E719" s="38"/>
      <c r="F719" s="38" t="s">
        <v>2600</v>
      </c>
      <c r="K719" s="44">
        <v>25.14</v>
      </c>
    </row>
    <row r="720" spans="3:11">
      <c r="C720" s="38" t="s">
        <v>1386</v>
      </c>
      <c r="D720" s="38" t="s">
        <v>2601</v>
      </c>
      <c r="E720" s="38"/>
      <c r="F720" s="38" t="s">
        <v>2602</v>
      </c>
      <c r="K720" s="44">
        <v>25.14</v>
      </c>
    </row>
    <row r="721" spans="3:11">
      <c r="C721" s="38" t="s">
        <v>1386</v>
      </c>
      <c r="D721" s="38" t="s">
        <v>2603</v>
      </c>
      <c r="E721" s="38"/>
      <c r="F721" s="38" t="s">
        <v>2604</v>
      </c>
      <c r="K721" s="44">
        <v>25.14</v>
      </c>
    </row>
    <row r="722" spans="3:11">
      <c r="C722" s="38" t="s">
        <v>1386</v>
      </c>
      <c r="D722" s="38" t="s">
        <v>2605</v>
      </c>
      <c r="E722" s="38"/>
      <c r="F722" s="38" t="s">
        <v>2606</v>
      </c>
      <c r="K722" s="44">
        <v>25.14</v>
      </c>
    </row>
    <row r="723" spans="3:11">
      <c r="C723" s="38" t="s">
        <v>1386</v>
      </c>
      <c r="D723" s="38" t="s">
        <v>2607</v>
      </c>
      <c r="E723" s="38"/>
      <c r="F723" s="38" t="s">
        <v>2608</v>
      </c>
      <c r="K723" s="44">
        <v>49.62</v>
      </c>
    </row>
    <row r="724" spans="3:11">
      <c r="C724" s="38" t="s">
        <v>1386</v>
      </c>
      <c r="D724" s="38" t="s">
        <v>2609</v>
      </c>
      <c r="E724" s="38"/>
      <c r="F724" s="38" t="s">
        <v>2610</v>
      </c>
      <c r="K724" s="44">
        <v>8.3800000000000008</v>
      </c>
    </row>
    <row r="725" spans="3:11">
      <c r="C725" s="38" t="s">
        <v>1386</v>
      </c>
      <c r="D725" s="38" t="s">
        <v>2611</v>
      </c>
      <c r="E725" s="38"/>
      <c r="F725" s="38" t="s">
        <v>2612</v>
      </c>
      <c r="K725" s="44">
        <v>82.66</v>
      </c>
    </row>
    <row r="726" spans="3:11">
      <c r="C726" s="38" t="s">
        <v>1386</v>
      </c>
      <c r="D726" s="38" t="s">
        <v>2613</v>
      </c>
      <c r="E726" s="38"/>
      <c r="F726" s="38" t="s">
        <v>2614</v>
      </c>
      <c r="K726" s="44">
        <v>7.61</v>
      </c>
    </row>
    <row r="727" spans="3:11">
      <c r="C727" s="38" t="s">
        <v>1386</v>
      </c>
      <c r="D727" s="38" t="s">
        <v>2615</v>
      </c>
      <c r="E727" s="38"/>
      <c r="F727" s="38" t="s">
        <v>2616</v>
      </c>
      <c r="K727" s="44">
        <v>8.3800000000000008</v>
      </c>
    </row>
    <row r="728" spans="3:11">
      <c r="C728" s="38" t="s">
        <v>1386</v>
      </c>
      <c r="D728" s="38" t="s">
        <v>9886</v>
      </c>
      <c r="E728" s="38"/>
      <c r="F728" s="38" t="s">
        <v>9887</v>
      </c>
      <c r="K728" s="44">
        <v>25.14</v>
      </c>
    </row>
    <row r="729" spans="3:11">
      <c r="C729" s="38" t="s">
        <v>1386</v>
      </c>
      <c r="D729" s="38" t="s">
        <v>2617</v>
      </c>
      <c r="E729" s="38"/>
      <c r="F729" s="38" t="s">
        <v>2618</v>
      </c>
      <c r="K729" s="44">
        <v>80.099999999999994</v>
      </c>
    </row>
    <row r="730" spans="3:11">
      <c r="C730" s="38" t="s">
        <v>1386</v>
      </c>
      <c r="D730" s="38" t="s">
        <v>2619</v>
      </c>
      <c r="E730" s="38"/>
      <c r="F730" s="38" t="s">
        <v>2620</v>
      </c>
      <c r="K730" s="44">
        <v>26.61</v>
      </c>
    </row>
    <row r="731" spans="3:11">
      <c r="C731" s="38" t="s">
        <v>1386</v>
      </c>
      <c r="D731" s="38" t="s">
        <v>2621</v>
      </c>
      <c r="E731" s="38"/>
      <c r="F731" s="38" t="s">
        <v>2622</v>
      </c>
      <c r="K731" s="44">
        <v>10.74</v>
      </c>
    </row>
    <row r="732" spans="3:11">
      <c r="C732" s="38" t="s">
        <v>1386</v>
      </c>
      <c r="D732" s="38" t="s">
        <v>2623</v>
      </c>
      <c r="E732" s="38"/>
      <c r="F732" s="38" t="s">
        <v>2624</v>
      </c>
      <c r="K732" s="44">
        <v>26.63</v>
      </c>
    </row>
    <row r="733" spans="3:11">
      <c r="C733" s="38" t="s">
        <v>1386</v>
      </c>
      <c r="D733" s="38" t="s">
        <v>2625</v>
      </c>
      <c r="E733" s="38"/>
      <c r="F733" s="38" t="s">
        <v>2626</v>
      </c>
      <c r="K733" s="44">
        <v>8.3800000000000008</v>
      </c>
    </row>
    <row r="734" spans="3:11">
      <c r="C734" s="38" t="s">
        <v>1386</v>
      </c>
      <c r="D734" s="38" t="s">
        <v>2627</v>
      </c>
      <c r="E734" s="38"/>
      <c r="F734" s="38" t="s">
        <v>2628</v>
      </c>
      <c r="K734" s="44">
        <v>6.02</v>
      </c>
    </row>
    <row r="735" spans="3:11">
      <c r="C735" s="38" t="s">
        <v>1386</v>
      </c>
      <c r="D735" s="38" t="s">
        <v>2629</v>
      </c>
      <c r="E735" s="38"/>
      <c r="F735" s="38" t="s">
        <v>2630</v>
      </c>
      <c r="K735" s="44">
        <v>5.04</v>
      </c>
    </row>
    <row r="736" spans="3:11">
      <c r="C736" s="38" t="s">
        <v>1386</v>
      </c>
      <c r="D736" s="38" t="s">
        <v>9888</v>
      </c>
      <c r="E736" s="38"/>
      <c r="F736" s="38" t="s">
        <v>9889</v>
      </c>
      <c r="K736" s="44">
        <v>4.01</v>
      </c>
    </row>
    <row r="737" spans="1:11">
      <c r="C737" s="38" t="s">
        <v>1386</v>
      </c>
      <c r="D737" s="38" t="s">
        <v>2631</v>
      </c>
      <c r="E737" s="38"/>
      <c r="F737" s="38" t="s">
        <v>2632</v>
      </c>
      <c r="K737" s="44">
        <v>5.04</v>
      </c>
    </row>
    <row r="738" spans="1:11">
      <c r="C738" s="38" t="s">
        <v>1386</v>
      </c>
      <c r="D738" s="38" t="s">
        <v>2633</v>
      </c>
      <c r="E738" s="38"/>
      <c r="F738" s="38" t="s">
        <v>2634</v>
      </c>
      <c r="K738" s="44">
        <v>3.91</v>
      </c>
    </row>
    <row r="740" spans="1:11">
      <c r="A740" s="38" t="s">
        <v>2635</v>
      </c>
      <c r="D740" s="38" t="s">
        <v>2636</v>
      </c>
      <c r="E740" s="38"/>
      <c r="K740" s="50">
        <f>SUM(K741:K768)</f>
        <v>524.1400000000001</v>
      </c>
    </row>
    <row r="741" spans="1:11">
      <c r="C741" s="38" t="s">
        <v>1386</v>
      </c>
      <c r="D741" s="38" t="s">
        <v>2637</v>
      </c>
      <c r="E741" s="38"/>
      <c r="F741" s="38" t="s">
        <v>2638</v>
      </c>
      <c r="K741" s="44">
        <v>35.799999999999997</v>
      </c>
    </row>
    <row r="742" spans="1:11">
      <c r="C742" s="38" t="s">
        <v>1386</v>
      </c>
      <c r="D742" s="38" t="s">
        <v>2639</v>
      </c>
      <c r="E742" s="38"/>
      <c r="F742" s="38" t="s">
        <v>2640</v>
      </c>
      <c r="K742" s="44">
        <v>4.1900000000000004</v>
      </c>
    </row>
    <row r="743" spans="1:11">
      <c r="C743" s="38" t="s">
        <v>1386</v>
      </c>
      <c r="D743" s="38" t="s">
        <v>9890</v>
      </c>
      <c r="E743" s="38"/>
      <c r="F743" s="38" t="s">
        <v>9891</v>
      </c>
      <c r="K743" s="44">
        <v>12.3</v>
      </c>
    </row>
    <row r="744" spans="1:11">
      <c r="C744" s="38" t="s">
        <v>1386</v>
      </c>
      <c r="D744" s="38" t="s">
        <v>2641</v>
      </c>
      <c r="E744" s="38"/>
      <c r="F744" s="38" t="s">
        <v>2642</v>
      </c>
      <c r="K744" s="44">
        <v>12.3</v>
      </c>
    </row>
    <row r="745" spans="1:11">
      <c r="C745" s="38" t="s">
        <v>1386</v>
      </c>
      <c r="D745" s="38" t="s">
        <v>2643</v>
      </c>
      <c r="E745" s="38"/>
      <c r="F745" s="38" t="s">
        <v>2644</v>
      </c>
      <c r="K745" s="44">
        <v>36.9</v>
      </c>
    </row>
    <row r="746" spans="1:11">
      <c r="C746" s="38" t="s">
        <v>1386</v>
      </c>
      <c r="D746" s="38" t="s">
        <v>2645</v>
      </c>
      <c r="E746" s="38"/>
      <c r="F746" s="38" t="s">
        <v>2646</v>
      </c>
      <c r="K746" s="44">
        <v>25.14</v>
      </c>
    </row>
    <row r="747" spans="1:11">
      <c r="C747" s="38" t="s">
        <v>1386</v>
      </c>
      <c r="D747" s="38" t="s">
        <v>2647</v>
      </c>
      <c r="E747" s="38"/>
      <c r="F747" s="38" t="s">
        <v>2648</v>
      </c>
      <c r="K747" s="44">
        <v>23.46</v>
      </c>
    </row>
    <row r="748" spans="1:11">
      <c r="C748" s="38" t="s">
        <v>1386</v>
      </c>
      <c r="D748" s="38" t="s">
        <v>2649</v>
      </c>
      <c r="E748" s="38"/>
      <c r="F748" s="38" t="s">
        <v>2650</v>
      </c>
      <c r="K748" s="44">
        <v>8.2200000000000006</v>
      </c>
    </row>
    <row r="749" spans="1:11">
      <c r="C749" s="38" t="s">
        <v>1386</v>
      </c>
      <c r="D749" s="38" t="s">
        <v>2651</v>
      </c>
      <c r="E749" s="38"/>
      <c r="F749" s="38" t="s">
        <v>2652</v>
      </c>
      <c r="K749" s="44">
        <v>22.43</v>
      </c>
    </row>
    <row r="750" spans="1:11">
      <c r="C750" s="38" t="s">
        <v>1386</v>
      </c>
      <c r="D750" s="38" t="s">
        <v>2653</v>
      </c>
      <c r="E750" s="38"/>
      <c r="F750" s="38" t="s">
        <v>2654</v>
      </c>
      <c r="K750" s="44">
        <v>2.27</v>
      </c>
    </row>
    <row r="751" spans="1:11">
      <c r="C751" s="38" t="s">
        <v>1386</v>
      </c>
      <c r="D751" s="38" t="s">
        <v>9892</v>
      </c>
      <c r="E751" s="38"/>
      <c r="F751" s="38" t="s">
        <v>9893</v>
      </c>
      <c r="K751" s="44">
        <v>14.05</v>
      </c>
    </row>
    <row r="752" spans="1:11">
      <c r="C752" s="38" t="s">
        <v>1386</v>
      </c>
      <c r="D752" s="38" t="s">
        <v>2655</v>
      </c>
      <c r="E752" s="38"/>
      <c r="F752" s="38" t="s">
        <v>2656</v>
      </c>
      <c r="K752" s="44">
        <v>16.760000000000002</v>
      </c>
    </row>
    <row r="753" spans="3:11">
      <c r="C753" s="38" t="s">
        <v>1386</v>
      </c>
      <c r="D753" s="38" t="s">
        <v>2657</v>
      </c>
      <c r="E753" s="38"/>
      <c r="F753" s="38" t="s">
        <v>2658</v>
      </c>
      <c r="K753" s="44">
        <v>12.3</v>
      </c>
    </row>
    <row r="754" spans="3:11">
      <c r="C754" s="38" t="s">
        <v>1386</v>
      </c>
      <c r="D754" s="38" t="s">
        <v>9894</v>
      </c>
      <c r="E754" s="38"/>
      <c r="F754" s="38" t="s">
        <v>9895</v>
      </c>
      <c r="K754" s="44">
        <v>16.760000000000002</v>
      </c>
    </row>
    <row r="755" spans="3:11">
      <c r="C755" s="38" t="s">
        <v>1386</v>
      </c>
      <c r="D755" s="38" t="s">
        <v>2659</v>
      </c>
      <c r="E755" s="38"/>
      <c r="F755" s="38" t="s">
        <v>2660</v>
      </c>
      <c r="K755" s="44">
        <v>25.14</v>
      </c>
    </row>
    <row r="756" spans="3:11">
      <c r="C756" s="38" t="s">
        <v>1386</v>
      </c>
      <c r="D756" s="38" t="s">
        <v>2661</v>
      </c>
      <c r="E756" s="38"/>
      <c r="F756" s="38" t="s">
        <v>2662</v>
      </c>
      <c r="K756" s="44">
        <v>25.69</v>
      </c>
    </row>
    <row r="757" spans="3:11">
      <c r="C757" s="38" t="s">
        <v>1386</v>
      </c>
      <c r="D757" s="38" t="s">
        <v>2663</v>
      </c>
      <c r="E757" s="38"/>
      <c r="F757" s="38" t="s">
        <v>2664</v>
      </c>
      <c r="K757" s="44">
        <v>8.3800000000000008</v>
      </c>
    </row>
    <row r="758" spans="3:11">
      <c r="C758" s="38" t="s">
        <v>1386</v>
      </c>
      <c r="D758" s="38" t="s">
        <v>2665</v>
      </c>
      <c r="E758" s="38"/>
      <c r="F758" s="38" t="s">
        <v>2666</v>
      </c>
      <c r="K758" s="44">
        <v>-13.27</v>
      </c>
    </row>
    <row r="759" spans="3:11">
      <c r="C759" s="38" t="s">
        <v>1386</v>
      </c>
      <c r="D759" s="38" t="s">
        <v>2667</v>
      </c>
      <c r="E759" s="38"/>
      <c r="F759" s="38" t="s">
        <v>2668</v>
      </c>
      <c r="K759" s="44">
        <v>1.7</v>
      </c>
    </row>
    <row r="760" spans="3:11">
      <c r="C760" s="38" t="s">
        <v>1386</v>
      </c>
      <c r="D760" s="38" t="s">
        <v>2669</v>
      </c>
      <c r="E760" s="38"/>
      <c r="F760" s="38" t="s">
        <v>2670</v>
      </c>
      <c r="K760" s="44">
        <v>7.44</v>
      </c>
    </row>
    <row r="761" spans="3:11">
      <c r="C761" s="38" t="s">
        <v>1386</v>
      </c>
      <c r="D761" s="38" t="s">
        <v>2671</v>
      </c>
      <c r="E761" s="38"/>
      <c r="F761" s="38" t="s">
        <v>2672</v>
      </c>
      <c r="K761" s="44">
        <v>5.04</v>
      </c>
    </row>
    <row r="762" spans="3:11">
      <c r="C762" s="38" t="s">
        <v>1386</v>
      </c>
      <c r="D762" s="38" t="s">
        <v>2673</v>
      </c>
      <c r="E762" s="38"/>
      <c r="F762" s="38" t="s">
        <v>2674</v>
      </c>
      <c r="K762" s="44">
        <v>182.37</v>
      </c>
    </row>
    <row r="763" spans="3:11">
      <c r="C763" s="38" t="s">
        <v>1386</v>
      </c>
      <c r="D763" s="38" t="s">
        <v>2675</v>
      </c>
      <c r="E763" s="38"/>
      <c r="F763" s="38" t="s">
        <v>2676</v>
      </c>
      <c r="K763" s="44">
        <v>-7.75</v>
      </c>
    </row>
    <row r="764" spans="3:11">
      <c r="C764" s="38" t="s">
        <v>1386</v>
      </c>
      <c r="D764" s="38" t="s">
        <v>2677</v>
      </c>
      <c r="E764" s="38"/>
      <c r="F764" s="38" t="s">
        <v>2678</v>
      </c>
      <c r="K764" s="44">
        <v>9.5500000000000007</v>
      </c>
    </row>
    <row r="765" spans="3:11">
      <c r="C765" s="38" t="s">
        <v>1386</v>
      </c>
      <c r="D765" s="38" t="s">
        <v>2679</v>
      </c>
      <c r="E765" s="38"/>
      <c r="F765" s="38" t="s">
        <v>2680</v>
      </c>
      <c r="K765" s="44">
        <v>37.06</v>
      </c>
    </row>
    <row r="766" spans="3:11">
      <c r="C766" s="38" t="s">
        <v>1386</v>
      </c>
      <c r="D766" s="38" t="s">
        <v>2681</v>
      </c>
      <c r="E766" s="38"/>
      <c r="F766" s="38" t="s">
        <v>2682</v>
      </c>
      <c r="K766" s="44">
        <v>8.61</v>
      </c>
    </row>
    <row r="767" spans="3:11">
      <c r="C767" s="38" t="s">
        <v>1386</v>
      </c>
      <c r="D767" s="38" t="s">
        <v>9896</v>
      </c>
      <c r="E767" s="38"/>
      <c r="F767" s="38" t="s">
        <v>9897</v>
      </c>
      <c r="K767" s="44">
        <v>6.94</v>
      </c>
    </row>
    <row r="768" spans="3:11">
      <c r="C768" s="38" t="s">
        <v>1386</v>
      </c>
      <c r="D768" s="38" t="s">
        <v>1653</v>
      </c>
      <c r="E768" s="38"/>
      <c r="F768" s="38" t="s">
        <v>1654</v>
      </c>
      <c r="K768" s="44">
        <v>-15.64</v>
      </c>
    </row>
    <row r="770" spans="1:11">
      <c r="A770" s="38" t="s">
        <v>2683</v>
      </c>
      <c r="D770" s="38" t="s">
        <v>2684</v>
      </c>
      <c r="E770" s="38"/>
      <c r="K770" s="50">
        <f>SUM(K771:K830)</f>
        <v>776.33999999999946</v>
      </c>
    </row>
    <row r="771" spans="1:11">
      <c r="C771" s="38" t="s">
        <v>1386</v>
      </c>
      <c r="D771" s="38" t="s">
        <v>2685</v>
      </c>
      <c r="E771" s="38"/>
      <c r="F771" s="38" t="s">
        <v>2686</v>
      </c>
      <c r="K771" s="44">
        <v>34.81</v>
      </c>
    </row>
    <row r="772" spans="1:11">
      <c r="C772" s="38" t="s">
        <v>1386</v>
      </c>
      <c r="D772" s="38" t="s">
        <v>2687</v>
      </c>
      <c r="E772" s="38"/>
      <c r="F772" s="38" t="s">
        <v>2688</v>
      </c>
      <c r="K772" s="44">
        <v>689.96</v>
      </c>
    </row>
    <row r="773" spans="1:11">
      <c r="C773" s="38" t="s">
        <v>1386</v>
      </c>
      <c r="D773" s="38" t="s">
        <v>2689</v>
      </c>
      <c r="E773" s="38"/>
      <c r="F773" s="38" t="s">
        <v>2690</v>
      </c>
      <c r="K773" s="44">
        <v>255.23</v>
      </c>
    </row>
    <row r="774" spans="1:11">
      <c r="C774" s="38" t="s">
        <v>1386</v>
      </c>
      <c r="D774" s="38" t="s">
        <v>2691</v>
      </c>
      <c r="E774" s="38"/>
      <c r="F774" s="38" t="s">
        <v>2692</v>
      </c>
      <c r="K774" s="44">
        <v>8.9499999999999993</v>
      </c>
    </row>
    <row r="775" spans="1:11">
      <c r="C775" s="38" t="s">
        <v>1386</v>
      </c>
      <c r="D775" s="38" t="s">
        <v>2693</v>
      </c>
      <c r="E775" s="38"/>
      <c r="F775" s="38" t="s">
        <v>2694</v>
      </c>
      <c r="K775" s="44">
        <v>-689.96</v>
      </c>
    </row>
    <row r="776" spans="1:11">
      <c r="C776" s="38" t="s">
        <v>1386</v>
      </c>
      <c r="D776" s="38" t="s">
        <v>9898</v>
      </c>
      <c r="E776" s="38"/>
      <c r="F776" s="38" t="s">
        <v>9899</v>
      </c>
      <c r="K776" s="44">
        <v>24.6</v>
      </c>
    </row>
    <row r="777" spans="1:11">
      <c r="C777" s="38" t="s">
        <v>1386</v>
      </c>
      <c r="D777" s="38" t="s">
        <v>9900</v>
      </c>
      <c r="E777" s="38"/>
      <c r="F777" s="38" t="s">
        <v>9901</v>
      </c>
      <c r="K777" s="44">
        <v>5.94</v>
      </c>
    </row>
    <row r="778" spans="1:11">
      <c r="C778" s="38" t="s">
        <v>1386</v>
      </c>
      <c r="D778" s="38" t="s">
        <v>2695</v>
      </c>
      <c r="E778" s="38"/>
      <c r="F778" s="38" t="s">
        <v>2696</v>
      </c>
      <c r="K778" s="44">
        <v>-12.25</v>
      </c>
    </row>
    <row r="779" spans="1:11">
      <c r="C779" s="38" t="s">
        <v>1386</v>
      </c>
      <c r="D779" s="38" t="s">
        <v>2697</v>
      </c>
      <c r="E779" s="38"/>
      <c r="F779" s="38" t="s">
        <v>2698</v>
      </c>
      <c r="K779" s="44">
        <v>12.3</v>
      </c>
    </row>
    <row r="780" spans="1:11">
      <c r="C780" s="38" t="s">
        <v>1386</v>
      </c>
      <c r="D780" s="38" t="s">
        <v>2699</v>
      </c>
      <c r="E780" s="38"/>
      <c r="F780" s="38" t="s">
        <v>2700</v>
      </c>
      <c r="K780" s="44">
        <v>8.3800000000000008</v>
      </c>
    </row>
    <row r="781" spans="1:11">
      <c r="C781" s="38" t="s">
        <v>1386</v>
      </c>
      <c r="D781" s="38" t="s">
        <v>2701</v>
      </c>
      <c r="E781" s="38"/>
      <c r="F781" s="38" t="s">
        <v>2702</v>
      </c>
      <c r="K781" s="44">
        <v>179</v>
      </c>
    </row>
    <row r="782" spans="1:11">
      <c r="C782" s="38" t="s">
        <v>1386</v>
      </c>
      <c r="D782" s="38" t="s">
        <v>2703</v>
      </c>
      <c r="E782" s="38"/>
      <c r="F782" s="38" t="s">
        <v>2704</v>
      </c>
      <c r="K782" s="44">
        <v>25.14</v>
      </c>
    </row>
    <row r="783" spans="1:11">
      <c r="C783" s="38" t="s">
        <v>1386</v>
      </c>
      <c r="D783" s="38" t="s">
        <v>2705</v>
      </c>
      <c r="E783" s="38"/>
      <c r="F783" s="38" t="s">
        <v>2706</v>
      </c>
      <c r="K783" s="44">
        <v>-0.2</v>
      </c>
    </row>
    <row r="784" spans="1:11">
      <c r="C784" s="38" t="s">
        <v>1386</v>
      </c>
      <c r="D784" s="38" t="s">
        <v>9902</v>
      </c>
      <c r="E784" s="38"/>
      <c r="F784" s="38" t="s">
        <v>9903</v>
      </c>
      <c r="K784" s="44">
        <v>8.3800000000000008</v>
      </c>
    </row>
    <row r="785" spans="3:11">
      <c r="C785" s="38" t="s">
        <v>1386</v>
      </c>
      <c r="D785" s="38" t="s">
        <v>2707</v>
      </c>
      <c r="E785" s="38"/>
      <c r="F785" s="38" t="s">
        <v>2708</v>
      </c>
      <c r="K785" s="44">
        <v>-8.3800000000000008</v>
      </c>
    </row>
    <row r="786" spans="3:11">
      <c r="C786" s="38" t="s">
        <v>1386</v>
      </c>
      <c r="D786" s="38" t="s">
        <v>9904</v>
      </c>
      <c r="E786" s="38"/>
      <c r="F786" s="38" t="s">
        <v>9905</v>
      </c>
      <c r="K786" s="44">
        <v>6.66</v>
      </c>
    </row>
    <row r="787" spans="3:11">
      <c r="C787" s="38" t="s">
        <v>1386</v>
      </c>
      <c r="D787" s="38" t="s">
        <v>2709</v>
      </c>
      <c r="E787" s="38"/>
      <c r="F787" s="38" t="s">
        <v>2710</v>
      </c>
      <c r="K787" s="44">
        <v>20.63</v>
      </c>
    </row>
    <row r="788" spans="3:11">
      <c r="C788" s="38" t="s">
        <v>1386</v>
      </c>
      <c r="D788" s="38" t="s">
        <v>2711</v>
      </c>
      <c r="E788" s="38"/>
      <c r="F788" s="38" t="s">
        <v>2712</v>
      </c>
      <c r="K788" s="44">
        <v>8.3800000000000008</v>
      </c>
    </row>
    <row r="789" spans="3:11">
      <c r="C789" s="38" t="s">
        <v>1386</v>
      </c>
      <c r="D789" s="38" t="s">
        <v>2713</v>
      </c>
      <c r="E789" s="38"/>
      <c r="F789" s="38" t="s">
        <v>2714</v>
      </c>
      <c r="K789" s="44">
        <v>100.85</v>
      </c>
    </row>
    <row r="790" spans="3:11">
      <c r="C790" s="38" t="s">
        <v>1386</v>
      </c>
      <c r="D790" s="38" t="s">
        <v>2715</v>
      </c>
      <c r="E790" s="38"/>
      <c r="F790" s="38" t="s">
        <v>2716</v>
      </c>
      <c r="K790" s="44">
        <v>8.3800000000000008</v>
      </c>
    </row>
    <row r="791" spans="3:11">
      <c r="C791" s="38" t="s">
        <v>1386</v>
      </c>
      <c r="D791" s="38" t="s">
        <v>9906</v>
      </c>
      <c r="E791" s="38"/>
      <c r="F791" s="38" t="s">
        <v>9907</v>
      </c>
      <c r="K791" s="44">
        <v>9.06</v>
      </c>
    </row>
    <row r="792" spans="3:11">
      <c r="C792" s="38" t="s">
        <v>1386</v>
      </c>
      <c r="D792" s="38" t="s">
        <v>2717</v>
      </c>
      <c r="E792" s="38"/>
      <c r="F792" s="38" t="s">
        <v>2718</v>
      </c>
      <c r="K792" s="44">
        <v>22.18</v>
      </c>
    </row>
    <row r="793" spans="3:11">
      <c r="C793" s="38" t="s">
        <v>1386</v>
      </c>
      <c r="D793" s="38" t="s">
        <v>2719</v>
      </c>
      <c r="E793" s="38"/>
      <c r="F793" s="38" t="s">
        <v>2720</v>
      </c>
      <c r="K793" s="44">
        <v>-12.3</v>
      </c>
    </row>
    <row r="794" spans="3:11">
      <c r="C794" s="38" t="s">
        <v>1386</v>
      </c>
      <c r="D794" s="38" t="s">
        <v>2721</v>
      </c>
      <c r="E794" s="38"/>
      <c r="F794" s="38" t="s">
        <v>2722</v>
      </c>
      <c r="K794" s="44">
        <v>25.14</v>
      </c>
    </row>
    <row r="795" spans="3:11">
      <c r="C795" s="38" t="s">
        <v>1386</v>
      </c>
      <c r="D795" s="38" t="s">
        <v>2723</v>
      </c>
      <c r="E795" s="38"/>
      <c r="F795" s="38" t="s">
        <v>2724</v>
      </c>
      <c r="K795" s="44">
        <v>8.67</v>
      </c>
    </row>
    <row r="796" spans="3:11">
      <c r="C796" s="38" t="s">
        <v>1386</v>
      </c>
      <c r="D796" s="38" t="s">
        <v>2725</v>
      </c>
      <c r="E796" s="38"/>
      <c r="F796" s="38" t="s">
        <v>2726</v>
      </c>
      <c r="K796" s="44">
        <v>8.3800000000000008</v>
      </c>
    </row>
    <row r="797" spans="3:11">
      <c r="C797" s="38" t="s">
        <v>1386</v>
      </c>
      <c r="D797" s="38" t="s">
        <v>9908</v>
      </c>
      <c r="E797" s="38"/>
      <c r="F797" s="38" t="s">
        <v>9909</v>
      </c>
      <c r="K797" s="44">
        <v>0.41</v>
      </c>
    </row>
    <row r="798" spans="3:11">
      <c r="C798" s="38" t="s">
        <v>1386</v>
      </c>
      <c r="D798" s="38" t="s">
        <v>2727</v>
      </c>
      <c r="E798" s="38"/>
      <c r="F798" s="38" t="s">
        <v>2728</v>
      </c>
      <c r="K798" s="44">
        <v>8.58</v>
      </c>
    </row>
    <row r="799" spans="3:11">
      <c r="C799" s="38" t="s">
        <v>1386</v>
      </c>
      <c r="D799" s="38" t="s">
        <v>2729</v>
      </c>
      <c r="E799" s="38"/>
      <c r="F799" s="38" t="s">
        <v>2730</v>
      </c>
      <c r="K799" s="44">
        <v>20.39</v>
      </c>
    </row>
    <row r="800" spans="3:11">
      <c r="C800" s="38" t="s">
        <v>1386</v>
      </c>
      <c r="D800" s="38" t="s">
        <v>2731</v>
      </c>
      <c r="E800" s="38"/>
      <c r="F800" s="38" t="s">
        <v>2732</v>
      </c>
      <c r="K800" s="44">
        <v>8.3800000000000008</v>
      </c>
    </row>
    <row r="801" spans="3:11">
      <c r="C801" s="38" t="s">
        <v>1386</v>
      </c>
      <c r="D801" s="38" t="s">
        <v>9910</v>
      </c>
      <c r="E801" s="38"/>
      <c r="F801" s="38" t="s">
        <v>9911</v>
      </c>
      <c r="K801" s="44">
        <v>12.8</v>
      </c>
    </row>
    <row r="802" spans="3:11">
      <c r="C802" s="38" t="s">
        <v>1386</v>
      </c>
      <c r="D802" s="38" t="s">
        <v>2733</v>
      </c>
      <c r="E802" s="38"/>
      <c r="F802" s="38" t="s">
        <v>2734</v>
      </c>
      <c r="K802" s="44">
        <v>-38.65</v>
      </c>
    </row>
    <row r="803" spans="3:11">
      <c r="C803" s="38" t="s">
        <v>1386</v>
      </c>
      <c r="D803" s="38" t="s">
        <v>2735</v>
      </c>
      <c r="E803" s="38"/>
      <c r="F803" s="38" t="s">
        <v>2736</v>
      </c>
      <c r="K803" s="44">
        <v>29.9</v>
      </c>
    </row>
    <row r="804" spans="3:11">
      <c r="C804" s="38" t="s">
        <v>1386</v>
      </c>
      <c r="D804" s="38" t="s">
        <v>2737</v>
      </c>
      <c r="E804" s="38"/>
      <c r="F804" s="38" t="s">
        <v>2738</v>
      </c>
      <c r="K804" s="44">
        <v>8.3800000000000008</v>
      </c>
    </row>
    <row r="805" spans="3:11">
      <c r="C805" s="38" t="s">
        <v>1386</v>
      </c>
      <c r="D805" s="38" t="s">
        <v>2739</v>
      </c>
      <c r="E805" s="38"/>
      <c r="F805" s="38" t="s">
        <v>2740</v>
      </c>
      <c r="K805" s="44">
        <v>25.14</v>
      </c>
    </row>
    <row r="806" spans="3:11">
      <c r="C806" s="38" t="s">
        <v>1386</v>
      </c>
      <c r="D806" s="38" t="s">
        <v>2741</v>
      </c>
      <c r="E806" s="38"/>
      <c r="F806" s="38" t="s">
        <v>2742</v>
      </c>
      <c r="K806" s="44">
        <v>8.3800000000000008</v>
      </c>
    </row>
    <row r="807" spans="3:11">
      <c r="C807" s="38" t="s">
        <v>1386</v>
      </c>
      <c r="D807" s="38" t="s">
        <v>9912</v>
      </c>
      <c r="E807" s="38"/>
      <c r="F807" s="38" t="s">
        <v>9913</v>
      </c>
      <c r="K807" s="44">
        <v>42.67</v>
      </c>
    </row>
    <row r="808" spans="3:11">
      <c r="C808" s="38" t="s">
        <v>1386</v>
      </c>
      <c r="D808" s="38" t="s">
        <v>2743</v>
      </c>
      <c r="E808" s="38"/>
      <c r="F808" s="38" t="s">
        <v>2744</v>
      </c>
      <c r="K808" s="44">
        <v>25.14</v>
      </c>
    </row>
    <row r="809" spans="3:11">
      <c r="C809" s="38" t="s">
        <v>1386</v>
      </c>
      <c r="D809" s="38" t="s">
        <v>2745</v>
      </c>
      <c r="E809" s="38"/>
      <c r="F809" s="38" t="s">
        <v>2746</v>
      </c>
      <c r="K809" s="44">
        <v>25.14</v>
      </c>
    </row>
    <row r="810" spans="3:11">
      <c r="C810" s="38" t="s">
        <v>1386</v>
      </c>
      <c r="D810" s="38" t="s">
        <v>2747</v>
      </c>
      <c r="E810" s="38"/>
      <c r="F810" s="38" t="s">
        <v>2748</v>
      </c>
      <c r="K810" s="44">
        <v>25.14</v>
      </c>
    </row>
    <row r="811" spans="3:11">
      <c r="C811" s="38" t="s">
        <v>1386</v>
      </c>
      <c r="D811" s="38" t="s">
        <v>2749</v>
      </c>
      <c r="E811" s="38"/>
      <c r="F811" s="38" t="s">
        <v>2750</v>
      </c>
      <c r="K811" s="44">
        <v>8.48</v>
      </c>
    </row>
    <row r="812" spans="3:11">
      <c r="C812" s="38" t="s">
        <v>1386</v>
      </c>
      <c r="D812" s="38" t="s">
        <v>2751</v>
      </c>
      <c r="E812" s="38"/>
      <c r="F812" s="38" t="s">
        <v>2752</v>
      </c>
      <c r="K812" s="44">
        <v>-25.14</v>
      </c>
    </row>
    <row r="813" spans="3:11">
      <c r="C813" s="38" t="s">
        <v>1386</v>
      </c>
      <c r="D813" s="38" t="s">
        <v>2753</v>
      </c>
      <c r="E813" s="38"/>
      <c r="F813" s="38" t="s">
        <v>2754</v>
      </c>
      <c r="K813" s="44">
        <v>9.06</v>
      </c>
    </row>
    <row r="814" spans="3:11">
      <c r="C814" s="38" t="s">
        <v>1386</v>
      </c>
      <c r="D814" s="38" t="s">
        <v>2755</v>
      </c>
      <c r="E814" s="38"/>
      <c r="F814" s="38" t="s">
        <v>2756</v>
      </c>
      <c r="K814" s="44">
        <v>63</v>
      </c>
    </row>
    <row r="815" spans="3:11">
      <c r="C815" s="38" t="s">
        <v>1386</v>
      </c>
      <c r="D815" s="38" t="s">
        <v>2757</v>
      </c>
      <c r="E815" s="38"/>
      <c r="F815" s="38" t="s">
        <v>2758</v>
      </c>
      <c r="K815" s="44">
        <v>4.1900000000000004</v>
      </c>
    </row>
    <row r="816" spans="3:11">
      <c r="C816" s="38" t="s">
        <v>1386</v>
      </c>
      <c r="D816" s="38" t="s">
        <v>2759</v>
      </c>
      <c r="E816" s="38"/>
      <c r="F816" s="38" t="s">
        <v>2760</v>
      </c>
      <c r="K816" s="44">
        <v>10.17</v>
      </c>
    </row>
    <row r="817" spans="1:11">
      <c r="C817" s="38" t="s">
        <v>1386</v>
      </c>
      <c r="D817" s="38" t="s">
        <v>2761</v>
      </c>
      <c r="E817" s="38"/>
      <c r="F817" s="38" t="s">
        <v>2762</v>
      </c>
      <c r="K817" s="44">
        <v>8.3800000000000008</v>
      </c>
    </row>
    <row r="818" spans="1:11">
      <c r="C818" s="38" t="s">
        <v>1386</v>
      </c>
      <c r="D818" s="38" t="s">
        <v>2763</v>
      </c>
      <c r="E818" s="38"/>
      <c r="F818" s="38" t="s">
        <v>2764</v>
      </c>
      <c r="K818" s="44">
        <v>-247.41</v>
      </c>
    </row>
    <row r="819" spans="1:11">
      <c r="C819" s="38" t="s">
        <v>1386</v>
      </c>
      <c r="D819" s="38" t="s">
        <v>2765</v>
      </c>
      <c r="E819" s="38"/>
      <c r="F819" s="38" t="s">
        <v>2766</v>
      </c>
      <c r="K819" s="44">
        <v>16.760000000000002</v>
      </c>
    </row>
    <row r="820" spans="1:11">
      <c r="C820" s="38" t="s">
        <v>1386</v>
      </c>
      <c r="D820" s="38" t="s">
        <v>2767</v>
      </c>
      <c r="E820" s="38"/>
      <c r="F820" s="38" t="s">
        <v>2768</v>
      </c>
      <c r="K820" s="44">
        <v>8.3800000000000008</v>
      </c>
    </row>
    <row r="821" spans="1:11">
      <c r="C821" s="38" t="s">
        <v>1386</v>
      </c>
      <c r="D821" s="38" t="s">
        <v>2769</v>
      </c>
      <c r="E821" s="38"/>
      <c r="F821" s="38" t="s">
        <v>2770</v>
      </c>
      <c r="K821" s="44">
        <v>25.24</v>
      </c>
    </row>
    <row r="822" spans="1:11">
      <c r="C822" s="38" t="s">
        <v>1386</v>
      </c>
      <c r="D822" s="38" t="s">
        <v>2771</v>
      </c>
      <c r="E822" s="38"/>
      <c r="F822" s="38" t="s">
        <v>2772</v>
      </c>
      <c r="K822" s="44">
        <v>0.11</v>
      </c>
    </row>
    <row r="823" spans="1:11">
      <c r="C823" s="38" t="s">
        <v>1386</v>
      </c>
      <c r="D823" s="38" t="s">
        <v>2773</v>
      </c>
      <c r="E823" s="38"/>
      <c r="F823" s="38" t="s">
        <v>2774</v>
      </c>
      <c r="K823" s="44">
        <v>-80.760000000000005</v>
      </c>
    </row>
    <row r="824" spans="1:11">
      <c r="C824" s="38" t="s">
        <v>1386</v>
      </c>
      <c r="D824" s="38" t="s">
        <v>2775</v>
      </c>
      <c r="E824" s="38"/>
      <c r="F824" s="38" t="s">
        <v>2776</v>
      </c>
      <c r="K824" s="44">
        <v>1.93</v>
      </c>
    </row>
    <row r="825" spans="1:11">
      <c r="C825" s="38" t="s">
        <v>1386</v>
      </c>
      <c r="D825" s="38" t="s">
        <v>2777</v>
      </c>
      <c r="E825" s="38"/>
      <c r="F825" s="38" t="s">
        <v>2778</v>
      </c>
      <c r="K825" s="44">
        <v>2.27</v>
      </c>
    </row>
    <row r="826" spans="1:11">
      <c r="C826" s="38" t="s">
        <v>1386</v>
      </c>
      <c r="D826" s="38" t="s">
        <v>2779</v>
      </c>
      <c r="E826" s="38"/>
      <c r="F826" s="38" t="s">
        <v>2780</v>
      </c>
      <c r="K826" s="44">
        <v>1.68</v>
      </c>
    </row>
    <row r="827" spans="1:11">
      <c r="C827" s="38" t="s">
        <v>1386</v>
      </c>
      <c r="D827" s="38" t="s">
        <v>2781</v>
      </c>
      <c r="E827" s="38"/>
      <c r="F827" s="38" t="s">
        <v>2782</v>
      </c>
      <c r="K827" s="44">
        <v>2.93</v>
      </c>
    </row>
    <row r="828" spans="1:11">
      <c r="C828" s="38" t="s">
        <v>1386</v>
      </c>
      <c r="D828" s="38" t="s">
        <v>2783</v>
      </c>
      <c r="E828" s="38"/>
      <c r="F828" s="38" t="s">
        <v>2784</v>
      </c>
      <c r="K828" s="44">
        <v>4.8600000000000003</v>
      </c>
    </row>
    <row r="829" spans="1:11">
      <c r="C829" s="38" t="s">
        <v>1386</v>
      </c>
      <c r="D829" s="38" t="s">
        <v>2785</v>
      </c>
      <c r="E829" s="38"/>
      <c r="F829" s="38" t="s">
        <v>2786</v>
      </c>
      <c r="K829" s="44">
        <v>1.68</v>
      </c>
    </row>
    <row r="830" spans="1:11">
      <c r="C830" s="38" t="s">
        <v>1386</v>
      </c>
      <c r="D830" s="38" t="s">
        <v>2787</v>
      </c>
      <c r="E830" s="38"/>
      <c r="F830" s="38" t="s">
        <v>2788</v>
      </c>
      <c r="K830" s="44">
        <v>10.8</v>
      </c>
    </row>
    <row r="831" spans="1:11">
      <c r="C831" s="38"/>
      <c r="D831" s="38"/>
      <c r="E831" s="38"/>
      <c r="F831" s="38"/>
      <c r="K831" s="44"/>
    </row>
    <row r="832" spans="1:11">
      <c r="A832" s="38" t="s">
        <v>2789</v>
      </c>
      <c r="D832" s="38" t="s">
        <v>2790</v>
      </c>
      <c r="E832" s="38"/>
      <c r="K832" s="50">
        <f>SUM(K833:K884)</f>
        <v>1239.5200000000002</v>
      </c>
    </row>
    <row r="833" spans="3:11">
      <c r="C833" s="38" t="s">
        <v>1386</v>
      </c>
      <c r="D833" s="38" t="s">
        <v>2791</v>
      </c>
      <c r="E833" s="38"/>
      <c r="F833" s="38" t="s">
        <v>2792</v>
      </c>
      <c r="K833" s="44">
        <v>75.52</v>
      </c>
    </row>
    <row r="834" spans="3:11">
      <c r="C834" s="38" t="s">
        <v>1386</v>
      </c>
      <c r="D834" s="38" t="s">
        <v>2793</v>
      </c>
      <c r="E834" s="38"/>
      <c r="F834" s="38" t="s">
        <v>2794</v>
      </c>
      <c r="K834" s="44">
        <v>66.55</v>
      </c>
    </row>
    <row r="835" spans="3:11">
      <c r="C835" s="38" t="s">
        <v>1386</v>
      </c>
      <c r="D835" s="38" t="s">
        <v>2795</v>
      </c>
      <c r="E835" s="38"/>
      <c r="F835" s="38" t="s">
        <v>2796</v>
      </c>
      <c r="K835" s="44">
        <v>23.14</v>
      </c>
    </row>
    <row r="836" spans="3:11">
      <c r="C836" s="38" t="s">
        <v>1386</v>
      </c>
      <c r="D836" s="38" t="s">
        <v>2797</v>
      </c>
      <c r="E836" s="38"/>
      <c r="F836" s="38" t="s">
        <v>2798</v>
      </c>
      <c r="K836" s="44">
        <v>-8.3800000000000008</v>
      </c>
    </row>
    <row r="837" spans="3:11">
      <c r="C837" s="38" t="s">
        <v>1386</v>
      </c>
      <c r="D837" s="38" t="s">
        <v>2799</v>
      </c>
      <c r="E837" s="38"/>
      <c r="F837" s="38" t="s">
        <v>2800</v>
      </c>
      <c r="K837" s="44">
        <v>27.55</v>
      </c>
    </row>
    <row r="838" spans="3:11">
      <c r="C838" s="38" t="s">
        <v>1386</v>
      </c>
      <c r="D838" s="38" t="s">
        <v>2801</v>
      </c>
      <c r="E838" s="38"/>
      <c r="F838" s="38" t="s">
        <v>2802</v>
      </c>
      <c r="K838" s="44">
        <v>54.66</v>
      </c>
    </row>
    <row r="839" spans="3:11">
      <c r="C839" s="38" t="s">
        <v>1386</v>
      </c>
      <c r="D839" s="38" t="s">
        <v>2803</v>
      </c>
      <c r="E839" s="38"/>
      <c r="F839" s="38" t="s">
        <v>2804</v>
      </c>
      <c r="K839" s="44">
        <v>152.75</v>
      </c>
    </row>
    <row r="840" spans="3:11">
      <c r="C840" s="38" t="s">
        <v>1386</v>
      </c>
      <c r="D840" s="38" t="s">
        <v>2805</v>
      </c>
      <c r="E840" s="38"/>
      <c r="F840" s="38" t="s">
        <v>2806</v>
      </c>
      <c r="K840" s="44">
        <v>20.85</v>
      </c>
    </row>
    <row r="841" spans="3:11">
      <c r="C841" s="38" t="s">
        <v>1386</v>
      </c>
      <c r="D841" s="38" t="s">
        <v>2807</v>
      </c>
      <c r="E841" s="38"/>
      <c r="F841" s="38" t="s">
        <v>2808</v>
      </c>
      <c r="K841" s="44">
        <v>68.989999999999995</v>
      </c>
    </row>
    <row r="842" spans="3:11">
      <c r="C842" s="38" t="s">
        <v>1386</v>
      </c>
      <c r="D842" s="38" t="s">
        <v>2809</v>
      </c>
      <c r="E842" s="38"/>
      <c r="F842" s="38" t="s">
        <v>2810</v>
      </c>
      <c r="K842" s="44">
        <v>8.3800000000000008</v>
      </c>
    </row>
    <row r="843" spans="3:11">
      <c r="C843" s="38" t="s">
        <v>1386</v>
      </c>
      <c r="D843" s="38" t="s">
        <v>2811</v>
      </c>
      <c r="E843" s="38"/>
      <c r="F843" s="38" t="s">
        <v>2812</v>
      </c>
      <c r="K843" s="44">
        <v>20.100000000000001</v>
      </c>
    </row>
    <row r="844" spans="3:11">
      <c r="C844" s="38" t="s">
        <v>1386</v>
      </c>
      <c r="D844" s="38" t="s">
        <v>2813</v>
      </c>
      <c r="E844" s="38"/>
      <c r="F844" s="38" t="s">
        <v>2814</v>
      </c>
      <c r="K844" s="44">
        <v>8.3800000000000008</v>
      </c>
    </row>
    <row r="845" spans="3:11">
      <c r="C845" s="38" t="s">
        <v>1386</v>
      </c>
      <c r="D845" s="38" t="s">
        <v>2815</v>
      </c>
      <c r="E845" s="38"/>
      <c r="F845" s="38" t="s">
        <v>2816</v>
      </c>
      <c r="K845" s="44">
        <v>8.3800000000000008</v>
      </c>
    </row>
    <row r="846" spans="3:11">
      <c r="C846" s="38" t="s">
        <v>1386</v>
      </c>
      <c r="D846" s="38" t="s">
        <v>2817</v>
      </c>
      <c r="E846" s="38"/>
      <c r="F846" s="38" t="s">
        <v>2818</v>
      </c>
      <c r="K846" s="44">
        <v>4.1900000000000004</v>
      </c>
    </row>
    <row r="847" spans="3:11">
      <c r="C847" s="38" t="s">
        <v>1386</v>
      </c>
      <c r="D847" s="38" t="s">
        <v>2819</v>
      </c>
      <c r="E847" s="38"/>
      <c r="F847" s="38" t="s">
        <v>2820</v>
      </c>
      <c r="K847" s="44">
        <v>8.3800000000000008</v>
      </c>
    </row>
    <row r="848" spans="3:11">
      <c r="C848" s="38" t="s">
        <v>1386</v>
      </c>
      <c r="D848" s="38" t="s">
        <v>2821</v>
      </c>
      <c r="E848" s="38"/>
      <c r="F848" s="38" t="s">
        <v>2822</v>
      </c>
      <c r="K848" s="44">
        <v>15.65</v>
      </c>
    </row>
    <row r="849" spans="3:11">
      <c r="C849" s="38" t="s">
        <v>1386</v>
      </c>
      <c r="D849" s="38" t="s">
        <v>2823</v>
      </c>
      <c r="E849" s="38"/>
      <c r="F849" s="38" t="s">
        <v>2824</v>
      </c>
      <c r="K849" s="44">
        <v>25.14</v>
      </c>
    </row>
    <row r="850" spans="3:11">
      <c r="C850" s="38" t="s">
        <v>1386</v>
      </c>
      <c r="D850" s="38" t="s">
        <v>2825</v>
      </c>
      <c r="E850" s="38"/>
      <c r="F850" s="38" t="s">
        <v>2826</v>
      </c>
      <c r="K850" s="44">
        <v>25.14</v>
      </c>
    </row>
    <row r="851" spans="3:11">
      <c r="C851" s="38" t="s">
        <v>1386</v>
      </c>
      <c r="D851" s="38" t="s">
        <v>9914</v>
      </c>
      <c r="E851" s="38"/>
      <c r="F851" s="38" t="s">
        <v>9915</v>
      </c>
      <c r="K851" s="44">
        <v>16.760000000000002</v>
      </c>
    </row>
    <row r="852" spans="3:11">
      <c r="C852" s="38" t="s">
        <v>1386</v>
      </c>
      <c r="D852" s="38" t="s">
        <v>2827</v>
      </c>
      <c r="E852" s="38"/>
      <c r="F852" s="38" t="s">
        <v>2828</v>
      </c>
      <c r="K852" s="44">
        <v>107.03</v>
      </c>
    </row>
    <row r="853" spans="3:11">
      <c r="C853" s="38" t="s">
        <v>1386</v>
      </c>
      <c r="D853" s="38" t="s">
        <v>2829</v>
      </c>
      <c r="E853" s="38"/>
      <c r="F853" s="38" t="s">
        <v>2830</v>
      </c>
      <c r="K853" s="44">
        <v>8.3800000000000008</v>
      </c>
    </row>
    <row r="854" spans="3:11">
      <c r="C854" s="38" t="s">
        <v>1386</v>
      </c>
      <c r="D854" s="38" t="s">
        <v>2831</v>
      </c>
      <c r="E854" s="38"/>
      <c r="F854" s="38" t="s">
        <v>2832</v>
      </c>
      <c r="K854" s="44">
        <v>22.91</v>
      </c>
    </row>
    <row r="855" spans="3:11">
      <c r="C855" s="38" t="s">
        <v>1386</v>
      </c>
      <c r="D855" s="38" t="s">
        <v>2833</v>
      </c>
      <c r="E855" s="38"/>
      <c r="F855" s="38" t="s">
        <v>2834</v>
      </c>
      <c r="K855" s="44">
        <v>56.31</v>
      </c>
    </row>
    <row r="856" spans="3:11">
      <c r="C856" s="38" t="s">
        <v>1386</v>
      </c>
      <c r="D856" s="38" t="s">
        <v>2835</v>
      </c>
      <c r="E856" s="38"/>
      <c r="F856" s="38" t="s">
        <v>2836</v>
      </c>
      <c r="K856" s="44">
        <v>17.66</v>
      </c>
    </row>
    <row r="857" spans="3:11">
      <c r="C857" s="38" t="s">
        <v>1386</v>
      </c>
      <c r="D857" s="38" t="s">
        <v>9916</v>
      </c>
      <c r="E857" s="38"/>
      <c r="F857" s="38" t="s">
        <v>9917</v>
      </c>
      <c r="K857" s="44">
        <v>4.1900000000000004</v>
      </c>
    </row>
    <row r="858" spans="3:11">
      <c r="C858" s="38" t="s">
        <v>1386</v>
      </c>
      <c r="D858" s="38" t="s">
        <v>2837</v>
      </c>
      <c r="E858" s="38"/>
      <c r="F858" s="38" t="s">
        <v>2838</v>
      </c>
      <c r="K858" s="44">
        <v>25.59</v>
      </c>
    </row>
    <row r="859" spans="3:11">
      <c r="C859" s="38" t="s">
        <v>1386</v>
      </c>
      <c r="D859" s="38" t="s">
        <v>2839</v>
      </c>
      <c r="E859" s="38"/>
      <c r="F859" s="38" t="s">
        <v>2840</v>
      </c>
      <c r="K859" s="44">
        <v>25.65</v>
      </c>
    </row>
    <row r="860" spans="3:11">
      <c r="C860" s="38" t="s">
        <v>1386</v>
      </c>
      <c r="D860" s="38" t="s">
        <v>2841</v>
      </c>
      <c r="E860" s="38"/>
      <c r="F860" s="38" t="s">
        <v>2842</v>
      </c>
      <c r="K860" s="44">
        <v>8.9600000000000009</v>
      </c>
    </row>
    <row r="861" spans="3:11">
      <c r="C861" s="38" t="s">
        <v>1386</v>
      </c>
      <c r="D861" s="38" t="s">
        <v>2843</v>
      </c>
      <c r="E861" s="38"/>
      <c r="F861" s="38" t="s">
        <v>2844</v>
      </c>
      <c r="K861" s="44">
        <v>8.3800000000000008</v>
      </c>
    </row>
    <row r="862" spans="3:11">
      <c r="C862" s="38" t="s">
        <v>1386</v>
      </c>
      <c r="D862" s="38" t="s">
        <v>2845</v>
      </c>
      <c r="E862" s="38"/>
      <c r="F862" s="38" t="s">
        <v>2846</v>
      </c>
      <c r="K862" s="44">
        <v>8.3800000000000008</v>
      </c>
    </row>
    <row r="863" spans="3:11">
      <c r="C863" s="38" t="s">
        <v>1386</v>
      </c>
      <c r="D863" s="38" t="s">
        <v>2847</v>
      </c>
      <c r="E863" s="38"/>
      <c r="F863" s="38" t="s">
        <v>2848</v>
      </c>
      <c r="K863" s="44">
        <v>8.3800000000000008</v>
      </c>
    </row>
    <row r="864" spans="3:11">
      <c r="C864" s="38" t="s">
        <v>1386</v>
      </c>
      <c r="D864" s="38" t="s">
        <v>2849</v>
      </c>
      <c r="E864" s="38"/>
      <c r="F864" s="38" t="s">
        <v>2850</v>
      </c>
      <c r="K864" s="44">
        <v>25.14</v>
      </c>
    </row>
    <row r="865" spans="3:11">
      <c r="C865" s="38" t="s">
        <v>1386</v>
      </c>
      <c r="D865" s="38" t="s">
        <v>2851</v>
      </c>
      <c r="E865" s="38"/>
      <c r="F865" s="38" t="s">
        <v>2852</v>
      </c>
      <c r="K865" s="44">
        <v>25.14</v>
      </c>
    </row>
    <row r="866" spans="3:11">
      <c r="C866" s="38" t="s">
        <v>1386</v>
      </c>
      <c r="D866" s="38" t="s">
        <v>2853</v>
      </c>
      <c r="E866" s="38"/>
      <c r="F866" s="38" t="s">
        <v>2854</v>
      </c>
      <c r="K866" s="44">
        <v>8.3800000000000008</v>
      </c>
    </row>
    <row r="867" spans="3:11">
      <c r="C867" s="38" t="s">
        <v>1386</v>
      </c>
      <c r="D867" s="38" t="s">
        <v>2855</v>
      </c>
      <c r="E867" s="38"/>
      <c r="F867" s="38" t="s">
        <v>2856</v>
      </c>
      <c r="K867" s="44">
        <v>8.3800000000000008</v>
      </c>
    </row>
    <row r="868" spans="3:11">
      <c r="C868" s="38" t="s">
        <v>1386</v>
      </c>
      <c r="D868" s="38" t="s">
        <v>2857</v>
      </c>
      <c r="E868" s="38"/>
      <c r="F868" s="38" t="s">
        <v>2858</v>
      </c>
      <c r="K868" s="44">
        <v>8.3800000000000008</v>
      </c>
    </row>
    <row r="869" spans="3:11">
      <c r="C869" s="38" t="s">
        <v>1386</v>
      </c>
      <c r="D869" s="38" t="s">
        <v>2859</v>
      </c>
      <c r="E869" s="38"/>
      <c r="F869" s="38" t="s">
        <v>2860</v>
      </c>
      <c r="K869" s="44">
        <v>25.14</v>
      </c>
    </row>
    <row r="870" spans="3:11">
      <c r="C870" s="38" t="s">
        <v>1386</v>
      </c>
      <c r="D870" s="38" t="s">
        <v>2861</v>
      </c>
      <c r="E870" s="38"/>
      <c r="F870" s="38" t="s">
        <v>2862</v>
      </c>
      <c r="K870" s="44">
        <v>25.14</v>
      </c>
    </row>
    <row r="871" spans="3:11">
      <c r="C871" s="38" t="s">
        <v>1386</v>
      </c>
      <c r="D871" s="38" t="s">
        <v>2863</v>
      </c>
      <c r="E871" s="38"/>
      <c r="F871" s="38" t="s">
        <v>2864</v>
      </c>
      <c r="K871" s="44">
        <v>8.3800000000000008</v>
      </c>
    </row>
    <row r="872" spans="3:11">
      <c r="C872" s="38" t="s">
        <v>1386</v>
      </c>
      <c r="D872" s="38" t="s">
        <v>2865</v>
      </c>
      <c r="E872" s="38"/>
      <c r="F872" s="38" t="s">
        <v>2866</v>
      </c>
      <c r="K872" s="44">
        <v>59.09</v>
      </c>
    </row>
    <row r="873" spans="3:11">
      <c r="C873" s="38" t="s">
        <v>1386</v>
      </c>
      <c r="D873" s="38" t="s">
        <v>2867</v>
      </c>
      <c r="E873" s="38"/>
      <c r="F873" s="38" t="s">
        <v>2868</v>
      </c>
      <c r="K873" s="44">
        <v>8.3800000000000008</v>
      </c>
    </row>
    <row r="874" spans="3:11">
      <c r="C874" s="38" t="s">
        <v>1386</v>
      </c>
      <c r="D874" s="38" t="s">
        <v>2869</v>
      </c>
      <c r="E874" s="38"/>
      <c r="F874" s="38" t="s">
        <v>2870</v>
      </c>
      <c r="K874" s="44">
        <v>16.760000000000002</v>
      </c>
    </row>
    <row r="875" spans="3:11">
      <c r="C875" s="38" t="s">
        <v>1386</v>
      </c>
      <c r="D875" s="38" t="s">
        <v>2871</v>
      </c>
      <c r="E875" s="38"/>
      <c r="F875" s="38" t="s">
        <v>2872</v>
      </c>
      <c r="K875" s="44">
        <v>1.83</v>
      </c>
    </row>
    <row r="876" spans="3:11">
      <c r="C876" s="38" t="s">
        <v>1386</v>
      </c>
      <c r="D876" s="38" t="s">
        <v>2873</v>
      </c>
      <c r="E876" s="38"/>
      <c r="F876" s="38" t="s">
        <v>2874</v>
      </c>
      <c r="K876" s="44">
        <v>18.18</v>
      </c>
    </row>
    <row r="877" spans="3:11">
      <c r="C877" s="38" t="s">
        <v>1386</v>
      </c>
      <c r="D877" s="38" t="s">
        <v>2875</v>
      </c>
      <c r="E877" s="38"/>
      <c r="F877" s="38" t="s">
        <v>2876</v>
      </c>
      <c r="K877" s="44">
        <v>3.36</v>
      </c>
    </row>
    <row r="878" spans="3:11">
      <c r="C878" s="38" t="s">
        <v>1386</v>
      </c>
      <c r="D878" s="38" t="s">
        <v>2877</v>
      </c>
      <c r="E878" s="38"/>
      <c r="F878" s="38" t="s">
        <v>2878</v>
      </c>
      <c r="K878" s="44">
        <v>42.51</v>
      </c>
    </row>
    <row r="879" spans="3:11">
      <c r="C879" s="38" t="s">
        <v>1386</v>
      </c>
      <c r="D879" s="38" t="s">
        <v>2879</v>
      </c>
      <c r="E879" s="38"/>
      <c r="F879" s="38" t="s">
        <v>2880</v>
      </c>
      <c r="K879" s="44">
        <v>8.3800000000000008</v>
      </c>
    </row>
    <row r="880" spans="3:11">
      <c r="C880" s="38" t="s">
        <v>1386</v>
      </c>
      <c r="D880" s="38" t="s">
        <v>2881</v>
      </c>
      <c r="E880" s="38"/>
      <c r="F880" s="38" t="s">
        <v>2882</v>
      </c>
      <c r="K880" s="44">
        <v>8.3800000000000008</v>
      </c>
    </row>
    <row r="881" spans="1:11">
      <c r="C881" s="38" t="s">
        <v>1386</v>
      </c>
      <c r="D881" s="38" t="s">
        <v>9918</v>
      </c>
      <c r="E881" s="38"/>
      <c r="F881" s="38" t="s">
        <v>9919</v>
      </c>
      <c r="K881" s="44">
        <v>2.35</v>
      </c>
    </row>
    <row r="882" spans="1:11">
      <c r="C882" s="38" t="s">
        <v>1386</v>
      </c>
      <c r="D882" s="38" t="s">
        <v>2883</v>
      </c>
      <c r="E882" s="38"/>
      <c r="F882" s="38" t="s">
        <v>2884</v>
      </c>
      <c r="K882" s="44">
        <v>8.3800000000000008</v>
      </c>
    </row>
    <row r="883" spans="1:11">
      <c r="C883" s="38" t="s">
        <v>1386</v>
      </c>
      <c r="D883" s="38" t="s">
        <v>2885</v>
      </c>
      <c r="E883" s="38"/>
      <c r="F883" s="38" t="s">
        <v>2886</v>
      </c>
      <c r="K883" s="44">
        <v>2.84</v>
      </c>
    </row>
    <row r="884" spans="1:11">
      <c r="C884" s="38" t="s">
        <v>1386</v>
      </c>
      <c r="D884" s="38" t="s">
        <v>2887</v>
      </c>
      <c r="E884" s="38"/>
      <c r="F884" s="38" t="s">
        <v>2888</v>
      </c>
      <c r="K884" s="44">
        <v>1.05</v>
      </c>
    </row>
    <row r="886" spans="1:11">
      <c r="A886" s="38" t="s">
        <v>2889</v>
      </c>
      <c r="D886" s="38" t="s">
        <v>2890</v>
      </c>
      <c r="E886" s="38"/>
      <c r="K886" s="50">
        <f>SUM(K887:K894)</f>
        <v>191.45999999999998</v>
      </c>
    </row>
    <row r="887" spans="1:11">
      <c r="C887" s="38" t="s">
        <v>1386</v>
      </c>
      <c r="D887" s="38" t="s">
        <v>2891</v>
      </c>
      <c r="E887" s="38"/>
      <c r="F887" s="38" t="s">
        <v>2892</v>
      </c>
      <c r="K887" s="44">
        <v>22.17</v>
      </c>
    </row>
    <row r="888" spans="1:11">
      <c r="C888" s="38" t="s">
        <v>1386</v>
      </c>
      <c r="D888" s="38" t="s">
        <v>2893</v>
      </c>
      <c r="E888" s="38"/>
      <c r="F888" s="38" t="s">
        <v>2894</v>
      </c>
      <c r="K888" s="44">
        <v>25.59</v>
      </c>
    </row>
    <row r="889" spans="1:11">
      <c r="C889" s="38" t="s">
        <v>1386</v>
      </c>
      <c r="D889" s="38" t="s">
        <v>2895</v>
      </c>
      <c r="E889" s="38"/>
      <c r="F889" s="38" t="s">
        <v>2896</v>
      </c>
      <c r="K889" s="44">
        <v>26.28</v>
      </c>
    </row>
    <row r="890" spans="1:11">
      <c r="C890" s="38" t="s">
        <v>1386</v>
      </c>
      <c r="D890" s="38" t="s">
        <v>2897</v>
      </c>
      <c r="E890" s="38"/>
      <c r="F890" s="38" t="s">
        <v>2898</v>
      </c>
      <c r="K890" s="44">
        <v>25.24</v>
      </c>
    </row>
    <row r="891" spans="1:11">
      <c r="C891" s="38" t="s">
        <v>1386</v>
      </c>
      <c r="D891" s="38" t="s">
        <v>2899</v>
      </c>
      <c r="E891" s="38"/>
      <c r="F891" s="38" t="s">
        <v>2900</v>
      </c>
      <c r="K891" s="44">
        <v>8.3800000000000008</v>
      </c>
    </row>
    <row r="892" spans="1:11">
      <c r="C892" s="38" t="s">
        <v>1386</v>
      </c>
      <c r="D892" s="38" t="s">
        <v>2901</v>
      </c>
      <c r="E892" s="38"/>
      <c r="F892" s="38" t="s">
        <v>2902</v>
      </c>
      <c r="K892" s="44">
        <v>83.8</v>
      </c>
    </row>
    <row r="893" spans="1:11">
      <c r="C893" s="38" t="s">
        <v>1386</v>
      </c>
      <c r="D893" s="38" t="s">
        <v>2903</v>
      </c>
      <c r="E893" s="38"/>
      <c r="F893" s="38" t="s">
        <v>2904</v>
      </c>
      <c r="K893" s="44">
        <v>8.3800000000000008</v>
      </c>
    </row>
    <row r="894" spans="1:11">
      <c r="C894" s="38" t="s">
        <v>1386</v>
      </c>
      <c r="D894" s="38" t="s">
        <v>2905</v>
      </c>
      <c r="E894" s="38"/>
      <c r="F894" s="38" t="s">
        <v>2906</v>
      </c>
      <c r="K894" s="44">
        <v>-8.3800000000000008</v>
      </c>
    </row>
    <row r="896" spans="1:11">
      <c r="A896" s="38" t="s">
        <v>2907</v>
      </c>
      <c r="D896" s="38" t="s">
        <v>2908</v>
      </c>
      <c r="E896" s="38"/>
      <c r="K896" s="50">
        <f>SUM(K897:K1005)</f>
        <v>3435.6800000000021</v>
      </c>
    </row>
    <row r="897" spans="3:11">
      <c r="C897" s="38" t="s">
        <v>1386</v>
      </c>
      <c r="D897" s="38" t="s">
        <v>9920</v>
      </c>
      <c r="E897" s="38"/>
      <c r="F897" s="38" t="s">
        <v>9921</v>
      </c>
      <c r="K897" s="44">
        <v>-1.68</v>
      </c>
    </row>
    <row r="898" spans="3:11">
      <c r="C898" s="38" t="s">
        <v>1386</v>
      </c>
      <c r="D898" s="38" t="s">
        <v>2909</v>
      </c>
      <c r="E898" s="38"/>
      <c r="F898" s="38" t="s">
        <v>2910</v>
      </c>
      <c r="K898" s="44">
        <v>891.69</v>
      </c>
    </row>
    <row r="899" spans="3:11">
      <c r="C899" s="38" t="s">
        <v>1386</v>
      </c>
      <c r="D899" s="38" t="s">
        <v>2911</v>
      </c>
      <c r="E899" s="38"/>
      <c r="F899" s="38" t="s">
        <v>2912</v>
      </c>
      <c r="K899" s="44">
        <v>25.14</v>
      </c>
    </row>
    <row r="900" spans="3:11">
      <c r="C900" s="38" t="s">
        <v>1386</v>
      </c>
      <c r="D900" s="38" t="s">
        <v>2913</v>
      </c>
      <c r="E900" s="38"/>
      <c r="F900" s="38" t="s">
        <v>2914</v>
      </c>
      <c r="K900" s="44">
        <v>3.38</v>
      </c>
    </row>
    <row r="901" spans="3:11">
      <c r="C901" s="38" t="s">
        <v>1386</v>
      </c>
      <c r="D901" s="38" t="s">
        <v>2915</v>
      </c>
      <c r="E901" s="38"/>
      <c r="F901" s="38" t="s">
        <v>2916</v>
      </c>
      <c r="K901" s="44">
        <v>26.77</v>
      </c>
    </row>
    <row r="902" spans="3:11">
      <c r="C902" s="38" t="s">
        <v>1386</v>
      </c>
      <c r="D902" s="38" t="s">
        <v>2917</v>
      </c>
      <c r="E902" s="38"/>
      <c r="F902" s="38" t="s">
        <v>2918</v>
      </c>
      <c r="K902" s="44">
        <v>8.3800000000000008</v>
      </c>
    </row>
    <row r="903" spans="3:11">
      <c r="C903" s="38" t="s">
        <v>1386</v>
      </c>
      <c r="D903" s="38" t="s">
        <v>2919</v>
      </c>
      <c r="E903" s="38"/>
      <c r="F903" s="38" t="s">
        <v>2920</v>
      </c>
      <c r="K903" s="44">
        <v>4.1900000000000004</v>
      </c>
    </row>
    <row r="904" spans="3:11">
      <c r="C904" s="38" t="s">
        <v>1386</v>
      </c>
      <c r="D904" s="38" t="s">
        <v>2921</v>
      </c>
      <c r="E904" s="38"/>
      <c r="F904" s="38" t="s">
        <v>2922</v>
      </c>
      <c r="K904" s="44">
        <v>25.14</v>
      </c>
    </row>
    <row r="905" spans="3:11">
      <c r="C905" s="38" t="s">
        <v>1386</v>
      </c>
      <c r="D905" s="38" t="s">
        <v>2923</v>
      </c>
      <c r="E905" s="38"/>
      <c r="F905" s="38" t="s">
        <v>2924</v>
      </c>
      <c r="K905" s="44">
        <v>16.760000000000002</v>
      </c>
    </row>
    <row r="906" spans="3:11">
      <c r="C906" s="38" t="s">
        <v>1386</v>
      </c>
      <c r="D906" s="38" t="s">
        <v>2925</v>
      </c>
      <c r="E906" s="38"/>
      <c r="F906" s="38" t="s">
        <v>2926</v>
      </c>
      <c r="K906" s="44">
        <v>25.14</v>
      </c>
    </row>
    <row r="907" spans="3:11">
      <c r="C907" s="38" t="s">
        <v>1386</v>
      </c>
      <c r="D907" s="38" t="s">
        <v>9922</v>
      </c>
      <c r="E907" s="38"/>
      <c r="F907" s="38" t="s">
        <v>9923</v>
      </c>
      <c r="K907" s="44">
        <v>10.96</v>
      </c>
    </row>
    <row r="908" spans="3:11">
      <c r="C908" s="38" t="s">
        <v>1386</v>
      </c>
      <c r="D908" s="38" t="s">
        <v>2927</v>
      </c>
      <c r="E908" s="38"/>
      <c r="F908" s="38" t="s">
        <v>2928</v>
      </c>
      <c r="K908" s="44">
        <v>0.78</v>
      </c>
    </row>
    <row r="909" spans="3:11">
      <c r="C909" s="38" t="s">
        <v>1386</v>
      </c>
      <c r="D909" s="38" t="s">
        <v>2929</v>
      </c>
      <c r="E909" s="38"/>
      <c r="F909" s="38" t="s">
        <v>2930</v>
      </c>
      <c r="K909" s="44">
        <v>1.4</v>
      </c>
    </row>
    <row r="910" spans="3:11">
      <c r="C910" s="38" t="s">
        <v>1386</v>
      </c>
      <c r="D910" s="38" t="s">
        <v>2931</v>
      </c>
      <c r="E910" s="38"/>
      <c r="F910" s="38" t="s">
        <v>2932</v>
      </c>
      <c r="K910" s="44">
        <v>35.770000000000003</v>
      </c>
    </row>
    <row r="911" spans="3:11">
      <c r="C911" s="38" t="s">
        <v>1386</v>
      </c>
      <c r="D911" s="38" t="s">
        <v>2933</v>
      </c>
      <c r="E911" s="38"/>
      <c r="F911" s="38" t="s">
        <v>2934</v>
      </c>
      <c r="K911" s="44">
        <v>25.14</v>
      </c>
    </row>
    <row r="912" spans="3:11">
      <c r="C912" s="38" t="s">
        <v>1386</v>
      </c>
      <c r="D912" s="38" t="s">
        <v>2935</v>
      </c>
      <c r="E912" s="38"/>
      <c r="F912" s="38" t="s">
        <v>2936</v>
      </c>
      <c r="K912" s="44">
        <v>-8.68</v>
      </c>
    </row>
    <row r="913" spans="3:11">
      <c r="C913" s="38" t="s">
        <v>1386</v>
      </c>
      <c r="D913" s="38" t="s">
        <v>2937</v>
      </c>
      <c r="E913" s="38"/>
      <c r="F913" s="38" t="s">
        <v>2938</v>
      </c>
      <c r="K913" s="44">
        <v>8.3800000000000008</v>
      </c>
    </row>
    <row r="914" spans="3:11">
      <c r="C914" s="38" t="s">
        <v>1386</v>
      </c>
      <c r="D914" s="38" t="s">
        <v>2939</v>
      </c>
      <c r="E914" s="38"/>
      <c r="F914" s="38" t="s">
        <v>2940</v>
      </c>
      <c r="K914" s="44">
        <v>8.3800000000000008</v>
      </c>
    </row>
    <row r="915" spans="3:11">
      <c r="C915" s="38" t="s">
        <v>1386</v>
      </c>
      <c r="D915" s="38" t="s">
        <v>2941</v>
      </c>
      <c r="E915" s="38"/>
      <c r="F915" s="38" t="s">
        <v>2942</v>
      </c>
      <c r="K915" s="44">
        <v>50.28</v>
      </c>
    </row>
    <row r="916" spans="3:11">
      <c r="C916" s="38" t="s">
        <v>1386</v>
      </c>
      <c r="D916" s="38" t="s">
        <v>2943</v>
      </c>
      <c r="E916" s="38"/>
      <c r="F916" s="38" t="s">
        <v>2944</v>
      </c>
      <c r="K916" s="44">
        <v>9.31</v>
      </c>
    </row>
    <row r="917" spans="3:11">
      <c r="C917" s="38" t="s">
        <v>1386</v>
      </c>
      <c r="D917" s="38" t="s">
        <v>2945</v>
      </c>
      <c r="E917" s="38"/>
      <c r="F917" s="38" t="s">
        <v>2946</v>
      </c>
      <c r="K917" s="44">
        <v>25.25</v>
      </c>
    </row>
    <row r="918" spans="3:11">
      <c r="C918" s="38" t="s">
        <v>1386</v>
      </c>
      <c r="D918" s="38" t="s">
        <v>9924</v>
      </c>
      <c r="E918" s="38"/>
      <c r="F918" s="38" t="s">
        <v>9925</v>
      </c>
      <c r="K918" s="44">
        <v>75.42</v>
      </c>
    </row>
    <row r="919" spans="3:11">
      <c r="C919" s="38" t="s">
        <v>1386</v>
      </c>
      <c r="D919" s="38" t="s">
        <v>2947</v>
      </c>
      <c r="E919" s="38"/>
      <c r="F919" s="38" t="s">
        <v>2948</v>
      </c>
      <c r="K919" s="44">
        <v>25.24</v>
      </c>
    </row>
    <row r="920" spans="3:11">
      <c r="C920" s="38" t="s">
        <v>1386</v>
      </c>
      <c r="D920" s="38" t="s">
        <v>2949</v>
      </c>
      <c r="E920" s="38"/>
      <c r="F920" s="38" t="s">
        <v>2950</v>
      </c>
      <c r="K920" s="44">
        <v>-8.3800000000000008</v>
      </c>
    </row>
    <row r="921" spans="3:11">
      <c r="C921" s="38" t="s">
        <v>1386</v>
      </c>
      <c r="D921" s="38" t="s">
        <v>2951</v>
      </c>
      <c r="E921" s="38"/>
      <c r="F921" s="38" t="s">
        <v>2952</v>
      </c>
      <c r="K921" s="44">
        <v>25.14</v>
      </c>
    </row>
    <row r="922" spans="3:11">
      <c r="C922" s="38" t="s">
        <v>1386</v>
      </c>
      <c r="D922" s="38" t="s">
        <v>2953</v>
      </c>
      <c r="E922" s="38"/>
      <c r="F922" s="38" t="s">
        <v>2954</v>
      </c>
      <c r="K922" s="44">
        <v>11.31</v>
      </c>
    </row>
    <row r="923" spans="3:11">
      <c r="C923" s="38" t="s">
        <v>1386</v>
      </c>
      <c r="D923" s="38" t="s">
        <v>2955</v>
      </c>
      <c r="E923" s="38"/>
      <c r="F923" s="38" t="s">
        <v>2956</v>
      </c>
      <c r="K923" s="44">
        <v>11.98</v>
      </c>
    </row>
    <row r="924" spans="3:11">
      <c r="C924" s="38" t="s">
        <v>1386</v>
      </c>
      <c r="D924" s="38" t="s">
        <v>2957</v>
      </c>
      <c r="E924" s="38"/>
      <c r="F924" s="38" t="s">
        <v>2958</v>
      </c>
      <c r="K924" s="44">
        <v>3.68</v>
      </c>
    </row>
    <row r="925" spans="3:11">
      <c r="C925" s="38" t="s">
        <v>1386</v>
      </c>
      <c r="D925" s="38" t="s">
        <v>2959</v>
      </c>
      <c r="E925" s="38"/>
      <c r="F925" s="38" t="s">
        <v>2960</v>
      </c>
      <c r="K925" s="44">
        <v>6.94</v>
      </c>
    </row>
    <row r="926" spans="3:11">
      <c r="C926" s="38" t="s">
        <v>1386</v>
      </c>
      <c r="D926" s="38" t="s">
        <v>2961</v>
      </c>
      <c r="E926" s="38"/>
      <c r="F926" s="38" t="s">
        <v>2962</v>
      </c>
      <c r="K926" s="44">
        <v>27.15</v>
      </c>
    </row>
    <row r="927" spans="3:11">
      <c r="C927" s="38" t="s">
        <v>1386</v>
      </c>
      <c r="D927" s="38" t="s">
        <v>2963</v>
      </c>
      <c r="E927" s="38"/>
      <c r="F927" s="38" t="s">
        <v>2964</v>
      </c>
      <c r="K927" s="44">
        <v>25.14</v>
      </c>
    </row>
    <row r="928" spans="3:11">
      <c r="C928" s="38" t="s">
        <v>1386</v>
      </c>
      <c r="D928" s="38" t="s">
        <v>2965</v>
      </c>
      <c r="E928" s="38"/>
      <c r="F928" s="38" t="s">
        <v>2966</v>
      </c>
      <c r="K928" s="44">
        <v>0.03</v>
      </c>
    </row>
    <row r="929" spans="3:11">
      <c r="C929" s="38" t="s">
        <v>1386</v>
      </c>
      <c r="D929" s="38" t="s">
        <v>2967</v>
      </c>
      <c r="E929" s="38"/>
      <c r="F929" s="38" t="s">
        <v>2968</v>
      </c>
      <c r="K929" s="44">
        <v>8.3800000000000008</v>
      </c>
    </row>
    <row r="930" spans="3:11">
      <c r="C930" s="38" t="s">
        <v>1386</v>
      </c>
      <c r="D930" s="38" t="s">
        <v>2969</v>
      </c>
      <c r="E930" s="38"/>
      <c r="F930" s="38" t="s">
        <v>2970</v>
      </c>
      <c r="K930" s="44">
        <v>73.22</v>
      </c>
    </row>
    <row r="931" spans="3:11">
      <c r="C931" s="38" t="s">
        <v>1386</v>
      </c>
      <c r="D931" s="38" t="s">
        <v>2971</v>
      </c>
      <c r="E931" s="38"/>
      <c r="F931" s="38" t="s">
        <v>2972</v>
      </c>
      <c r="K931" s="44">
        <v>8.3800000000000008</v>
      </c>
    </row>
    <row r="932" spans="3:11">
      <c r="C932" s="38" t="s">
        <v>1386</v>
      </c>
      <c r="D932" s="38" t="s">
        <v>2973</v>
      </c>
      <c r="E932" s="38"/>
      <c r="F932" s="38" t="s">
        <v>2974</v>
      </c>
      <c r="K932" s="44">
        <v>0.03</v>
      </c>
    </row>
    <row r="933" spans="3:11">
      <c r="C933" s="38" t="s">
        <v>1386</v>
      </c>
      <c r="D933" s="38" t="s">
        <v>2975</v>
      </c>
      <c r="E933" s="38"/>
      <c r="F933" s="38" t="s">
        <v>2976</v>
      </c>
      <c r="K933" s="44">
        <v>25.14</v>
      </c>
    </row>
    <row r="934" spans="3:11">
      <c r="C934" s="38" t="s">
        <v>1386</v>
      </c>
      <c r="D934" s="38" t="s">
        <v>2977</v>
      </c>
      <c r="E934" s="38"/>
      <c r="F934" s="38" t="s">
        <v>2978</v>
      </c>
      <c r="K934" s="44">
        <v>4.92</v>
      </c>
    </row>
    <row r="935" spans="3:11">
      <c r="C935" s="38" t="s">
        <v>1386</v>
      </c>
      <c r="D935" s="38" t="s">
        <v>2979</v>
      </c>
      <c r="E935" s="38"/>
      <c r="F935" s="38" t="s">
        <v>2980</v>
      </c>
      <c r="K935" s="44">
        <v>26.07</v>
      </c>
    </row>
    <row r="936" spans="3:11">
      <c r="C936" s="38" t="s">
        <v>1386</v>
      </c>
      <c r="D936" s="38" t="s">
        <v>2981</v>
      </c>
      <c r="E936" s="38"/>
      <c r="F936" s="38" t="s">
        <v>2982</v>
      </c>
      <c r="K936" s="44">
        <v>182.33</v>
      </c>
    </row>
    <row r="937" spans="3:11">
      <c r="C937" s="38" t="s">
        <v>1386</v>
      </c>
      <c r="D937" s="38" t="s">
        <v>2983</v>
      </c>
      <c r="E937" s="38"/>
      <c r="F937" s="38" t="s">
        <v>2984</v>
      </c>
      <c r="K937" s="44">
        <v>8.3800000000000008</v>
      </c>
    </row>
    <row r="938" spans="3:11">
      <c r="C938" s="38" t="s">
        <v>1386</v>
      </c>
      <c r="D938" s="38" t="s">
        <v>9926</v>
      </c>
      <c r="E938" s="38"/>
      <c r="F938" s="38" t="s">
        <v>9927</v>
      </c>
      <c r="K938" s="44">
        <v>8.3800000000000008</v>
      </c>
    </row>
    <row r="939" spans="3:11">
      <c r="C939" s="38" t="s">
        <v>1386</v>
      </c>
      <c r="D939" s="38" t="s">
        <v>2985</v>
      </c>
      <c r="E939" s="38"/>
      <c r="F939" s="38" t="s">
        <v>2986</v>
      </c>
      <c r="K939" s="44">
        <v>3.98</v>
      </c>
    </row>
    <row r="940" spans="3:11">
      <c r="C940" s="38" t="s">
        <v>1386</v>
      </c>
      <c r="D940" s="38" t="s">
        <v>2987</v>
      </c>
      <c r="E940" s="38"/>
      <c r="F940" s="38" t="s">
        <v>2988</v>
      </c>
      <c r="K940" s="44">
        <v>18.13</v>
      </c>
    </row>
    <row r="941" spans="3:11">
      <c r="C941" s="38" t="s">
        <v>1386</v>
      </c>
      <c r="D941" s="38" t="s">
        <v>2989</v>
      </c>
      <c r="E941" s="38"/>
      <c r="F941" s="38" t="s">
        <v>2990</v>
      </c>
      <c r="K941" s="44">
        <v>48.85</v>
      </c>
    </row>
    <row r="942" spans="3:11">
      <c r="C942" s="38" t="s">
        <v>1386</v>
      </c>
      <c r="D942" s="38" t="s">
        <v>2991</v>
      </c>
      <c r="E942" s="38"/>
      <c r="F942" s="38" t="s">
        <v>2992</v>
      </c>
      <c r="K942" s="44">
        <v>8.3800000000000008</v>
      </c>
    </row>
    <row r="943" spans="3:11">
      <c r="C943" s="38" t="s">
        <v>1386</v>
      </c>
      <c r="D943" s="38" t="s">
        <v>2993</v>
      </c>
      <c r="E943" s="38"/>
      <c r="F943" s="38" t="s">
        <v>2994</v>
      </c>
      <c r="K943" s="44">
        <v>16.11</v>
      </c>
    </row>
    <row r="944" spans="3:11">
      <c r="C944" s="38" t="s">
        <v>1386</v>
      </c>
      <c r="D944" s="38" t="s">
        <v>2995</v>
      </c>
      <c r="E944" s="38"/>
      <c r="F944" s="38" t="s">
        <v>2996</v>
      </c>
      <c r="K944" s="44">
        <v>37.24</v>
      </c>
    </row>
    <row r="945" spans="3:11">
      <c r="C945" s="38" t="s">
        <v>1386</v>
      </c>
      <c r="D945" s="38" t="s">
        <v>2997</v>
      </c>
      <c r="E945" s="38"/>
      <c r="F945" s="38" t="s">
        <v>2998</v>
      </c>
      <c r="K945" s="44">
        <v>8.3800000000000008</v>
      </c>
    </row>
    <row r="946" spans="3:11">
      <c r="C946" s="38" t="s">
        <v>1386</v>
      </c>
      <c r="D946" s="38" t="s">
        <v>2999</v>
      </c>
      <c r="E946" s="38"/>
      <c r="F946" s="38" t="s">
        <v>3000</v>
      </c>
      <c r="K946" s="44">
        <v>4.1900000000000004</v>
      </c>
    </row>
    <row r="947" spans="3:11">
      <c r="C947" s="38" t="s">
        <v>1386</v>
      </c>
      <c r="D947" s="38" t="s">
        <v>3001</v>
      </c>
      <c r="E947" s="38"/>
      <c r="F947" s="38" t="s">
        <v>3002</v>
      </c>
      <c r="K947" s="44">
        <v>16.97</v>
      </c>
    </row>
    <row r="948" spans="3:11">
      <c r="C948" s="38" t="s">
        <v>1386</v>
      </c>
      <c r="D948" s="38" t="s">
        <v>3003</v>
      </c>
      <c r="E948" s="38"/>
      <c r="F948" s="38" t="s">
        <v>3004</v>
      </c>
      <c r="K948" s="44">
        <v>5.53</v>
      </c>
    </row>
    <row r="949" spans="3:11">
      <c r="C949" s="38" t="s">
        <v>1386</v>
      </c>
      <c r="D949" s="38" t="s">
        <v>3005</v>
      </c>
      <c r="E949" s="38"/>
      <c r="F949" s="38" t="s">
        <v>3006</v>
      </c>
      <c r="K949" s="44">
        <v>59.49</v>
      </c>
    </row>
    <row r="950" spans="3:11">
      <c r="C950" s="38" t="s">
        <v>1386</v>
      </c>
      <c r="D950" s="38" t="s">
        <v>3007</v>
      </c>
      <c r="E950" s="38"/>
      <c r="F950" s="38" t="s">
        <v>3008</v>
      </c>
      <c r="K950" s="44">
        <v>13.2</v>
      </c>
    </row>
    <row r="951" spans="3:11">
      <c r="C951" s="38" t="s">
        <v>1386</v>
      </c>
      <c r="D951" s="38" t="s">
        <v>3009</v>
      </c>
      <c r="E951" s="38"/>
      <c r="F951" s="38" t="s">
        <v>3010</v>
      </c>
      <c r="K951" s="44">
        <v>25.54</v>
      </c>
    </row>
    <row r="952" spans="3:11">
      <c r="C952" s="38" t="s">
        <v>1386</v>
      </c>
      <c r="D952" s="38" t="s">
        <v>3011</v>
      </c>
      <c r="E952" s="38"/>
      <c r="F952" s="38" t="s">
        <v>3012</v>
      </c>
      <c r="K952" s="44">
        <v>257.32</v>
      </c>
    </row>
    <row r="953" spans="3:11">
      <c r="C953" s="38" t="s">
        <v>1386</v>
      </c>
      <c r="D953" s="38" t="s">
        <v>3013</v>
      </c>
      <c r="E953" s="38"/>
      <c r="F953" s="38" t="s">
        <v>3014</v>
      </c>
      <c r="K953" s="44">
        <v>47.97</v>
      </c>
    </row>
    <row r="954" spans="3:11">
      <c r="C954" s="38" t="s">
        <v>1386</v>
      </c>
      <c r="D954" s="38" t="s">
        <v>3015</v>
      </c>
      <c r="E954" s="38"/>
      <c r="F954" s="38" t="s">
        <v>3016</v>
      </c>
      <c r="K954" s="44">
        <v>9.48</v>
      </c>
    </row>
    <row r="955" spans="3:11">
      <c r="C955" s="38" t="s">
        <v>1386</v>
      </c>
      <c r="D955" s="38" t="s">
        <v>9928</v>
      </c>
      <c r="E955" s="38"/>
      <c r="F955" s="38" t="s">
        <v>9929</v>
      </c>
      <c r="K955" s="44">
        <v>1.68</v>
      </c>
    </row>
    <row r="956" spans="3:11">
      <c r="C956" s="38" t="s">
        <v>1386</v>
      </c>
      <c r="D956" s="38" t="s">
        <v>3017</v>
      </c>
      <c r="E956" s="38"/>
      <c r="F956" s="38" t="s">
        <v>3018</v>
      </c>
      <c r="K956" s="44">
        <v>9.14</v>
      </c>
    </row>
    <row r="957" spans="3:11">
      <c r="C957" s="38" t="s">
        <v>1386</v>
      </c>
      <c r="D957" s="38" t="s">
        <v>3019</v>
      </c>
      <c r="E957" s="38"/>
      <c r="F957" s="38" t="s">
        <v>3020</v>
      </c>
      <c r="K957" s="44">
        <v>2.0699999999999998</v>
      </c>
    </row>
    <row r="958" spans="3:11">
      <c r="C958" s="38" t="s">
        <v>1386</v>
      </c>
      <c r="D958" s="38" t="s">
        <v>3021</v>
      </c>
      <c r="E958" s="38"/>
      <c r="F958" s="38" t="s">
        <v>3022</v>
      </c>
      <c r="K958" s="44">
        <v>16.96</v>
      </c>
    </row>
    <row r="959" spans="3:11">
      <c r="C959" s="38" t="s">
        <v>1386</v>
      </c>
      <c r="D959" s="38" t="s">
        <v>3023</v>
      </c>
      <c r="E959" s="38"/>
      <c r="F959" s="38" t="s">
        <v>3024</v>
      </c>
      <c r="K959" s="44">
        <v>7.09</v>
      </c>
    </row>
    <row r="960" spans="3:11">
      <c r="C960" s="38" t="s">
        <v>1386</v>
      </c>
      <c r="D960" s="38" t="s">
        <v>9930</v>
      </c>
      <c r="E960" s="38"/>
      <c r="F960" s="38" t="s">
        <v>9931</v>
      </c>
      <c r="K960" s="44">
        <v>8.3800000000000008</v>
      </c>
    </row>
    <row r="961" spans="3:11">
      <c r="C961" s="38" t="s">
        <v>1386</v>
      </c>
      <c r="D961" s="38" t="s">
        <v>3025</v>
      </c>
      <c r="E961" s="38"/>
      <c r="F961" s="38" t="s">
        <v>3026</v>
      </c>
      <c r="K961" s="44">
        <v>25.14</v>
      </c>
    </row>
    <row r="962" spans="3:11">
      <c r="C962" s="38" t="s">
        <v>1386</v>
      </c>
      <c r="D962" s="38" t="s">
        <v>3027</v>
      </c>
      <c r="E962" s="38"/>
      <c r="F962" s="38" t="s">
        <v>3028</v>
      </c>
      <c r="K962" s="44">
        <v>8.3800000000000008</v>
      </c>
    </row>
    <row r="963" spans="3:11">
      <c r="C963" s="38" t="s">
        <v>1386</v>
      </c>
      <c r="D963" s="38" t="s">
        <v>9932</v>
      </c>
      <c r="E963" s="38"/>
      <c r="F963" s="38" t="s">
        <v>9933</v>
      </c>
      <c r="K963" s="44">
        <v>4.1900000000000004</v>
      </c>
    </row>
    <row r="964" spans="3:11">
      <c r="C964" s="38" t="s">
        <v>1386</v>
      </c>
      <c r="D964" s="38" t="s">
        <v>3029</v>
      </c>
      <c r="E964" s="38"/>
      <c r="F964" s="38" t="s">
        <v>3030</v>
      </c>
      <c r="K964" s="44">
        <v>25.14</v>
      </c>
    </row>
    <row r="965" spans="3:11">
      <c r="C965" s="38" t="s">
        <v>1386</v>
      </c>
      <c r="D965" s="38" t="s">
        <v>3031</v>
      </c>
      <c r="E965" s="38"/>
      <c r="F965" s="38" t="s">
        <v>3032</v>
      </c>
      <c r="K965" s="44">
        <v>1.93</v>
      </c>
    </row>
    <row r="966" spans="3:11">
      <c r="C966" s="38" t="s">
        <v>1386</v>
      </c>
      <c r="D966" s="38" t="s">
        <v>3033</v>
      </c>
      <c r="E966" s="38"/>
      <c r="F966" s="38" t="s">
        <v>3034</v>
      </c>
      <c r="K966" s="44">
        <v>20.12</v>
      </c>
    </row>
    <row r="967" spans="3:11">
      <c r="C967" s="38" t="s">
        <v>1386</v>
      </c>
      <c r="D967" s="38" t="s">
        <v>3035</v>
      </c>
      <c r="E967" s="38"/>
      <c r="F967" s="38" t="s">
        <v>3036</v>
      </c>
      <c r="K967" s="44">
        <v>25.59</v>
      </c>
    </row>
    <row r="968" spans="3:11">
      <c r="C968" s="38" t="s">
        <v>1386</v>
      </c>
      <c r="D968" s="38" t="s">
        <v>3037</v>
      </c>
      <c r="E968" s="38"/>
      <c r="F968" s="38" t="s">
        <v>3038</v>
      </c>
      <c r="K968" s="44">
        <v>16.760000000000002</v>
      </c>
    </row>
    <row r="969" spans="3:11">
      <c r="C969" s="38" t="s">
        <v>1386</v>
      </c>
      <c r="D969" s="38" t="s">
        <v>3039</v>
      </c>
      <c r="E969" s="38"/>
      <c r="F969" s="38" t="s">
        <v>3040</v>
      </c>
      <c r="K969" s="44">
        <v>14.35</v>
      </c>
    </row>
    <row r="970" spans="3:11">
      <c r="C970" s="38" t="s">
        <v>1386</v>
      </c>
      <c r="D970" s="38" t="s">
        <v>3041</v>
      </c>
      <c r="E970" s="38"/>
      <c r="F970" s="38" t="s">
        <v>3042</v>
      </c>
      <c r="K970" s="44">
        <v>26.75</v>
      </c>
    </row>
    <row r="971" spans="3:11">
      <c r="C971" s="38" t="s">
        <v>1386</v>
      </c>
      <c r="D971" s="38" t="s">
        <v>3043</v>
      </c>
      <c r="E971" s="38"/>
      <c r="F971" s="38" t="s">
        <v>3044</v>
      </c>
      <c r="K971" s="44">
        <v>6.69</v>
      </c>
    </row>
    <row r="972" spans="3:11">
      <c r="C972" s="38" t="s">
        <v>1386</v>
      </c>
      <c r="D972" s="38" t="s">
        <v>3045</v>
      </c>
      <c r="E972" s="38"/>
      <c r="F972" s="38" t="s">
        <v>3046</v>
      </c>
      <c r="K972" s="44">
        <v>33.950000000000003</v>
      </c>
    </row>
    <row r="973" spans="3:11">
      <c r="C973" s="38" t="s">
        <v>1386</v>
      </c>
      <c r="D973" s="38" t="s">
        <v>3047</v>
      </c>
      <c r="E973" s="38"/>
      <c r="F973" s="38" t="s">
        <v>3048</v>
      </c>
      <c r="K973" s="44">
        <v>8.3800000000000008</v>
      </c>
    </row>
    <row r="974" spans="3:11">
      <c r="C974" s="38" t="s">
        <v>1386</v>
      </c>
      <c r="D974" s="38" t="s">
        <v>9934</v>
      </c>
      <c r="E974" s="38"/>
      <c r="F974" s="38" t="s">
        <v>9935</v>
      </c>
      <c r="K974" s="44">
        <v>9.6</v>
      </c>
    </row>
    <row r="975" spans="3:11">
      <c r="C975" s="38" t="s">
        <v>1386</v>
      </c>
      <c r="D975" s="38" t="s">
        <v>3049</v>
      </c>
      <c r="E975" s="38"/>
      <c r="F975" s="38" t="s">
        <v>3050</v>
      </c>
      <c r="K975" s="44">
        <v>25.49</v>
      </c>
    </row>
    <row r="976" spans="3:11">
      <c r="C976" s="38" t="s">
        <v>1386</v>
      </c>
      <c r="D976" s="38" t="s">
        <v>3051</v>
      </c>
      <c r="E976" s="38"/>
      <c r="F976" s="38" t="s">
        <v>3052</v>
      </c>
      <c r="K976" s="44">
        <v>25.14</v>
      </c>
    </row>
    <row r="977" spans="3:11">
      <c r="C977" s="38" t="s">
        <v>1386</v>
      </c>
      <c r="D977" s="38" t="s">
        <v>3053</v>
      </c>
      <c r="E977" s="38"/>
      <c r="F977" s="38" t="s">
        <v>3054</v>
      </c>
      <c r="K977" s="44">
        <v>305.36</v>
      </c>
    </row>
    <row r="978" spans="3:11">
      <c r="C978" s="38" t="s">
        <v>1386</v>
      </c>
      <c r="D978" s="38" t="s">
        <v>3055</v>
      </c>
      <c r="E978" s="38"/>
      <c r="F978" s="38" t="s">
        <v>3056</v>
      </c>
      <c r="K978" s="44">
        <v>-5.13</v>
      </c>
    </row>
    <row r="979" spans="3:11">
      <c r="C979" s="38" t="s">
        <v>1386</v>
      </c>
      <c r="D979" s="38" t="s">
        <v>3057</v>
      </c>
      <c r="E979" s="38"/>
      <c r="F979" s="38" t="s">
        <v>3058</v>
      </c>
      <c r="K979" s="44">
        <v>29.69</v>
      </c>
    </row>
    <row r="980" spans="3:11">
      <c r="C980" s="38" t="s">
        <v>1386</v>
      </c>
      <c r="D980" s="38" t="s">
        <v>3059</v>
      </c>
      <c r="E980" s="38"/>
      <c r="F980" s="38" t="s">
        <v>3060</v>
      </c>
      <c r="K980" s="44">
        <v>8.49</v>
      </c>
    </row>
    <row r="981" spans="3:11">
      <c r="C981" s="38" t="s">
        <v>1386</v>
      </c>
      <c r="D981" s="38" t="s">
        <v>3061</v>
      </c>
      <c r="E981" s="38"/>
      <c r="F981" s="38" t="s">
        <v>3062</v>
      </c>
      <c r="K981" s="44">
        <v>36.9</v>
      </c>
    </row>
    <row r="982" spans="3:11">
      <c r="C982" s="38" t="s">
        <v>1386</v>
      </c>
      <c r="D982" s="38" t="s">
        <v>9936</v>
      </c>
      <c r="E982" s="38"/>
      <c r="F982" s="38" t="s">
        <v>9937</v>
      </c>
      <c r="K982" s="44">
        <v>8.3800000000000008</v>
      </c>
    </row>
    <row r="983" spans="3:11">
      <c r="C983" s="38" t="s">
        <v>1386</v>
      </c>
      <c r="D983" s="38" t="s">
        <v>3063</v>
      </c>
      <c r="E983" s="38"/>
      <c r="F983" s="38" t="s">
        <v>3064</v>
      </c>
      <c r="K983" s="44">
        <v>25.14</v>
      </c>
    </row>
    <row r="984" spans="3:11">
      <c r="C984" s="38" t="s">
        <v>1386</v>
      </c>
      <c r="D984" s="38" t="s">
        <v>3065</v>
      </c>
      <c r="E984" s="38"/>
      <c r="F984" s="38" t="s">
        <v>3066</v>
      </c>
      <c r="K984" s="44">
        <v>22.9</v>
      </c>
    </row>
    <row r="985" spans="3:11">
      <c r="C985" s="38" t="s">
        <v>1386</v>
      </c>
      <c r="D985" s="38" t="s">
        <v>3067</v>
      </c>
      <c r="E985" s="38"/>
      <c r="F985" s="38" t="s">
        <v>3068</v>
      </c>
      <c r="K985" s="44">
        <v>25.14</v>
      </c>
    </row>
    <row r="986" spans="3:11">
      <c r="C986" s="38" t="s">
        <v>1386</v>
      </c>
      <c r="D986" s="38" t="s">
        <v>3069</v>
      </c>
      <c r="E986" s="38"/>
      <c r="F986" s="38" t="s">
        <v>3070</v>
      </c>
      <c r="K986" s="44">
        <v>4.1900000000000004</v>
      </c>
    </row>
    <row r="987" spans="3:11">
      <c r="C987" s="38" t="s">
        <v>1386</v>
      </c>
      <c r="D987" s="38" t="s">
        <v>3071</v>
      </c>
      <c r="E987" s="38"/>
      <c r="F987" s="38" t="s">
        <v>3072</v>
      </c>
      <c r="K987" s="44">
        <v>16.760000000000002</v>
      </c>
    </row>
    <row r="988" spans="3:11">
      <c r="C988" s="38" t="s">
        <v>1386</v>
      </c>
      <c r="D988" s="38" t="s">
        <v>3073</v>
      </c>
      <c r="E988" s="38"/>
      <c r="F988" s="38" t="s">
        <v>3074</v>
      </c>
      <c r="K988" s="44">
        <v>31.27</v>
      </c>
    </row>
    <row r="989" spans="3:11">
      <c r="C989" s="38" t="s">
        <v>1386</v>
      </c>
      <c r="D989" s="38" t="s">
        <v>3075</v>
      </c>
      <c r="E989" s="38"/>
      <c r="F989" s="38" t="s">
        <v>3076</v>
      </c>
      <c r="K989" s="44">
        <v>25.14</v>
      </c>
    </row>
    <row r="990" spans="3:11">
      <c r="C990" s="38" t="s">
        <v>1386</v>
      </c>
      <c r="D990" s="38" t="s">
        <v>3077</v>
      </c>
      <c r="E990" s="38"/>
      <c r="F990" s="38" t="s">
        <v>3078</v>
      </c>
      <c r="K990" s="44">
        <v>9.0500000000000007</v>
      </c>
    </row>
    <row r="991" spans="3:11">
      <c r="C991" s="38" t="s">
        <v>1386</v>
      </c>
      <c r="D991" s="38" t="s">
        <v>3079</v>
      </c>
      <c r="E991" s="38"/>
      <c r="F991" s="38" t="s">
        <v>3080</v>
      </c>
      <c r="K991" s="44">
        <v>21.51</v>
      </c>
    </row>
    <row r="992" spans="3:11">
      <c r="C992" s="38" t="s">
        <v>1386</v>
      </c>
      <c r="D992" s="38" t="s">
        <v>3081</v>
      </c>
      <c r="E992" s="38"/>
      <c r="F992" s="38" t="s">
        <v>3082</v>
      </c>
      <c r="K992" s="44">
        <v>25.14</v>
      </c>
    </row>
    <row r="993" spans="1:11">
      <c r="C993" s="38" t="s">
        <v>1386</v>
      </c>
      <c r="D993" s="38" t="s">
        <v>3083</v>
      </c>
      <c r="E993" s="38"/>
      <c r="F993" s="38" t="s">
        <v>3084</v>
      </c>
      <c r="K993" s="44">
        <v>21.51</v>
      </c>
    </row>
    <row r="994" spans="1:11">
      <c r="C994" s="38" t="s">
        <v>1386</v>
      </c>
      <c r="D994" s="38" t="s">
        <v>3085</v>
      </c>
      <c r="E994" s="38"/>
      <c r="F994" s="38" t="s">
        <v>3086</v>
      </c>
      <c r="K994" s="44">
        <v>8.3800000000000008</v>
      </c>
    </row>
    <row r="995" spans="1:11">
      <c r="C995" s="38" t="s">
        <v>1386</v>
      </c>
      <c r="D995" s="38" t="s">
        <v>3087</v>
      </c>
      <c r="E995" s="38"/>
      <c r="F995" s="38" t="s">
        <v>3088</v>
      </c>
      <c r="K995" s="44">
        <v>30.75</v>
      </c>
    </row>
    <row r="996" spans="1:11">
      <c r="C996" s="38" t="s">
        <v>1386</v>
      </c>
      <c r="D996" s="38" t="s">
        <v>3089</v>
      </c>
      <c r="E996" s="38"/>
      <c r="F996" s="38" t="s">
        <v>3090</v>
      </c>
      <c r="K996" s="44">
        <v>-28.32</v>
      </c>
    </row>
    <row r="997" spans="1:11">
      <c r="C997" s="38" t="s">
        <v>1386</v>
      </c>
      <c r="D997" s="38" t="s">
        <v>3091</v>
      </c>
      <c r="E997" s="38"/>
      <c r="F997" s="38" t="s">
        <v>3092</v>
      </c>
      <c r="K997" s="44">
        <v>-25.14</v>
      </c>
    </row>
    <row r="998" spans="1:11">
      <c r="C998" s="38" t="s">
        <v>1386</v>
      </c>
      <c r="D998" s="38" t="s">
        <v>3093</v>
      </c>
      <c r="E998" s="38"/>
      <c r="F998" s="38" t="s">
        <v>3094</v>
      </c>
      <c r="K998" s="44">
        <v>8.3800000000000008</v>
      </c>
    </row>
    <row r="999" spans="1:11">
      <c r="C999" s="38" t="s">
        <v>1386</v>
      </c>
      <c r="D999" s="38" t="s">
        <v>3095</v>
      </c>
      <c r="E999" s="38"/>
      <c r="F999" s="38" t="s">
        <v>3096</v>
      </c>
      <c r="K999" s="44">
        <v>57.53</v>
      </c>
    </row>
    <row r="1000" spans="1:11">
      <c r="C1000" s="38" t="s">
        <v>1386</v>
      </c>
      <c r="D1000" s="38" t="s">
        <v>3097</v>
      </c>
      <c r="E1000" s="38"/>
      <c r="F1000" s="38" t="s">
        <v>3098</v>
      </c>
      <c r="K1000" s="44">
        <v>11.75</v>
      </c>
    </row>
    <row r="1001" spans="1:11">
      <c r="C1001" s="38" t="s">
        <v>1386</v>
      </c>
      <c r="D1001" s="38" t="s">
        <v>3099</v>
      </c>
      <c r="E1001" s="38"/>
      <c r="F1001" s="38" t="s">
        <v>3100</v>
      </c>
      <c r="K1001" s="44">
        <v>8.3800000000000008</v>
      </c>
    </row>
    <row r="1002" spans="1:11">
      <c r="C1002" s="38" t="s">
        <v>1386</v>
      </c>
      <c r="D1002" s="38" t="s">
        <v>3101</v>
      </c>
      <c r="E1002" s="38"/>
      <c r="F1002" s="38" t="s">
        <v>3102</v>
      </c>
      <c r="K1002" s="44">
        <v>63.55</v>
      </c>
    </row>
    <row r="1003" spans="1:11">
      <c r="C1003" s="38" t="s">
        <v>1386</v>
      </c>
      <c r="D1003" s="38" t="s">
        <v>3103</v>
      </c>
      <c r="E1003" s="38"/>
      <c r="F1003" s="38" t="s">
        <v>3104</v>
      </c>
      <c r="K1003" s="44">
        <v>3.93</v>
      </c>
    </row>
    <row r="1004" spans="1:11">
      <c r="C1004" s="38" t="s">
        <v>1386</v>
      </c>
      <c r="D1004" s="38" t="s">
        <v>3105</v>
      </c>
      <c r="E1004" s="38"/>
      <c r="F1004" s="38" t="s">
        <v>3106</v>
      </c>
      <c r="K1004" s="44">
        <v>32.229999999999997</v>
      </c>
    </row>
    <row r="1005" spans="1:11">
      <c r="C1005" s="38" t="s">
        <v>1386</v>
      </c>
      <c r="D1005" s="38" t="s">
        <v>3107</v>
      </c>
      <c r="E1005" s="38"/>
      <c r="F1005" s="38" t="s">
        <v>3108</v>
      </c>
      <c r="K1005" s="44">
        <v>8.3800000000000008</v>
      </c>
    </row>
    <row r="1006" spans="1:11">
      <c r="K1006" s="44"/>
    </row>
    <row r="1007" spans="1:11">
      <c r="A1007" s="38" t="s">
        <v>3109</v>
      </c>
      <c r="D1007" s="38" t="s">
        <v>3110</v>
      </c>
      <c r="E1007" s="38"/>
      <c r="K1007" s="50">
        <f>SUM(K1008:K1013)</f>
        <v>102.66</v>
      </c>
    </row>
    <row r="1008" spans="1:11">
      <c r="C1008" s="38" t="s">
        <v>1386</v>
      </c>
      <c r="D1008" s="38" t="s">
        <v>3111</v>
      </c>
      <c r="E1008" s="38"/>
      <c r="F1008" s="38" t="s">
        <v>3112</v>
      </c>
      <c r="K1008" s="44">
        <v>6.84</v>
      </c>
    </row>
    <row r="1009" spans="1:11">
      <c r="C1009" s="38" t="s">
        <v>1386</v>
      </c>
      <c r="D1009" s="38" t="s">
        <v>3113</v>
      </c>
      <c r="E1009" s="38"/>
      <c r="F1009" s="38" t="s">
        <v>3114</v>
      </c>
      <c r="K1009" s="44">
        <v>2.61</v>
      </c>
    </row>
    <row r="1010" spans="1:11">
      <c r="C1010" s="38" t="s">
        <v>1386</v>
      </c>
      <c r="D1010" s="38" t="s">
        <v>9938</v>
      </c>
      <c r="E1010" s="38"/>
      <c r="F1010" s="38" t="s">
        <v>9939</v>
      </c>
      <c r="K1010" s="44">
        <v>26.01</v>
      </c>
    </row>
    <row r="1011" spans="1:11">
      <c r="C1011" s="38" t="s">
        <v>1386</v>
      </c>
      <c r="D1011" s="38" t="s">
        <v>3115</v>
      </c>
      <c r="E1011" s="38"/>
      <c r="F1011" s="38" t="s">
        <v>3116</v>
      </c>
      <c r="K1011" s="44">
        <v>29.49</v>
      </c>
    </row>
    <row r="1012" spans="1:11">
      <c r="C1012" s="38" t="s">
        <v>1386</v>
      </c>
      <c r="D1012" s="38" t="s">
        <v>3117</v>
      </c>
      <c r="E1012" s="38"/>
      <c r="F1012" s="38" t="s">
        <v>3118</v>
      </c>
      <c r="K1012" s="44">
        <v>25.14</v>
      </c>
    </row>
    <row r="1013" spans="1:11">
      <c r="C1013" s="38" t="s">
        <v>1386</v>
      </c>
      <c r="D1013" s="38" t="s">
        <v>3119</v>
      </c>
      <c r="E1013" s="38"/>
      <c r="F1013" s="38" t="s">
        <v>3120</v>
      </c>
      <c r="K1013" s="44">
        <v>12.57</v>
      </c>
    </row>
    <row r="1015" spans="1:11">
      <c r="A1015" s="38" t="s">
        <v>3121</v>
      </c>
      <c r="D1015" s="38" t="s">
        <v>3122</v>
      </c>
      <c r="E1015" s="38"/>
      <c r="K1015" s="50">
        <f>SUM(K1016:K1019)</f>
        <v>226.32</v>
      </c>
    </row>
    <row r="1016" spans="1:11">
      <c r="C1016" s="38" t="s">
        <v>1386</v>
      </c>
      <c r="D1016" s="38" t="s">
        <v>3123</v>
      </c>
      <c r="E1016" s="38"/>
      <c r="F1016" s="38" t="s">
        <v>3124</v>
      </c>
      <c r="K1016" s="44">
        <v>30</v>
      </c>
    </row>
    <row r="1017" spans="1:11">
      <c r="C1017" s="38" t="s">
        <v>1386</v>
      </c>
      <c r="D1017" s="38" t="s">
        <v>3125</v>
      </c>
      <c r="E1017" s="38"/>
      <c r="F1017" s="38" t="s">
        <v>3126</v>
      </c>
      <c r="K1017" s="44">
        <v>60</v>
      </c>
    </row>
    <row r="1018" spans="1:11">
      <c r="C1018" s="38" t="s">
        <v>1386</v>
      </c>
      <c r="D1018" s="38" t="s">
        <v>3127</v>
      </c>
      <c r="E1018" s="38"/>
      <c r="F1018" s="38" t="s">
        <v>3128</v>
      </c>
      <c r="K1018" s="44">
        <v>110</v>
      </c>
    </row>
    <row r="1019" spans="1:11">
      <c r="C1019" s="38" t="s">
        <v>1386</v>
      </c>
      <c r="D1019" s="38" t="s">
        <v>3129</v>
      </c>
      <c r="E1019" s="38"/>
      <c r="F1019" s="38" t="s">
        <v>3130</v>
      </c>
      <c r="K1019" s="44">
        <v>26.32</v>
      </c>
    </row>
    <row r="1021" spans="1:11">
      <c r="A1021" s="38" t="s">
        <v>3131</v>
      </c>
      <c r="D1021" s="38" t="s">
        <v>3132</v>
      </c>
      <c r="E1021" s="38"/>
      <c r="K1021" s="50">
        <f>+K1022</f>
        <v>8.4</v>
      </c>
    </row>
    <row r="1022" spans="1:11">
      <c r="C1022" s="38" t="s">
        <v>1386</v>
      </c>
      <c r="D1022" s="38" t="s">
        <v>3133</v>
      </c>
      <c r="E1022" s="38"/>
      <c r="F1022" s="38" t="s">
        <v>3134</v>
      </c>
      <c r="K1022" s="44">
        <v>8.4</v>
      </c>
    </row>
    <row r="1024" spans="1:11">
      <c r="A1024" s="38" t="s">
        <v>3135</v>
      </c>
      <c r="D1024" s="38" t="s">
        <v>3136</v>
      </c>
      <c r="E1024" s="38"/>
      <c r="K1024" s="50">
        <f>SUM(K1025:K1034)</f>
        <v>122.99999999999999</v>
      </c>
    </row>
    <row r="1025" spans="1:11">
      <c r="C1025" s="38" t="s">
        <v>1386</v>
      </c>
      <c r="D1025" s="38" t="s">
        <v>3137</v>
      </c>
      <c r="E1025" s="38"/>
      <c r="F1025" s="38" t="s">
        <v>3138</v>
      </c>
      <c r="K1025" s="44">
        <v>40.36</v>
      </c>
    </row>
    <row r="1026" spans="1:11">
      <c r="C1026" s="38" t="s">
        <v>1386</v>
      </c>
      <c r="D1026" s="38" t="s">
        <v>3139</v>
      </c>
      <c r="E1026" s="38"/>
      <c r="F1026" s="38" t="s">
        <v>3140</v>
      </c>
      <c r="K1026" s="44">
        <v>4.37</v>
      </c>
    </row>
    <row r="1027" spans="1:11">
      <c r="C1027" s="38" t="s">
        <v>1386</v>
      </c>
      <c r="D1027" s="38" t="s">
        <v>3141</v>
      </c>
      <c r="E1027" s="38"/>
      <c r="F1027" s="38" t="s">
        <v>3142</v>
      </c>
      <c r="K1027" s="44">
        <v>3.23</v>
      </c>
    </row>
    <row r="1028" spans="1:11">
      <c r="C1028" s="38" t="s">
        <v>1386</v>
      </c>
      <c r="D1028" s="38" t="s">
        <v>3143</v>
      </c>
      <c r="E1028" s="38"/>
      <c r="F1028" s="38" t="s">
        <v>3144</v>
      </c>
      <c r="K1028" s="44">
        <v>-4.12</v>
      </c>
    </row>
    <row r="1029" spans="1:11">
      <c r="C1029" s="38" t="s">
        <v>1386</v>
      </c>
      <c r="D1029" s="38" t="s">
        <v>9940</v>
      </c>
      <c r="E1029" s="38"/>
      <c r="F1029" s="38" t="s">
        <v>9941</v>
      </c>
      <c r="K1029" s="44">
        <v>3.36</v>
      </c>
    </row>
    <row r="1030" spans="1:11">
      <c r="C1030" s="38" t="s">
        <v>1386</v>
      </c>
      <c r="D1030" s="38" t="s">
        <v>3145</v>
      </c>
      <c r="E1030" s="38"/>
      <c r="F1030" s="38" t="s">
        <v>3146</v>
      </c>
      <c r="K1030" s="44">
        <v>6.69</v>
      </c>
    </row>
    <row r="1031" spans="1:11">
      <c r="C1031" s="38" t="s">
        <v>1386</v>
      </c>
      <c r="D1031" s="38" t="s">
        <v>9942</v>
      </c>
      <c r="E1031" s="38"/>
      <c r="F1031" s="38" t="s">
        <v>9943</v>
      </c>
      <c r="K1031" s="44">
        <v>5.04</v>
      </c>
    </row>
    <row r="1032" spans="1:11">
      <c r="C1032" s="38" t="s">
        <v>1386</v>
      </c>
      <c r="D1032" s="38" t="s">
        <v>3147</v>
      </c>
      <c r="E1032" s="38"/>
      <c r="F1032" s="38" t="s">
        <v>3148</v>
      </c>
      <c r="K1032" s="44">
        <v>50.8</v>
      </c>
    </row>
    <row r="1033" spans="1:11">
      <c r="C1033" s="38" t="s">
        <v>1386</v>
      </c>
      <c r="D1033" s="38" t="s">
        <v>3149</v>
      </c>
      <c r="E1033" s="38"/>
      <c r="F1033" s="38" t="s">
        <v>3150</v>
      </c>
      <c r="K1033" s="44">
        <v>1.69</v>
      </c>
    </row>
    <row r="1034" spans="1:11">
      <c r="C1034" s="38" t="s">
        <v>1386</v>
      </c>
      <c r="D1034" s="38" t="s">
        <v>3151</v>
      </c>
      <c r="E1034" s="38"/>
      <c r="F1034" s="38" t="s">
        <v>3152</v>
      </c>
      <c r="K1034" s="44">
        <v>11.58</v>
      </c>
    </row>
    <row r="1035" spans="1:11">
      <c r="C1035" s="38"/>
      <c r="D1035" s="38"/>
      <c r="E1035" s="38"/>
      <c r="F1035" s="38"/>
    </row>
    <row r="1036" spans="1:11">
      <c r="A1036" s="38" t="s">
        <v>3153</v>
      </c>
      <c r="D1036" s="38" t="s">
        <v>3154</v>
      </c>
      <c r="E1036" s="38"/>
      <c r="K1036" s="50">
        <f>SUM(K1037:K1079)</f>
        <v>504.87999999999988</v>
      </c>
    </row>
    <row r="1037" spans="1:11">
      <c r="C1037" s="38" t="s">
        <v>1386</v>
      </c>
      <c r="D1037" s="38" t="s">
        <v>3155</v>
      </c>
      <c r="E1037" s="38"/>
      <c r="F1037" s="38" t="s">
        <v>3156</v>
      </c>
      <c r="K1037" s="44">
        <v>10.64</v>
      </c>
    </row>
    <row r="1038" spans="1:11">
      <c r="C1038" s="38" t="s">
        <v>1386</v>
      </c>
      <c r="D1038" s="38" t="s">
        <v>3157</v>
      </c>
      <c r="E1038" s="38"/>
      <c r="F1038" s="38" t="s">
        <v>3158</v>
      </c>
      <c r="K1038" s="44">
        <v>-0.54</v>
      </c>
    </row>
    <row r="1039" spans="1:11">
      <c r="C1039" s="38" t="s">
        <v>1386</v>
      </c>
      <c r="D1039" s="38" t="s">
        <v>3159</v>
      </c>
      <c r="E1039" s="38"/>
      <c r="F1039" s="38" t="s">
        <v>3160</v>
      </c>
      <c r="K1039" s="44">
        <v>5.04</v>
      </c>
    </row>
    <row r="1040" spans="1:11">
      <c r="C1040" s="38" t="s">
        <v>1386</v>
      </c>
      <c r="D1040" s="38" t="s">
        <v>3161</v>
      </c>
      <c r="E1040" s="38"/>
      <c r="F1040" s="38" t="s">
        <v>3162</v>
      </c>
      <c r="K1040" s="44">
        <v>2.5</v>
      </c>
    </row>
    <row r="1041" spans="3:11">
      <c r="C1041" s="38" t="s">
        <v>1386</v>
      </c>
      <c r="D1041" s="38" t="s">
        <v>3163</v>
      </c>
      <c r="E1041" s="38"/>
      <c r="F1041" s="38" t="s">
        <v>3164</v>
      </c>
      <c r="K1041" s="44">
        <v>16.8</v>
      </c>
    </row>
    <row r="1042" spans="3:11">
      <c r="C1042" s="38" t="s">
        <v>1386</v>
      </c>
      <c r="D1042" s="38" t="s">
        <v>3165</v>
      </c>
      <c r="E1042" s="38"/>
      <c r="F1042" s="38" t="s">
        <v>3166</v>
      </c>
      <c r="K1042" s="44">
        <v>40.72</v>
      </c>
    </row>
    <row r="1043" spans="3:11">
      <c r="C1043" s="38" t="s">
        <v>1386</v>
      </c>
      <c r="D1043" s="38" t="s">
        <v>3167</v>
      </c>
      <c r="E1043" s="38"/>
      <c r="F1043" s="38" t="s">
        <v>3168</v>
      </c>
      <c r="K1043" s="44">
        <v>5.04</v>
      </c>
    </row>
    <row r="1044" spans="3:11">
      <c r="C1044" s="38" t="s">
        <v>1386</v>
      </c>
      <c r="D1044" s="38" t="s">
        <v>3169</v>
      </c>
      <c r="E1044" s="38"/>
      <c r="F1044" s="38" t="s">
        <v>3170</v>
      </c>
      <c r="K1044" s="44">
        <v>8.5</v>
      </c>
    </row>
    <row r="1045" spans="3:11">
      <c r="C1045" s="38" t="s">
        <v>1386</v>
      </c>
      <c r="D1045" s="38" t="s">
        <v>3171</v>
      </c>
      <c r="E1045" s="38"/>
      <c r="F1045" s="38" t="s">
        <v>3172</v>
      </c>
      <c r="K1045" s="44">
        <v>5.04</v>
      </c>
    </row>
    <row r="1046" spans="3:11">
      <c r="C1046" s="38" t="s">
        <v>1386</v>
      </c>
      <c r="D1046" s="38" t="s">
        <v>3173</v>
      </c>
      <c r="E1046" s="38"/>
      <c r="F1046" s="38" t="s">
        <v>3174</v>
      </c>
      <c r="K1046" s="44">
        <v>42.79</v>
      </c>
    </row>
    <row r="1047" spans="3:11">
      <c r="C1047" s="38" t="s">
        <v>1386</v>
      </c>
      <c r="D1047" s="38" t="s">
        <v>3175</v>
      </c>
      <c r="E1047" s="38"/>
      <c r="F1047" s="38" t="s">
        <v>3176</v>
      </c>
      <c r="K1047" s="44">
        <v>42.48</v>
      </c>
    </row>
    <row r="1048" spans="3:11">
      <c r="C1048" s="38" t="s">
        <v>1386</v>
      </c>
      <c r="D1048" s="38" t="s">
        <v>3177</v>
      </c>
      <c r="E1048" s="38"/>
      <c r="F1048" s="38" t="s">
        <v>3178</v>
      </c>
      <c r="K1048" s="44">
        <v>5.86</v>
      </c>
    </row>
    <row r="1049" spans="3:11">
      <c r="C1049" s="38" t="s">
        <v>1386</v>
      </c>
      <c r="D1049" s="38" t="s">
        <v>3179</v>
      </c>
      <c r="E1049" s="38"/>
      <c r="F1049" s="38" t="s">
        <v>3180</v>
      </c>
      <c r="K1049" s="44">
        <v>-0.46</v>
      </c>
    </row>
    <row r="1050" spans="3:11">
      <c r="C1050" s="38" t="s">
        <v>1386</v>
      </c>
      <c r="D1050" s="38" t="s">
        <v>3181</v>
      </c>
      <c r="E1050" s="38"/>
      <c r="F1050" s="38" t="s">
        <v>3182</v>
      </c>
      <c r="K1050" s="44">
        <v>6.84</v>
      </c>
    </row>
    <row r="1051" spans="3:11">
      <c r="C1051" s="38" t="s">
        <v>1386</v>
      </c>
      <c r="D1051" s="38" t="s">
        <v>3183</v>
      </c>
      <c r="E1051" s="38"/>
      <c r="F1051" s="38" t="s">
        <v>3184</v>
      </c>
      <c r="K1051" s="44">
        <v>5.0599999999999996</v>
      </c>
    </row>
    <row r="1052" spans="3:11">
      <c r="C1052" s="38" t="s">
        <v>1386</v>
      </c>
      <c r="D1052" s="38" t="s">
        <v>3185</v>
      </c>
      <c r="E1052" s="38"/>
      <c r="F1052" s="38" t="s">
        <v>3186</v>
      </c>
      <c r="K1052" s="44">
        <v>5.04</v>
      </c>
    </row>
    <row r="1053" spans="3:11">
      <c r="C1053" s="38" t="s">
        <v>1386</v>
      </c>
      <c r="D1053" s="38" t="s">
        <v>3187</v>
      </c>
      <c r="E1053" s="38"/>
      <c r="F1053" s="38" t="s">
        <v>3188</v>
      </c>
      <c r="K1053" s="44">
        <v>2.81</v>
      </c>
    </row>
    <row r="1054" spans="3:11">
      <c r="C1054" s="38" t="s">
        <v>1386</v>
      </c>
      <c r="D1054" s="38" t="s">
        <v>3189</v>
      </c>
      <c r="E1054" s="38"/>
      <c r="F1054" s="38" t="s">
        <v>3190</v>
      </c>
      <c r="K1054" s="44">
        <v>8.2799999999999994</v>
      </c>
    </row>
    <row r="1055" spans="3:11">
      <c r="C1055" s="38" t="s">
        <v>1386</v>
      </c>
      <c r="D1055" s="38" t="s">
        <v>3191</v>
      </c>
      <c r="E1055" s="38"/>
      <c r="F1055" s="38" t="s">
        <v>3192</v>
      </c>
      <c r="K1055" s="44">
        <v>50.58</v>
      </c>
    </row>
    <row r="1056" spans="3:11">
      <c r="C1056" s="38" t="s">
        <v>1386</v>
      </c>
      <c r="D1056" s="38" t="s">
        <v>3193</v>
      </c>
      <c r="E1056" s="38"/>
      <c r="F1056" s="38" t="s">
        <v>3194</v>
      </c>
      <c r="K1056" s="44">
        <v>56.47</v>
      </c>
    </row>
    <row r="1057" spans="3:11">
      <c r="C1057" s="38" t="s">
        <v>1386</v>
      </c>
      <c r="D1057" s="38" t="s">
        <v>3195</v>
      </c>
      <c r="E1057" s="38"/>
      <c r="F1057" s="38" t="s">
        <v>3196</v>
      </c>
      <c r="K1057" s="44">
        <v>19.53</v>
      </c>
    </row>
    <row r="1058" spans="3:11">
      <c r="C1058" s="38" t="s">
        <v>1386</v>
      </c>
      <c r="D1058" s="38" t="s">
        <v>3197</v>
      </c>
      <c r="E1058" s="38"/>
      <c r="F1058" s="38" t="s">
        <v>3198</v>
      </c>
      <c r="K1058" s="44">
        <v>5.69</v>
      </c>
    </row>
    <row r="1059" spans="3:11">
      <c r="C1059" s="38" t="s">
        <v>1386</v>
      </c>
      <c r="D1059" s="38" t="s">
        <v>9944</v>
      </c>
      <c r="E1059" s="38"/>
      <c r="F1059" s="38" t="s">
        <v>9945</v>
      </c>
      <c r="K1059" s="44">
        <v>9.34</v>
      </c>
    </row>
    <row r="1060" spans="3:11">
      <c r="C1060" s="38" t="s">
        <v>1386</v>
      </c>
      <c r="D1060" s="38" t="s">
        <v>3199</v>
      </c>
      <c r="E1060" s="38"/>
      <c r="F1060" s="38" t="s">
        <v>3200</v>
      </c>
      <c r="K1060" s="44">
        <v>1.74</v>
      </c>
    </row>
    <row r="1061" spans="3:11">
      <c r="C1061" s="38" t="s">
        <v>1386</v>
      </c>
      <c r="D1061" s="38" t="s">
        <v>3201</v>
      </c>
      <c r="E1061" s="38"/>
      <c r="F1061" s="38" t="s">
        <v>3202</v>
      </c>
      <c r="K1061" s="44">
        <v>3.93</v>
      </c>
    </row>
    <row r="1062" spans="3:11">
      <c r="C1062" s="38" t="s">
        <v>1386</v>
      </c>
      <c r="D1062" s="38" t="s">
        <v>3203</v>
      </c>
      <c r="E1062" s="38"/>
      <c r="F1062" s="38" t="s">
        <v>3204</v>
      </c>
      <c r="K1062" s="44">
        <v>2.71</v>
      </c>
    </row>
    <row r="1063" spans="3:11">
      <c r="C1063" s="38" t="s">
        <v>1386</v>
      </c>
      <c r="D1063" s="38" t="s">
        <v>3205</v>
      </c>
      <c r="E1063" s="38"/>
      <c r="F1063" s="38" t="s">
        <v>3206</v>
      </c>
      <c r="K1063" s="44">
        <v>6.32</v>
      </c>
    </row>
    <row r="1064" spans="3:11">
      <c r="C1064" s="38" t="s">
        <v>1386</v>
      </c>
      <c r="D1064" s="38" t="s">
        <v>3207</v>
      </c>
      <c r="E1064" s="38"/>
      <c r="F1064" s="38" t="s">
        <v>3208</v>
      </c>
      <c r="K1064" s="44">
        <v>5.04</v>
      </c>
    </row>
    <row r="1065" spans="3:11">
      <c r="C1065" s="38" t="s">
        <v>1386</v>
      </c>
      <c r="D1065" s="38" t="s">
        <v>3209</v>
      </c>
      <c r="E1065" s="38"/>
      <c r="F1065" s="38" t="s">
        <v>3210</v>
      </c>
      <c r="K1065" s="44">
        <v>23.14</v>
      </c>
    </row>
    <row r="1066" spans="3:11">
      <c r="C1066" s="38" t="s">
        <v>1386</v>
      </c>
      <c r="D1066" s="38" t="s">
        <v>9946</v>
      </c>
      <c r="E1066" s="38"/>
      <c r="F1066" s="38" t="s">
        <v>9947</v>
      </c>
      <c r="K1066" s="44">
        <v>8.9</v>
      </c>
    </row>
    <row r="1067" spans="3:11">
      <c r="C1067" s="38" t="s">
        <v>1386</v>
      </c>
      <c r="D1067" s="38" t="s">
        <v>3211</v>
      </c>
      <c r="E1067" s="38"/>
      <c r="F1067" s="38" t="s">
        <v>3212</v>
      </c>
      <c r="K1067" s="44">
        <v>16.87</v>
      </c>
    </row>
    <row r="1068" spans="3:11">
      <c r="C1068" s="38" t="s">
        <v>1386</v>
      </c>
      <c r="D1068" s="38" t="s">
        <v>3213</v>
      </c>
      <c r="E1068" s="38"/>
      <c r="F1068" s="38" t="s">
        <v>3214</v>
      </c>
      <c r="K1068" s="44">
        <v>16.97</v>
      </c>
    </row>
    <row r="1069" spans="3:11">
      <c r="C1069" s="38" t="s">
        <v>1386</v>
      </c>
      <c r="D1069" s="38" t="s">
        <v>3215</v>
      </c>
      <c r="E1069" s="38"/>
      <c r="F1069" s="38" t="s">
        <v>3216</v>
      </c>
      <c r="K1069" s="44">
        <v>3.84</v>
      </c>
    </row>
    <row r="1070" spans="3:11">
      <c r="C1070" s="38" t="s">
        <v>1386</v>
      </c>
      <c r="D1070" s="38" t="s">
        <v>3217</v>
      </c>
      <c r="E1070" s="38"/>
      <c r="F1070" s="38" t="s">
        <v>3218</v>
      </c>
      <c r="K1070" s="44">
        <v>6.93</v>
      </c>
    </row>
    <row r="1071" spans="3:11">
      <c r="C1071" s="38" t="s">
        <v>1386</v>
      </c>
      <c r="D1071" s="38" t="s">
        <v>9948</v>
      </c>
      <c r="E1071" s="38"/>
      <c r="F1071" s="38" t="s">
        <v>9949</v>
      </c>
      <c r="K1071" s="44">
        <v>2.78</v>
      </c>
    </row>
    <row r="1072" spans="3:11">
      <c r="C1072" s="38" t="s">
        <v>1386</v>
      </c>
      <c r="D1072" s="38" t="s">
        <v>3219</v>
      </c>
      <c r="E1072" s="38"/>
      <c r="F1072" s="38" t="s">
        <v>3220</v>
      </c>
      <c r="K1072" s="44">
        <v>3.38</v>
      </c>
    </row>
    <row r="1073" spans="1:11">
      <c r="C1073" s="38" t="s">
        <v>1386</v>
      </c>
      <c r="D1073" s="38" t="s">
        <v>3221</v>
      </c>
      <c r="E1073" s="38"/>
      <c r="F1073" s="38" t="s">
        <v>3222</v>
      </c>
      <c r="K1073" s="44">
        <v>7.16</v>
      </c>
    </row>
    <row r="1074" spans="1:11">
      <c r="C1074" s="38" t="s">
        <v>1386</v>
      </c>
      <c r="D1074" s="38" t="s">
        <v>3223</v>
      </c>
      <c r="E1074" s="38"/>
      <c r="F1074" s="38" t="s">
        <v>3224</v>
      </c>
      <c r="K1074" s="44">
        <v>8.0500000000000007</v>
      </c>
    </row>
    <row r="1075" spans="1:11">
      <c r="C1075" s="38" t="s">
        <v>1386</v>
      </c>
      <c r="D1075" s="38" t="s">
        <v>3225</v>
      </c>
      <c r="E1075" s="38"/>
      <c r="F1075" s="38" t="s">
        <v>3226</v>
      </c>
      <c r="K1075" s="44">
        <v>1.83</v>
      </c>
    </row>
    <row r="1076" spans="1:11">
      <c r="C1076" s="38" t="s">
        <v>1386</v>
      </c>
      <c r="D1076" s="38" t="s">
        <v>3227</v>
      </c>
      <c r="E1076" s="38"/>
      <c r="F1076" s="38" t="s">
        <v>3228</v>
      </c>
      <c r="K1076" s="44">
        <v>13.71</v>
      </c>
    </row>
    <row r="1077" spans="1:11">
      <c r="C1077" s="38" t="s">
        <v>1386</v>
      </c>
      <c r="D1077" s="38" t="s">
        <v>9950</v>
      </c>
      <c r="E1077" s="38"/>
      <c r="F1077" s="38" t="s">
        <v>9951</v>
      </c>
      <c r="K1077" s="44">
        <v>0.53</v>
      </c>
    </row>
    <row r="1078" spans="1:11">
      <c r="C1078" s="38" t="s">
        <v>1386</v>
      </c>
      <c r="D1078" s="38" t="s">
        <v>9952</v>
      </c>
      <c r="E1078" s="38"/>
      <c r="F1078" s="38" t="s">
        <v>9953</v>
      </c>
      <c r="K1078" s="44">
        <v>8.6199999999999992</v>
      </c>
    </row>
    <row r="1079" spans="1:11">
      <c r="C1079" s="38" t="s">
        <v>1386</v>
      </c>
      <c r="D1079" s="38" t="s">
        <v>3229</v>
      </c>
      <c r="E1079" s="38"/>
      <c r="F1079" s="38" t="s">
        <v>3230</v>
      </c>
      <c r="K1079" s="44">
        <v>8.3800000000000008</v>
      </c>
    </row>
    <row r="1081" spans="1:11">
      <c r="A1081" s="38" t="s">
        <v>3231</v>
      </c>
      <c r="D1081" s="38" t="s">
        <v>3232</v>
      </c>
      <c r="E1081" s="38"/>
      <c r="K1081" s="50">
        <f>SUM(K1082:K1084)</f>
        <v>25.69</v>
      </c>
    </row>
    <row r="1082" spans="1:11">
      <c r="C1082" s="38" t="s">
        <v>1386</v>
      </c>
      <c r="D1082" s="38" t="s">
        <v>3233</v>
      </c>
      <c r="E1082" s="38"/>
      <c r="F1082" s="38" t="s">
        <v>3234</v>
      </c>
      <c r="K1082" s="44">
        <v>20.91</v>
      </c>
    </row>
    <row r="1083" spans="1:11">
      <c r="C1083" s="38" t="s">
        <v>1386</v>
      </c>
      <c r="D1083" s="38" t="s">
        <v>3235</v>
      </c>
      <c r="E1083" s="38"/>
      <c r="F1083" s="38" t="s">
        <v>3236</v>
      </c>
      <c r="K1083" s="44">
        <v>3.6</v>
      </c>
    </row>
    <row r="1084" spans="1:11">
      <c r="C1084" s="38" t="s">
        <v>1386</v>
      </c>
      <c r="D1084" s="38" t="s">
        <v>3237</v>
      </c>
      <c r="E1084" s="38"/>
      <c r="F1084" s="38" t="s">
        <v>3238</v>
      </c>
      <c r="K1084" s="44">
        <v>1.18</v>
      </c>
    </row>
    <row r="1086" spans="1:11">
      <c r="A1086" s="38" t="s">
        <v>3239</v>
      </c>
      <c r="D1086" s="38" t="s">
        <v>3240</v>
      </c>
      <c r="E1086" s="38"/>
      <c r="K1086" s="50">
        <f>SUM(K1087:K1219)</f>
        <v>2750.9900000000002</v>
      </c>
    </row>
    <row r="1087" spans="1:11">
      <c r="C1087" s="38" t="s">
        <v>1386</v>
      </c>
      <c r="D1087" s="38" t="s">
        <v>3241</v>
      </c>
      <c r="E1087" s="38"/>
      <c r="F1087" s="38" t="s">
        <v>3242</v>
      </c>
      <c r="K1087" s="44">
        <v>16.809999999999999</v>
      </c>
    </row>
    <row r="1088" spans="1:11">
      <c r="C1088" s="38" t="s">
        <v>1386</v>
      </c>
      <c r="D1088" s="38" t="s">
        <v>3243</v>
      </c>
      <c r="E1088" s="38"/>
      <c r="F1088" s="38" t="s">
        <v>3244</v>
      </c>
      <c r="K1088" s="44">
        <v>21.21</v>
      </c>
    </row>
    <row r="1089" spans="3:11">
      <c r="C1089" s="38" t="s">
        <v>1386</v>
      </c>
      <c r="D1089" s="38" t="s">
        <v>3245</v>
      </c>
      <c r="E1089" s="38"/>
      <c r="F1089" s="38" t="s">
        <v>3246</v>
      </c>
      <c r="K1089" s="44">
        <v>20.82</v>
      </c>
    </row>
    <row r="1090" spans="3:11">
      <c r="C1090" s="38" t="s">
        <v>1386</v>
      </c>
      <c r="D1090" s="38" t="s">
        <v>3247</v>
      </c>
      <c r="E1090" s="38"/>
      <c r="F1090" s="38" t="s">
        <v>3248</v>
      </c>
      <c r="K1090" s="44">
        <v>49.01</v>
      </c>
    </row>
    <row r="1091" spans="3:11">
      <c r="C1091" s="38" t="s">
        <v>1386</v>
      </c>
      <c r="D1091" s="38" t="s">
        <v>3249</v>
      </c>
      <c r="E1091" s="38"/>
      <c r="F1091" s="38" t="s">
        <v>3250</v>
      </c>
      <c r="K1091" s="44">
        <v>21</v>
      </c>
    </row>
    <row r="1092" spans="3:11">
      <c r="C1092" s="38" t="s">
        <v>1386</v>
      </c>
      <c r="D1092" s="38" t="s">
        <v>3251</v>
      </c>
      <c r="E1092" s="38"/>
      <c r="F1092" s="38" t="s">
        <v>3252</v>
      </c>
      <c r="K1092" s="44">
        <v>9.42</v>
      </c>
    </row>
    <row r="1093" spans="3:11">
      <c r="C1093" s="38" t="s">
        <v>1386</v>
      </c>
      <c r="D1093" s="38" t="s">
        <v>3253</v>
      </c>
      <c r="E1093" s="38"/>
      <c r="F1093" s="38" t="s">
        <v>3254</v>
      </c>
      <c r="K1093" s="44">
        <v>21.68</v>
      </c>
    </row>
    <row r="1094" spans="3:11">
      <c r="C1094" s="38" t="s">
        <v>1386</v>
      </c>
      <c r="D1094" s="38" t="s">
        <v>3255</v>
      </c>
      <c r="E1094" s="38"/>
      <c r="F1094" s="38" t="s">
        <v>3256</v>
      </c>
      <c r="K1094" s="44">
        <v>69.040000000000006</v>
      </c>
    </row>
    <row r="1095" spans="3:11">
      <c r="C1095" s="38" t="s">
        <v>1386</v>
      </c>
      <c r="D1095" s="38" t="s">
        <v>3257</v>
      </c>
      <c r="E1095" s="38"/>
      <c r="F1095" s="38" t="s">
        <v>3258</v>
      </c>
      <c r="K1095" s="44">
        <v>36.090000000000003</v>
      </c>
    </row>
    <row r="1096" spans="3:11">
      <c r="C1096" s="38" t="s">
        <v>1386</v>
      </c>
      <c r="D1096" s="38" t="s">
        <v>3259</v>
      </c>
      <c r="E1096" s="38"/>
      <c r="F1096" s="38" t="s">
        <v>3260</v>
      </c>
      <c r="K1096" s="44">
        <v>31.86</v>
      </c>
    </row>
    <row r="1097" spans="3:11">
      <c r="C1097" s="38" t="s">
        <v>1386</v>
      </c>
      <c r="D1097" s="38" t="s">
        <v>3261</v>
      </c>
      <c r="E1097" s="38"/>
      <c r="F1097" s="38" t="s">
        <v>3262</v>
      </c>
      <c r="K1097" s="44">
        <v>56.41</v>
      </c>
    </row>
    <row r="1098" spans="3:11">
      <c r="C1098" s="38" t="s">
        <v>1386</v>
      </c>
      <c r="D1098" s="38" t="s">
        <v>3263</v>
      </c>
      <c r="E1098" s="38"/>
      <c r="F1098" s="38" t="s">
        <v>3264</v>
      </c>
      <c r="K1098" s="44">
        <v>5.04</v>
      </c>
    </row>
    <row r="1099" spans="3:11">
      <c r="C1099" s="38" t="s">
        <v>1386</v>
      </c>
      <c r="D1099" s="38" t="s">
        <v>3265</v>
      </c>
      <c r="E1099" s="38"/>
      <c r="F1099" s="38" t="s">
        <v>3266</v>
      </c>
      <c r="K1099" s="44">
        <v>1.99</v>
      </c>
    </row>
    <row r="1100" spans="3:11">
      <c r="C1100" s="38" t="s">
        <v>1386</v>
      </c>
      <c r="D1100" s="38" t="s">
        <v>3267</v>
      </c>
      <c r="E1100" s="38"/>
      <c r="F1100" s="38" t="s">
        <v>3268</v>
      </c>
      <c r="K1100" s="44">
        <v>31.95</v>
      </c>
    </row>
    <row r="1101" spans="3:11">
      <c r="C1101" s="38" t="s">
        <v>1386</v>
      </c>
      <c r="D1101" s="38" t="s">
        <v>3269</v>
      </c>
      <c r="E1101" s="38"/>
      <c r="F1101" s="38" t="s">
        <v>3270</v>
      </c>
      <c r="K1101" s="44">
        <v>5.08</v>
      </c>
    </row>
    <row r="1102" spans="3:11">
      <c r="C1102" s="38" t="s">
        <v>1386</v>
      </c>
      <c r="D1102" s="38" t="s">
        <v>3271</v>
      </c>
      <c r="E1102" s="38"/>
      <c r="F1102" s="38" t="s">
        <v>3272</v>
      </c>
      <c r="K1102" s="44">
        <v>14</v>
      </c>
    </row>
    <row r="1103" spans="3:11">
      <c r="C1103" s="38" t="s">
        <v>1386</v>
      </c>
      <c r="D1103" s="38" t="s">
        <v>3273</v>
      </c>
      <c r="E1103" s="38"/>
      <c r="F1103" s="38" t="s">
        <v>3274</v>
      </c>
      <c r="K1103" s="44">
        <v>4.79</v>
      </c>
    </row>
    <row r="1104" spans="3:11">
      <c r="C1104" s="38" t="s">
        <v>1386</v>
      </c>
      <c r="D1104" s="38" t="s">
        <v>3275</v>
      </c>
      <c r="E1104" s="38"/>
      <c r="F1104" s="38" t="s">
        <v>3276</v>
      </c>
      <c r="K1104" s="44">
        <v>14.15</v>
      </c>
    </row>
    <row r="1105" spans="3:11">
      <c r="C1105" s="38" t="s">
        <v>1386</v>
      </c>
      <c r="D1105" s="38" t="s">
        <v>3277</v>
      </c>
      <c r="E1105" s="38"/>
      <c r="F1105" s="38" t="s">
        <v>3278</v>
      </c>
      <c r="K1105" s="44">
        <v>1.68</v>
      </c>
    </row>
    <row r="1106" spans="3:11">
      <c r="C1106" s="38" t="s">
        <v>1386</v>
      </c>
      <c r="D1106" s="38" t="s">
        <v>3279</v>
      </c>
      <c r="E1106" s="38"/>
      <c r="F1106" s="38" t="s">
        <v>3280</v>
      </c>
      <c r="K1106" s="44">
        <v>2.82</v>
      </c>
    </row>
    <row r="1107" spans="3:11">
      <c r="C1107" s="38" t="s">
        <v>1386</v>
      </c>
      <c r="D1107" s="38" t="s">
        <v>3281</v>
      </c>
      <c r="E1107" s="38"/>
      <c r="F1107" s="38" t="s">
        <v>3282</v>
      </c>
      <c r="K1107" s="44">
        <v>23.83</v>
      </c>
    </row>
    <row r="1108" spans="3:11">
      <c r="C1108" s="38" t="s">
        <v>1386</v>
      </c>
      <c r="D1108" s="38" t="s">
        <v>3283</v>
      </c>
      <c r="E1108" s="38"/>
      <c r="F1108" s="38" t="s">
        <v>3284</v>
      </c>
      <c r="K1108" s="44">
        <v>13.22</v>
      </c>
    </row>
    <row r="1109" spans="3:11">
      <c r="C1109" s="38" t="s">
        <v>1386</v>
      </c>
      <c r="D1109" s="38" t="s">
        <v>3285</v>
      </c>
      <c r="E1109" s="38"/>
      <c r="F1109" s="38" t="s">
        <v>3286</v>
      </c>
      <c r="K1109" s="44">
        <v>9.4499999999999993</v>
      </c>
    </row>
    <row r="1110" spans="3:11">
      <c r="C1110" s="38" t="s">
        <v>1386</v>
      </c>
      <c r="D1110" s="38" t="s">
        <v>3287</v>
      </c>
      <c r="E1110" s="38"/>
      <c r="F1110" s="38" t="s">
        <v>3288</v>
      </c>
      <c r="K1110" s="44">
        <v>6.65</v>
      </c>
    </row>
    <row r="1111" spans="3:11">
      <c r="C1111" s="38" t="s">
        <v>1386</v>
      </c>
      <c r="D1111" s="38" t="s">
        <v>3289</v>
      </c>
      <c r="E1111" s="38"/>
      <c r="F1111" s="38" t="s">
        <v>3290</v>
      </c>
      <c r="K1111" s="44">
        <v>7.65</v>
      </c>
    </row>
    <row r="1112" spans="3:11">
      <c r="C1112" s="38" t="s">
        <v>1386</v>
      </c>
      <c r="D1112" s="38" t="s">
        <v>3291</v>
      </c>
      <c r="E1112" s="38"/>
      <c r="F1112" s="38" t="s">
        <v>3292</v>
      </c>
      <c r="K1112" s="44">
        <v>23.46</v>
      </c>
    </row>
    <row r="1113" spans="3:11">
      <c r="C1113" s="38" t="s">
        <v>1386</v>
      </c>
      <c r="D1113" s="38" t="s">
        <v>3293</v>
      </c>
      <c r="E1113" s="38"/>
      <c r="F1113" s="38" t="s">
        <v>3294</v>
      </c>
      <c r="K1113" s="44">
        <v>10.42</v>
      </c>
    </row>
    <row r="1114" spans="3:11">
      <c r="C1114" s="38" t="s">
        <v>1386</v>
      </c>
      <c r="D1114" s="38" t="s">
        <v>3295</v>
      </c>
      <c r="E1114" s="38"/>
      <c r="F1114" s="38" t="s">
        <v>3296</v>
      </c>
      <c r="K1114" s="44">
        <v>3.26</v>
      </c>
    </row>
    <row r="1115" spans="3:11">
      <c r="C1115" s="38" t="s">
        <v>1386</v>
      </c>
      <c r="D1115" s="38" t="s">
        <v>3297</v>
      </c>
      <c r="E1115" s="38"/>
      <c r="F1115" s="38" t="s">
        <v>3298</v>
      </c>
      <c r="K1115" s="44">
        <v>18.61</v>
      </c>
    </row>
    <row r="1116" spans="3:11">
      <c r="C1116" s="38" t="s">
        <v>1386</v>
      </c>
      <c r="D1116" s="38" t="s">
        <v>3299</v>
      </c>
      <c r="E1116" s="38"/>
      <c r="F1116" s="38" t="s">
        <v>3300</v>
      </c>
      <c r="K1116" s="44">
        <v>17.32</v>
      </c>
    </row>
    <row r="1117" spans="3:11">
      <c r="C1117" s="38" t="s">
        <v>1386</v>
      </c>
      <c r="D1117" s="38" t="s">
        <v>3301</v>
      </c>
      <c r="E1117" s="38"/>
      <c r="F1117" s="38" t="s">
        <v>3302</v>
      </c>
      <c r="K1117" s="44">
        <v>5.2</v>
      </c>
    </row>
    <row r="1118" spans="3:11">
      <c r="C1118" s="38" t="s">
        <v>1386</v>
      </c>
      <c r="D1118" s="38" t="s">
        <v>3303</v>
      </c>
      <c r="E1118" s="38"/>
      <c r="F1118" s="38" t="s">
        <v>3304</v>
      </c>
      <c r="K1118" s="44">
        <v>90.82</v>
      </c>
    </row>
    <row r="1119" spans="3:11">
      <c r="C1119" s="38" t="s">
        <v>1386</v>
      </c>
      <c r="D1119" s="38" t="s">
        <v>3305</v>
      </c>
      <c r="E1119" s="38"/>
      <c r="F1119" s="38" t="s">
        <v>3306</v>
      </c>
      <c r="K1119" s="44">
        <v>5.04</v>
      </c>
    </row>
    <row r="1120" spans="3:11">
      <c r="C1120" s="38" t="s">
        <v>1386</v>
      </c>
      <c r="D1120" s="38" t="s">
        <v>3307</v>
      </c>
      <c r="E1120" s="38"/>
      <c r="F1120" s="38" t="s">
        <v>3308</v>
      </c>
      <c r="K1120" s="44">
        <v>42.93</v>
      </c>
    </row>
    <row r="1121" spans="3:11">
      <c r="C1121" s="38" t="s">
        <v>1386</v>
      </c>
      <c r="D1121" s="38" t="s">
        <v>3309</v>
      </c>
      <c r="E1121" s="38"/>
      <c r="F1121" s="38" t="s">
        <v>3310</v>
      </c>
      <c r="K1121" s="44">
        <v>19.43</v>
      </c>
    </row>
    <row r="1122" spans="3:11">
      <c r="C1122" s="38" t="s">
        <v>1386</v>
      </c>
      <c r="D1122" s="38" t="s">
        <v>3311</v>
      </c>
      <c r="E1122" s="38"/>
      <c r="F1122" s="38" t="s">
        <v>3312</v>
      </c>
      <c r="K1122" s="44">
        <v>7.55</v>
      </c>
    </row>
    <row r="1123" spans="3:11">
      <c r="C1123" s="38" t="s">
        <v>1386</v>
      </c>
      <c r="D1123" s="38" t="s">
        <v>3313</v>
      </c>
      <c r="E1123" s="38"/>
      <c r="F1123" s="38" t="s">
        <v>3314</v>
      </c>
      <c r="K1123" s="44">
        <v>35.880000000000003</v>
      </c>
    </row>
    <row r="1124" spans="3:11">
      <c r="C1124" s="38" t="s">
        <v>1386</v>
      </c>
      <c r="D1124" s="38" t="s">
        <v>3315</v>
      </c>
      <c r="E1124" s="38"/>
      <c r="F1124" s="38" t="s">
        <v>3316</v>
      </c>
      <c r="K1124" s="44">
        <v>48.65</v>
      </c>
    </row>
    <row r="1125" spans="3:11">
      <c r="C1125" s="38" t="s">
        <v>1386</v>
      </c>
      <c r="D1125" s="38" t="s">
        <v>3317</v>
      </c>
      <c r="E1125" s="38"/>
      <c r="F1125" s="38" t="s">
        <v>3318</v>
      </c>
      <c r="K1125" s="44">
        <v>5.04</v>
      </c>
    </row>
    <row r="1126" spans="3:11">
      <c r="C1126" s="38" t="s">
        <v>1386</v>
      </c>
      <c r="D1126" s="38" t="s">
        <v>3319</v>
      </c>
      <c r="E1126" s="38"/>
      <c r="F1126" s="38" t="s">
        <v>3320</v>
      </c>
      <c r="K1126" s="44">
        <v>7.36</v>
      </c>
    </row>
    <row r="1127" spans="3:11">
      <c r="C1127" s="38" t="s">
        <v>1386</v>
      </c>
      <c r="D1127" s="38" t="s">
        <v>3321</v>
      </c>
      <c r="E1127" s="38"/>
      <c r="F1127" s="38" t="s">
        <v>3322</v>
      </c>
      <c r="K1127" s="44">
        <v>9.85</v>
      </c>
    </row>
    <row r="1128" spans="3:11">
      <c r="C1128" s="38" t="s">
        <v>1386</v>
      </c>
      <c r="D1128" s="38" t="s">
        <v>3323</v>
      </c>
      <c r="E1128" s="38"/>
      <c r="F1128" s="38" t="s">
        <v>3324</v>
      </c>
      <c r="K1128" s="44">
        <v>6.28</v>
      </c>
    </row>
    <row r="1129" spans="3:11">
      <c r="C1129" s="38" t="s">
        <v>1386</v>
      </c>
      <c r="D1129" s="38" t="s">
        <v>3325</v>
      </c>
      <c r="E1129" s="38"/>
      <c r="F1129" s="38" t="s">
        <v>3326</v>
      </c>
      <c r="K1129" s="44">
        <v>27.39</v>
      </c>
    </row>
    <row r="1130" spans="3:11">
      <c r="C1130" s="38" t="s">
        <v>1386</v>
      </c>
      <c r="D1130" s="38" t="s">
        <v>3327</v>
      </c>
      <c r="E1130" s="38"/>
      <c r="F1130" s="38" t="s">
        <v>3328</v>
      </c>
      <c r="K1130" s="44">
        <v>18.7</v>
      </c>
    </row>
    <row r="1131" spans="3:11">
      <c r="C1131" s="38" t="s">
        <v>1386</v>
      </c>
      <c r="D1131" s="38" t="s">
        <v>3329</v>
      </c>
      <c r="E1131" s="38"/>
      <c r="F1131" s="38" t="s">
        <v>3330</v>
      </c>
      <c r="K1131" s="44">
        <v>6.01</v>
      </c>
    </row>
    <row r="1132" spans="3:11">
      <c r="C1132" s="38" t="s">
        <v>1386</v>
      </c>
      <c r="D1132" s="38" t="s">
        <v>3331</v>
      </c>
      <c r="E1132" s="38"/>
      <c r="F1132" s="38" t="s">
        <v>3332</v>
      </c>
      <c r="K1132" s="44">
        <v>22.91</v>
      </c>
    </row>
    <row r="1133" spans="3:11">
      <c r="C1133" s="38" t="s">
        <v>1386</v>
      </c>
      <c r="D1133" s="38" t="s">
        <v>3333</v>
      </c>
      <c r="E1133" s="38"/>
      <c r="F1133" s="38" t="s">
        <v>3334</v>
      </c>
      <c r="K1133" s="44">
        <v>17.34</v>
      </c>
    </row>
    <row r="1134" spans="3:11">
      <c r="C1134" s="38" t="s">
        <v>1386</v>
      </c>
      <c r="D1134" s="38" t="s">
        <v>3335</v>
      </c>
      <c r="E1134" s="38"/>
      <c r="F1134" s="38" t="s">
        <v>3336</v>
      </c>
      <c r="K1134" s="44">
        <v>5.04</v>
      </c>
    </row>
    <row r="1135" spans="3:11">
      <c r="C1135" s="38" t="s">
        <v>1386</v>
      </c>
      <c r="D1135" s="38" t="s">
        <v>3337</v>
      </c>
      <c r="E1135" s="38"/>
      <c r="F1135" s="38" t="s">
        <v>3338</v>
      </c>
      <c r="K1135" s="44">
        <v>-0.24</v>
      </c>
    </row>
    <row r="1136" spans="3:11">
      <c r="C1136" s="38" t="s">
        <v>1386</v>
      </c>
      <c r="D1136" s="38" t="s">
        <v>3339</v>
      </c>
      <c r="E1136" s="38"/>
      <c r="F1136" s="38" t="s">
        <v>3340</v>
      </c>
      <c r="K1136" s="44">
        <v>1.68</v>
      </c>
    </row>
    <row r="1137" spans="3:11">
      <c r="C1137" s="38" t="s">
        <v>1386</v>
      </c>
      <c r="D1137" s="38" t="s">
        <v>3341</v>
      </c>
      <c r="E1137" s="38"/>
      <c r="F1137" s="38" t="s">
        <v>3342</v>
      </c>
      <c r="K1137" s="44">
        <v>14.2</v>
      </c>
    </row>
    <row r="1138" spans="3:11">
      <c r="C1138" s="38" t="s">
        <v>1386</v>
      </c>
      <c r="D1138" s="38" t="s">
        <v>3343</v>
      </c>
      <c r="E1138" s="38"/>
      <c r="F1138" s="38" t="s">
        <v>3344</v>
      </c>
      <c r="K1138" s="44">
        <v>10.77</v>
      </c>
    </row>
    <row r="1139" spans="3:11">
      <c r="C1139" s="38" t="s">
        <v>1386</v>
      </c>
      <c r="D1139" s="38" t="s">
        <v>3345</v>
      </c>
      <c r="E1139" s="38"/>
      <c r="F1139" s="38" t="s">
        <v>3346</v>
      </c>
      <c r="K1139" s="44">
        <v>7.4</v>
      </c>
    </row>
    <row r="1140" spans="3:11">
      <c r="C1140" s="38" t="s">
        <v>1386</v>
      </c>
      <c r="D1140" s="38" t="s">
        <v>3347</v>
      </c>
      <c r="E1140" s="38"/>
      <c r="F1140" s="38" t="s">
        <v>3348</v>
      </c>
      <c r="K1140" s="44">
        <v>17.850000000000001</v>
      </c>
    </row>
    <row r="1141" spans="3:11">
      <c r="C1141" s="38" t="s">
        <v>1386</v>
      </c>
      <c r="D1141" s="38" t="s">
        <v>3349</v>
      </c>
      <c r="E1141" s="38"/>
      <c r="F1141" s="38" t="s">
        <v>3350</v>
      </c>
      <c r="K1141" s="44">
        <v>23.99</v>
      </c>
    </row>
    <row r="1142" spans="3:11">
      <c r="C1142" s="38" t="s">
        <v>1386</v>
      </c>
      <c r="D1142" s="38" t="s">
        <v>3351</v>
      </c>
      <c r="E1142" s="38"/>
      <c r="F1142" s="38" t="s">
        <v>3352</v>
      </c>
      <c r="K1142" s="44">
        <v>3.86</v>
      </c>
    </row>
    <row r="1143" spans="3:11">
      <c r="C1143" s="38" t="s">
        <v>1386</v>
      </c>
      <c r="D1143" s="38" t="s">
        <v>3353</v>
      </c>
      <c r="E1143" s="38"/>
      <c r="F1143" s="38" t="s">
        <v>3354</v>
      </c>
      <c r="K1143" s="44">
        <v>27.93</v>
      </c>
    </row>
    <row r="1144" spans="3:11">
      <c r="C1144" s="38" t="s">
        <v>1386</v>
      </c>
      <c r="D1144" s="38" t="s">
        <v>3355</v>
      </c>
      <c r="E1144" s="38"/>
      <c r="F1144" s="38" t="s">
        <v>3356</v>
      </c>
      <c r="K1144" s="44">
        <v>13.85</v>
      </c>
    </row>
    <row r="1145" spans="3:11">
      <c r="C1145" s="38" t="s">
        <v>1386</v>
      </c>
      <c r="D1145" s="38" t="s">
        <v>3357</v>
      </c>
      <c r="E1145" s="38"/>
      <c r="F1145" s="38" t="s">
        <v>3358</v>
      </c>
      <c r="K1145" s="44">
        <v>3.29</v>
      </c>
    </row>
    <row r="1146" spans="3:11">
      <c r="C1146" s="38" t="s">
        <v>1386</v>
      </c>
      <c r="D1146" s="38" t="s">
        <v>3359</v>
      </c>
      <c r="E1146" s="38"/>
      <c r="F1146" s="38" t="s">
        <v>3360</v>
      </c>
      <c r="K1146" s="44">
        <v>5.04</v>
      </c>
    </row>
    <row r="1147" spans="3:11">
      <c r="C1147" s="38" t="s">
        <v>1386</v>
      </c>
      <c r="D1147" s="38" t="s">
        <v>3361</v>
      </c>
      <c r="E1147" s="38"/>
      <c r="F1147" s="38" t="s">
        <v>3362</v>
      </c>
      <c r="K1147" s="44">
        <v>11.47</v>
      </c>
    </row>
    <row r="1148" spans="3:11">
      <c r="C1148" s="38" t="s">
        <v>1386</v>
      </c>
      <c r="D1148" s="38" t="s">
        <v>3363</v>
      </c>
      <c r="E1148" s="38"/>
      <c r="F1148" s="38" t="s">
        <v>3364</v>
      </c>
      <c r="K1148" s="44">
        <v>58.76</v>
      </c>
    </row>
    <row r="1149" spans="3:11">
      <c r="C1149" s="38" t="s">
        <v>1386</v>
      </c>
      <c r="D1149" s="38" t="s">
        <v>3365</v>
      </c>
      <c r="E1149" s="38"/>
      <c r="F1149" s="38" t="s">
        <v>3366</v>
      </c>
      <c r="K1149" s="44">
        <v>3.12</v>
      </c>
    </row>
    <row r="1150" spans="3:11">
      <c r="C1150" s="38" t="s">
        <v>1386</v>
      </c>
      <c r="D1150" s="38" t="s">
        <v>3367</v>
      </c>
      <c r="E1150" s="38"/>
      <c r="F1150" s="38" t="s">
        <v>3368</v>
      </c>
      <c r="K1150" s="44">
        <v>2.23</v>
      </c>
    </row>
    <row r="1151" spans="3:11">
      <c r="C1151" s="38" t="s">
        <v>1386</v>
      </c>
      <c r="D1151" s="38" t="s">
        <v>3369</v>
      </c>
      <c r="E1151" s="38"/>
      <c r="F1151" s="38" t="s">
        <v>3370</v>
      </c>
      <c r="K1151" s="44">
        <v>44.24</v>
      </c>
    </row>
    <row r="1152" spans="3:11">
      <c r="C1152" s="38" t="s">
        <v>1386</v>
      </c>
      <c r="D1152" s="38" t="s">
        <v>3371</v>
      </c>
      <c r="E1152" s="38"/>
      <c r="F1152" s="38" t="s">
        <v>3372</v>
      </c>
      <c r="K1152" s="44">
        <v>30.79</v>
      </c>
    </row>
    <row r="1153" spans="3:11">
      <c r="C1153" s="38" t="s">
        <v>1386</v>
      </c>
      <c r="D1153" s="38" t="s">
        <v>3373</v>
      </c>
      <c r="E1153" s="38"/>
      <c r="F1153" s="38" t="s">
        <v>3374</v>
      </c>
      <c r="K1153" s="44">
        <v>17.53</v>
      </c>
    </row>
    <row r="1154" spans="3:11">
      <c r="C1154" s="38" t="s">
        <v>1386</v>
      </c>
      <c r="D1154" s="38" t="s">
        <v>3375</v>
      </c>
      <c r="E1154" s="38"/>
      <c r="F1154" s="38" t="s">
        <v>3376</v>
      </c>
      <c r="K1154" s="44">
        <v>1.68</v>
      </c>
    </row>
    <row r="1155" spans="3:11">
      <c r="C1155" s="38" t="s">
        <v>1386</v>
      </c>
      <c r="D1155" s="38" t="s">
        <v>3377</v>
      </c>
      <c r="E1155" s="38"/>
      <c r="F1155" s="38" t="s">
        <v>3378</v>
      </c>
      <c r="K1155" s="44">
        <v>5.0599999999999996</v>
      </c>
    </row>
    <row r="1156" spans="3:11">
      <c r="C1156" s="38" t="s">
        <v>1386</v>
      </c>
      <c r="D1156" s="38" t="s">
        <v>3379</v>
      </c>
      <c r="E1156" s="38"/>
      <c r="F1156" s="38" t="s">
        <v>3380</v>
      </c>
      <c r="K1156" s="44">
        <v>16.79</v>
      </c>
    </row>
    <row r="1157" spans="3:11">
      <c r="C1157" s="38" t="s">
        <v>1386</v>
      </c>
      <c r="D1157" s="38" t="s">
        <v>3381</v>
      </c>
      <c r="E1157" s="38"/>
      <c r="F1157" s="38" t="s">
        <v>3382</v>
      </c>
      <c r="K1157" s="44">
        <v>37.14</v>
      </c>
    </row>
    <row r="1158" spans="3:11">
      <c r="C1158" s="38" t="s">
        <v>1386</v>
      </c>
      <c r="D1158" s="38" t="s">
        <v>3383</v>
      </c>
      <c r="E1158" s="38"/>
      <c r="F1158" s="38" t="s">
        <v>3384</v>
      </c>
      <c r="K1158" s="44">
        <v>9.7200000000000006</v>
      </c>
    </row>
    <row r="1159" spans="3:11">
      <c r="C1159" s="38" t="s">
        <v>1386</v>
      </c>
      <c r="D1159" s="38" t="s">
        <v>3385</v>
      </c>
      <c r="E1159" s="38"/>
      <c r="F1159" s="38" t="s">
        <v>3386</v>
      </c>
      <c r="K1159" s="44">
        <v>8.17</v>
      </c>
    </row>
    <row r="1160" spans="3:11">
      <c r="C1160" s="38" t="s">
        <v>1386</v>
      </c>
      <c r="D1160" s="38" t="s">
        <v>3387</v>
      </c>
      <c r="E1160" s="38"/>
      <c r="F1160" s="38" t="s">
        <v>3388</v>
      </c>
      <c r="K1160" s="44">
        <v>23.16</v>
      </c>
    </row>
    <row r="1161" spans="3:11">
      <c r="C1161" s="38" t="s">
        <v>1386</v>
      </c>
      <c r="D1161" s="38" t="s">
        <v>3389</v>
      </c>
      <c r="E1161" s="38"/>
      <c r="F1161" s="38" t="s">
        <v>3390</v>
      </c>
      <c r="K1161" s="44">
        <v>4.4000000000000004</v>
      </c>
    </row>
    <row r="1162" spans="3:11">
      <c r="C1162" s="38" t="s">
        <v>1386</v>
      </c>
      <c r="D1162" s="38" t="s">
        <v>3391</v>
      </c>
      <c r="E1162" s="38"/>
      <c r="F1162" s="38" t="s">
        <v>3392</v>
      </c>
      <c r="K1162" s="44">
        <v>9.2200000000000006</v>
      </c>
    </row>
    <row r="1163" spans="3:11">
      <c r="C1163" s="38" t="s">
        <v>1386</v>
      </c>
      <c r="D1163" s="38" t="s">
        <v>3393</v>
      </c>
      <c r="E1163" s="38"/>
      <c r="F1163" s="38" t="s">
        <v>3394</v>
      </c>
      <c r="K1163" s="44">
        <v>5.05</v>
      </c>
    </row>
    <row r="1164" spans="3:11">
      <c r="C1164" s="38" t="s">
        <v>1386</v>
      </c>
      <c r="D1164" s="38" t="s">
        <v>3395</v>
      </c>
      <c r="E1164" s="38"/>
      <c r="F1164" s="38" t="s">
        <v>3396</v>
      </c>
      <c r="K1164" s="44">
        <v>50.33</v>
      </c>
    </row>
    <row r="1165" spans="3:11">
      <c r="C1165" s="38" t="s">
        <v>1386</v>
      </c>
      <c r="D1165" s="38" t="s">
        <v>3397</v>
      </c>
      <c r="E1165" s="38"/>
      <c r="F1165" s="38" t="s">
        <v>3398</v>
      </c>
      <c r="K1165" s="44">
        <v>2.83</v>
      </c>
    </row>
    <row r="1166" spans="3:11">
      <c r="C1166" s="38" t="s">
        <v>1386</v>
      </c>
      <c r="D1166" s="38" t="s">
        <v>3399</v>
      </c>
      <c r="E1166" s="38"/>
      <c r="F1166" s="38" t="s">
        <v>3400</v>
      </c>
      <c r="K1166" s="44">
        <v>5.63</v>
      </c>
    </row>
    <row r="1167" spans="3:11">
      <c r="C1167" s="38" t="s">
        <v>1386</v>
      </c>
      <c r="D1167" s="38" t="s">
        <v>3401</v>
      </c>
      <c r="E1167" s="38"/>
      <c r="F1167" s="38" t="s">
        <v>3402</v>
      </c>
      <c r="K1167" s="44">
        <v>3.83</v>
      </c>
    </row>
    <row r="1168" spans="3:11">
      <c r="C1168" s="38" t="s">
        <v>1386</v>
      </c>
      <c r="D1168" s="38" t="s">
        <v>3403</v>
      </c>
      <c r="E1168" s="38"/>
      <c r="F1168" s="38" t="s">
        <v>3404</v>
      </c>
      <c r="K1168" s="44">
        <v>14.03</v>
      </c>
    </row>
    <row r="1169" spans="3:11">
      <c r="C1169" s="38" t="s">
        <v>1386</v>
      </c>
      <c r="D1169" s="38" t="s">
        <v>3405</v>
      </c>
      <c r="E1169" s="38"/>
      <c r="F1169" s="38" t="s">
        <v>3406</v>
      </c>
      <c r="K1169" s="44">
        <v>3.37</v>
      </c>
    </row>
    <row r="1170" spans="3:11">
      <c r="C1170" s="38" t="s">
        <v>1386</v>
      </c>
      <c r="D1170" s="38" t="s">
        <v>3407</v>
      </c>
      <c r="E1170" s="38"/>
      <c r="F1170" s="38" t="s">
        <v>3408</v>
      </c>
      <c r="K1170" s="44">
        <v>0.13</v>
      </c>
    </row>
    <row r="1171" spans="3:11">
      <c r="C1171" s="38" t="s">
        <v>1386</v>
      </c>
      <c r="D1171" s="38" t="s">
        <v>3409</v>
      </c>
      <c r="E1171" s="38"/>
      <c r="F1171" s="38" t="s">
        <v>3410</v>
      </c>
      <c r="K1171" s="44">
        <v>6.39</v>
      </c>
    </row>
    <row r="1172" spans="3:11">
      <c r="C1172" s="38" t="s">
        <v>1386</v>
      </c>
      <c r="D1172" s="38" t="s">
        <v>9954</v>
      </c>
      <c r="E1172" s="38"/>
      <c r="F1172" s="38" t="s">
        <v>9955</v>
      </c>
      <c r="K1172" s="44">
        <v>19.13</v>
      </c>
    </row>
    <row r="1173" spans="3:11">
      <c r="C1173" s="38" t="s">
        <v>1386</v>
      </c>
      <c r="D1173" s="38" t="s">
        <v>3411</v>
      </c>
      <c r="E1173" s="38"/>
      <c r="F1173" s="38" t="s">
        <v>3412</v>
      </c>
      <c r="K1173" s="44">
        <v>3.36</v>
      </c>
    </row>
    <row r="1174" spans="3:11">
      <c r="C1174" s="38" t="s">
        <v>1386</v>
      </c>
      <c r="D1174" s="38" t="s">
        <v>3413</v>
      </c>
      <c r="E1174" s="38"/>
      <c r="F1174" s="38" t="s">
        <v>3414</v>
      </c>
      <c r="K1174" s="44">
        <v>16.170000000000002</v>
      </c>
    </row>
    <row r="1175" spans="3:11">
      <c r="C1175" s="38" t="s">
        <v>1386</v>
      </c>
      <c r="D1175" s="38" t="s">
        <v>3415</v>
      </c>
      <c r="E1175" s="38"/>
      <c r="F1175" s="38" t="s">
        <v>3416</v>
      </c>
      <c r="K1175" s="44">
        <v>8.6300000000000008</v>
      </c>
    </row>
    <row r="1176" spans="3:11">
      <c r="C1176" s="38" t="s">
        <v>1386</v>
      </c>
      <c r="D1176" s="38" t="s">
        <v>3417</v>
      </c>
      <c r="E1176" s="38"/>
      <c r="F1176" s="38" t="s">
        <v>3418</v>
      </c>
      <c r="K1176" s="44">
        <v>1.89</v>
      </c>
    </row>
    <row r="1177" spans="3:11">
      <c r="C1177" s="38" t="s">
        <v>1386</v>
      </c>
      <c r="D1177" s="38" t="s">
        <v>3419</v>
      </c>
      <c r="E1177" s="38"/>
      <c r="F1177" s="38" t="s">
        <v>3420</v>
      </c>
      <c r="K1177" s="44">
        <v>48.58</v>
      </c>
    </row>
    <row r="1178" spans="3:11">
      <c r="C1178" s="38" t="s">
        <v>1386</v>
      </c>
      <c r="D1178" s="38" t="s">
        <v>3421</v>
      </c>
      <c r="E1178" s="38"/>
      <c r="F1178" s="38" t="s">
        <v>3422</v>
      </c>
      <c r="K1178" s="44">
        <v>4.13</v>
      </c>
    </row>
    <row r="1179" spans="3:11">
      <c r="C1179" s="38" t="s">
        <v>1386</v>
      </c>
      <c r="D1179" s="38" t="s">
        <v>3423</v>
      </c>
      <c r="E1179" s="38"/>
      <c r="F1179" s="38" t="s">
        <v>3424</v>
      </c>
      <c r="K1179" s="44">
        <v>18.600000000000001</v>
      </c>
    </row>
    <row r="1180" spans="3:11">
      <c r="C1180" s="38" t="s">
        <v>1386</v>
      </c>
      <c r="D1180" s="38" t="s">
        <v>3425</v>
      </c>
      <c r="E1180" s="38"/>
      <c r="F1180" s="38" t="s">
        <v>3426</v>
      </c>
      <c r="K1180" s="44">
        <v>11.76</v>
      </c>
    </row>
    <row r="1181" spans="3:11">
      <c r="C1181" s="38" t="s">
        <v>1386</v>
      </c>
      <c r="D1181" s="38" t="s">
        <v>3427</v>
      </c>
      <c r="E1181" s="38"/>
      <c r="F1181" s="38" t="s">
        <v>3428</v>
      </c>
      <c r="K1181" s="44">
        <v>0.21</v>
      </c>
    </row>
    <row r="1182" spans="3:11">
      <c r="C1182" s="38" t="s">
        <v>1386</v>
      </c>
      <c r="D1182" s="38" t="s">
        <v>3429</v>
      </c>
      <c r="E1182" s="38"/>
      <c r="F1182" s="38" t="s">
        <v>3430</v>
      </c>
      <c r="K1182" s="44">
        <v>21.98</v>
      </c>
    </row>
    <row r="1183" spans="3:11">
      <c r="C1183" s="38" t="s">
        <v>1386</v>
      </c>
      <c r="D1183" s="38" t="s">
        <v>3431</v>
      </c>
      <c r="E1183" s="38"/>
      <c r="F1183" s="38" t="s">
        <v>3432</v>
      </c>
      <c r="K1183" s="44">
        <v>1.92</v>
      </c>
    </row>
    <row r="1184" spans="3:11">
      <c r="C1184" s="38" t="s">
        <v>1386</v>
      </c>
      <c r="D1184" s="38" t="s">
        <v>3433</v>
      </c>
      <c r="E1184" s="38"/>
      <c r="F1184" s="38" t="s">
        <v>3434</v>
      </c>
      <c r="K1184" s="44">
        <v>0.72</v>
      </c>
    </row>
    <row r="1185" spans="3:11">
      <c r="C1185" s="38" t="s">
        <v>1386</v>
      </c>
      <c r="D1185" s="38" t="s">
        <v>3435</v>
      </c>
      <c r="E1185" s="38"/>
      <c r="F1185" s="38" t="s">
        <v>3436</v>
      </c>
      <c r="K1185" s="44">
        <v>5.04</v>
      </c>
    </row>
    <row r="1186" spans="3:11">
      <c r="C1186" s="38" t="s">
        <v>1386</v>
      </c>
      <c r="D1186" s="38" t="s">
        <v>3437</v>
      </c>
      <c r="E1186" s="38"/>
      <c r="F1186" s="38" t="s">
        <v>3438</v>
      </c>
      <c r="K1186" s="44">
        <v>26.07</v>
      </c>
    </row>
    <row r="1187" spans="3:11">
      <c r="C1187" s="38" t="s">
        <v>1386</v>
      </c>
      <c r="D1187" s="38" t="s">
        <v>3439</v>
      </c>
      <c r="E1187" s="38"/>
      <c r="F1187" s="38" t="s">
        <v>3440</v>
      </c>
      <c r="K1187" s="44">
        <v>25.64</v>
      </c>
    </row>
    <row r="1188" spans="3:11">
      <c r="C1188" s="38" t="s">
        <v>1386</v>
      </c>
      <c r="D1188" s="38" t="s">
        <v>3441</v>
      </c>
      <c r="E1188" s="38"/>
      <c r="F1188" s="38" t="s">
        <v>3442</v>
      </c>
      <c r="K1188" s="44">
        <v>2.5099999999999998</v>
      </c>
    </row>
    <row r="1189" spans="3:11">
      <c r="C1189" s="38" t="s">
        <v>1386</v>
      </c>
      <c r="D1189" s="38" t="s">
        <v>3443</v>
      </c>
      <c r="E1189" s="38"/>
      <c r="F1189" s="38" t="s">
        <v>3444</v>
      </c>
      <c r="K1189" s="44">
        <v>0.88</v>
      </c>
    </row>
    <row r="1190" spans="3:11">
      <c r="C1190" s="38" t="s">
        <v>1386</v>
      </c>
      <c r="D1190" s="38" t="s">
        <v>3445</v>
      </c>
      <c r="E1190" s="38"/>
      <c r="F1190" s="38" t="s">
        <v>3446</v>
      </c>
      <c r="K1190" s="44">
        <v>54.91</v>
      </c>
    </row>
    <row r="1191" spans="3:11">
      <c r="C1191" s="38" t="s">
        <v>1386</v>
      </c>
      <c r="D1191" s="38" t="s">
        <v>3447</v>
      </c>
      <c r="E1191" s="38"/>
      <c r="F1191" s="38" t="s">
        <v>3448</v>
      </c>
      <c r="K1191" s="44">
        <v>14.26</v>
      </c>
    </row>
    <row r="1192" spans="3:11">
      <c r="C1192" s="38" t="s">
        <v>1386</v>
      </c>
      <c r="D1192" s="38" t="s">
        <v>3449</v>
      </c>
      <c r="E1192" s="38"/>
      <c r="F1192" s="38" t="s">
        <v>3450</v>
      </c>
      <c r="K1192" s="44">
        <v>3.98</v>
      </c>
    </row>
    <row r="1193" spans="3:11">
      <c r="C1193" s="38" t="s">
        <v>1386</v>
      </c>
      <c r="D1193" s="38" t="s">
        <v>3451</v>
      </c>
      <c r="E1193" s="38"/>
      <c r="F1193" s="38" t="s">
        <v>3452</v>
      </c>
      <c r="K1193" s="44">
        <v>59.73</v>
      </c>
    </row>
    <row r="1194" spans="3:11">
      <c r="C1194" s="38" t="s">
        <v>1386</v>
      </c>
      <c r="D1194" s="38" t="s">
        <v>3453</v>
      </c>
      <c r="E1194" s="38"/>
      <c r="F1194" s="38" t="s">
        <v>3454</v>
      </c>
      <c r="K1194" s="44">
        <v>131.52000000000001</v>
      </c>
    </row>
    <row r="1195" spans="3:11">
      <c r="C1195" s="38" t="s">
        <v>1386</v>
      </c>
      <c r="D1195" s="38" t="s">
        <v>3455</v>
      </c>
      <c r="E1195" s="38"/>
      <c r="F1195" s="38" t="s">
        <v>3456</v>
      </c>
      <c r="K1195" s="44">
        <v>4.92</v>
      </c>
    </row>
    <row r="1196" spans="3:11">
      <c r="C1196" s="38" t="s">
        <v>1386</v>
      </c>
      <c r="D1196" s="38" t="s">
        <v>3457</v>
      </c>
      <c r="E1196" s="38"/>
      <c r="F1196" s="38" t="s">
        <v>3458</v>
      </c>
      <c r="K1196" s="44">
        <v>54.26</v>
      </c>
    </row>
    <row r="1197" spans="3:11">
      <c r="C1197" s="38" t="s">
        <v>1386</v>
      </c>
      <c r="D1197" s="38" t="s">
        <v>3459</v>
      </c>
      <c r="E1197" s="38"/>
      <c r="F1197" s="38" t="s">
        <v>3460</v>
      </c>
      <c r="K1197" s="44">
        <v>30.34</v>
      </c>
    </row>
    <row r="1198" spans="3:11">
      <c r="C1198" s="38" t="s">
        <v>1386</v>
      </c>
      <c r="D1198" s="38" t="s">
        <v>9956</v>
      </c>
      <c r="E1198" s="38"/>
      <c r="F1198" s="38" t="s">
        <v>9957</v>
      </c>
      <c r="K1198" s="44">
        <v>11.76</v>
      </c>
    </row>
    <row r="1199" spans="3:11">
      <c r="C1199" s="38" t="s">
        <v>1386</v>
      </c>
      <c r="D1199" s="38" t="s">
        <v>3461</v>
      </c>
      <c r="E1199" s="38"/>
      <c r="F1199" s="38" t="s">
        <v>3462</v>
      </c>
      <c r="K1199" s="44">
        <v>23.81</v>
      </c>
    </row>
    <row r="1200" spans="3:11">
      <c r="C1200" s="38" t="s">
        <v>1386</v>
      </c>
      <c r="D1200" s="38" t="s">
        <v>3463</v>
      </c>
      <c r="E1200" s="38"/>
      <c r="F1200" s="38" t="s">
        <v>3464</v>
      </c>
      <c r="K1200" s="44">
        <v>0.24</v>
      </c>
    </row>
    <row r="1201" spans="3:11">
      <c r="C1201" s="38" t="s">
        <v>1386</v>
      </c>
      <c r="D1201" s="38" t="s">
        <v>3465</v>
      </c>
      <c r="E1201" s="38"/>
      <c r="F1201" s="38" t="s">
        <v>3466</v>
      </c>
      <c r="K1201" s="44">
        <v>24.53</v>
      </c>
    </row>
    <row r="1202" spans="3:11">
      <c r="C1202" s="38" t="s">
        <v>1386</v>
      </c>
      <c r="D1202" s="38" t="s">
        <v>9958</v>
      </c>
      <c r="E1202" s="38"/>
      <c r="F1202" s="38" t="s">
        <v>9959</v>
      </c>
      <c r="K1202" s="44">
        <v>111.68</v>
      </c>
    </row>
    <row r="1203" spans="3:11">
      <c r="C1203" s="38" t="s">
        <v>1386</v>
      </c>
      <c r="D1203" s="38" t="s">
        <v>9960</v>
      </c>
      <c r="E1203" s="38"/>
      <c r="F1203" s="38" t="s">
        <v>9961</v>
      </c>
      <c r="K1203" s="44">
        <v>8.5399999999999991</v>
      </c>
    </row>
    <row r="1204" spans="3:11">
      <c r="C1204" s="38" t="s">
        <v>1386</v>
      </c>
      <c r="D1204" s="38" t="s">
        <v>9962</v>
      </c>
      <c r="E1204" s="38"/>
      <c r="F1204" s="38" t="s">
        <v>9963</v>
      </c>
      <c r="K1204" s="44">
        <v>37.18</v>
      </c>
    </row>
    <row r="1205" spans="3:11">
      <c r="C1205" s="38" t="s">
        <v>1386</v>
      </c>
      <c r="D1205" s="38" t="s">
        <v>9964</v>
      </c>
      <c r="E1205" s="38"/>
      <c r="F1205" s="38" t="s">
        <v>9965</v>
      </c>
      <c r="K1205" s="44">
        <v>8.01</v>
      </c>
    </row>
    <row r="1206" spans="3:11">
      <c r="C1206" s="38" t="s">
        <v>1386</v>
      </c>
      <c r="D1206" s="38" t="s">
        <v>9966</v>
      </c>
      <c r="E1206" s="38"/>
      <c r="F1206" s="38" t="s">
        <v>9967</v>
      </c>
      <c r="K1206" s="44">
        <v>2.64</v>
      </c>
    </row>
    <row r="1207" spans="3:11">
      <c r="C1207" s="38" t="s">
        <v>1386</v>
      </c>
      <c r="D1207" s="38" t="s">
        <v>9968</v>
      </c>
      <c r="E1207" s="38"/>
      <c r="F1207" s="38" t="s">
        <v>9969</v>
      </c>
      <c r="K1207" s="44">
        <v>4.92</v>
      </c>
    </row>
    <row r="1208" spans="3:11">
      <c r="C1208" s="38" t="s">
        <v>1386</v>
      </c>
      <c r="D1208" s="38" t="s">
        <v>9970</v>
      </c>
      <c r="E1208" s="38"/>
      <c r="F1208" s="38" t="s">
        <v>9971</v>
      </c>
      <c r="K1208" s="44">
        <v>36.369999999999997</v>
      </c>
    </row>
    <row r="1209" spans="3:11">
      <c r="C1209" s="38" t="s">
        <v>1386</v>
      </c>
      <c r="D1209" s="38" t="s">
        <v>9972</v>
      </c>
      <c r="E1209" s="38"/>
      <c r="F1209" s="38" t="s">
        <v>9973</v>
      </c>
      <c r="K1209" s="44">
        <v>8.5399999999999991</v>
      </c>
    </row>
    <row r="1210" spans="3:11">
      <c r="C1210" s="38" t="s">
        <v>1386</v>
      </c>
      <c r="D1210" s="38" t="s">
        <v>9974</v>
      </c>
      <c r="E1210" s="38"/>
      <c r="F1210" s="38" t="s">
        <v>9975</v>
      </c>
      <c r="K1210" s="44">
        <v>1.81</v>
      </c>
    </row>
    <row r="1211" spans="3:11">
      <c r="C1211" s="38" t="s">
        <v>1386</v>
      </c>
      <c r="D1211" s="38" t="s">
        <v>9976</v>
      </c>
      <c r="E1211" s="38"/>
      <c r="F1211" s="38" t="s">
        <v>9977</v>
      </c>
      <c r="K1211" s="44">
        <v>14.57</v>
      </c>
    </row>
    <row r="1212" spans="3:11">
      <c r="C1212" s="38" t="s">
        <v>1386</v>
      </c>
      <c r="D1212" s="38" t="s">
        <v>9978</v>
      </c>
      <c r="E1212" s="38"/>
      <c r="F1212" s="38" t="s">
        <v>9979</v>
      </c>
      <c r="K1212" s="44">
        <v>8.24</v>
      </c>
    </row>
    <row r="1213" spans="3:11">
      <c r="C1213" s="38" t="s">
        <v>1386</v>
      </c>
      <c r="D1213" s="38" t="s">
        <v>9980</v>
      </c>
      <c r="E1213" s="38"/>
      <c r="F1213" s="38" t="s">
        <v>9981</v>
      </c>
      <c r="K1213" s="44">
        <v>23.54</v>
      </c>
    </row>
    <row r="1214" spans="3:11">
      <c r="C1214" s="38" t="s">
        <v>1386</v>
      </c>
      <c r="D1214" s="38" t="s">
        <v>9982</v>
      </c>
      <c r="E1214" s="38"/>
      <c r="F1214" s="38" t="s">
        <v>9983</v>
      </c>
      <c r="K1214" s="44">
        <v>2.2000000000000002</v>
      </c>
    </row>
    <row r="1215" spans="3:11">
      <c r="C1215" s="38" t="s">
        <v>1386</v>
      </c>
      <c r="D1215" s="38" t="s">
        <v>9984</v>
      </c>
      <c r="E1215" s="38"/>
      <c r="F1215" s="38" t="s">
        <v>9985</v>
      </c>
      <c r="K1215" s="44">
        <v>0.66</v>
      </c>
    </row>
    <row r="1216" spans="3:11">
      <c r="C1216" s="38" t="s">
        <v>1386</v>
      </c>
      <c r="D1216" s="38" t="s">
        <v>9986</v>
      </c>
      <c r="E1216" s="38"/>
      <c r="F1216" s="38" t="s">
        <v>9987</v>
      </c>
      <c r="K1216" s="44">
        <v>0.21</v>
      </c>
    </row>
    <row r="1217" spans="1:11">
      <c r="C1217" s="38" t="s">
        <v>1386</v>
      </c>
      <c r="D1217" s="38" t="s">
        <v>9988</v>
      </c>
      <c r="E1217" s="38"/>
      <c r="F1217" s="38" t="s">
        <v>9989</v>
      </c>
      <c r="K1217" s="44">
        <v>7.0000000000000007E-2</v>
      </c>
    </row>
    <row r="1218" spans="1:11">
      <c r="C1218" s="38" t="s">
        <v>1386</v>
      </c>
      <c r="D1218" s="38" t="s">
        <v>3467</v>
      </c>
      <c r="E1218" s="38"/>
      <c r="F1218" s="38" t="s">
        <v>3468</v>
      </c>
      <c r="K1218" s="44">
        <v>384.22</v>
      </c>
    </row>
    <row r="1219" spans="1:11">
      <c r="C1219" s="38" t="s">
        <v>1386</v>
      </c>
      <c r="D1219" s="38" t="s">
        <v>3469</v>
      </c>
      <c r="E1219" s="38"/>
      <c r="F1219" s="38" t="s">
        <v>3470</v>
      </c>
      <c r="K1219" s="44">
        <v>11.28</v>
      </c>
    </row>
    <row r="1221" spans="1:11">
      <c r="A1221" s="38" t="s">
        <v>3471</v>
      </c>
      <c r="D1221" s="38" t="s">
        <v>3472</v>
      </c>
      <c r="E1221" s="38"/>
      <c r="K1221" s="50">
        <f>SUM(K1222:K1222)</f>
        <v>-0.27</v>
      </c>
    </row>
    <row r="1222" spans="1:11">
      <c r="C1222" s="38" t="s">
        <v>1386</v>
      </c>
      <c r="D1222" s="38" t="s">
        <v>3473</v>
      </c>
      <c r="E1222" s="38"/>
      <c r="F1222" s="38" t="s">
        <v>3474</v>
      </c>
      <c r="K1222" s="44">
        <v>-0.27</v>
      </c>
    </row>
    <row r="1224" spans="1:11">
      <c r="A1224" s="38" t="s">
        <v>3475</v>
      </c>
      <c r="D1224" s="38" t="s">
        <v>3476</v>
      </c>
      <c r="E1224" s="38"/>
      <c r="K1224" s="50">
        <f>+K1225</f>
        <v>3.47</v>
      </c>
    </row>
    <row r="1225" spans="1:11">
      <c r="C1225" s="38" t="s">
        <v>1386</v>
      </c>
      <c r="D1225" s="38" t="s">
        <v>3477</v>
      </c>
      <c r="E1225" s="38"/>
      <c r="F1225" s="38" t="s">
        <v>3478</v>
      </c>
      <c r="K1225" s="44">
        <v>3.47</v>
      </c>
    </row>
    <row r="1227" spans="1:11">
      <c r="A1227" s="38" t="s">
        <v>3479</v>
      </c>
      <c r="D1227" s="38" t="s">
        <v>3480</v>
      </c>
      <c r="E1227" s="38"/>
      <c r="K1227" s="50">
        <f>SUM(K1228:K1246)</f>
        <v>506.55000000000007</v>
      </c>
    </row>
    <row r="1228" spans="1:11">
      <c r="C1228" s="38" t="s">
        <v>1386</v>
      </c>
      <c r="D1228" s="38" t="s">
        <v>3481</v>
      </c>
      <c r="E1228" s="38"/>
      <c r="F1228" s="38" t="s">
        <v>3482</v>
      </c>
      <c r="K1228" s="44">
        <v>27.11</v>
      </c>
    </row>
    <row r="1229" spans="1:11">
      <c r="C1229" s="38" t="s">
        <v>1386</v>
      </c>
      <c r="D1229" s="38" t="s">
        <v>3483</v>
      </c>
      <c r="E1229" s="38"/>
      <c r="F1229" s="38" t="s">
        <v>3484</v>
      </c>
      <c r="K1229" s="44">
        <v>20.82</v>
      </c>
    </row>
    <row r="1230" spans="1:11">
      <c r="C1230" s="38" t="s">
        <v>1386</v>
      </c>
      <c r="D1230" s="38" t="s">
        <v>3485</v>
      </c>
      <c r="E1230" s="38"/>
      <c r="F1230" s="38" t="s">
        <v>3486</v>
      </c>
      <c r="K1230" s="44">
        <v>6.53</v>
      </c>
    </row>
    <row r="1231" spans="1:11">
      <c r="C1231" s="38" t="s">
        <v>1386</v>
      </c>
      <c r="D1231" s="38" t="s">
        <v>3487</v>
      </c>
      <c r="E1231" s="38"/>
      <c r="F1231" s="38" t="s">
        <v>3488</v>
      </c>
      <c r="K1231" s="44">
        <v>8.14</v>
      </c>
    </row>
    <row r="1232" spans="1:11">
      <c r="C1232" s="38" t="s">
        <v>1386</v>
      </c>
      <c r="D1232" s="38" t="s">
        <v>3489</v>
      </c>
      <c r="E1232" s="38"/>
      <c r="F1232" s="38" t="s">
        <v>3490</v>
      </c>
      <c r="K1232" s="44">
        <v>6.89</v>
      </c>
    </row>
    <row r="1233" spans="1:11">
      <c r="C1233" s="38" t="s">
        <v>1386</v>
      </c>
      <c r="D1233" s="38" t="s">
        <v>3491</v>
      </c>
      <c r="E1233" s="38"/>
      <c r="F1233" s="38" t="s">
        <v>3492</v>
      </c>
      <c r="K1233" s="44">
        <v>61.57</v>
      </c>
    </row>
    <row r="1234" spans="1:11">
      <c r="C1234" s="38" t="s">
        <v>1386</v>
      </c>
      <c r="D1234" s="38" t="s">
        <v>3493</v>
      </c>
      <c r="E1234" s="38"/>
      <c r="F1234" s="38" t="s">
        <v>3494</v>
      </c>
      <c r="K1234" s="44">
        <v>1.9</v>
      </c>
    </row>
    <row r="1235" spans="1:11">
      <c r="C1235" s="38" t="s">
        <v>1386</v>
      </c>
      <c r="D1235" s="38" t="s">
        <v>3495</v>
      </c>
      <c r="E1235" s="38"/>
      <c r="F1235" s="38" t="s">
        <v>3496</v>
      </c>
      <c r="K1235" s="44">
        <v>52.07</v>
      </c>
    </row>
    <row r="1236" spans="1:11">
      <c r="C1236" s="38" t="s">
        <v>1386</v>
      </c>
      <c r="D1236" s="38" t="s">
        <v>3497</v>
      </c>
      <c r="E1236" s="38"/>
      <c r="F1236" s="38" t="s">
        <v>3498</v>
      </c>
      <c r="K1236" s="44">
        <v>5.04</v>
      </c>
    </row>
    <row r="1237" spans="1:11">
      <c r="C1237" s="38" t="s">
        <v>1386</v>
      </c>
      <c r="D1237" s="38" t="s">
        <v>3499</v>
      </c>
      <c r="E1237" s="38"/>
      <c r="F1237" s="38" t="s">
        <v>3500</v>
      </c>
      <c r="K1237" s="44">
        <v>3.18</v>
      </c>
    </row>
    <row r="1238" spans="1:11">
      <c r="C1238" s="38" t="s">
        <v>1386</v>
      </c>
      <c r="D1238" s="38" t="s">
        <v>3501</v>
      </c>
      <c r="E1238" s="38"/>
      <c r="F1238" s="38" t="s">
        <v>3502</v>
      </c>
      <c r="K1238" s="44">
        <v>32</v>
      </c>
    </row>
    <row r="1239" spans="1:11">
      <c r="C1239" s="38" t="s">
        <v>1386</v>
      </c>
      <c r="D1239" s="38" t="s">
        <v>3503</v>
      </c>
      <c r="E1239" s="38"/>
      <c r="F1239" s="38" t="s">
        <v>3504</v>
      </c>
      <c r="K1239" s="44">
        <v>5.18</v>
      </c>
    </row>
    <row r="1240" spans="1:11">
      <c r="C1240" s="38" t="s">
        <v>1386</v>
      </c>
      <c r="D1240" s="38" t="s">
        <v>3505</v>
      </c>
      <c r="E1240" s="38"/>
      <c r="F1240" s="38" t="s">
        <v>3506</v>
      </c>
      <c r="K1240" s="44">
        <v>34.03</v>
      </c>
    </row>
    <row r="1241" spans="1:11">
      <c r="C1241" s="38" t="s">
        <v>1386</v>
      </c>
      <c r="D1241" s="38" t="s">
        <v>3507</v>
      </c>
      <c r="E1241" s="38"/>
      <c r="F1241" s="38" t="s">
        <v>3508</v>
      </c>
      <c r="K1241" s="44">
        <v>16.72</v>
      </c>
    </row>
    <row r="1242" spans="1:11">
      <c r="C1242" s="38" t="s">
        <v>1386</v>
      </c>
      <c r="D1242" s="38" t="s">
        <v>3509</v>
      </c>
      <c r="E1242" s="38"/>
      <c r="F1242" s="38" t="s">
        <v>3510</v>
      </c>
      <c r="K1242" s="44">
        <v>1.17</v>
      </c>
    </row>
    <row r="1243" spans="1:11">
      <c r="C1243" s="38" t="s">
        <v>1386</v>
      </c>
      <c r="D1243" s="38" t="s">
        <v>3511</v>
      </c>
      <c r="E1243" s="38"/>
      <c r="F1243" s="38" t="s">
        <v>3512</v>
      </c>
      <c r="K1243" s="44">
        <v>12.23</v>
      </c>
    </row>
    <row r="1244" spans="1:11">
      <c r="C1244" s="38" t="s">
        <v>1386</v>
      </c>
      <c r="D1244" s="38" t="s">
        <v>3513</v>
      </c>
      <c r="E1244" s="38"/>
      <c r="F1244" s="38" t="s">
        <v>3514</v>
      </c>
      <c r="K1244" s="44">
        <v>1.95</v>
      </c>
    </row>
    <row r="1245" spans="1:11">
      <c r="C1245" s="38" t="s">
        <v>1386</v>
      </c>
      <c r="D1245" s="38" t="s">
        <v>3515</v>
      </c>
      <c r="E1245" s="38"/>
      <c r="F1245" s="38" t="s">
        <v>3516</v>
      </c>
      <c r="K1245" s="44">
        <v>5.1100000000000003</v>
      </c>
    </row>
    <row r="1246" spans="1:11">
      <c r="C1246" s="38" t="s">
        <v>1386</v>
      </c>
      <c r="D1246" s="38" t="s">
        <v>3517</v>
      </c>
      <c r="E1246" s="38"/>
      <c r="F1246" s="38" t="s">
        <v>3518</v>
      </c>
      <c r="K1246" s="44">
        <v>204.91</v>
      </c>
    </row>
    <row r="1248" spans="1:11">
      <c r="A1248" s="38" t="s">
        <v>3519</v>
      </c>
      <c r="D1248" s="38" t="s">
        <v>3520</v>
      </c>
      <c r="E1248" s="38"/>
      <c r="K1248" s="50">
        <f>SUM(K1249:K1261)</f>
        <v>129.00000000000003</v>
      </c>
    </row>
    <row r="1249" spans="1:11">
      <c r="C1249" s="38" t="s">
        <v>1386</v>
      </c>
      <c r="D1249" s="38" t="s">
        <v>3521</v>
      </c>
      <c r="E1249" s="38"/>
      <c r="F1249" s="38" t="s">
        <v>3522</v>
      </c>
      <c r="K1249" s="44">
        <v>-17.57</v>
      </c>
    </row>
    <row r="1250" spans="1:11">
      <c r="C1250" s="38" t="s">
        <v>1386</v>
      </c>
      <c r="D1250" s="38" t="s">
        <v>3523</v>
      </c>
      <c r="E1250" s="38"/>
      <c r="F1250" s="38" t="s">
        <v>3524</v>
      </c>
      <c r="K1250" s="44">
        <v>7.82</v>
      </c>
    </row>
    <row r="1251" spans="1:11">
      <c r="C1251" s="38" t="s">
        <v>1386</v>
      </c>
      <c r="D1251" s="38" t="s">
        <v>3525</v>
      </c>
      <c r="E1251" s="38"/>
      <c r="F1251" s="38" t="s">
        <v>3526</v>
      </c>
      <c r="K1251" s="44">
        <v>31.28</v>
      </c>
    </row>
    <row r="1252" spans="1:11">
      <c r="C1252" s="38" t="s">
        <v>1386</v>
      </c>
      <c r="D1252" s="38" t="s">
        <v>3527</v>
      </c>
      <c r="E1252" s="38"/>
      <c r="F1252" s="38" t="s">
        <v>3528</v>
      </c>
      <c r="K1252" s="44">
        <v>7.82</v>
      </c>
    </row>
    <row r="1253" spans="1:11">
      <c r="C1253" s="38" t="s">
        <v>1386</v>
      </c>
      <c r="D1253" s="38" t="s">
        <v>3529</v>
      </c>
      <c r="E1253" s="38"/>
      <c r="F1253" s="38" t="s">
        <v>3530</v>
      </c>
      <c r="K1253" s="44">
        <v>23.46</v>
      </c>
    </row>
    <row r="1254" spans="1:11">
      <c r="C1254" s="38" t="s">
        <v>1386</v>
      </c>
      <c r="D1254" s="38" t="s">
        <v>3531</v>
      </c>
      <c r="E1254" s="38"/>
      <c r="F1254" s="38" t="s">
        <v>3532</v>
      </c>
      <c r="K1254" s="44">
        <v>23.46</v>
      </c>
    </row>
    <row r="1255" spans="1:11">
      <c r="C1255" s="38" t="s">
        <v>1386</v>
      </c>
      <c r="D1255" s="38" t="s">
        <v>3533</v>
      </c>
      <c r="E1255" s="38"/>
      <c r="F1255" s="38" t="s">
        <v>3534</v>
      </c>
      <c r="K1255" s="44">
        <v>23.46</v>
      </c>
    </row>
    <row r="1256" spans="1:11">
      <c r="C1256" s="38" t="s">
        <v>1386</v>
      </c>
      <c r="D1256" s="38" t="s">
        <v>3535</v>
      </c>
      <c r="E1256" s="38"/>
      <c r="F1256" s="38" t="s">
        <v>3536</v>
      </c>
      <c r="K1256" s="44">
        <v>23.46</v>
      </c>
    </row>
    <row r="1257" spans="1:11">
      <c r="C1257" s="38" t="s">
        <v>1386</v>
      </c>
      <c r="D1257" s="38" t="s">
        <v>3537</v>
      </c>
      <c r="E1257" s="38"/>
      <c r="F1257" s="38" t="s">
        <v>3538</v>
      </c>
      <c r="K1257" s="44">
        <v>25.14</v>
      </c>
    </row>
    <row r="1258" spans="1:11">
      <c r="C1258" s="38" t="s">
        <v>1386</v>
      </c>
      <c r="D1258" s="38" t="s">
        <v>3539</v>
      </c>
      <c r="E1258" s="38"/>
      <c r="F1258" s="38" t="s">
        <v>3540</v>
      </c>
      <c r="K1258" s="44">
        <v>-30.91</v>
      </c>
    </row>
    <row r="1259" spans="1:11">
      <c r="C1259" s="38" t="s">
        <v>1386</v>
      </c>
      <c r="D1259" s="38" t="s">
        <v>3541</v>
      </c>
      <c r="E1259" s="38"/>
      <c r="F1259" s="38" t="s">
        <v>3542</v>
      </c>
      <c r="K1259" s="44">
        <v>3.27</v>
      </c>
    </row>
    <row r="1260" spans="1:11">
      <c r="C1260" s="38" t="s">
        <v>1386</v>
      </c>
      <c r="D1260" s="38" t="s">
        <v>3543</v>
      </c>
      <c r="E1260" s="38"/>
      <c r="F1260" s="38" t="s">
        <v>3544</v>
      </c>
      <c r="K1260" s="44">
        <v>5.41</v>
      </c>
    </row>
    <row r="1261" spans="1:11">
      <c r="C1261" s="38" t="s">
        <v>1386</v>
      </c>
      <c r="D1261" s="38" t="s">
        <v>3545</v>
      </c>
      <c r="E1261" s="38"/>
      <c r="F1261" s="38" t="s">
        <v>3546</v>
      </c>
      <c r="K1261" s="44">
        <v>2.9</v>
      </c>
    </row>
    <row r="1263" spans="1:11">
      <c r="A1263" s="38" t="s">
        <v>3547</v>
      </c>
      <c r="D1263" s="38" t="s">
        <v>3548</v>
      </c>
      <c r="E1263" s="38"/>
      <c r="K1263" s="50">
        <f>SUM(K1264:K1267)</f>
        <v>211.85</v>
      </c>
    </row>
    <row r="1264" spans="1:11">
      <c r="C1264" s="38" t="s">
        <v>1386</v>
      </c>
      <c r="D1264" s="38" t="s">
        <v>9990</v>
      </c>
      <c r="E1264" s="38"/>
      <c r="F1264" s="38" t="s">
        <v>9991</v>
      </c>
      <c r="K1264" s="44">
        <v>100.97</v>
      </c>
    </row>
    <row r="1265" spans="1:11">
      <c r="C1265" s="38" t="s">
        <v>1386</v>
      </c>
      <c r="D1265" s="38" t="s">
        <v>3549</v>
      </c>
      <c r="E1265" s="38"/>
      <c r="F1265" s="38" t="s">
        <v>3550</v>
      </c>
      <c r="K1265" s="44">
        <v>39.54</v>
      </c>
    </row>
    <row r="1266" spans="1:11">
      <c r="C1266" s="38" t="s">
        <v>1386</v>
      </c>
      <c r="D1266" s="38" t="s">
        <v>3551</v>
      </c>
      <c r="E1266" s="38"/>
      <c r="F1266" s="38" t="s">
        <v>3552</v>
      </c>
      <c r="K1266" s="44">
        <v>48.3</v>
      </c>
    </row>
    <row r="1267" spans="1:11">
      <c r="C1267" s="38" t="s">
        <v>1386</v>
      </c>
      <c r="D1267" s="38" t="s">
        <v>3553</v>
      </c>
      <c r="E1267" s="38"/>
      <c r="F1267" s="38" t="s">
        <v>3554</v>
      </c>
      <c r="K1267" s="44">
        <v>23.04</v>
      </c>
    </row>
    <row r="1269" spans="1:11">
      <c r="A1269" s="38" t="s">
        <v>3555</v>
      </c>
      <c r="D1269" s="38" t="s">
        <v>3556</v>
      </c>
      <c r="E1269" s="38"/>
      <c r="K1269" s="50">
        <f>SUM(K1270:K2261)</f>
        <v>24486.030000000028</v>
      </c>
    </row>
    <row r="1270" spans="1:11">
      <c r="C1270" s="38" t="s">
        <v>1386</v>
      </c>
      <c r="D1270" s="38" t="s">
        <v>3557</v>
      </c>
      <c r="E1270" s="38"/>
      <c r="F1270" s="38" t="s">
        <v>3558</v>
      </c>
      <c r="K1270" s="44">
        <v>29.93</v>
      </c>
    </row>
    <row r="1271" spans="1:11">
      <c r="C1271" s="38" t="s">
        <v>1386</v>
      </c>
      <c r="D1271" s="38" t="s">
        <v>3559</v>
      </c>
      <c r="E1271" s="38"/>
      <c r="F1271" s="38" t="s">
        <v>3560</v>
      </c>
      <c r="K1271" s="44">
        <v>20.37</v>
      </c>
    </row>
    <row r="1272" spans="1:11">
      <c r="C1272" s="38" t="s">
        <v>1386</v>
      </c>
      <c r="D1272" s="38" t="s">
        <v>3561</v>
      </c>
      <c r="E1272" s="38"/>
      <c r="F1272" s="38" t="s">
        <v>3562</v>
      </c>
      <c r="K1272" s="44">
        <v>21.21</v>
      </c>
    </row>
    <row r="1273" spans="1:11">
      <c r="C1273" s="38" t="s">
        <v>1386</v>
      </c>
      <c r="D1273" s="38" t="s">
        <v>3563</v>
      </c>
      <c r="E1273" s="38"/>
      <c r="F1273" s="38" t="s">
        <v>3564</v>
      </c>
      <c r="K1273" s="44">
        <v>90.63</v>
      </c>
    </row>
    <row r="1274" spans="1:11">
      <c r="C1274" s="38" t="s">
        <v>1386</v>
      </c>
      <c r="D1274" s="38" t="s">
        <v>3565</v>
      </c>
      <c r="E1274" s="38"/>
      <c r="F1274" s="38" t="s">
        <v>3566</v>
      </c>
      <c r="K1274" s="44">
        <v>141.71</v>
      </c>
    </row>
    <row r="1275" spans="1:11">
      <c r="C1275" s="38" t="s">
        <v>1386</v>
      </c>
      <c r="D1275" s="38" t="s">
        <v>3567</v>
      </c>
      <c r="E1275" s="38"/>
      <c r="F1275" s="38" t="s">
        <v>3568</v>
      </c>
      <c r="K1275" s="44">
        <v>30.45</v>
      </c>
    </row>
    <row r="1276" spans="1:11">
      <c r="C1276" s="38" t="s">
        <v>1386</v>
      </c>
      <c r="D1276" s="38" t="s">
        <v>3569</v>
      </c>
      <c r="E1276" s="38"/>
      <c r="F1276" s="38" t="s">
        <v>3570</v>
      </c>
      <c r="K1276" s="44">
        <v>21.21</v>
      </c>
    </row>
    <row r="1277" spans="1:11">
      <c r="C1277" s="38" t="s">
        <v>1386</v>
      </c>
      <c r="D1277" s="38" t="s">
        <v>3571</v>
      </c>
      <c r="E1277" s="38"/>
      <c r="F1277" s="38" t="s">
        <v>3572</v>
      </c>
      <c r="K1277" s="44">
        <v>41.76</v>
      </c>
    </row>
    <row r="1278" spans="1:11">
      <c r="C1278" s="38" t="s">
        <v>1386</v>
      </c>
      <c r="D1278" s="38" t="s">
        <v>3573</v>
      </c>
      <c r="E1278" s="38"/>
      <c r="F1278" s="38" t="s">
        <v>3574</v>
      </c>
      <c r="K1278" s="44">
        <v>21.95</v>
      </c>
    </row>
    <row r="1279" spans="1:11">
      <c r="C1279" s="38" t="s">
        <v>1386</v>
      </c>
      <c r="D1279" s="38" t="s">
        <v>3575</v>
      </c>
      <c r="E1279" s="38"/>
      <c r="F1279" s="38" t="s">
        <v>3576</v>
      </c>
      <c r="K1279" s="44">
        <v>20.82</v>
      </c>
    </row>
    <row r="1280" spans="1:11">
      <c r="C1280" s="38" t="s">
        <v>1386</v>
      </c>
      <c r="D1280" s="38" t="s">
        <v>3577</v>
      </c>
      <c r="E1280" s="38"/>
      <c r="F1280" s="38" t="s">
        <v>3578</v>
      </c>
      <c r="K1280" s="44">
        <v>9.8800000000000008</v>
      </c>
    </row>
    <row r="1281" spans="3:11">
      <c r="C1281" s="38" t="s">
        <v>1386</v>
      </c>
      <c r="D1281" s="38" t="s">
        <v>3579</v>
      </c>
      <c r="E1281" s="38"/>
      <c r="F1281" s="38" t="s">
        <v>3580</v>
      </c>
      <c r="K1281" s="44">
        <v>131.62</v>
      </c>
    </row>
    <row r="1282" spans="3:11">
      <c r="C1282" s="38" t="s">
        <v>1386</v>
      </c>
      <c r="D1282" s="38" t="s">
        <v>3581</v>
      </c>
      <c r="E1282" s="38"/>
      <c r="F1282" s="38" t="s">
        <v>3582</v>
      </c>
      <c r="K1282" s="44">
        <v>16.73</v>
      </c>
    </row>
    <row r="1283" spans="3:11">
      <c r="C1283" s="38" t="s">
        <v>1386</v>
      </c>
      <c r="D1283" s="38" t="s">
        <v>3583</v>
      </c>
      <c r="E1283" s="38"/>
      <c r="F1283" s="38" t="s">
        <v>3584</v>
      </c>
      <c r="K1283" s="44">
        <v>21.21</v>
      </c>
    </row>
    <row r="1284" spans="3:11">
      <c r="C1284" s="38" t="s">
        <v>1386</v>
      </c>
      <c r="D1284" s="38" t="s">
        <v>3585</v>
      </c>
      <c r="E1284" s="38"/>
      <c r="F1284" s="38" t="s">
        <v>3586</v>
      </c>
      <c r="K1284" s="44">
        <v>19.38</v>
      </c>
    </row>
    <row r="1285" spans="3:11">
      <c r="C1285" s="38" t="s">
        <v>1386</v>
      </c>
      <c r="D1285" s="38" t="s">
        <v>3587</v>
      </c>
      <c r="E1285" s="38"/>
      <c r="F1285" s="38" t="s">
        <v>3588</v>
      </c>
      <c r="K1285" s="44">
        <v>21.21</v>
      </c>
    </row>
    <row r="1286" spans="3:11">
      <c r="C1286" s="38" t="s">
        <v>1386</v>
      </c>
      <c r="D1286" s="38" t="s">
        <v>3589</v>
      </c>
      <c r="E1286" s="38"/>
      <c r="F1286" s="38" t="s">
        <v>3590</v>
      </c>
      <c r="K1286" s="44">
        <v>18.96</v>
      </c>
    </row>
    <row r="1287" spans="3:11">
      <c r="C1287" s="38" t="s">
        <v>1386</v>
      </c>
      <c r="D1287" s="38" t="s">
        <v>3591</v>
      </c>
      <c r="E1287" s="38"/>
      <c r="F1287" s="38" t="s">
        <v>3592</v>
      </c>
      <c r="K1287" s="44">
        <v>63.83</v>
      </c>
    </row>
    <row r="1288" spans="3:11">
      <c r="C1288" s="38" t="s">
        <v>1386</v>
      </c>
      <c r="D1288" s="38" t="s">
        <v>3593</v>
      </c>
      <c r="E1288" s="38"/>
      <c r="F1288" s="38" t="s">
        <v>3594</v>
      </c>
      <c r="K1288" s="44">
        <v>69.209999999999994</v>
      </c>
    </row>
    <row r="1289" spans="3:11">
      <c r="C1289" s="38" t="s">
        <v>1386</v>
      </c>
      <c r="D1289" s="38" t="s">
        <v>3595</v>
      </c>
      <c r="E1289" s="38"/>
      <c r="F1289" s="38" t="s">
        <v>3596</v>
      </c>
      <c r="K1289" s="44">
        <v>48.58</v>
      </c>
    </row>
    <row r="1290" spans="3:11">
      <c r="C1290" s="38" t="s">
        <v>1386</v>
      </c>
      <c r="D1290" s="38" t="s">
        <v>3597</v>
      </c>
      <c r="E1290" s="38"/>
      <c r="F1290" s="38" t="s">
        <v>3598</v>
      </c>
      <c r="K1290" s="44">
        <v>7.64</v>
      </c>
    </row>
    <row r="1291" spans="3:11">
      <c r="C1291" s="38" t="s">
        <v>1386</v>
      </c>
      <c r="D1291" s="38" t="s">
        <v>3599</v>
      </c>
      <c r="E1291" s="38"/>
      <c r="F1291" s="38" t="s">
        <v>3600</v>
      </c>
      <c r="K1291" s="44">
        <v>-4.41</v>
      </c>
    </row>
    <row r="1292" spans="3:11">
      <c r="C1292" s="38" t="s">
        <v>1386</v>
      </c>
      <c r="D1292" s="38" t="s">
        <v>3601</v>
      </c>
      <c r="E1292" s="38"/>
      <c r="F1292" s="38" t="s">
        <v>3602</v>
      </c>
      <c r="K1292" s="44">
        <v>102.44</v>
      </c>
    </row>
    <row r="1293" spans="3:11">
      <c r="C1293" s="38" t="s">
        <v>1386</v>
      </c>
      <c r="D1293" s="38" t="s">
        <v>3603</v>
      </c>
      <c r="E1293" s="38"/>
      <c r="F1293" s="38" t="s">
        <v>3604</v>
      </c>
      <c r="K1293" s="44">
        <v>21.21</v>
      </c>
    </row>
    <row r="1294" spans="3:11">
      <c r="C1294" s="38" t="s">
        <v>1386</v>
      </c>
      <c r="D1294" s="38" t="s">
        <v>3605</v>
      </c>
      <c r="E1294" s="38"/>
      <c r="F1294" s="38" t="s">
        <v>3606</v>
      </c>
      <c r="K1294" s="44">
        <v>59.92</v>
      </c>
    </row>
    <row r="1295" spans="3:11">
      <c r="C1295" s="38" t="s">
        <v>1386</v>
      </c>
      <c r="D1295" s="38" t="s">
        <v>3607</v>
      </c>
      <c r="E1295" s="38"/>
      <c r="F1295" s="38" t="s">
        <v>3608</v>
      </c>
      <c r="K1295" s="44">
        <v>21.21</v>
      </c>
    </row>
    <row r="1296" spans="3:11">
      <c r="C1296" s="38" t="s">
        <v>1386</v>
      </c>
      <c r="D1296" s="38" t="s">
        <v>3609</v>
      </c>
      <c r="E1296" s="38"/>
      <c r="F1296" s="38" t="s">
        <v>3610</v>
      </c>
      <c r="K1296" s="44">
        <v>40.950000000000003</v>
      </c>
    </row>
    <row r="1297" spans="3:11">
      <c r="C1297" s="38" t="s">
        <v>1386</v>
      </c>
      <c r="D1297" s="38" t="s">
        <v>3611</v>
      </c>
      <c r="E1297" s="38"/>
      <c r="F1297" s="38" t="s">
        <v>3612</v>
      </c>
      <c r="K1297" s="44">
        <v>21.21</v>
      </c>
    </row>
    <row r="1298" spans="3:11">
      <c r="C1298" s="38" t="s">
        <v>1386</v>
      </c>
      <c r="D1298" s="38" t="s">
        <v>3613</v>
      </c>
      <c r="E1298" s="38"/>
      <c r="F1298" s="38" t="s">
        <v>3614</v>
      </c>
      <c r="K1298" s="44">
        <v>25.28</v>
      </c>
    </row>
    <row r="1299" spans="3:11">
      <c r="C1299" s="38" t="s">
        <v>1386</v>
      </c>
      <c r="D1299" s="38" t="s">
        <v>3615</v>
      </c>
      <c r="E1299" s="38"/>
      <c r="F1299" s="38" t="s">
        <v>3616</v>
      </c>
      <c r="K1299" s="44">
        <v>20.65</v>
      </c>
    </row>
    <row r="1300" spans="3:11">
      <c r="C1300" s="38" t="s">
        <v>1386</v>
      </c>
      <c r="D1300" s="38" t="s">
        <v>3617</v>
      </c>
      <c r="E1300" s="38"/>
      <c r="F1300" s="38" t="s">
        <v>3618</v>
      </c>
      <c r="K1300" s="44">
        <v>20.82</v>
      </c>
    </row>
    <row r="1301" spans="3:11">
      <c r="C1301" s="38" t="s">
        <v>1386</v>
      </c>
      <c r="D1301" s="38" t="s">
        <v>3619</v>
      </c>
      <c r="E1301" s="38"/>
      <c r="F1301" s="38" t="s">
        <v>3620</v>
      </c>
      <c r="K1301" s="44">
        <v>62.46</v>
      </c>
    </row>
    <row r="1302" spans="3:11">
      <c r="C1302" s="38" t="s">
        <v>1386</v>
      </c>
      <c r="D1302" s="38" t="s">
        <v>3621</v>
      </c>
      <c r="E1302" s="38"/>
      <c r="F1302" s="38" t="s">
        <v>3622</v>
      </c>
      <c r="K1302" s="44">
        <v>49.14</v>
      </c>
    </row>
    <row r="1303" spans="3:11">
      <c r="C1303" s="38" t="s">
        <v>1386</v>
      </c>
      <c r="D1303" s="38" t="s">
        <v>3623</v>
      </c>
      <c r="E1303" s="38"/>
      <c r="F1303" s="38" t="s">
        <v>3624</v>
      </c>
      <c r="K1303" s="44">
        <v>85.73</v>
      </c>
    </row>
    <row r="1304" spans="3:11">
      <c r="C1304" s="38" t="s">
        <v>1386</v>
      </c>
      <c r="D1304" s="38" t="s">
        <v>3625</v>
      </c>
      <c r="E1304" s="38"/>
      <c r="F1304" s="38" t="s">
        <v>3626</v>
      </c>
      <c r="K1304" s="44">
        <v>6.94</v>
      </c>
    </row>
    <row r="1305" spans="3:11">
      <c r="C1305" s="38" t="s">
        <v>1386</v>
      </c>
      <c r="D1305" s="38" t="s">
        <v>3627</v>
      </c>
      <c r="E1305" s="38"/>
      <c r="F1305" s="38" t="s">
        <v>3628</v>
      </c>
      <c r="K1305" s="44">
        <v>20.82</v>
      </c>
    </row>
    <row r="1306" spans="3:11">
      <c r="C1306" s="38" t="s">
        <v>1386</v>
      </c>
      <c r="D1306" s="38" t="s">
        <v>3629</v>
      </c>
      <c r="E1306" s="38"/>
      <c r="F1306" s="38" t="s">
        <v>3630</v>
      </c>
      <c r="K1306" s="44">
        <v>32.44</v>
      </c>
    </row>
    <row r="1307" spans="3:11">
      <c r="C1307" s="38" t="s">
        <v>1386</v>
      </c>
      <c r="D1307" s="38" t="s">
        <v>3631</v>
      </c>
      <c r="E1307" s="38"/>
      <c r="F1307" s="38" t="s">
        <v>3632</v>
      </c>
      <c r="K1307" s="44">
        <v>21.44</v>
      </c>
    </row>
    <row r="1308" spans="3:11">
      <c r="C1308" s="38" t="s">
        <v>1386</v>
      </c>
      <c r="D1308" s="38" t="s">
        <v>3633</v>
      </c>
      <c r="E1308" s="38"/>
      <c r="F1308" s="38" t="s">
        <v>3634</v>
      </c>
      <c r="K1308" s="44">
        <v>103.97</v>
      </c>
    </row>
    <row r="1309" spans="3:11">
      <c r="C1309" s="38" t="s">
        <v>1386</v>
      </c>
      <c r="D1309" s="38" t="s">
        <v>3635</v>
      </c>
      <c r="E1309" s="38"/>
      <c r="F1309" s="38" t="s">
        <v>3636</v>
      </c>
      <c r="K1309" s="44">
        <v>45.14</v>
      </c>
    </row>
    <row r="1310" spans="3:11">
      <c r="C1310" s="38" t="s">
        <v>1386</v>
      </c>
      <c r="D1310" s="38" t="s">
        <v>3637</v>
      </c>
      <c r="E1310" s="38"/>
      <c r="F1310" s="38" t="s">
        <v>3638</v>
      </c>
      <c r="K1310" s="44">
        <v>297.89999999999998</v>
      </c>
    </row>
    <row r="1311" spans="3:11">
      <c r="C1311" s="38" t="s">
        <v>1386</v>
      </c>
      <c r="D1311" s="38" t="s">
        <v>3639</v>
      </c>
      <c r="E1311" s="38"/>
      <c r="F1311" s="38" t="s">
        <v>3640</v>
      </c>
      <c r="K1311" s="44">
        <v>20.82</v>
      </c>
    </row>
    <row r="1312" spans="3:11">
      <c r="C1312" s="38" t="s">
        <v>1386</v>
      </c>
      <c r="D1312" s="38" t="s">
        <v>3641</v>
      </c>
      <c r="E1312" s="38"/>
      <c r="F1312" s="38" t="s">
        <v>3642</v>
      </c>
      <c r="K1312" s="44">
        <v>21.21</v>
      </c>
    </row>
    <row r="1313" spans="3:11">
      <c r="C1313" s="38" t="s">
        <v>1386</v>
      </c>
      <c r="D1313" s="38" t="s">
        <v>3643</v>
      </c>
      <c r="E1313" s="38"/>
      <c r="F1313" s="38" t="s">
        <v>3644</v>
      </c>
      <c r="K1313" s="44">
        <v>19.22</v>
      </c>
    </row>
    <row r="1314" spans="3:11">
      <c r="C1314" s="38" t="s">
        <v>1386</v>
      </c>
      <c r="D1314" s="38" t="s">
        <v>3645</v>
      </c>
      <c r="E1314" s="38"/>
      <c r="F1314" s="38" t="s">
        <v>3646</v>
      </c>
      <c r="K1314" s="44">
        <v>21.21</v>
      </c>
    </row>
    <row r="1315" spans="3:11">
      <c r="C1315" s="38" t="s">
        <v>1386</v>
      </c>
      <c r="D1315" s="38" t="s">
        <v>3647</v>
      </c>
      <c r="E1315" s="38"/>
      <c r="F1315" s="38" t="s">
        <v>3648</v>
      </c>
      <c r="K1315" s="44">
        <v>21.21</v>
      </c>
    </row>
    <row r="1316" spans="3:11">
      <c r="C1316" s="38" t="s">
        <v>1386</v>
      </c>
      <c r="D1316" s="38" t="s">
        <v>3649</v>
      </c>
      <c r="E1316" s="38"/>
      <c r="F1316" s="38" t="s">
        <v>3650</v>
      </c>
      <c r="K1316" s="44">
        <v>13.88</v>
      </c>
    </row>
    <row r="1317" spans="3:11">
      <c r="C1317" s="38" t="s">
        <v>1386</v>
      </c>
      <c r="D1317" s="38" t="s">
        <v>3651</v>
      </c>
      <c r="E1317" s="38"/>
      <c r="F1317" s="38" t="s">
        <v>3652</v>
      </c>
      <c r="K1317" s="44">
        <v>68.069999999999993</v>
      </c>
    </row>
    <row r="1318" spans="3:11">
      <c r="C1318" s="38" t="s">
        <v>1386</v>
      </c>
      <c r="D1318" s="38" t="s">
        <v>3653</v>
      </c>
      <c r="E1318" s="38"/>
      <c r="F1318" s="38" t="s">
        <v>3654</v>
      </c>
      <c r="K1318" s="44">
        <v>124.55</v>
      </c>
    </row>
    <row r="1319" spans="3:11">
      <c r="C1319" s="38" t="s">
        <v>1386</v>
      </c>
      <c r="D1319" s="38" t="s">
        <v>3655</v>
      </c>
      <c r="E1319" s="38"/>
      <c r="F1319" s="38" t="s">
        <v>3656</v>
      </c>
      <c r="K1319" s="44">
        <v>23.83</v>
      </c>
    </row>
    <row r="1320" spans="3:11">
      <c r="C1320" s="38" t="s">
        <v>1386</v>
      </c>
      <c r="D1320" s="38" t="s">
        <v>9992</v>
      </c>
      <c r="E1320" s="38"/>
      <c r="F1320" s="38" t="s">
        <v>9993</v>
      </c>
      <c r="K1320" s="44">
        <v>69.400000000000006</v>
      </c>
    </row>
    <row r="1321" spans="3:11">
      <c r="C1321" s="38" t="s">
        <v>1386</v>
      </c>
      <c r="D1321" s="38" t="s">
        <v>3657</v>
      </c>
      <c r="E1321" s="38"/>
      <c r="F1321" s="38" t="s">
        <v>3658</v>
      </c>
      <c r="K1321" s="44">
        <v>28.54</v>
      </c>
    </row>
    <row r="1322" spans="3:11">
      <c r="C1322" s="38" t="s">
        <v>1386</v>
      </c>
      <c r="D1322" s="38" t="s">
        <v>9994</v>
      </c>
      <c r="E1322" s="38"/>
      <c r="F1322" s="38" t="s">
        <v>9995</v>
      </c>
      <c r="K1322" s="44">
        <v>14.09</v>
      </c>
    </row>
    <row r="1323" spans="3:11">
      <c r="C1323" s="38" t="s">
        <v>1386</v>
      </c>
      <c r="D1323" s="38" t="s">
        <v>3659</v>
      </c>
      <c r="E1323" s="38"/>
      <c r="F1323" s="38" t="s">
        <v>3660</v>
      </c>
      <c r="K1323" s="44">
        <v>13.88</v>
      </c>
    </row>
    <row r="1324" spans="3:11">
      <c r="C1324" s="38" t="s">
        <v>1386</v>
      </c>
      <c r="D1324" s="38" t="s">
        <v>3661</v>
      </c>
      <c r="E1324" s="38"/>
      <c r="F1324" s="38" t="s">
        <v>3662</v>
      </c>
      <c r="K1324" s="44">
        <v>45.31</v>
      </c>
    </row>
    <row r="1325" spans="3:11">
      <c r="C1325" s="38" t="s">
        <v>1386</v>
      </c>
      <c r="D1325" s="38" t="s">
        <v>3663</v>
      </c>
      <c r="E1325" s="38"/>
      <c r="F1325" s="38" t="s">
        <v>3664</v>
      </c>
      <c r="K1325" s="44">
        <v>5.14</v>
      </c>
    </row>
    <row r="1326" spans="3:11">
      <c r="C1326" s="38" t="s">
        <v>1386</v>
      </c>
      <c r="D1326" s="38" t="s">
        <v>3665</v>
      </c>
      <c r="E1326" s="38"/>
      <c r="F1326" s="38" t="s">
        <v>3666</v>
      </c>
      <c r="K1326" s="44">
        <v>3</v>
      </c>
    </row>
    <row r="1327" spans="3:11">
      <c r="C1327" s="38" t="s">
        <v>1386</v>
      </c>
      <c r="D1327" s="38" t="s">
        <v>3667</v>
      </c>
      <c r="E1327" s="38"/>
      <c r="F1327" s="38" t="s">
        <v>3668</v>
      </c>
      <c r="K1327" s="44">
        <v>1.88</v>
      </c>
    </row>
    <row r="1328" spans="3:11">
      <c r="C1328" s="38" t="s">
        <v>1386</v>
      </c>
      <c r="D1328" s="38" t="s">
        <v>3669</v>
      </c>
      <c r="E1328" s="38"/>
      <c r="F1328" s="38" t="s">
        <v>3670</v>
      </c>
      <c r="K1328" s="44">
        <v>18.36</v>
      </c>
    </row>
    <row r="1329" spans="3:11">
      <c r="C1329" s="38" t="s">
        <v>1386</v>
      </c>
      <c r="D1329" s="38" t="s">
        <v>3671</v>
      </c>
      <c r="E1329" s="38"/>
      <c r="F1329" s="38" t="s">
        <v>3672</v>
      </c>
      <c r="K1329" s="44">
        <v>76.89</v>
      </c>
    </row>
    <row r="1330" spans="3:11">
      <c r="C1330" s="38" t="s">
        <v>1386</v>
      </c>
      <c r="D1330" s="38" t="s">
        <v>3673</v>
      </c>
      <c r="E1330" s="38"/>
      <c r="F1330" s="38" t="s">
        <v>3674</v>
      </c>
      <c r="K1330" s="44">
        <v>95.07</v>
      </c>
    </row>
    <row r="1331" spans="3:11">
      <c r="C1331" s="38" t="s">
        <v>1386</v>
      </c>
      <c r="D1331" s="38" t="s">
        <v>3675</v>
      </c>
      <c r="E1331" s="38"/>
      <c r="F1331" s="38" t="s">
        <v>3676</v>
      </c>
      <c r="K1331" s="44">
        <v>9.4499999999999993</v>
      </c>
    </row>
    <row r="1332" spans="3:11">
      <c r="C1332" s="38" t="s">
        <v>1386</v>
      </c>
      <c r="D1332" s="38" t="s">
        <v>3677</v>
      </c>
      <c r="E1332" s="38"/>
      <c r="F1332" s="38" t="s">
        <v>3678</v>
      </c>
      <c r="K1332" s="44">
        <v>47.71</v>
      </c>
    </row>
    <row r="1333" spans="3:11">
      <c r="C1333" s="38" t="s">
        <v>1386</v>
      </c>
      <c r="D1333" s="38" t="s">
        <v>3679</v>
      </c>
      <c r="E1333" s="38"/>
      <c r="F1333" s="38" t="s">
        <v>3680</v>
      </c>
      <c r="K1333" s="44">
        <v>63.79</v>
      </c>
    </row>
    <row r="1334" spans="3:11">
      <c r="C1334" s="38" t="s">
        <v>1386</v>
      </c>
      <c r="D1334" s="38" t="s">
        <v>3681</v>
      </c>
      <c r="E1334" s="38"/>
      <c r="F1334" s="38" t="s">
        <v>3682</v>
      </c>
      <c r="K1334" s="44">
        <v>3.71</v>
      </c>
    </row>
    <row r="1335" spans="3:11">
      <c r="C1335" s="38" t="s">
        <v>1386</v>
      </c>
      <c r="D1335" s="38" t="s">
        <v>3683</v>
      </c>
      <c r="E1335" s="38"/>
      <c r="F1335" s="38" t="s">
        <v>3684</v>
      </c>
      <c r="K1335" s="44">
        <v>1.76</v>
      </c>
    </row>
    <row r="1336" spans="3:11">
      <c r="C1336" s="38" t="s">
        <v>1386</v>
      </c>
      <c r="D1336" s="38" t="s">
        <v>3685</v>
      </c>
      <c r="E1336" s="38"/>
      <c r="F1336" s="38" t="s">
        <v>3686</v>
      </c>
      <c r="K1336" s="44">
        <v>13.58</v>
      </c>
    </row>
    <row r="1337" spans="3:11">
      <c r="C1337" s="38" t="s">
        <v>1386</v>
      </c>
      <c r="D1337" s="38" t="s">
        <v>3687</v>
      </c>
      <c r="E1337" s="38"/>
      <c r="F1337" s="38" t="s">
        <v>3688</v>
      </c>
      <c r="K1337" s="44">
        <v>9.67</v>
      </c>
    </row>
    <row r="1338" spans="3:11">
      <c r="C1338" s="38" t="s">
        <v>1386</v>
      </c>
      <c r="D1338" s="38" t="s">
        <v>3689</v>
      </c>
      <c r="E1338" s="38"/>
      <c r="F1338" s="38" t="s">
        <v>3690</v>
      </c>
      <c r="K1338" s="44">
        <v>5.04</v>
      </c>
    </row>
    <row r="1339" spans="3:11">
      <c r="C1339" s="38" t="s">
        <v>1386</v>
      </c>
      <c r="D1339" s="38" t="s">
        <v>3691</v>
      </c>
      <c r="E1339" s="38"/>
      <c r="F1339" s="38" t="s">
        <v>3692</v>
      </c>
      <c r="K1339" s="44">
        <v>14.07</v>
      </c>
    </row>
    <row r="1340" spans="3:11">
      <c r="C1340" s="38" t="s">
        <v>1386</v>
      </c>
      <c r="D1340" s="38" t="s">
        <v>3693</v>
      </c>
      <c r="E1340" s="38"/>
      <c r="F1340" s="38" t="s">
        <v>3694</v>
      </c>
      <c r="K1340" s="44">
        <v>5.04</v>
      </c>
    </row>
    <row r="1341" spans="3:11">
      <c r="C1341" s="38" t="s">
        <v>1386</v>
      </c>
      <c r="D1341" s="38" t="s">
        <v>3695</v>
      </c>
      <c r="E1341" s="38"/>
      <c r="F1341" s="38" t="s">
        <v>3696</v>
      </c>
      <c r="K1341" s="44">
        <v>25.25</v>
      </c>
    </row>
    <row r="1342" spans="3:11">
      <c r="C1342" s="38" t="s">
        <v>1386</v>
      </c>
      <c r="D1342" s="38" t="s">
        <v>3697</v>
      </c>
      <c r="E1342" s="38"/>
      <c r="F1342" s="38" t="s">
        <v>3698</v>
      </c>
      <c r="K1342" s="44">
        <v>5.04</v>
      </c>
    </row>
    <row r="1343" spans="3:11">
      <c r="C1343" s="38" t="s">
        <v>1386</v>
      </c>
      <c r="D1343" s="38" t="s">
        <v>3699</v>
      </c>
      <c r="E1343" s="38"/>
      <c r="F1343" s="38" t="s">
        <v>3700</v>
      </c>
      <c r="K1343" s="44">
        <v>2</v>
      </c>
    </row>
    <row r="1344" spans="3:11">
      <c r="C1344" s="38" t="s">
        <v>1386</v>
      </c>
      <c r="D1344" s="38" t="s">
        <v>3701</v>
      </c>
      <c r="E1344" s="38"/>
      <c r="F1344" s="38" t="s">
        <v>3702</v>
      </c>
      <c r="K1344" s="44">
        <v>3.37</v>
      </c>
    </row>
    <row r="1345" spans="3:11">
      <c r="C1345" s="38" t="s">
        <v>1386</v>
      </c>
      <c r="D1345" s="38" t="s">
        <v>3703</v>
      </c>
      <c r="E1345" s="38"/>
      <c r="F1345" s="38" t="s">
        <v>3704</v>
      </c>
      <c r="K1345" s="44">
        <v>69.09</v>
      </c>
    </row>
    <row r="1346" spans="3:11">
      <c r="C1346" s="38" t="s">
        <v>1386</v>
      </c>
      <c r="D1346" s="38" t="s">
        <v>3705</v>
      </c>
      <c r="E1346" s="38"/>
      <c r="F1346" s="38" t="s">
        <v>3706</v>
      </c>
      <c r="K1346" s="44">
        <v>16.100000000000001</v>
      </c>
    </row>
    <row r="1347" spans="3:11">
      <c r="C1347" s="38" t="s">
        <v>1386</v>
      </c>
      <c r="D1347" s="38" t="s">
        <v>3707</v>
      </c>
      <c r="E1347" s="38"/>
      <c r="F1347" s="38" t="s">
        <v>3708</v>
      </c>
      <c r="K1347" s="44">
        <v>4.9400000000000004</v>
      </c>
    </row>
    <row r="1348" spans="3:11">
      <c r="C1348" s="38" t="s">
        <v>1386</v>
      </c>
      <c r="D1348" s="38" t="s">
        <v>3709</v>
      </c>
      <c r="E1348" s="38"/>
      <c r="F1348" s="38" t="s">
        <v>3710</v>
      </c>
      <c r="K1348" s="44">
        <v>35.69</v>
      </c>
    </row>
    <row r="1349" spans="3:11">
      <c r="C1349" s="38" t="s">
        <v>1386</v>
      </c>
      <c r="D1349" s="38" t="s">
        <v>3711</v>
      </c>
      <c r="E1349" s="38"/>
      <c r="F1349" s="38" t="s">
        <v>3712</v>
      </c>
      <c r="K1349" s="44">
        <v>36.200000000000003</v>
      </c>
    </row>
    <row r="1350" spans="3:11">
      <c r="C1350" s="38" t="s">
        <v>1386</v>
      </c>
      <c r="D1350" s="38" t="s">
        <v>3713</v>
      </c>
      <c r="E1350" s="38"/>
      <c r="F1350" s="38" t="s">
        <v>3714</v>
      </c>
      <c r="K1350" s="44">
        <v>5.04</v>
      </c>
    </row>
    <row r="1351" spans="3:11">
      <c r="C1351" s="38" t="s">
        <v>1386</v>
      </c>
      <c r="D1351" s="38" t="s">
        <v>3715</v>
      </c>
      <c r="E1351" s="38"/>
      <c r="F1351" s="38" t="s">
        <v>3716</v>
      </c>
      <c r="K1351" s="44">
        <v>0.77</v>
      </c>
    </row>
    <row r="1352" spans="3:11">
      <c r="C1352" s="38" t="s">
        <v>1386</v>
      </c>
      <c r="D1352" s="38" t="s">
        <v>3717</v>
      </c>
      <c r="E1352" s="38"/>
      <c r="F1352" s="38" t="s">
        <v>3718</v>
      </c>
      <c r="K1352" s="44">
        <v>137.94</v>
      </c>
    </row>
    <row r="1353" spans="3:11">
      <c r="C1353" s="38" t="s">
        <v>1386</v>
      </c>
      <c r="D1353" s="38" t="s">
        <v>3719</v>
      </c>
      <c r="E1353" s="38"/>
      <c r="F1353" s="38" t="s">
        <v>3720</v>
      </c>
      <c r="K1353" s="44">
        <v>0.69</v>
      </c>
    </row>
    <row r="1354" spans="3:11">
      <c r="C1354" s="38" t="s">
        <v>1386</v>
      </c>
      <c r="D1354" s="38" t="s">
        <v>9996</v>
      </c>
      <c r="E1354" s="38"/>
      <c r="F1354" s="38" t="s">
        <v>9997</v>
      </c>
      <c r="K1354" s="44">
        <v>1.68</v>
      </c>
    </row>
    <row r="1355" spans="3:11">
      <c r="C1355" s="38" t="s">
        <v>1386</v>
      </c>
      <c r="D1355" s="38" t="s">
        <v>3721</v>
      </c>
      <c r="E1355" s="38"/>
      <c r="F1355" s="38" t="s">
        <v>3722</v>
      </c>
      <c r="K1355" s="44">
        <v>27.74</v>
      </c>
    </row>
    <row r="1356" spans="3:11">
      <c r="C1356" s="38" t="s">
        <v>1386</v>
      </c>
      <c r="D1356" s="38" t="s">
        <v>3723</v>
      </c>
      <c r="E1356" s="38"/>
      <c r="F1356" s="38" t="s">
        <v>3724</v>
      </c>
      <c r="K1356" s="44">
        <v>6.06</v>
      </c>
    </row>
    <row r="1357" spans="3:11">
      <c r="C1357" s="38" t="s">
        <v>1386</v>
      </c>
      <c r="D1357" s="38" t="s">
        <v>9998</v>
      </c>
      <c r="E1357" s="38"/>
      <c r="F1357" s="38" t="s">
        <v>9999</v>
      </c>
      <c r="K1357" s="44">
        <v>26.57</v>
      </c>
    </row>
    <row r="1358" spans="3:11">
      <c r="C1358" s="38" t="s">
        <v>1386</v>
      </c>
      <c r="D1358" s="38" t="s">
        <v>3725</v>
      </c>
      <c r="E1358" s="38"/>
      <c r="F1358" s="38" t="s">
        <v>3726</v>
      </c>
      <c r="K1358" s="44">
        <v>30.92</v>
      </c>
    </row>
    <row r="1359" spans="3:11">
      <c r="C1359" s="38" t="s">
        <v>1386</v>
      </c>
      <c r="D1359" s="38" t="s">
        <v>3727</v>
      </c>
      <c r="E1359" s="38"/>
      <c r="F1359" s="38" t="s">
        <v>3728</v>
      </c>
      <c r="K1359" s="44">
        <v>773.4</v>
      </c>
    </row>
    <row r="1360" spans="3:11">
      <c r="C1360" s="38" t="s">
        <v>1386</v>
      </c>
      <c r="D1360" s="38" t="s">
        <v>3729</v>
      </c>
      <c r="E1360" s="38"/>
      <c r="F1360" s="38" t="s">
        <v>3730</v>
      </c>
      <c r="K1360" s="44">
        <v>14.37</v>
      </c>
    </row>
    <row r="1361" spans="3:11">
      <c r="C1361" s="38" t="s">
        <v>1386</v>
      </c>
      <c r="D1361" s="38" t="s">
        <v>3731</v>
      </c>
      <c r="E1361" s="38"/>
      <c r="F1361" s="38" t="s">
        <v>3732</v>
      </c>
      <c r="K1361" s="44">
        <v>7.22</v>
      </c>
    </row>
    <row r="1362" spans="3:11">
      <c r="C1362" s="38" t="s">
        <v>1386</v>
      </c>
      <c r="D1362" s="38" t="s">
        <v>3733</v>
      </c>
      <c r="E1362" s="38"/>
      <c r="F1362" s="38" t="s">
        <v>3734</v>
      </c>
      <c r="K1362" s="44">
        <v>25.74</v>
      </c>
    </row>
    <row r="1363" spans="3:11">
      <c r="C1363" s="38" t="s">
        <v>1386</v>
      </c>
      <c r="D1363" s="38" t="s">
        <v>3735</v>
      </c>
      <c r="E1363" s="38"/>
      <c r="F1363" s="38" t="s">
        <v>3736</v>
      </c>
      <c r="K1363" s="44">
        <v>59.55</v>
      </c>
    </row>
    <row r="1364" spans="3:11">
      <c r="C1364" s="38" t="s">
        <v>1386</v>
      </c>
      <c r="D1364" s="38" t="s">
        <v>3737</v>
      </c>
      <c r="E1364" s="38"/>
      <c r="F1364" s="38" t="s">
        <v>3738</v>
      </c>
      <c r="K1364" s="44">
        <v>11.69</v>
      </c>
    </row>
    <row r="1365" spans="3:11">
      <c r="C1365" s="38" t="s">
        <v>1386</v>
      </c>
      <c r="D1365" s="38" t="s">
        <v>3739</v>
      </c>
      <c r="E1365" s="38"/>
      <c r="F1365" s="38" t="s">
        <v>3740</v>
      </c>
      <c r="K1365" s="44">
        <v>4.92</v>
      </c>
    </row>
    <row r="1366" spans="3:11">
      <c r="C1366" s="38" t="s">
        <v>1386</v>
      </c>
      <c r="D1366" s="38" t="s">
        <v>3741</v>
      </c>
      <c r="E1366" s="38"/>
      <c r="F1366" s="38" t="s">
        <v>3742</v>
      </c>
      <c r="K1366" s="44">
        <v>5.73</v>
      </c>
    </row>
    <row r="1367" spans="3:11">
      <c r="C1367" s="38" t="s">
        <v>1386</v>
      </c>
      <c r="D1367" s="38" t="s">
        <v>3743</v>
      </c>
      <c r="E1367" s="38"/>
      <c r="F1367" s="38" t="s">
        <v>3744</v>
      </c>
      <c r="K1367" s="44">
        <v>2.59</v>
      </c>
    </row>
    <row r="1368" spans="3:11">
      <c r="C1368" s="38" t="s">
        <v>1386</v>
      </c>
      <c r="D1368" s="38" t="s">
        <v>3745</v>
      </c>
      <c r="E1368" s="38"/>
      <c r="F1368" s="38" t="s">
        <v>3746</v>
      </c>
      <c r="K1368" s="44">
        <v>46.61</v>
      </c>
    </row>
    <row r="1369" spans="3:11">
      <c r="C1369" s="38" t="s">
        <v>1386</v>
      </c>
      <c r="D1369" s="38" t="s">
        <v>10000</v>
      </c>
      <c r="E1369" s="38"/>
      <c r="F1369" s="38" t="s">
        <v>10001</v>
      </c>
      <c r="K1369" s="44">
        <v>15.94</v>
      </c>
    </row>
    <row r="1370" spans="3:11">
      <c r="C1370" s="38" t="s">
        <v>1386</v>
      </c>
      <c r="D1370" s="38" t="s">
        <v>3747</v>
      </c>
      <c r="E1370" s="38"/>
      <c r="F1370" s="38" t="s">
        <v>3748</v>
      </c>
      <c r="K1370" s="44">
        <v>5.04</v>
      </c>
    </row>
    <row r="1371" spans="3:11">
      <c r="C1371" s="38" t="s">
        <v>1386</v>
      </c>
      <c r="D1371" s="38" t="s">
        <v>3749</v>
      </c>
      <c r="E1371" s="38"/>
      <c r="F1371" s="38" t="s">
        <v>3750</v>
      </c>
      <c r="K1371" s="44">
        <v>6.56</v>
      </c>
    </row>
    <row r="1372" spans="3:11">
      <c r="C1372" s="38" t="s">
        <v>1386</v>
      </c>
      <c r="D1372" s="38" t="s">
        <v>3751</v>
      </c>
      <c r="E1372" s="38"/>
      <c r="F1372" s="38" t="s">
        <v>3752</v>
      </c>
      <c r="K1372" s="44">
        <v>6.36</v>
      </c>
    </row>
    <row r="1373" spans="3:11">
      <c r="C1373" s="38" t="s">
        <v>1386</v>
      </c>
      <c r="D1373" s="38" t="s">
        <v>3753</v>
      </c>
      <c r="E1373" s="38"/>
      <c r="F1373" s="38" t="s">
        <v>3754</v>
      </c>
      <c r="K1373" s="44">
        <v>4.32</v>
      </c>
    </row>
    <row r="1374" spans="3:11">
      <c r="C1374" s="38" t="s">
        <v>1386</v>
      </c>
      <c r="D1374" s="38" t="s">
        <v>10002</v>
      </c>
      <c r="E1374" s="38"/>
      <c r="F1374" s="38" t="s">
        <v>10003</v>
      </c>
      <c r="K1374" s="44">
        <v>16.96</v>
      </c>
    </row>
    <row r="1375" spans="3:11">
      <c r="C1375" s="38" t="s">
        <v>1386</v>
      </c>
      <c r="D1375" s="38" t="s">
        <v>3755</v>
      </c>
      <c r="E1375" s="38"/>
      <c r="F1375" s="38" t="s">
        <v>3756</v>
      </c>
      <c r="K1375" s="44">
        <v>205.41</v>
      </c>
    </row>
    <row r="1376" spans="3:11">
      <c r="C1376" s="38" t="s">
        <v>1386</v>
      </c>
      <c r="D1376" s="38" t="s">
        <v>3757</v>
      </c>
      <c r="E1376" s="38"/>
      <c r="F1376" s="38" t="s">
        <v>3758</v>
      </c>
      <c r="K1376" s="44">
        <v>2.62</v>
      </c>
    </row>
    <row r="1377" spans="3:11">
      <c r="C1377" s="38" t="s">
        <v>1386</v>
      </c>
      <c r="D1377" s="38" t="s">
        <v>3759</v>
      </c>
      <c r="E1377" s="38"/>
      <c r="F1377" s="38" t="s">
        <v>3760</v>
      </c>
      <c r="K1377" s="44">
        <v>5.7</v>
      </c>
    </row>
    <row r="1378" spans="3:11">
      <c r="C1378" s="38" t="s">
        <v>1386</v>
      </c>
      <c r="D1378" s="38" t="s">
        <v>3761</v>
      </c>
      <c r="E1378" s="38"/>
      <c r="F1378" s="38" t="s">
        <v>3762</v>
      </c>
      <c r="K1378" s="44">
        <v>23.37</v>
      </c>
    </row>
    <row r="1379" spans="3:11">
      <c r="C1379" s="38" t="s">
        <v>1386</v>
      </c>
      <c r="D1379" s="38" t="s">
        <v>3763</v>
      </c>
      <c r="E1379" s="38"/>
      <c r="F1379" s="38" t="s">
        <v>3764</v>
      </c>
      <c r="K1379" s="44">
        <v>68.45</v>
      </c>
    </row>
    <row r="1380" spans="3:11">
      <c r="C1380" s="38" t="s">
        <v>1386</v>
      </c>
      <c r="D1380" s="38" t="s">
        <v>3765</v>
      </c>
      <c r="E1380" s="38"/>
      <c r="F1380" s="38" t="s">
        <v>3766</v>
      </c>
      <c r="K1380" s="44">
        <v>10.44</v>
      </c>
    </row>
    <row r="1381" spans="3:11">
      <c r="C1381" s="38" t="s">
        <v>1386</v>
      </c>
      <c r="D1381" s="38" t="s">
        <v>3767</v>
      </c>
      <c r="E1381" s="38"/>
      <c r="F1381" s="38" t="s">
        <v>3768</v>
      </c>
      <c r="K1381" s="44">
        <v>5.91</v>
      </c>
    </row>
    <row r="1382" spans="3:11">
      <c r="C1382" s="38" t="s">
        <v>1386</v>
      </c>
      <c r="D1382" s="38" t="s">
        <v>3769</v>
      </c>
      <c r="E1382" s="38"/>
      <c r="F1382" s="38" t="s">
        <v>3770</v>
      </c>
      <c r="K1382" s="44">
        <v>22</v>
      </c>
    </row>
    <row r="1383" spans="3:11">
      <c r="C1383" s="38" t="s">
        <v>1386</v>
      </c>
      <c r="D1383" s="38" t="s">
        <v>3771</v>
      </c>
      <c r="E1383" s="38"/>
      <c r="F1383" s="38" t="s">
        <v>3772</v>
      </c>
      <c r="K1383" s="44">
        <v>6.57</v>
      </c>
    </row>
    <row r="1384" spans="3:11">
      <c r="C1384" s="38" t="s">
        <v>1386</v>
      </c>
      <c r="D1384" s="38" t="s">
        <v>3773</v>
      </c>
      <c r="E1384" s="38"/>
      <c r="F1384" s="38" t="s">
        <v>3774</v>
      </c>
      <c r="K1384" s="44">
        <v>11.99</v>
      </c>
    </row>
    <row r="1385" spans="3:11">
      <c r="C1385" s="38" t="s">
        <v>1386</v>
      </c>
      <c r="D1385" s="38" t="s">
        <v>3775</v>
      </c>
      <c r="E1385" s="38"/>
      <c r="F1385" s="38" t="s">
        <v>3776</v>
      </c>
      <c r="K1385" s="44">
        <v>11.62</v>
      </c>
    </row>
    <row r="1386" spans="3:11">
      <c r="C1386" s="38" t="s">
        <v>1386</v>
      </c>
      <c r="D1386" s="38" t="s">
        <v>3777</v>
      </c>
      <c r="E1386" s="38"/>
      <c r="F1386" s="38" t="s">
        <v>3778</v>
      </c>
      <c r="K1386" s="44">
        <v>18.18</v>
      </c>
    </row>
    <row r="1387" spans="3:11">
      <c r="C1387" s="38" t="s">
        <v>1386</v>
      </c>
      <c r="D1387" s="38" t="s">
        <v>3779</v>
      </c>
      <c r="E1387" s="38"/>
      <c r="F1387" s="38" t="s">
        <v>3780</v>
      </c>
      <c r="K1387" s="44">
        <v>4.05</v>
      </c>
    </row>
    <row r="1388" spans="3:11">
      <c r="C1388" s="38" t="s">
        <v>1386</v>
      </c>
      <c r="D1388" s="38" t="s">
        <v>3781</v>
      </c>
      <c r="E1388" s="38"/>
      <c r="F1388" s="38" t="s">
        <v>3782</v>
      </c>
      <c r="K1388" s="44">
        <v>22.65</v>
      </c>
    </row>
    <row r="1389" spans="3:11">
      <c r="C1389" s="38" t="s">
        <v>1386</v>
      </c>
      <c r="D1389" s="38" t="s">
        <v>3783</v>
      </c>
      <c r="E1389" s="38"/>
      <c r="F1389" s="38" t="s">
        <v>3784</v>
      </c>
      <c r="K1389" s="44">
        <v>115.22</v>
      </c>
    </row>
    <row r="1390" spans="3:11">
      <c r="C1390" s="38" t="s">
        <v>1386</v>
      </c>
      <c r="D1390" s="38" t="s">
        <v>3785</v>
      </c>
      <c r="E1390" s="38"/>
      <c r="F1390" s="38" t="s">
        <v>3786</v>
      </c>
      <c r="K1390" s="44">
        <v>26.35</v>
      </c>
    </row>
    <row r="1391" spans="3:11">
      <c r="C1391" s="38" t="s">
        <v>1386</v>
      </c>
      <c r="D1391" s="38" t="s">
        <v>3787</v>
      </c>
      <c r="E1391" s="38"/>
      <c r="F1391" s="38" t="s">
        <v>3788</v>
      </c>
      <c r="K1391" s="44">
        <v>67.73</v>
      </c>
    </row>
    <row r="1392" spans="3:11">
      <c r="C1392" s="38" t="s">
        <v>1386</v>
      </c>
      <c r="D1392" s="38" t="s">
        <v>3789</v>
      </c>
      <c r="E1392" s="38"/>
      <c r="F1392" s="38" t="s">
        <v>3790</v>
      </c>
      <c r="K1392" s="44">
        <v>22.58</v>
      </c>
    </row>
    <row r="1393" spans="3:11">
      <c r="C1393" s="38" t="s">
        <v>1386</v>
      </c>
      <c r="D1393" s="38" t="s">
        <v>3791</v>
      </c>
      <c r="E1393" s="38"/>
      <c r="F1393" s="38" t="s">
        <v>3792</v>
      </c>
      <c r="K1393" s="44">
        <v>160.41</v>
      </c>
    </row>
    <row r="1394" spans="3:11">
      <c r="C1394" s="38" t="s">
        <v>1386</v>
      </c>
      <c r="D1394" s="38" t="s">
        <v>3793</v>
      </c>
      <c r="E1394" s="38"/>
      <c r="F1394" s="38" t="s">
        <v>3794</v>
      </c>
      <c r="K1394" s="44">
        <v>10.78</v>
      </c>
    </row>
    <row r="1395" spans="3:11">
      <c r="C1395" s="38" t="s">
        <v>1386</v>
      </c>
      <c r="D1395" s="38" t="s">
        <v>10004</v>
      </c>
      <c r="E1395" s="38"/>
      <c r="F1395" s="38" t="s">
        <v>10005</v>
      </c>
      <c r="K1395" s="44">
        <v>3.88</v>
      </c>
    </row>
    <row r="1396" spans="3:11">
      <c r="C1396" s="38" t="s">
        <v>1386</v>
      </c>
      <c r="D1396" s="38" t="s">
        <v>3795</v>
      </c>
      <c r="E1396" s="38"/>
      <c r="F1396" s="38" t="s">
        <v>3796</v>
      </c>
      <c r="K1396" s="44">
        <v>5.85</v>
      </c>
    </row>
    <row r="1397" spans="3:11">
      <c r="C1397" s="38" t="s">
        <v>1386</v>
      </c>
      <c r="D1397" s="38" t="s">
        <v>3797</v>
      </c>
      <c r="E1397" s="38"/>
      <c r="F1397" s="38" t="s">
        <v>3798</v>
      </c>
      <c r="K1397" s="44">
        <v>2.37</v>
      </c>
    </row>
    <row r="1398" spans="3:11">
      <c r="C1398" s="38" t="s">
        <v>1386</v>
      </c>
      <c r="D1398" s="38" t="s">
        <v>3799</v>
      </c>
      <c r="E1398" s="38"/>
      <c r="F1398" s="38" t="s">
        <v>3800</v>
      </c>
      <c r="K1398" s="44">
        <v>4.68</v>
      </c>
    </row>
    <row r="1399" spans="3:11">
      <c r="C1399" s="38" t="s">
        <v>1386</v>
      </c>
      <c r="D1399" s="38" t="s">
        <v>3801</v>
      </c>
      <c r="E1399" s="38"/>
      <c r="F1399" s="38" t="s">
        <v>3802</v>
      </c>
      <c r="K1399" s="44">
        <v>25.1</v>
      </c>
    </row>
    <row r="1400" spans="3:11">
      <c r="C1400" s="38" t="s">
        <v>1386</v>
      </c>
      <c r="D1400" s="38" t="s">
        <v>3803</v>
      </c>
      <c r="E1400" s="38"/>
      <c r="F1400" s="38" t="s">
        <v>3804</v>
      </c>
      <c r="K1400" s="44">
        <v>197.53</v>
      </c>
    </row>
    <row r="1401" spans="3:11">
      <c r="C1401" s="38" t="s">
        <v>1386</v>
      </c>
      <c r="D1401" s="38" t="s">
        <v>3805</v>
      </c>
      <c r="E1401" s="38"/>
      <c r="F1401" s="38" t="s">
        <v>3806</v>
      </c>
      <c r="K1401" s="44">
        <v>3.75</v>
      </c>
    </row>
    <row r="1402" spans="3:11">
      <c r="C1402" s="38" t="s">
        <v>1386</v>
      </c>
      <c r="D1402" s="38" t="s">
        <v>3807</v>
      </c>
      <c r="E1402" s="38"/>
      <c r="F1402" s="38" t="s">
        <v>3808</v>
      </c>
      <c r="K1402" s="44">
        <v>90.65</v>
      </c>
    </row>
    <row r="1403" spans="3:11">
      <c r="C1403" s="38" t="s">
        <v>1386</v>
      </c>
      <c r="D1403" s="38" t="s">
        <v>10006</v>
      </c>
      <c r="E1403" s="38"/>
      <c r="F1403" s="38" t="s">
        <v>10007</v>
      </c>
      <c r="K1403" s="44">
        <v>13.44</v>
      </c>
    </row>
    <row r="1404" spans="3:11">
      <c r="C1404" s="38" t="s">
        <v>1386</v>
      </c>
      <c r="D1404" s="38" t="s">
        <v>3809</v>
      </c>
      <c r="E1404" s="38"/>
      <c r="F1404" s="38" t="s">
        <v>3810</v>
      </c>
      <c r="K1404" s="44">
        <v>3.65</v>
      </c>
    </row>
    <row r="1405" spans="3:11">
      <c r="C1405" s="38" t="s">
        <v>1386</v>
      </c>
      <c r="D1405" s="38" t="s">
        <v>3811</v>
      </c>
      <c r="E1405" s="38"/>
      <c r="F1405" s="38" t="s">
        <v>3812</v>
      </c>
      <c r="K1405" s="44">
        <v>1.37</v>
      </c>
    </row>
    <row r="1406" spans="3:11">
      <c r="C1406" s="38" t="s">
        <v>1386</v>
      </c>
      <c r="D1406" s="38" t="s">
        <v>3813</v>
      </c>
      <c r="E1406" s="38"/>
      <c r="F1406" s="38" t="s">
        <v>3814</v>
      </c>
      <c r="K1406" s="44">
        <v>12</v>
      </c>
    </row>
    <row r="1407" spans="3:11">
      <c r="C1407" s="38" t="s">
        <v>1386</v>
      </c>
      <c r="D1407" s="38" t="s">
        <v>10008</v>
      </c>
      <c r="E1407" s="38"/>
      <c r="F1407" s="38" t="s">
        <v>10009</v>
      </c>
      <c r="K1407" s="44">
        <v>3.36</v>
      </c>
    </row>
    <row r="1408" spans="3:11">
      <c r="C1408" s="38" t="s">
        <v>1386</v>
      </c>
      <c r="D1408" s="38" t="s">
        <v>3815</v>
      </c>
      <c r="E1408" s="38"/>
      <c r="F1408" s="38" t="s">
        <v>3816</v>
      </c>
      <c r="K1408" s="44">
        <v>5.04</v>
      </c>
    </row>
    <row r="1409" spans="3:11">
      <c r="C1409" s="38" t="s">
        <v>1386</v>
      </c>
      <c r="D1409" s="38" t="s">
        <v>3817</v>
      </c>
      <c r="E1409" s="38"/>
      <c r="F1409" s="38" t="s">
        <v>3818</v>
      </c>
      <c r="K1409" s="44">
        <v>16.12</v>
      </c>
    </row>
    <row r="1410" spans="3:11">
      <c r="C1410" s="38" t="s">
        <v>1386</v>
      </c>
      <c r="D1410" s="38" t="s">
        <v>3819</v>
      </c>
      <c r="E1410" s="38"/>
      <c r="F1410" s="38" t="s">
        <v>3820</v>
      </c>
      <c r="K1410" s="44">
        <v>109.4</v>
      </c>
    </row>
    <row r="1411" spans="3:11">
      <c r="C1411" s="38" t="s">
        <v>1386</v>
      </c>
      <c r="D1411" s="38" t="s">
        <v>10010</v>
      </c>
      <c r="E1411" s="38"/>
      <c r="F1411" s="38" t="s">
        <v>10011</v>
      </c>
      <c r="K1411" s="44">
        <v>91.08</v>
      </c>
    </row>
    <row r="1412" spans="3:11">
      <c r="C1412" s="38" t="s">
        <v>1386</v>
      </c>
      <c r="D1412" s="38" t="s">
        <v>3821</v>
      </c>
      <c r="E1412" s="38"/>
      <c r="F1412" s="38" t="s">
        <v>3822</v>
      </c>
      <c r="K1412" s="44">
        <v>61.97</v>
      </c>
    </row>
    <row r="1413" spans="3:11">
      <c r="C1413" s="38" t="s">
        <v>1386</v>
      </c>
      <c r="D1413" s="38" t="s">
        <v>3823</v>
      </c>
      <c r="E1413" s="38"/>
      <c r="F1413" s="38" t="s">
        <v>3824</v>
      </c>
      <c r="K1413" s="44">
        <v>0.76</v>
      </c>
    </row>
    <row r="1414" spans="3:11">
      <c r="C1414" s="38" t="s">
        <v>1386</v>
      </c>
      <c r="D1414" s="38" t="s">
        <v>3825</v>
      </c>
      <c r="E1414" s="38"/>
      <c r="F1414" s="38" t="s">
        <v>3826</v>
      </c>
      <c r="K1414" s="44">
        <v>5.21</v>
      </c>
    </row>
    <row r="1415" spans="3:11">
      <c r="C1415" s="38" t="s">
        <v>1386</v>
      </c>
      <c r="D1415" s="38" t="s">
        <v>3827</v>
      </c>
      <c r="E1415" s="38"/>
      <c r="F1415" s="38" t="s">
        <v>3828</v>
      </c>
      <c r="K1415" s="44">
        <v>5.66</v>
      </c>
    </row>
    <row r="1416" spans="3:11">
      <c r="C1416" s="38" t="s">
        <v>1386</v>
      </c>
      <c r="D1416" s="38" t="s">
        <v>3829</v>
      </c>
      <c r="E1416" s="38"/>
      <c r="F1416" s="38" t="s">
        <v>3830</v>
      </c>
      <c r="K1416" s="44">
        <v>7.15</v>
      </c>
    </row>
    <row r="1417" spans="3:11">
      <c r="C1417" s="38" t="s">
        <v>1386</v>
      </c>
      <c r="D1417" s="38" t="s">
        <v>3831</v>
      </c>
      <c r="E1417" s="38"/>
      <c r="F1417" s="38" t="s">
        <v>3832</v>
      </c>
      <c r="K1417" s="44">
        <v>4.29</v>
      </c>
    </row>
    <row r="1418" spans="3:11">
      <c r="C1418" s="38" t="s">
        <v>1386</v>
      </c>
      <c r="D1418" s="38" t="s">
        <v>3833</v>
      </c>
      <c r="E1418" s="38"/>
      <c r="F1418" s="38" t="s">
        <v>3834</v>
      </c>
      <c r="K1418" s="44">
        <v>5.15</v>
      </c>
    </row>
    <row r="1419" spans="3:11">
      <c r="C1419" s="38" t="s">
        <v>1386</v>
      </c>
      <c r="D1419" s="38" t="s">
        <v>3835</v>
      </c>
      <c r="E1419" s="38"/>
      <c r="F1419" s="38" t="s">
        <v>3836</v>
      </c>
      <c r="K1419" s="44">
        <v>5.56</v>
      </c>
    </row>
    <row r="1420" spans="3:11">
      <c r="C1420" s="38" t="s">
        <v>1386</v>
      </c>
      <c r="D1420" s="38" t="s">
        <v>3837</v>
      </c>
      <c r="E1420" s="38"/>
      <c r="F1420" s="38" t="s">
        <v>3838</v>
      </c>
      <c r="K1420" s="44">
        <v>8.4</v>
      </c>
    </row>
    <row r="1421" spans="3:11">
      <c r="C1421" s="38" t="s">
        <v>1386</v>
      </c>
      <c r="D1421" s="38" t="s">
        <v>10012</v>
      </c>
      <c r="E1421" s="38"/>
      <c r="F1421" s="38" t="s">
        <v>10013</v>
      </c>
      <c r="K1421" s="44">
        <v>3.1</v>
      </c>
    </row>
    <row r="1422" spans="3:11">
      <c r="C1422" s="38" t="s">
        <v>1386</v>
      </c>
      <c r="D1422" s="38" t="s">
        <v>10014</v>
      </c>
      <c r="E1422" s="38"/>
      <c r="F1422" s="38" t="s">
        <v>10015</v>
      </c>
      <c r="K1422" s="44">
        <v>9.19</v>
      </c>
    </row>
    <row r="1423" spans="3:11">
      <c r="C1423" s="38" t="s">
        <v>1386</v>
      </c>
      <c r="D1423" s="38" t="s">
        <v>10016</v>
      </c>
      <c r="E1423" s="38"/>
      <c r="F1423" s="38" t="s">
        <v>10017</v>
      </c>
      <c r="K1423" s="44">
        <v>1.77</v>
      </c>
    </row>
    <row r="1424" spans="3:11">
      <c r="C1424" s="38" t="s">
        <v>1386</v>
      </c>
      <c r="D1424" s="38" t="s">
        <v>10018</v>
      </c>
      <c r="E1424" s="38"/>
      <c r="F1424" s="38" t="s">
        <v>10019</v>
      </c>
      <c r="K1424" s="44">
        <v>13.64</v>
      </c>
    </row>
    <row r="1425" spans="3:11">
      <c r="C1425" s="38" t="s">
        <v>1386</v>
      </c>
      <c r="D1425" s="38" t="s">
        <v>10020</v>
      </c>
      <c r="E1425" s="38"/>
      <c r="F1425" s="38" t="s">
        <v>10021</v>
      </c>
      <c r="K1425" s="44">
        <v>3.36</v>
      </c>
    </row>
    <row r="1426" spans="3:11">
      <c r="C1426" s="38" t="s">
        <v>1386</v>
      </c>
      <c r="D1426" s="38" t="s">
        <v>10022</v>
      </c>
      <c r="E1426" s="38"/>
      <c r="F1426" s="38" t="s">
        <v>10023</v>
      </c>
      <c r="K1426" s="44">
        <v>16.89</v>
      </c>
    </row>
    <row r="1427" spans="3:11">
      <c r="C1427" s="38" t="s">
        <v>1386</v>
      </c>
      <c r="D1427" s="38" t="s">
        <v>3839</v>
      </c>
      <c r="E1427" s="38"/>
      <c r="F1427" s="38" t="s">
        <v>3840</v>
      </c>
      <c r="K1427" s="44">
        <v>7.74</v>
      </c>
    </row>
    <row r="1428" spans="3:11">
      <c r="C1428" s="38" t="s">
        <v>1386</v>
      </c>
      <c r="D1428" s="38" t="s">
        <v>10024</v>
      </c>
      <c r="E1428" s="38"/>
      <c r="F1428" s="38" t="s">
        <v>10025</v>
      </c>
      <c r="K1428" s="44">
        <v>6.16</v>
      </c>
    </row>
    <row r="1429" spans="3:11">
      <c r="C1429" s="38" t="s">
        <v>1386</v>
      </c>
      <c r="D1429" s="38" t="s">
        <v>10026</v>
      </c>
      <c r="E1429" s="38"/>
      <c r="F1429" s="38" t="s">
        <v>10027</v>
      </c>
      <c r="K1429" s="44">
        <v>22.69</v>
      </c>
    </row>
    <row r="1430" spans="3:11">
      <c r="C1430" s="38" t="s">
        <v>1386</v>
      </c>
      <c r="D1430" s="38" t="s">
        <v>10028</v>
      </c>
      <c r="E1430" s="38"/>
      <c r="F1430" s="38" t="s">
        <v>10029</v>
      </c>
      <c r="K1430" s="44">
        <v>27.86</v>
      </c>
    </row>
    <row r="1431" spans="3:11">
      <c r="C1431" s="38" t="s">
        <v>1386</v>
      </c>
      <c r="D1431" s="38" t="s">
        <v>10030</v>
      </c>
      <c r="E1431" s="38"/>
      <c r="F1431" s="38" t="s">
        <v>10031</v>
      </c>
      <c r="K1431" s="44">
        <v>45.85</v>
      </c>
    </row>
    <row r="1432" spans="3:11">
      <c r="C1432" s="38" t="s">
        <v>1386</v>
      </c>
      <c r="D1432" s="38" t="s">
        <v>10032</v>
      </c>
      <c r="E1432" s="38"/>
      <c r="F1432" s="38" t="s">
        <v>10033</v>
      </c>
      <c r="K1432" s="44">
        <v>1.88</v>
      </c>
    </row>
    <row r="1433" spans="3:11">
      <c r="C1433" s="38" t="s">
        <v>1386</v>
      </c>
      <c r="D1433" s="38" t="s">
        <v>10034</v>
      </c>
      <c r="E1433" s="38"/>
      <c r="F1433" s="38" t="s">
        <v>10035</v>
      </c>
      <c r="K1433" s="44">
        <v>36.56</v>
      </c>
    </row>
    <row r="1434" spans="3:11">
      <c r="C1434" s="38" t="s">
        <v>1386</v>
      </c>
      <c r="D1434" s="38" t="s">
        <v>10036</v>
      </c>
      <c r="E1434" s="38"/>
      <c r="F1434" s="38" t="s">
        <v>10037</v>
      </c>
      <c r="K1434" s="44">
        <v>31.82</v>
      </c>
    </row>
    <row r="1435" spans="3:11">
      <c r="C1435" s="38" t="s">
        <v>1386</v>
      </c>
      <c r="D1435" s="38" t="s">
        <v>10038</v>
      </c>
      <c r="E1435" s="38"/>
      <c r="F1435" s="38" t="s">
        <v>10039</v>
      </c>
      <c r="K1435" s="44">
        <v>4.6500000000000004</v>
      </c>
    </row>
    <row r="1436" spans="3:11">
      <c r="C1436" s="38" t="s">
        <v>1386</v>
      </c>
      <c r="D1436" s="38" t="s">
        <v>10040</v>
      </c>
      <c r="E1436" s="38"/>
      <c r="F1436" s="38" t="s">
        <v>10041</v>
      </c>
      <c r="K1436" s="44">
        <v>56.12</v>
      </c>
    </row>
    <row r="1437" spans="3:11">
      <c r="C1437" s="38" t="s">
        <v>1386</v>
      </c>
      <c r="D1437" s="38" t="s">
        <v>10042</v>
      </c>
      <c r="E1437" s="38"/>
      <c r="F1437" s="38" t="s">
        <v>10043</v>
      </c>
      <c r="K1437" s="44">
        <v>5.05</v>
      </c>
    </row>
    <row r="1438" spans="3:11">
      <c r="C1438" s="38" t="s">
        <v>1386</v>
      </c>
      <c r="D1438" s="38" t="s">
        <v>3841</v>
      </c>
      <c r="E1438" s="38"/>
      <c r="F1438" s="38" t="s">
        <v>3842</v>
      </c>
      <c r="K1438" s="44">
        <v>73.31</v>
      </c>
    </row>
    <row r="1439" spans="3:11">
      <c r="C1439" s="38" t="s">
        <v>1386</v>
      </c>
      <c r="D1439" s="38" t="s">
        <v>10044</v>
      </c>
      <c r="E1439" s="38"/>
      <c r="F1439" s="38" t="s">
        <v>10045</v>
      </c>
      <c r="K1439" s="44">
        <v>7.79</v>
      </c>
    </row>
    <row r="1440" spans="3:11">
      <c r="C1440" s="38" t="s">
        <v>1386</v>
      </c>
      <c r="D1440" s="38" t="s">
        <v>10046</v>
      </c>
      <c r="E1440" s="38"/>
      <c r="F1440" s="38" t="s">
        <v>10047</v>
      </c>
      <c r="K1440" s="44">
        <v>8.6199999999999992</v>
      </c>
    </row>
    <row r="1441" spans="3:11">
      <c r="C1441" s="38" t="s">
        <v>1386</v>
      </c>
      <c r="D1441" s="38" t="s">
        <v>10048</v>
      </c>
      <c r="E1441" s="38"/>
      <c r="F1441" s="38" t="s">
        <v>10049</v>
      </c>
      <c r="K1441" s="44">
        <v>3.63</v>
      </c>
    </row>
    <row r="1442" spans="3:11">
      <c r="C1442" s="38" t="s">
        <v>1386</v>
      </c>
      <c r="D1442" s="38" t="s">
        <v>10050</v>
      </c>
      <c r="E1442" s="38"/>
      <c r="F1442" s="38" t="s">
        <v>10051</v>
      </c>
      <c r="K1442" s="44">
        <v>26.7</v>
      </c>
    </row>
    <row r="1443" spans="3:11">
      <c r="C1443" s="38" t="s">
        <v>1386</v>
      </c>
      <c r="D1443" s="38" t="s">
        <v>10052</v>
      </c>
      <c r="E1443" s="38"/>
      <c r="F1443" s="38" t="s">
        <v>10053</v>
      </c>
      <c r="K1443" s="44">
        <v>6.32</v>
      </c>
    </row>
    <row r="1444" spans="3:11">
      <c r="C1444" s="38" t="s">
        <v>1386</v>
      </c>
      <c r="D1444" s="38" t="s">
        <v>10054</v>
      </c>
      <c r="E1444" s="38"/>
      <c r="F1444" s="38" t="s">
        <v>10055</v>
      </c>
      <c r="K1444" s="44">
        <v>10.64</v>
      </c>
    </row>
    <row r="1445" spans="3:11">
      <c r="C1445" s="38" t="s">
        <v>1386</v>
      </c>
      <c r="D1445" s="38" t="s">
        <v>10056</v>
      </c>
      <c r="E1445" s="38"/>
      <c r="F1445" s="38" t="s">
        <v>10057</v>
      </c>
      <c r="K1445" s="44">
        <v>6.72</v>
      </c>
    </row>
    <row r="1446" spans="3:11">
      <c r="C1446" s="38" t="s">
        <v>1386</v>
      </c>
      <c r="D1446" s="38" t="s">
        <v>10058</v>
      </c>
      <c r="E1446" s="38"/>
      <c r="F1446" s="38" t="s">
        <v>10059</v>
      </c>
      <c r="K1446" s="44">
        <v>25.1</v>
      </c>
    </row>
    <row r="1447" spans="3:11">
      <c r="C1447" s="38" t="s">
        <v>1386</v>
      </c>
      <c r="D1447" s="38" t="s">
        <v>10060</v>
      </c>
      <c r="E1447" s="38"/>
      <c r="F1447" s="38" t="s">
        <v>10061</v>
      </c>
      <c r="K1447" s="44">
        <v>15.68</v>
      </c>
    </row>
    <row r="1448" spans="3:11">
      <c r="C1448" s="38" t="s">
        <v>1386</v>
      </c>
      <c r="D1448" s="38" t="s">
        <v>10062</v>
      </c>
      <c r="E1448" s="38"/>
      <c r="F1448" s="38" t="s">
        <v>10063</v>
      </c>
      <c r="K1448" s="44">
        <v>2.04</v>
      </c>
    </row>
    <row r="1449" spans="3:11">
      <c r="C1449" s="38" t="s">
        <v>1386</v>
      </c>
      <c r="D1449" s="38" t="s">
        <v>3843</v>
      </c>
      <c r="E1449" s="38"/>
      <c r="F1449" s="38" t="s">
        <v>3844</v>
      </c>
      <c r="K1449" s="44">
        <v>1.69</v>
      </c>
    </row>
    <row r="1450" spans="3:11">
      <c r="C1450" s="38" t="s">
        <v>1386</v>
      </c>
      <c r="D1450" s="38" t="s">
        <v>10064</v>
      </c>
      <c r="E1450" s="38"/>
      <c r="F1450" s="38" t="s">
        <v>10065</v>
      </c>
      <c r="K1450" s="44">
        <v>35.950000000000003</v>
      </c>
    </row>
    <row r="1451" spans="3:11">
      <c r="C1451" s="38" t="s">
        <v>1386</v>
      </c>
      <c r="D1451" s="38" t="s">
        <v>10066</v>
      </c>
      <c r="E1451" s="38"/>
      <c r="F1451" s="38" t="s">
        <v>10067</v>
      </c>
      <c r="K1451" s="44">
        <v>5.43</v>
      </c>
    </row>
    <row r="1452" spans="3:11">
      <c r="C1452" s="38" t="s">
        <v>1386</v>
      </c>
      <c r="D1452" s="38" t="s">
        <v>10068</v>
      </c>
      <c r="E1452" s="38"/>
      <c r="F1452" s="38" t="s">
        <v>10069</v>
      </c>
      <c r="K1452" s="44">
        <v>37.33</v>
      </c>
    </row>
    <row r="1453" spans="3:11">
      <c r="C1453" s="38" t="s">
        <v>1386</v>
      </c>
      <c r="D1453" s="38" t="s">
        <v>10070</v>
      </c>
      <c r="E1453" s="38"/>
      <c r="F1453" s="38" t="s">
        <v>10071</v>
      </c>
      <c r="K1453" s="44">
        <v>14.19</v>
      </c>
    </row>
    <row r="1454" spans="3:11">
      <c r="C1454" s="38" t="s">
        <v>1386</v>
      </c>
      <c r="D1454" s="38" t="s">
        <v>10072</v>
      </c>
      <c r="E1454" s="38"/>
      <c r="F1454" s="38" t="s">
        <v>10073</v>
      </c>
      <c r="K1454" s="44">
        <v>451.91</v>
      </c>
    </row>
    <row r="1455" spans="3:11">
      <c r="C1455" s="38" t="s">
        <v>1386</v>
      </c>
      <c r="D1455" s="38" t="s">
        <v>10074</v>
      </c>
      <c r="E1455" s="38"/>
      <c r="F1455" s="38" t="s">
        <v>10075</v>
      </c>
      <c r="K1455" s="44">
        <v>30.86</v>
      </c>
    </row>
    <row r="1456" spans="3:11">
      <c r="C1456" s="38" t="s">
        <v>1386</v>
      </c>
      <c r="D1456" s="38" t="s">
        <v>10076</v>
      </c>
      <c r="E1456" s="38"/>
      <c r="F1456" s="38" t="s">
        <v>10077</v>
      </c>
      <c r="K1456" s="44">
        <v>5.04</v>
      </c>
    </row>
    <row r="1457" spans="3:11">
      <c r="C1457" s="38" t="s">
        <v>1386</v>
      </c>
      <c r="D1457" s="38" t="s">
        <v>10078</v>
      </c>
      <c r="E1457" s="38"/>
      <c r="F1457" s="38" t="s">
        <v>10079</v>
      </c>
      <c r="K1457" s="44">
        <v>1.84</v>
      </c>
    </row>
    <row r="1458" spans="3:11">
      <c r="C1458" s="38" t="s">
        <v>1386</v>
      </c>
      <c r="D1458" s="38" t="s">
        <v>10080</v>
      </c>
      <c r="E1458" s="38"/>
      <c r="F1458" s="38" t="s">
        <v>10081</v>
      </c>
      <c r="K1458" s="44">
        <v>13.64</v>
      </c>
    </row>
    <row r="1459" spans="3:11">
      <c r="C1459" s="38" t="s">
        <v>1386</v>
      </c>
      <c r="D1459" s="38" t="s">
        <v>3845</v>
      </c>
      <c r="E1459" s="38"/>
      <c r="F1459" s="38" t="s">
        <v>3846</v>
      </c>
      <c r="K1459" s="44">
        <v>8.4</v>
      </c>
    </row>
    <row r="1460" spans="3:11">
      <c r="C1460" s="38" t="s">
        <v>1386</v>
      </c>
      <c r="D1460" s="38" t="s">
        <v>10082</v>
      </c>
      <c r="E1460" s="38"/>
      <c r="F1460" s="38" t="s">
        <v>10083</v>
      </c>
      <c r="K1460" s="44">
        <v>4.09</v>
      </c>
    </row>
    <row r="1461" spans="3:11">
      <c r="C1461" s="38" t="s">
        <v>1386</v>
      </c>
      <c r="D1461" s="38" t="s">
        <v>10084</v>
      </c>
      <c r="E1461" s="38"/>
      <c r="F1461" s="38" t="s">
        <v>10085</v>
      </c>
      <c r="K1461" s="44">
        <v>-0.84</v>
      </c>
    </row>
    <row r="1462" spans="3:11">
      <c r="C1462" s="38" t="s">
        <v>1386</v>
      </c>
      <c r="D1462" s="38" t="s">
        <v>10086</v>
      </c>
      <c r="E1462" s="38"/>
      <c r="F1462" s="38" t="s">
        <v>10087</v>
      </c>
      <c r="K1462" s="44">
        <v>7.0000000000000007E-2</v>
      </c>
    </row>
    <row r="1463" spans="3:11">
      <c r="C1463" s="38" t="s">
        <v>1386</v>
      </c>
      <c r="D1463" s="38" t="s">
        <v>10088</v>
      </c>
      <c r="E1463" s="38"/>
      <c r="F1463" s="38" t="s">
        <v>10089</v>
      </c>
      <c r="K1463" s="44">
        <v>22.3</v>
      </c>
    </row>
    <row r="1464" spans="3:11">
      <c r="C1464" s="38" t="s">
        <v>1386</v>
      </c>
      <c r="D1464" s="38" t="s">
        <v>10090</v>
      </c>
      <c r="E1464" s="38"/>
      <c r="F1464" s="38" t="s">
        <v>10091</v>
      </c>
      <c r="K1464" s="44">
        <v>9.0299999999999994</v>
      </c>
    </row>
    <row r="1465" spans="3:11">
      <c r="C1465" s="38" t="s">
        <v>1386</v>
      </c>
      <c r="D1465" s="38" t="s">
        <v>10092</v>
      </c>
      <c r="E1465" s="38"/>
      <c r="F1465" s="38" t="s">
        <v>10093</v>
      </c>
      <c r="K1465" s="44">
        <v>25.19</v>
      </c>
    </row>
    <row r="1466" spans="3:11">
      <c r="C1466" s="38" t="s">
        <v>1386</v>
      </c>
      <c r="D1466" s="38" t="s">
        <v>10094</v>
      </c>
      <c r="E1466" s="38"/>
      <c r="F1466" s="38" t="s">
        <v>10093</v>
      </c>
      <c r="K1466" s="44">
        <v>12.78</v>
      </c>
    </row>
    <row r="1467" spans="3:11">
      <c r="C1467" s="38" t="s">
        <v>1386</v>
      </c>
      <c r="D1467" s="38" t="s">
        <v>10095</v>
      </c>
      <c r="E1467" s="38"/>
      <c r="F1467" s="38" t="s">
        <v>10096</v>
      </c>
      <c r="K1467" s="44">
        <v>0.43</v>
      </c>
    </row>
    <row r="1468" spans="3:11">
      <c r="C1468" s="38" t="s">
        <v>1386</v>
      </c>
      <c r="D1468" s="38" t="s">
        <v>10097</v>
      </c>
      <c r="E1468" s="38"/>
      <c r="F1468" s="38" t="s">
        <v>10098</v>
      </c>
      <c r="K1468" s="44">
        <v>-0.21</v>
      </c>
    </row>
    <row r="1469" spans="3:11">
      <c r="C1469" s="38" t="s">
        <v>1386</v>
      </c>
      <c r="D1469" s="38" t="s">
        <v>10099</v>
      </c>
      <c r="E1469" s="38"/>
      <c r="F1469" s="38" t="s">
        <v>10100</v>
      </c>
      <c r="K1469" s="44">
        <v>0.26</v>
      </c>
    </row>
    <row r="1470" spans="3:11">
      <c r="C1470" s="38" t="s">
        <v>1386</v>
      </c>
      <c r="D1470" s="38" t="s">
        <v>3847</v>
      </c>
      <c r="E1470" s="38"/>
      <c r="F1470" s="38" t="s">
        <v>3848</v>
      </c>
      <c r="K1470" s="44">
        <v>1.42</v>
      </c>
    </row>
    <row r="1471" spans="3:11">
      <c r="C1471" s="38" t="s">
        <v>1386</v>
      </c>
      <c r="D1471" s="38" t="s">
        <v>10101</v>
      </c>
      <c r="E1471" s="38"/>
      <c r="F1471" s="38" t="s">
        <v>10102</v>
      </c>
      <c r="K1471" s="44">
        <v>1.84</v>
      </c>
    </row>
    <row r="1472" spans="3:11">
      <c r="C1472" s="38" t="s">
        <v>1386</v>
      </c>
      <c r="D1472" s="38" t="s">
        <v>10103</v>
      </c>
      <c r="E1472" s="38"/>
      <c r="F1472" s="38" t="s">
        <v>10104</v>
      </c>
      <c r="K1472" s="44">
        <v>23.77</v>
      </c>
    </row>
    <row r="1473" spans="3:11">
      <c r="C1473" s="38" t="s">
        <v>1386</v>
      </c>
      <c r="D1473" s="38" t="s">
        <v>10105</v>
      </c>
      <c r="E1473" s="38"/>
      <c r="F1473" s="38" t="s">
        <v>10106</v>
      </c>
      <c r="K1473" s="44">
        <v>3.57</v>
      </c>
    </row>
    <row r="1474" spans="3:11">
      <c r="C1474" s="38" t="s">
        <v>1386</v>
      </c>
      <c r="D1474" s="38" t="s">
        <v>10107</v>
      </c>
      <c r="E1474" s="38"/>
      <c r="F1474" s="38" t="s">
        <v>10108</v>
      </c>
      <c r="K1474" s="44">
        <v>2.37</v>
      </c>
    </row>
    <row r="1475" spans="3:11">
      <c r="C1475" s="38" t="s">
        <v>1386</v>
      </c>
      <c r="D1475" s="38" t="s">
        <v>10109</v>
      </c>
      <c r="E1475" s="38"/>
      <c r="F1475" s="38" t="s">
        <v>10110</v>
      </c>
      <c r="K1475" s="44">
        <v>3.02</v>
      </c>
    </row>
    <row r="1476" spans="3:11">
      <c r="C1476" s="38" t="s">
        <v>1386</v>
      </c>
      <c r="D1476" s="38" t="s">
        <v>10111</v>
      </c>
      <c r="E1476" s="38"/>
      <c r="F1476" s="38" t="s">
        <v>10112</v>
      </c>
      <c r="K1476" s="44">
        <v>39.94</v>
      </c>
    </row>
    <row r="1477" spans="3:11">
      <c r="C1477" s="38" t="s">
        <v>1386</v>
      </c>
      <c r="D1477" s="38" t="s">
        <v>10113</v>
      </c>
      <c r="E1477" s="38"/>
      <c r="F1477" s="38" t="s">
        <v>10114</v>
      </c>
      <c r="K1477" s="44">
        <v>-0.01</v>
      </c>
    </row>
    <row r="1478" spans="3:11">
      <c r="C1478" s="38" t="s">
        <v>1386</v>
      </c>
      <c r="D1478" s="38" t="s">
        <v>10115</v>
      </c>
      <c r="E1478" s="38"/>
      <c r="F1478" s="38" t="s">
        <v>10116</v>
      </c>
      <c r="K1478" s="44">
        <v>0.93</v>
      </c>
    </row>
    <row r="1479" spans="3:11">
      <c r="C1479" s="38" t="s">
        <v>1386</v>
      </c>
      <c r="D1479" s="38" t="s">
        <v>3849</v>
      </c>
      <c r="E1479" s="38"/>
      <c r="F1479" s="38" t="s">
        <v>3850</v>
      </c>
      <c r="K1479" s="44">
        <v>15.47</v>
      </c>
    </row>
    <row r="1480" spans="3:11">
      <c r="C1480" s="38" t="s">
        <v>1386</v>
      </c>
      <c r="D1480" s="38" t="s">
        <v>10117</v>
      </c>
      <c r="E1480" s="38"/>
      <c r="F1480" s="38" t="s">
        <v>10118</v>
      </c>
      <c r="K1480" s="44">
        <v>7.54</v>
      </c>
    </row>
    <row r="1481" spans="3:11">
      <c r="C1481" s="38" t="s">
        <v>1386</v>
      </c>
      <c r="D1481" s="38" t="s">
        <v>10119</v>
      </c>
      <c r="E1481" s="38"/>
      <c r="F1481" s="38" t="s">
        <v>10120</v>
      </c>
      <c r="K1481" s="44">
        <v>3.07</v>
      </c>
    </row>
    <row r="1482" spans="3:11">
      <c r="C1482" s="38" t="s">
        <v>1386</v>
      </c>
      <c r="D1482" s="38" t="s">
        <v>10121</v>
      </c>
      <c r="E1482" s="38"/>
      <c r="F1482" s="38" t="s">
        <v>10122</v>
      </c>
      <c r="K1482" s="44">
        <v>10.1</v>
      </c>
    </row>
    <row r="1483" spans="3:11">
      <c r="C1483" s="38" t="s">
        <v>1386</v>
      </c>
      <c r="D1483" s="38" t="s">
        <v>10123</v>
      </c>
      <c r="E1483" s="38"/>
      <c r="F1483" s="38" t="s">
        <v>10124</v>
      </c>
      <c r="K1483" s="44">
        <v>25.76</v>
      </c>
    </row>
    <row r="1484" spans="3:11">
      <c r="C1484" s="38" t="s">
        <v>1386</v>
      </c>
      <c r="D1484" s="38" t="s">
        <v>10125</v>
      </c>
      <c r="E1484" s="38"/>
      <c r="F1484" s="38" t="s">
        <v>10126</v>
      </c>
      <c r="K1484" s="44">
        <v>0.2</v>
      </c>
    </row>
    <row r="1485" spans="3:11">
      <c r="C1485" s="38" t="s">
        <v>1386</v>
      </c>
      <c r="D1485" s="38" t="s">
        <v>10127</v>
      </c>
      <c r="E1485" s="38"/>
      <c r="F1485" s="38" t="s">
        <v>10128</v>
      </c>
      <c r="K1485" s="44">
        <v>1.34</v>
      </c>
    </row>
    <row r="1486" spans="3:11">
      <c r="C1486" s="38" t="s">
        <v>1386</v>
      </c>
      <c r="D1486" s="38" t="s">
        <v>10129</v>
      </c>
      <c r="E1486" s="38"/>
      <c r="F1486" s="38" t="s">
        <v>10130</v>
      </c>
      <c r="K1486" s="44">
        <v>14.38</v>
      </c>
    </row>
    <row r="1487" spans="3:11">
      <c r="C1487" s="38" t="s">
        <v>1386</v>
      </c>
      <c r="D1487" s="38" t="s">
        <v>10131</v>
      </c>
      <c r="E1487" s="38"/>
      <c r="F1487" s="38" t="s">
        <v>10132</v>
      </c>
      <c r="K1487" s="44">
        <v>1.67</v>
      </c>
    </row>
    <row r="1488" spans="3:11">
      <c r="C1488" s="38" t="s">
        <v>1386</v>
      </c>
      <c r="D1488" s="38" t="s">
        <v>10133</v>
      </c>
      <c r="E1488" s="38"/>
      <c r="F1488" s="38" t="s">
        <v>10134</v>
      </c>
      <c r="K1488" s="44">
        <v>2.1800000000000002</v>
      </c>
    </row>
    <row r="1489" spans="3:11">
      <c r="C1489" s="38" t="s">
        <v>1386</v>
      </c>
      <c r="D1489" s="38" t="s">
        <v>3851</v>
      </c>
      <c r="E1489" s="38"/>
      <c r="F1489" s="38" t="s">
        <v>3852</v>
      </c>
      <c r="K1489" s="44">
        <v>12</v>
      </c>
    </row>
    <row r="1490" spans="3:11">
      <c r="C1490" s="38" t="s">
        <v>1386</v>
      </c>
      <c r="D1490" s="38" t="s">
        <v>10135</v>
      </c>
      <c r="E1490" s="38"/>
      <c r="F1490" s="38" t="s">
        <v>10136</v>
      </c>
      <c r="K1490" s="44">
        <v>1.1499999999999999</v>
      </c>
    </row>
    <row r="1491" spans="3:11">
      <c r="C1491" s="38" t="s">
        <v>1386</v>
      </c>
      <c r="D1491" s="38" t="s">
        <v>10137</v>
      </c>
      <c r="E1491" s="38"/>
      <c r="F1491" s="38" t="s">
        <v>10138</v>
      </c>
      <c r="K1491" s="44">
        <v>7.28</v>
      </c>
    </row>
    <row r="1492" spans="3:11">
      <c r="C1492" s="38" t="s">
        <v>1386</v>
      </c>
      <c r="D1492" s="38" t="s">
        <v>10139</v>
      </c>
      <c r="E1492" s="38"/>
      <c r="F1492" s="38" t="s">
        <v>10140</v>
      </c>
      <c r="K1492" s="44">
        <v>0.01</v>
      </c>
    </row>
    <row r="1493" spans="3:11">
      <c r="C1493" s="38" t="s">
        <v>1386</v>
      </c>
      <c r="D1493" s="38" t="s">
        <v>10141</v>
      </c>
      <c r="E1493" s="38"/>
      <c r="F1493" s="38" t="s">
        <v>10142</v>
      </c>
      <c r="K1493" s="44">
        <v>0.53</v>
      </c>
    </row>
    <row r="1494" spans="3:11">
      <c r="C1494" s="38" t="s">
        <v>1386</v>
      </c>
      <c r="D1494" s="38" t="s">
        <v>10143</v>
      </c>
      <c r="E1494" s="38"/>
      <c r="F1494" s="38" t="s">
        <v>10144</v>
      </c>
      <c r="K1494" s="44">
        <v>0.49</v>
      </c>
    </row>
    <row r="1495" spans="3:11">
      <c r="C1495" s="38" t="s">
        <v>1386</v>
      </c>
      <c r="D1495" s="38" t="s">
        <v>10145</v>
      </c>
      <c r="E1495" s="38"/>
      <c r="F1495" s="38" t="s">
        <v>10146</v>
      </c>
      <c r="K1495" s="44">
        <v>11.68</v>
      </c>
    </row>
    <row r="1496" spans="3:11">
      <c r="C1496" s="38" t="s">
        <v>1386</v>
      </c>
      <c r="D1496" s="38" t="s">
        <v>10147</v>
      </c>
      <c r="E1496" s="38"/>
      <c r="F1496" s="38" t="s">
        <v>10148</v>
      </c>
      <c r="K1496" s="44">
        <v>0.3</v>
      </c>
    </row>
    <row r="1497" spans="3:11">
      <c r="C1497" s="38" t="s">
        <v>1386</v>
      </c>
      <c r="D1497" s="38" t="s">
        <v>10149</v>
      </c>
      <c r="E1497" s="38"/>
      <c r="F1497" s="38" t="s">
        <v>10150</v>
      </c>
      <c r="K1497" s="44">
        <v>1.27</v>
      </c>
    </row>
    <row r="1498" spans="3:11">
      <c r="C1498" s="38" t="s">
        <v>1386</v>
      </c>
      <c r="D1498" s="38" t="s">
        <v>3853</v>
      </c>
      <c r="E1498" s="38"/>
      <c r="F1498" s="38" t="s">
        <v>3854</v>
      </c>
      <c r="K1498" s="44">
        <v>18.71</v>
      </c>
    </row>
    <row r="1499" spans="3:11">
      <c r="C1499" s="38" t="s">
        <v>1386</v>
      </c>
      <c r="D1499" s="38" t="s">
        <v>10151</v>
      </c>
      <c r="E1499" s="38"/>
      <c r="F1499" s="38" t="s">
        <v>10152</v>
      </c>
      <c r="K1499" s="44">
        <v>1.28</v>
      </c>
    </row>
    <row r="1500" spans="3:11">
      <c r="C1500" s="38" t="s">
        <v>1386</v>
      </c>
      <c r="D1500" s="38" t="s">
        <v>10153</v>
      </c>
      <c r="E1500" s="38"/>
      <c r="F1500" s="38" t="s">
        <v>10154</v>
      </c>
      <c r="K1500" s="44">
        <v>2.56</v>
      </c>
    </row>
    <row r="1501" spans="3:11">
      <c r="C1501" s="38" t="s">
        <v>1386</v>
      </c>
      <c r="D1501" s="38" t="s">
        <v>10155</v>
      </c>
      <c r="E1501" s="38"/>
      <c r="F1501" s="38" t="s">
        <v>10156</v>
      </c>
      <c r="K1501" s="44">
        <v>2.7</v>
      </c>
    </row>
    <row r="1502" spans="3:11">
      <c r="C1502" s="38" t="s">
        <v>1386</v>
      </c>
      <c r="D1502" s="38" t="s">
        <v>10157</v>
      </c>
      <c r="E1502" s="38"/>
      <c r="F1502" s="38" t="s">
        <v>10158</v>
      </c>
      <c r="K1502" s="44">
        <v>1</v>
      </c>
    </row>
    <row r="1503" spans="3:11">
      <c r="C1503" s="38" t="s">
        <v>1386</v>
      </c>
      <c r="D1503" s="38" t="s">
        <v>10159</v>
      </c>
      <c r="E1503" s="38"/>
      <c r="F1503" s="38" t="s">
        <v>10160</v>
      </c>
      <c r="K1503" s="44">
        <v>8.3699999999999992</v>
      </c>
    </row>
    <row r="1504" spans="3:11">
      <c r="C1504" s="38" t="s">
        <v>1386</v>
      </c>
      <c r="D1504" s="38" t="s">
        <v>10161</v>
      </c>
      <c r="E1504" s="38"/>
      <c r="F1504" s="38" t="s">
        <v>10162</v>
      </c>
      <c r="K1504" s="44">
        <v>4.2</v>
      </c>
    </row>
    <row r="1505" spans="3:11">
      <c r="C1505" s="38" t="s">
        <v>1386</v>
      </c>
      <c r="D1505" s="38" t="s">
        <v>10163</v>
      </c>
      <c r="E1505" s="38"/>
      <c r="F1505" s="38" t="s">
        <v>10164</v>
      </c>
      <c r="K1505" s="44">
        <v>1.94</v>
      </c>
    </row>
    <row r="1506" spans="3:11">
      <c r="C1506" s="38" t="s">
        <v>1386</v>
      </c>
      <c r="D1506" s="38" t="s">
        <v>10165</v>
      </c>
      <c r="E1506" s="38"/>
      <c r="F1506" s="38" t="s">
        <v>10166</v>
      </c>
      <c r="K1506" s="44">
        <v>0.16</v>
      </c>
    </row>
    <row r="1507" spans="3:11">
      <c r="C1507" s="38" t="s">
        <v>1386</v>
      </c>
      <c r="D1507" s="38" t="s">
        <v>10167</v>
      </c>
      <c r="E1507" s="38"/>
      <c r="F1507" s="38" t="s">
        <v>10168</v>
      </c>
      <c r="K1507" s="44">
        <v>0.49</v>
      </c>
    </row>
    <row r="1508" spans="3:11">
      <c r="C1508" s="38" t="s">
        <v>1386</v>
      </c>
      <c r="D1508" s="38" t="s">
        <v>10169</v>
      </c>
      <c r="E1508" s="38"/>
      <c r="F1508" s="38" t="s">
        <v>10170</v>
      </c>
      <c r="K1508" s="44">
        <v>1.75</v>
      </c>
    </row>
    <row r="1509" spans="3:11">
      <c r="C1509" s="38" t="s">
        <v>1386</v>
      </c>
      <c r="D1509" s="38" t="s">
        <v>10171</v>
      </c>
      <c r="E1509" s="38"/>
      <c r="F1509" s="38" t="s">
        <v>10172</v>
      </c>
      <c r="K1509" s="44">
        <v>1.65</v>
      </c>
    </row>
    <row r="1510" spans="3:11">
      <c r="C1510" s="38" t="s">
        <v>1386</v>
      </c>
      <c r="D1510" s="38" t="s">
        <v>10173</v>
      </c>
      <c r="E1510" s="38"/>
      <c r="F1510" s="38" t="s">
        <v>10174</v>
      </c>
      <c r="K1510" s="44">
        <v>28.72</v>
      </c>
    </row>
    <row r="1511" spans="3:11">
      <c r="C1511" s="38" t="s">
        <v>1386</v>
      </c>
      <c r="D1511" s="38" t="s">
        <v>3855</v>
      </c>
      <c r="E1511" s="38"/>
      <c r="F1511" s="38" t="s">
        <v>3856</v>
      </c>
      <c r="K1511" s="44">
        <v>82.43</v>
      </c>
    </row>
    <row r="1512" spans="3:11">
      <c r="C1512" s="38" t="s">
        <v>1386</v>
      </c>
      <c r="D1512" s="38" t="s">
        <v>3857</v>
      </c>
      <c r="E1512" s="38"/>
      <c r="F1512" s="38" t="s">
        <v>3858</v>
      </c>
      <c r="K1512" s="44">
        <v>51.6</v>
      </c>
    </row>
    <row r="1513" spans="3:11">
      <c r="C1513" s="38" t="s">
        <v>1386</v>
      </c>
      <c r="D1513" s="38" t="s">
        <v>3859</v>
      </c>
      <c r="E1513" s="38"/>
      <c r="F1513" s="38" t="s">
        <v>3860</v>
      </c>
      <c r="K1513" s="44">
        <v>26.88</v>
      </c>
    </row>
    <row r="1514" spans="3:11">
      <c r="C1514" s="38" t="s">
        <v>1386</v>
      </c>
      <c r="D1514" s="38" t="s">
        <v>3861</v>
      </c>
      <c r="E1514" s="38"/>
      <c r="F1514" s="38" t="s">
        <v>3862</v>
      </c>
      <c r="K1514" s="44">
        <v>5.04</v>
      </c>
    </row>
    <row r="1515" spans="3:11">
      <c r="C1515" s="38" t="s">
        <v>1386</v>
      </c>
      <c r="D1515" s="38" t="s">
        <v>3863</v>
      </c>
      <c r="E1515" s="38"/>
      <c r="F1515" s="38" t="s">
        <v>3864</v>
      </c>
      <c r="K1515" s="44">
        <v>5.04</v>
      </c>
    </row>
    <row r="1516" spans="3:11">
      <c r="C1516" s="38" t="s">
        <v>1386</v>
      </c>
      <c r="D1516" s="38" t="s">
        <v>3865</v>
      </c>
      <c r="E1516" s="38"/>
      <c r="F1516" s="38" t="s">
        <v>3866</v>
      </c>
      <c r="K1516" s="44">
        <v>13.95</v>
      </c>
    </row>
    <row r="1517" spans="3:11">
      <c r="C1517" s="38" t="s">
        <v>1386</v>
      </c>
      <c r="D1517" s="38" t="s">
        <v>3867</v>
      </c>
      <c r="E1517" s="38"/>
      <c r="F1517" s="38" t="s">
        <v>3868</v>
      </c>
      <c r="K1517" s="44">
        <v>5.04</v>
      </c>
    </row>
    <row r="1518" spans="3:11">
      <c r="C1518" s="38" t="s">
        <v>1386</v>
      </c>
      <c r="D1518" s="38" t="s">
        <v>3869</v>
      </c>
      <c r="E1518" s="38"/>
      <c r="F1518" s="38" t="s">
        <v>3870</v>
      </c>
      <c r="K1518" s="44">
        <v>8.6</v>
      </c>
    </row>
    <row r="1519" spans="3:11">
      <c r="C1519" s="38" t="s">
        <v>1386</v>
      </c>
      <c r="D1519" s="38" t="s">
        <v>3871</v>
      </c>
      <c r="E1519" s="38"/>
      <c r="F1519" s="38" t="s">
        <v>3872</v>
      </c>
      <c r="K1519" s="44">
        <v>11.44</v>
      </c>
    </row>
    <row r="1520" spans="3:11">
      <c r="C1520" s="38" t="s">
        <v>1386</v>
      </c>
      <c r="D1520" s="38" t="s">
        <v>3873</v>
      </c>
      <c r="E1520" s="38"/>
      <c r="F1520" s="38" t="s">
        <v>3874</v>
      </c>
      <c r="K1520" s="44">
        <v>24.75</v>
      </c>
    </row>
    <row r="1521" spans="3:11">
      <c r="C1521" s="38" t="s">
        <v>1386</v>
      </c>
      <c r="D1521" s="38" t="s">
        <v>3875</v>
      </c>
      <c r="E1521" s="38"/>
      <c r="F1521" s="38" t="s">
        <v>3876</v>
      </c>
      <c r="K1521" s="44">
        <v>4.1399999999999997</v>
      </c>
    </row>
    <row r="1522" spans="3:11">
      <c r="C1522" s="38" t="s">
        <v>1386</v>
      </c>
      <c r="D1522" s="38" t="s">
        <v>3877</v>
      </c>
      <c r="E1522" s="38"/>
      <c r="F1522" s="38" t="s">
        <v>3878</v>
      </c>
      <c r="K1522" s="44">
        <v>3.36</v>
      </c>
    </row>
    <row r="1523" spans="3:11">
      <c r="C1523" s="38" t="s">
        <v>1386</v>
      </c>
      <c r="D1523" s="38" t="s">
        <v>3879</v>
      </c>
      <c r="E1523" s="38"/>
      <c r="F1523" s="38" t="s">
        <v>3880</v>
      </c>
      <c r="K1523" s="44">
        <v>13.69</v>
      </c>
    </row>
    <row r="1524" spans="3:11">
      <c r="C1524" s="38" t="s">
        <v>1386</v>
      </c>
      <c r="D1524" s="38" t="s">
        <v>3881</v>
      </c>
      <c r="E1524" s="38"/>
      <c r="F1524" s="38" t="s">
        <v>3882</v>
      </c>
      <c r="K1524" s="44">
        <v>58.51</v>
      </c>
    </row>
    <row r="1525" spans="3:11">
      <c r="C1525" s="38" t="s">
        <v>1386</v>
      </c>
      <c r="D1525" s="38" t="s">
        <v>3883</v>
      </c>
      <c r="E1525" s="38"/>
      <c r="F1525" s="38" t="s">
        <v>3884</v>
      </c>
      <c r="K1525" s="44">
        <v>64.56</v>
      </c>
    </row>
    <row r="1526" spans="3:11">
      <c r="C1526" s="38" t="s">
        <v>1386</v>
      </c>
      <c r="D1526" s="38" t="s">
        <v>3885</v>
      </c>
      <c r="E1526" s="38"/>
      <c r="F1526" s="38" t="s">
        <v>3886</v>
      </c>
      <c r="K1526" s="44">
        <v>38.33</v>
      </c>
    </row>
    <row r="1527" spans="3:11">
      <c r="C1527" s="38" t="s">
        <v>1386</v>
      </c>
      <c r="D1527" s="38" t="s">
        <v>3887</v>
      </c>
      <c r="E1527" s="38"/>
      <c r="F1527" s="38" t="s">
        <v>3888</v>
      </c>
      <c r="K1527" s="44">
        <v>58.54</v>
      </c>
    </row>
    <row r="1528" spans="3:11">
      <c r="C1528" s="38" t="s">
        <v>1386</v>
      </c>
      <c r="D1528" s="38" t="s">
        <v>3889</v>
      </c>
      <c r="E1528" s="38"/>
      <c r="F1528" s="38" t="s">
        <v>3890</v>
      </c>
      <c r="K1528" s="44">
        <v>11.91</v>
      </c>
    </row>
    <row r="1529" spans="3:11">
      <c r="C1529" s="38" t="s">
        <v>1386</v>
      </c>
      <c r="D1529" s="38" t="s">
        <v>3891</v>
      </c>
      <c r="E1529" s="38"/>
      <c r="F1529" s="38" t="s">
        <v>3892</v>
      </c>
      <c r="K1529" s="44">
        <v>238.81</v>
      </c>
    </row>
    <row r="1530" spans="3:11">
      <c r="C1530" s="38" t="s">
        <v>1386</v>
      </c>
      <c r="D1530" s="38" t="s">
        <v>3893</v>
      </c>
      <c r="E1530" s="38"/>
      <c r="F1530" s="38" t="s">
        <v>3894</v>
      </c>
      <c r="K1530" s="44">
        <v>19.87</v>
      </c>
    </row>
    <row r="1531" spans="3:11">
      <c r="C1531" s="38" t="s">
        <v>1386</v>
      </c>
      <c r="D1531" s="38" t="s">
        <v>3895</v>
      </c>
      <c r="E1531" s="38"/>
      <c r="F1531" s="38" t="s">
        <v>3896</v>
      </c>
      <c r="K1531" s="44">
        <v>29.95</v>
      </c>
    </row>
    <row r="1532" spans="3:11">
      <c r="C1532" s="38" t="s">
        <v>1386</v>
      </c>
      <c r="D1532" s="38" t="s">
        <v>3897</v>
      </c>
      <c r="E1532" s="38"/>
      <c r="F1532" s="38" t="s">
        <v>3898</v>
      </c>
      <c r="K1532" s="44">
        <v>12.97</v>
      </c>
    </row>
    <row r="1533" spans="3:11">
      <c r="C1533" s="38" t="s">
        <v>1386</v>
      </c>
      <c r="D1533" s="38" t="s">
        <v>3899</v>
      </c>
      <c r="E1533" s="38"/>
      <c r="F1533" s="38" t="s">
        <v>3900</v>
      </c>
      <c r="K1533" s="44">
        <v>25.9</v>
      </c>
    </row>
    <row r="1534" spans="3:11">
      <c r="C1534" s="38" t="s">
        <v>1386</v>
      </c>
      <c r="D1534" s="38" t="s">
        <v>3901</v>
      </c>
      <c r="E1534" s="38"/>
      <c r="F1534" s="38" t="s">
        <v>3902</v>
      </c>
      <c r="K1534" s="44">
        <v>5.04</v>
      </c>
    </row>
    <row r="1535" spans="3:11">
      <c r="C1535" s="38" t="s">
        <v>1386</v>
      </c>
      <c r="D1535" s="38" t="s">
        <v>3903</v>
      </c>
      <c r="E1535" s="38"/>
      <c r="F1535" s="38" t="s">
        <v>3904</v>
      </c>
      <c r="K1535" s="44">
        <v>5.04</v>
      </c>
    </row>
    <row r="1536" spans="3:11">
      <c r="C1536" s="38" t="s">
        <v>1386</v>
      </c>
      <c r="D1536" s="38" t="s">
        <v>3905</v>
      </c>
      <c r="E1536" s="38"/>
      <c r="F1536" s="38" t="s">
        <v>3906</v>
      </c>
      <c r="K1536" s="44">
        <v>19.350000000000001</v>
      </c>
    </row>
    <row r="1537" spans="3:11">
      <c r="C1537" s="38" t="s">
        <v>1386</v>
      </c>
      <c r="D1537" s="38" t="s">
        <v>3907</v>
      </c>
      <c r="E1537" s="38"/>
      <c r="F1537" s="38" t="s">
        <v>3908</v>
      </c>
      <c r="K1537" s="44">
        <v>1.68</v>
      </c>
    </row>
    <row r="1538" spans="3:11">
      <c r="C1538" s="38" t="s">
        <v>1386</v>
      </c>
      <c r="D1538" s="38" t="s">
        <v>3909</v>
      </c>
      <c r="E1538" s="38"/>
      <c r="F1538" s="38" t="s">
        <v>3910</v>
      </c>
      <c r="K1538" s="44">
        <v>11.13</v>
      </c>
    </row>
    <row r="1539" spans="3:11">
      <c r="C1539" s="38" t="s">
        <v>1386</v>
      </c>
      <c r="D1539" s="38" t="s">
        <v>3911</v>
      </c>
      <c r="E1539" s="38"/>
      <c r="F1539" s="38" t="s">
        <v>3912</v>
      </c>
      <c r="K1539" s="44">
        <v>7.22</v>
      </c>
    </row>
    <row r="1540" spans="3:11">
      <c r="C1540" s="38" t="s">
        <v>1386</v>
      </c>
      <c r="D1540" s="38" t="s">
        <v>3913</v>
      </c>
      <c r="E1540" s="38"/>
      <c r="F1540" s="38" t="s">
        <v>3914</v>
      </c>
      <c r="K1540" s="44">
        <v>2.21</v>
      </c>
    </row>
    <row r="1541" spans="3:11">
      <c r="C1541" s="38" t="s">
        <v>1386</v>
      </c>
      <c r="D1541" s="38" t="s">
        <v>3915</v>
      </c>
      <c r="E1541" s="38"/>
      <c r="F1541" s="38" t="s">
        <v>3916</v>
      </c>
      <c r="K1541" s="44">
        <v>5.04</v>
      </c>
    </row>
    <row r="1542" spans="3:11">
      <c r="C1542" s="38" t="s">
        <v>1386</v>
      </c>
      <c r="D1542" s="38" t="s">
        <v>3917</v>
      </c>
      <c r="E1542" s="38"/>
      <c r="F1542" s="38" t="s">
        <v>3918</v>
      </c>
      <c r="K1542" s="44">
        <v>150.22999999999999</v>
      </c>
    </row>
    <row r="1543" spans="3:11">
      <c r="C1543" s="38" t="s">
        <v>1386</v>
      </c>
      <c r="D1543" s="38" t="s">
        <v>3919</v>
      </c>
      <c r="E1543" s="38"/>
      <c r="F1543" s="38" t="s">
        <v>3920</v>
      </c>
      <c r="K1543" s="44">
        <v>5.99</v>
      </c>
    </row>
    <row r="1544" spans="3:11">
      <c r="C1544" s="38" t="s">
        <v>1386</v>
      </c>
      <c r="D1544" s="38" t="s">
        <v>3921</v>
      </c>
      <c r="E1544" s="38"/>
      <c r="F1544" s="38" t="s">
        <v>3922</v>
      </c>
      <c r="K1544" s="44">
        <v>2.4300000000000002</v>
      </c>
    </row>
    <row r="1545" spans="3:11">
      <c r="C1545" s="38" t="s">
        <v>1386</v>
      </c>
      <c r="D1545" s="38" t="s">
        <v>3923</v>
      </c>
      <c r="E1545" s="38"/>
      <c r="F1545" s="38" t="s">
        <v>3924</v>
      </c>
      <c r="K1545" s="44">
        <v>27.89</v>
      </c>
    </row>
    <row r="1546" spans="3:11">
      <c r="C1546" s="38" t="s">
        <v>1386</v>
      </c>
      <c r="D1546" s="38" t="s">
        <v>3925</v>
      </c>
      <c r="E1546" s="38"/>
      <c r="F1546" s="38" t="s">
        <v>3926</v>
      </c>
      <c r="K1546" s="44">
        <v>1.87</v>
      </c>
    </row>
    <row r="1547" spans="3:11">
      <c r="C1547" s="38" t="s">
        <v>1386</v>
      </c>
      <c r="D1547" s="38" t="s">
        <v>3927</v>
      </c>
      <c r="E1547" s="38"/>
      <c r="F1547" s="38" t="s">
        <v>3928</v>
      </c>
      <c r="K1547" s="44">
        <v>29.9</v>
      </c>
    </row>
    <row r="1548" spans="3:11">
      <c r="C1548" s="38" t="s">
        <v>1386</v>
      </c>
      <c r="D1548" s="38" t="s">
        <v>3929</v>
      </c>
      <c r="E1548" s="38"/>
      <c r="F1548" s="38" t="s">
        <v>3930</v>
      </c>
      <c r="K1548" s="44">
        <v>51.73</v>
      </c>
    </row>
    <row r="1549" spans="3:11">
      <c r="C1549" s="38" t="s">
        <v>1386</v>
      </c>
      <c r="D1549" s="38" t="s">
        <v>3931</v>
      </c>
      <c r="E1549" s="38"/>
      <c r="F1549" s="38" t="s">
        <v>3932</v>
      </c>
      <c r="K1549" s="44">
        <v>6.49</v>
      </c>
    </row>
    <row r="1550" spans="3:11">
      <c r="C1550" s="38" t="s">
        <v>1386</v>
      </c>
      <c r="D1550" s="38" t="s">
        <v>3933</v>
      </c>
      <c r="E1550" s="38"/>
      <c r="F1550" s="38" t="s">
        <v>3934</v>
      </c>
      <c r="K1550" s="44">
        <v>27.21</v>
      </c>
    </row>
    <row r="1551" spans="3:11">
      <c r="C1551" s="38" t="s">
        <v>1386</v>
      </c>
      <c r="D1551" s="38" t="s">
        <v>3935</v>
      </c>
      <c r="E1551" s="38"/>
      <c r="F1551" s="38" t="s">
        <v>3936</v>
      </c>
      <c r="K1551" s="44">
        <v>5.04</v>
      </c>
    </row>
    <row r="1552" spans="3:11">
      <c r="C1552" s="38" t="s">
        <v>1386</v>
      </c>
      <c r="D1552" s="38" t="s">
        <v>3937</v>
      </c>
      <c r="E1552" s="38"/>
      <c r="F1552" s="38" t="s">
        <v>3938</v>
      </c>
      <c r="K1552" s="44">
        <v>3.07</v>
      </c>
    </row>
    <row r="1553" spans="3:11">
      <c r="C1553" s="38" t="s">
        <v>1386</v>
      </c>
      <c r="D1553" s="38" t="s">
        <v>3939</v>
      </c>
      <c r="E1553" s="38"/>
      <c r="F1553" s="38" t="s">
        <v>3940</v>
      </c>
      <c r="K1553" s="44">
        <v>5.29</v>
      </c>
    </row>
    <row r="1554" spans="3:11">
      <c r="C1554" s="38" t="s">
        <v>1386</v>
      </c>
      <c r="D1554" s="38" t="s">
        <v>3941</v>
      </c>
      <c r="E1554" s="38"/>
      <c r="F1554" s="38" t="s">
        <v>3942</v>
      </c>
      <c r="K1554" s="44">
        <v>25.18</v>
      </c>
    </row>
    <row r="1555" spans="3:11">
      <c r="C1555" s="38" t="s">
        <v>1386</v>
      </c>
      <c r="D1555" s="38" t="s">
        <v>3943</v>
      </c>
      <c r="E1555" s="38"/>
      <c r="F1555" s="38" t="s">
        <v>3944</v>
      </c>
      <c r="K1555" s="44">
        <v>41.87</v>
      </c>
    </row>
    <row r="1556" spans="3:11">
      <c r="C1556" s="38" t="s">
        <v>1386</v>
      </c>
      <c r="D1556" s="38" t="s">
        <v>3945</v>
      </c>
      <c r="E1556" s="38"/>
      <c r="F1556" s="38" t="s">
        <v>3946</v>
      </c>
      <c r="K1556" s="44">
        <v>5.0199999999999996</v>
      </c>
    </row>
    <row r="1557" spans="3:11">
      <c r="C1557" s="38" t="s">
        <v>1386</v>
      </c>
      <c r="D1557" s="38" t="s">
        <v>3947</v>
      </c>
      <c r="E1557" s="38"/>
      <c r="F1557" s="38" t="s">
        <v>3948</v>
      </c>
      <c r="K1557" s="44">
        <v>7.25</v>
      </c>
    </row>
    <row r="1558" spans="3:11">
      <c r="C1558" s="38" t="s">
        <v>1386</v>
      </c>
      <c r="D1558" s="38" t="s">
        <v>3949</v>
      </c>
      <c r="E1558" s="38"/>
      <c r="F1558" s="38" t="s">
        <v>3950</v>
      </c>
      <c r="K1558" s="44">
        <v>3.52</v>
      </c>
    </row>
    <row r="1559" spans="3:11">
      <c r="C1559" s="38" t="s">
        <v>1386</v>
      </c>
      <c r="D1559" s="38" t="s">
        <v>3951</v>
      </c>
      <c r="E1559" s="38"/>
      <c r="F1559" s="38" t="s">
        <v>3952</v>
      </c>
      <c r="K1559" s="44">
        <v>5.04</v>
      </c>
    </row>
    <row r="1560" spans="3:11">
      <c r="C1560" s="38" t="s">
        <v>1386</v>
      </c>
      <c r="D1560" s="38" t="s">
        <v>3953</v>
      </c>
      <c r="E1560" s="38"/>
      <c r="F1560" s="38" t="s">
        <v>3954</v>
      </c>
      <c r="K1560" s="44">
        <v>28.27</v>
      </c>
    </row>
    <row r="1561" spans="3:11">
      <c r="C1561" s="38" t="s">
        <v>1386</v>
      </c>
      <c r="D1561" s="38" t="s">
        <v>3955</v>
      </c>
      <c r="E1561" s="38"/>
      <c r="F1561" s="38" t="s">
        <v>3956</v>
      </c>
      <c r="K1561" s="44">
        <v>14.72</v>
      </c>
    </row>
    <row r="1562" spans="3:11">
      <c r="C1562" s="38" t="s">
        <v>1386</v>
      </c>
      <c r="D1562" s="38" t="s">
        <v>3957</v>
      </c>
      <c r="E1562" s="38"/>
      <c r="F1562" s="38" t="s">
        <v>3958</v>
      </c>
      <c r="K1562" s="44">
        <v>1.68</v>
      </c>
    </row>
    <row r="1563" spans="3:11">
      <c r="C1563" s="38" t="s">
        <v>1386</v>
      </c>
      <c r="D1563" s="38" t="s">
        <v>3959</v>
      </c>
      <c r="E1563" s="38"/>
      <c r="F1563" s="38" t="s">
        <v>3960</v>
      </c>
      <c r="K1563" s="44">
        <v>3.77</v>
      </c>
    </row>
    <row r="1564" spans="3:11">
      <c r="C1564" s="38" t="s">
        <v>1386</v>
      </c>
      <c r="D1564" s="38" t="s">
        <v>3961</v>
      </c>
      <c r="E1564" s="38"/>
      <c r="F1564" s="38" t="s">
        <v>3962</v>
      </c>
      <c r="K1564" s="44">
        <v>18.71</v>
      </c>
    </row>
    <row r="1565" spans="3:11">
      <c r="C1565" s="38" t="s">
        <v>1386</v>
      </c>
      <c r="D1565" s="38" t="s">
        <v>3963</v>
      </c>
      <c r="E1565" s="38"/>
      <c r="F1565" s="38" t="s">
        <v>3964</v>
      </c>
      <c r="K1565" s="44">
        <v>24.73</v>
      </c>
    </row>
    <row r="1566" spans="3:11">
      <c r="C1566" s="38" t="s">
        <v>1386</v>
      </c>
      <c r="D1566" s="38" t="s">
        <v>3965</v>
      </c>
      <c r="E1566" s="38"/>
      <c r="F1566" s="38" t="s">
        <v>3966</v>
      </c>
      <c r="K1566" s="44">
        <v>5.04</v>
      </c>
    </row>
    <row r="1567" spans="3:11">
      <c r="C1567" s="38" t="s">
        <v>1386</v>
      </c>
      <c r="D1567" s="38" t="s">
        <v>3967</v>
      </c>
      <c r="E1567" s="38"/>
      <c r="F1567" s="38" t="s">
        <v>3968</v>
      </c>
      <c r="K1567" s="44">
        <v>10.06</v>
      </c>
    </row>
    <row r="1568" spans="3:11">
      <c r="C1568" s="38" t="s">
        <v>1386</v>
      </c>
      <c r="D1568" s="38" t="s">
        <v>3969</v>
      </c>
      <c r="E1568" s="38"/>
      <c r="F1568" s="38" t="s">
        <v>3970</v>
      </c>
      <c r="K1568" s="44">
        <v>41.15</v>
      </c>
    </row>
    <row r="1569" spans="3:11">
      <c r="C1569" s="38" t="s">
        <v>1386</v>
      </c>
      <c r="D1569" s="38" t="s">
        <v>3971</v>
      </c>
      <c r="E1569" s="38"/>
      <c r="F1569" s="38" t="s">
        <v>3972</v>
      </c>
      <c r="K1569" s="44">
        <v>106.59</v>
      </c>
    </row>
    <row r="1570" spans="3:11">
      <c r="C1570" s="38" t="s">
        <v>1386</v>
      </c>
      <c r="D1570" s="38" t="s">
        <v>3973</v>
      </c>
      <c r="E1570" s="38"/>
      <c r="F1570" s="38" t="s">
        <v>3974</v>
      </c>
      <c r="K1570" s="44">
        <v>31.13</v>
      </c>
    </row>
    <row r="1571" spans="3:11">
      <c r="C1571" s="38" t="s">
        <v>1386</v>
      </c>
      <c r="D1571" s="38" t="s">
        <v>3975</v>
      </c>
      <c r="E1571" s="38"/>
      <c r="F1571" s="38" t="s">
        <v>3976</v>
      </c>
      <c r="K1571" s="44">
        <v>2.5</v>
      </c>
    </row>
    <row r="1572" spans="3:11">
      <c r="C1572" s="38" t="s">
        <v>1386</v>
      </c>
      <c r="D1572" s="38" t="s">
        <v>3977</v>
      </c>
      <c r="E1572" s="38"/>
      <c r="F1572" s="38" t="s">
        <v>3978</v>
      </c>
      <c r="K1572" s="44">
        <v>23</v>
      </c>
    </row>
    <row r="1573" spans="3:11">
      <c r="C1573" s="38" t="s">
        <v>1386</v>
      </c>
      <c r="D1573" s="38" t="s">
        <v>3979</v>
      </c>
      <c r="E1573" s="38"/>
      <c r="F1573" s="38" t="s">
        <v>3980</v>
      </c>
      <c r="K1573" s="44">
        <v>5.18</v>
      </c>
    </row>
    <row r="1574" spans="3:11">
      <c r="C1574" s="38" t="s">
        <v>1386</v>
      </c>
      <c r="D1574" s="38" t="s">
        <v>3981</v>
      </c>
      <c r="E1574" s="38"/>
      <c r="F1574" s="38" t="s">
        <v>3982</v>
      </c>
      <c r="K1574" s="44">
        <v>25.31</v>
      </c>
    </row>
    <row r="1575" spans="3:11">
      <c r="C1575" s="38" t="s">
        <v>1386</v>
      </c>
      <c r="D1575" s="38" t="s">
        <v>3983</v>
      </c>
      <c r="E1575" s="38"/>
      <c r="F1575" s="38" t="s">
        <v>3984</v>
      </c>
      <c r="K1575" s="44">
        <v>-4.22</v>
      </c>
    </row>
    <row r="1576" spans="3:11">
      <c r="C1576" s="38" t="s">
        <v>1386</v>
      </c>
      <c r="D1576" s="38" t="s">
        <v>3985</v>
      </c>
      <c r="E1576" s="38"/>
      <c r="F1576" s="38" t="s">
        <v>3986</v>
      </c>
      <c r="K1576" s="44">
        <v>9.59</v>
      </c>
    </row>
    <row r="1577" spans="3:11">
      <c r="C1577" s="38" t="s">
        <v>1386</v>
      </c>
      <c r="D1577" s="38" t="s">
        <v>3987</v>
      </c>
      <c r="E1577" s="38"/>
      <c r="F1577" s="38" t="s">
        <v>3988</v>
      </c>
      <c r="K1577" s="44">
        <v>75</v>
      </c>
    </row>
    <row r="1578" spans="3:11">
      <c r="C1578" s="38" t="s">
        <v>1386</v>
      </c>
      <c r="D1578" s="38" t="s">
        <v>3989</v>
      </c>
      <c r="E1578" s="38"/>
      <c r="F1578" s="38" t="s">
        <v>3990</v>
      </c>
      <c r="K1578" s="44">
        <v>62.29</v>
      </c>
    </row>
    <row r="1579" spans="3:11">
      <c r="C1579" s="38" t="s">
        <v>1386</v>
      </c>
      <c r="D1579" s="38" t="s">
        <v>3991</v>
      </c>
      <c r="E1579" s="38"/>
      <c r="F1579" s="38" t="s">
        <v>3992</v>
      </c>
      <c r="K1579" s="44">
        <v>38.380000000000003</v>
      </c>
    </row>
    <row r="1580" spans="3:11">
      <c r="C1580" s="38" t="s">
        <v>1386</v>
      </c>
      <c r="D1580" s="38" t="s">
        <v>3993</v>
      </c>
      <c r="E1580" s="38"/>
      <c r="F1580" s="38" t="s">
        <v>3994</v>
      </c>
      <c r="K1580" s="44">
        <v>15.88</v>
      </c>
    </row>
    <row r="1581" spans="3:11">
      <c r="C1581" s="38" t="s">
        <v>1386</v>
      </c>
      <c r="D1581" s="38" t="s">
        <v>3995</v>
      </c>
      <c r="E1581" s="38"/>
      <c r="F1581" s="38" t="s">
        <v>3996</v>
      </c>
      <c r="K1581" s="44">
        <v>55.34</v>
      </c>
    </row>
    <row r="1582" spans="3:11">
      <c r="C1582" s="38" t="s">
        <v>1386</v>
      </c>
      <c r="D1582" s="38" t="s">
        <v>3997</v>
      </c>
      <c r="E1582" s="38"/>
      <c r="F1582" s="38" t="s">
        <v>3998</v>
      </c>
      <c r="K1582" s="44">
        <v>23.88</v>
      </c>
    </row>
    <row r="1583" spans="3:11">
      <c r="C1583" s="38" t="s">
        <v>1386</v>
      </c>
      <c r="D1583" s="38" t="s">
        <v>3999</v>
      </c>
      <c r="E1583" s="38"/>
      <c r="F1583" s="38" t="s">
        <v>4000</v>
      </c>
      <c r="K1583" s="44">
        <v>8.5</v>
      </c>
    </row>
    <row r="1584" spans="3:11">
      <c r="C1584" s="38" t="s">
        <v>1386</v>
      </c>
      <c r="D1584" s="38" t="s">
        <v>4001</v>
      </c>
      <c r="E1584" s="38"/>
      <c r="F1584" s="38" t="s">
        <v>4002</v>
      </c>
      <c r="K1584" s="44">
        <v>12.39</v>
      </c>
    </row>
    <row r="1585" spans="3:11">
      <c r="C1585" s="38" t="s">
        <v>1386</v>
      </c>
      <c r="D1585" s="38" t="s">
        <v>4003</v>
      </c>
      <c r="E1585" s="38"/>
      <c r="F1585" s="38" t="s">
        <v>4004</v>
      </c>
      <c r="K1585" s="44">
        <v>37.69</v>
      </c>
    </row>
    <row r="1586" spans="3:11">
      <c r="C1586" s="38" t="s">
        <v>1386</v>
      </c>
      <c r="D1586" s="38" t="s">
        <v>4005</v>
      </c>
      <c r="E1586" s="38"/>
      <c r="F1586" s="38" t="s">
        <v>4006</v>
      </c>
      <c r="K1586" s="44">
        <v>13.38</v>
      </c>
    </row>
    <row r="1587" spans="3:11">
      <c r="C1587" s="38" t="s">
        <v>1386</v>
      </c>
      <c r="D1587" s="38" t="s">
        <v>4007</v>
      </c>
      <c r="E1587" s="38"/>
      <c r="F1587" s="38" t="s">
        <v>4008</v>
      </c>
      <c r="K1587" s="44">
        <v>46.77</v>
      </c>
    </row>
    <row r="1588" spans="3:11">
      <c r="C1588" s="38" t="s">
        <v>1386</v>
      </c>
      <c r="D1588" s="38" t="s">
        <v>4009</v>
      </c>
      <c r="E1588" s="38"/>
      <c r="F1588" s="38" t="s">
        <v>4010</v>
      </c>
      <c r="K1588" s="44">
        <v>36.130000000000003</v>
      </c>
    </row>
    <row r="1589" spans="3:11">
      <c r="C1589" s="38" t="s">
        <v>1386</v>
      </c>
      <c r="D1589" s="38" t="s">
        <v>4011</v>
      </c>
      <c r="E1589" s="38"/>
      <c r="F1589" s="38" t="s">
        <v>4012</v>
      </c>
      <c r="K1589" s="44">
        <v>72.73</v>
      </c>
    </row>
    <row r="1590" spans="3:11">
      <c r="C1590" s="38" t="s">
        <v>1386</v>
      </c>
      <c r="D1590" s="38" t="s">
        <v>4013</v>
      </c>
      <c r="E1590" s="38"/>
      <c r="F1590" s="38" t="s">
        <v>4014</v>
      </c>
      <c r="K1590" s="44">
        <v>5.07</v>
      </c>
    </row>
    <row r="1591" spans="3:11">
      <c r="C1591" s="38" t="s">
        <v>1386</v>
      </c>
      <c r="D1591" s="38" t="s">
        <v>4015</v>
      </c>
      <c r="E1591" s="38"/>
      <c r="F1591" s="38" t="s">
        <v>4016</v>
      </c>
      <c r="K1591" s="44">
        <v>64.989999999999995</v>
      </c>
    </row>
    <row r="1592" spans="3:11">
      <c r="C1592" s="38" t="s">
        <v>1386</v>
      </c>
      <c r="D1592" s="38" t="s">
        <v>4017</v>
      </c>
      <c r="E1592" s="38"/>
      <c r="F1592" s="38" t="s">
        <v>4018</v>
      </c>
      <c r="K1592" s="44">
        <v>46.48</v>
      </c>
    </row>
    <row r="1593" spans="3:11">
      <c r="C1593" s="38" t="s">
        <v>1386</v>
      </c>
      <c r="D1593" s="38" t="s">
        <v>4019</v>
      </c>
      <c r="E1593" s="38"/>
      <c r="F1593" s="38" t="s">
        <v>4020</v>
      </c>
      <c r="K1593" s="44">
        <v>25</v>
      </c>
    </row>
    <row r="1594" spans="3:11">
      <c r="C1594" s="38" t="s">
        <v>1386</v>
      </c>
      <c r="D1594" s="38" t="s">
        <v>4021</v>
      </c>
      <c r="E1594" s="38"/>
      <c r="F1594" s="38" t="s">
        <v>4022</v>
      </c>
      <c r="K1594" s="44">
        <v>8.07</v>
      </c>
    </row>
    <row r="1595" spans="3:11">
      <c r="C1595" s="38" t="s">
        <v>1386</v>
      </c>
      <c r="D1595" s="38" t="s">
        <v>4023</v>
      </c>
      <c r="E1595" s="38"/>
      <c r="F1595" s="38" t="s">
        <v>4024</v>
      </c>
      <c r="K1595" s="44">
        <v>2.91</v>
      </c>
    </row>
    <row r="1596" spans="3:11">
      <c r="C1596" s="38" t="s">
        <v>1386</v>
      </c>
      <c r="D1596" s="38" t="s">
        <v>4025</v>
      </c>
      <c r="E1596" s="38"/>
      <c r="F1596" s="38" t="s">
        <v>4026</v>
      </c>
      <c r="K1596" s="44">
        <v>105.99</v>
      </c>
    </row>
    <row r="1597" spans="3:11">
      <c r="C1597" s="38" t="s">
        <v>1386</v>
      </c>
      <c r="D1597" s="38" t="s">
        <v>4027</v>
      </c>
      <c r="E1597" s="38"/>
      <c r="F1597" s="38" t="s">
        <v>4028</v>
      </c>
      <c r="K1597" s="44">
        <v>1.68</v>
      </c>
    </row>
    <row r="1598" spans="3:11">
      <c r="C1598" s="38" t="s">
        <v>1386</v>
      </c>
      <c r="D1598" s="38" t="s">
        <v>4029</v>
      </c>
      <c r="E1598" s="38"/>
      <c r="F1598" s="38" t="s">
        <v>4030</v>
      </c>
      <c r="K1598" s="44">
        <v>5.04</v>
      </c>
    </row>
    <row r="1599" spans="3:11">
      <c r="C1599" s="38" t="s">
        <v>1386</v>
      </c>
      <c r="D1599" s="38" t="s">
        <v>4031</v>
      </c>
      <c r="E1599" s="38"/>
      <c r="F1599" s="38" t="s">
        <v>4032</v>
      </c>
      <c r="K1599" s="44">
        <v>5.2</v>
      </c>
    </row>
    <row r="1600" spans="3:11">
      <c r="C1600" s="38" t="s">
        <v>1386</v>
      </c>
      <c r="D1600" s="38" t="s">
        <v>10175</v>
      </c>
      <c r="E1600" s="38"/>
      <c r="F1600" s="38" t="s">
        <v>10176</v>
      </c>
      <c r="K1600" s="44">
        <v>3.36</v>
      </c>
    </row>
    <row r="1601" spans="3:11">
      <c r="C1601" s="38" t="s">
        <v>1386</v>
      </c>
      <c r="D1601" s="38" t="s">
        <v>4033</v>
      </c>
      <c r="E1601" s="38"/>
      <c r="F1601" s="38" t="s">
        <v>4034</v>
      </c>
      <c r="K1601" s="44">
        <v>42.6</v>
      </c>
    </row>
    <row r="1602" spans="3:11">
      <c r="C1602" s="38" t="s">
        <v>1386</v>
      </c>
      <c r="D1602" s="38" t="s">
        <v>4035</v>
      </c>
      <c r="E1602" s="38"/>
      <c r="F1602" s="38" t="s">
        <v>4036</v>
      </c>
      <c r="K1602" s="44">
        <v>24.04</v>
      </c>
    </row>
    <row r="1603" spans="3:11">
      <c r="C1603" s="38" t="s">
        <v>1386</v>
      </c>
      <c r="D1603" s="38" t="s">
        <v>4037</v>
      </c>
      <c r="E1603" s="38"/>
      <c r="F1603" s="38" t="s">
        <v>4038</v>
      </c>
      <c r="K1603" s="44">
        <v>34.42</v>
      </c>
    </row>
    <row r="1604" spans="3:11">
      <c r="C1604" s="38" t="s">
        <v>1386</v>
      </c>
      <c r="D1604" s="38" t="s">
        <v>4039</v>
      </c>
      <c r="E1604" s="38"/>
      <c r="F1604" s="38" t="s">
        <v>4040</v>
      </c>
      <c r="K1604" s="44">
        <v>6.72</v>
      </c>
    </row>
    <row r="1605" spans="3:11">
      <c r="C1605" s="38" t="s">
        <v>1386</v>
      </c>
      <c r="D1605" s="38" t="s">
        <v>4041</v>
      </c>
      <c r="E1605" s="38"/>
      <c r="F1605" s="38" t="s">
        <v>4042</v>
      </c>
      <c r="K1605" s="44">
        <v>1.68</v>
      </c>
    </row>
    <row r="1606" spans="3:11">
      <c r="C1606" s="38" t="s">
        <v>1386</v>
      </c>
      <c r="D1606" s="38" t="s">
        <v>4043</v>
      </c>
      <c r="E1606" s="38"/>
      <c r="F1606" s="38" t="s">
        <v>4044</v>
      </c>
      <c r="K1606" s="44">
        <v>28.31</v>
      </c>
    </row>
    <row r="1607" spans="3:11">
      <c r="C1607" s="38" t="s">
        <v>1386</v>
      </c>
      <c r="D1607" s="38" t="s">
        <v>4045</v>
      </c>
      <c r="E1607" s="38"/>
      <c r="F1607" s="38" t="s">
        <v>4046</v>
      </c>
      <c r="K1607" s="44">
        <v>71.84</v>
      </c>
    </row>
    <row r="1608" spans="3:11">
      <c r="C1608" s="38" t="s">
        <v>1386</v>
      </c>
      <c r="D1608" s="38" t="s">
        <v>4047</v>
      </c>
      <c r="E1608" s="38"/>
      <c r="F1608" s="38" t="s">
        <v>4048</v>
      </c>
      <c r="K1608" s="44">
        <v>246.85</v>
      </c>
    </row>
    <row r="1609" spans="3:11">
      <c r="C1609" s="38" t="s">
        <v>1386</v>
      </c>
      <c r="D1609" s="38" t="s">
        <v>4049</v>
      </c>
      <c r="E1609" s="38"/>
      <c r="F1609" s="38" t="s">
        <v>4050</v>
      </c>
      <c r="K1609" s="44">
        <v>24.31</v>
      </c>
    </row>
    <row r="1610" spans="3:11">
      <c r="C1610" s="38" t="s">
        <v>1386</v>
      </c>
      <c r="D1610" s="38" t="s">
        <v>4051</v>
      </c>
      <c r="E1610" s="38"/>
      <c r="F1610" s="38" t="s">
        <v>4052</v>
      </c>
      <c r="K1610" s="44">
        <v>15.6</v>
      </c>
    </row>
    <row r="1611" spans="3:11">
      <c r="C1611" s="38" t="s">
        <v>1386</v>
      </c>
      <c r="D1611" s="38" t="s">
        <v>4053</v>
      </c>
      <c r="E1611" s="38"/>
      <c r="F1611" s="38" t="s">
        <v>4054</v>
      </c>
      <c r="K1611" s="44">
        <v>71.69</v>
      </c>
    </row>
    <row r="1612" spans="3:11">
      <c r="C1612" s="38" t="s">
        <v>1386</v>
      </c>
      <c r="D1612" s="38" t="s">
        <v>4055</v>
      </c>
      <c r="E1612" s="38"/>
      <c r="F1612" s="38" t="s">
        <v>4056</v>
      </c>
      <c r="K1612" s="44">
        <v>5.66</v>
      </c>
    </row>
    <row r="1613" spans="3:11">
      <c r="C1613" s="38" t="s">
        <v>1386</v>
      </c>
      <c r="D1613" s="38" t="s">
        <v>4057</v>
      </c>
      <c r="E1613" s="38"/>
      <c r="F1613" s="38" t="s">
        <v>4058</v>
      </c>
      <c r="K1613" s="44">
        <v>15.12</v>
      </c>
    </row>
    <row r="1614" spans="3:11">
      <c r="C1614" s="38" t="s">
        <v>1386</v>
      </c>
      <c r="D1614" s="38" t="s">
        <v>4059</v>
      </c>
      <c r="E1614" s="38"/>
      <c r="F1614" s="38" t="s">
        <v>4060</v>
      </c>
      <c r="K1614" s="44">
        <v>25.21</v>
      </c>
    </row>
    <row r="1615" spans="3:11">
      <c r="C1615" s="38" t="s">
        <v>1386</v>
      </c>
      <c r="D1615" s="38" t="s">
        <v>4061</v>
      </c>
      <c r="E1615" s="38"/>
      <c r="F1615" s="38" t="s">
        <v>4062</v>
      </c>
      <c r="K1615" s="44">
        <v>3.13</v>
      </c>
    </row>
    <row r="1616" spans="3:11">
      <c r="C1616" s="38" t="s">
        <v>1386</v>
      </c>
      <c r="D1616" s="38" t="s">
        <v>10177</v>
      </c>
      <c r="E1616" s="38"/>
      <c r="F1616" s="38" t="s">
        <v>10178</v>
      </c>
      <c r="K1616" s="44">
        <v>5.16</v>
      </c>
    </row>
    <row r="1617" spans="3:11">
      <c r="C1617" s="38" t="s">
        <v>1386</v>
      </c>
      <c r="D1617" s="38" t="s">
        <v>4063</v>
      </c>
      <c r="E1617" s="38"/>
      <c r="F1617" s="38" t="s">
        <v>4064</v>
      </c>
      <c r="K1617" s="44">
        <v>2.33</v>
      </c>
    </row>
    <row r="1618" spans="3:11">
      <c r="C1618" s="38" t="s">
        <v>1386</v>
      </c>
      <c r="D1618" s="38" t="s">
        <v>4065</v>
      </c>
      <c r="E1618" s="38"/>
      <c r="F1618" s="38" t="s">
        <v>4066</v>
      </c>
      <c r="K1618" s="44">
        <v>1.68</v>
      </c>
    </row>
    <row r="1619" spans="3:11">
      <c r="C1619" s="38" t="s">
        <v>1386</v>
      </c>
      <c r="D1619" s="38" t="s">
        <v>4067</v>
      </c>
      <c r="E1619" s="38"/>
      <c r="F1619" s="38" t="s">
        <v>4068</v>
      </c>
      <c r="K1619" s="44">
        <v>7.18</v>
      </c>
    </row>
    <row r="1620" spans="3:11">
      <c r="C1620" s="38" t="s">
        <v>1386</v>
      </c>
      <c r="D1620" s="38" t="s">
        <v>4069</v>
      </c>
      <c r="E1620" s="38"/>
      <c r="F1620" s="38" t="s">
        <v>4070</v>
      </c>
      <c r="K1620" s="44">
        <v>5.04</v>
      </c>
    </row>
    <row r="1621" spans="3:11">
      <c r="C1621" s="38" t="s">
        <v>1386</v>
      </c>
      <c r="D1621" s="38" t="s">
        <v>4071</v>
      </c>
      <c r="E1621" s="38"/>
      <c r="F1621" s="38" t="s">
        <v>4072</v>
      </c>
      <c r="K1621" s="44">
        <v>5.62</v>
      </c>
    </row>
    <row r="1622" spans="3:11">
      <c r="C1622" s="38" t="s">
        <v>1386</v>
      </c>
      <c r="D1622" s="38" t="s">
        <v>4073</v>
      </c>
      <c r="E1622" s="38"/>
      <c r="F1622" s="38" t="s">
        <v>4074</v>
      </c>
      <c r="K1622" s="44">
        <v>3.85</v>
      </c>
    </row>
    <row r="1623" spans="3:11">
      <c r="C1623" s="38" t="s">
        <v>1386</v>
      </c>
      <c r="D1623" s="38" t="s">
        <v>4075</v>
      </c>
      <c r="E1623" s="38"/>
      <c r="F1623" s="38" t="s">
        <v>4076</v>
      </c>
      <c r="K1623" s="44">
        <v>9.8000000000000007</v>
      </c>
    </row>
    <row r="1624" spans="3:11">
      <c r="C1624" s="38" t="s">
        <v>1386</v>
      </c>
      <c r="D1624" s="38" t="s">
        <v>4077</v>
      </c>
      <c r="E1624" s="38"/>
      <c r="F1624" s="38" t="s">
        <v>4078</v>
      </c>
      <c r="K1624" s="44">
        <v>9.2899999999999991</v>
      </c>
    </row>
    <row r="1625" spans="3:11">
      <c r="C1625" s="38" t="s">
        <v>1386</v>
      </c>
      <c r="D1625" s="38" t="s">
        <v>4079</v>
      </c>
      <c r="E1625" s="38"/>
      <c r="F1625" s="38" t="s">
        <v>4080</v>
      </c>
      <c r="K1625" s="44">
        <v>56.31</v>
      </c>
    </row>
    <row r="1626" spans="3:11">
      <c r="C1626" s="38" t="s">
        <v>1386</v>
      </c>
      <c r="D1626" s="38" t="s">
        <v>4081</v>
      </c>
      <c r="E1626" s="38"/>
      <c r="F1626" s="38" t="s">
        <v>4082</v>
      </c>
      <c r="K1626" s="44">
        <v>7.96</v>
      </c>
    </row>
    <row r="1627" spans="3:11">
      <c r="C1627" s="38" t="s">
        <v>1386</v>
      </c>
      <c r="D1627" s="38" t="s">
        <v>4083</v>
      </c>
      <c r="E1627" s="38"/>
      <c r="F1627" s="38" t="s">
        <v>4084</v>
      </c>
      <c r="K1627" s="44">
        <v>20.78</v>
      </c>
    </row>
    <row r="1628" spans="3:11">
      <c r="C1628" s="38" t="s">
        <v>1386</v>
      </c>
      <c r="D1628" s="38" t="s">
        <v>4085</v>
      </c>
      <c r="E1628" s="38"/>
      <c r="F1628" s="38" t="s">
        <v>4086</v>
      </c>
      <c r="K1628" s="44">
        <v>11.64</v>
      </c>
    </row>
    <row r="1629" spans="3:11">
      <c r="C1629" s="38" t="s">
        <v>1386</v>
      </c>
      <c r="D1629" s="38" t="s">
        <v>4087</v>
      </c>
      <c r="E1629" s="38"/>
      <c r="F1629" s="38" t="s">
        <v>4088</v>
      </c>
      <c r="K1629" s="44">
        <v>14.27</v>
      </c>
    </row>
    <row r="1630" spans="3:11">
      <c r="C1630" s="38" t="s">
        <v>1386</v>
      </c>
      <c r="D1630" s="38" t="s">
        <v>4089</v>
      </c>
      <c r="E1630" s="38"/>
      <c r="F1630" s="38" t="s">
        <v>4090</v>
      </c>
      <c r="K1630" s="44">
        <v>16.53</v>
      </c>
    </row>
    <row r="1631" spans="3:11">
      <c r="C1631" s="38" t="s">
        <v>1386</v>
      </c>
      <c r="D1631" s="38" t="s">
        <v>4091</v>
      </c>
      <c r="E1631" s="38"/>
      <c r="F1631" s="38" t="s">
        <v>4092</v>
      </c>
      <c r="K1631" s="44">
        <v>8.1199999999999992</v>
      </c>
    </row>
    <row r="1632" spans="3:11">
      <c r="C1632" s="38" t="s">
        <v>1386</v>
      </c>
      <c r="D1632" s="38" t="s">
        <v>4093</v>
      </c>
      <c r="E1632" s="38"/>
      <c r="F1632" s="38" t="s">
        <v>4094</v>
      </c>
      <c r="K1632" s="44">
        <v>14.11</v>
      </c>
    </row>
    <row r="1633" spans="3:11">
      <c r="C1633" s="38" t="s">
        <v>1386</v>
      </c>
      <c r="D1633" s="38" t="s">
        <v>4095</v>
      </c>
      <c r="E1633" s="38"/>
      <c r="F1633" s="38" t="s">
        <v>4096</v>
      </c>
      <c r="K1633" s="44">
        <v>55.06</v>
      </c>
    </row>
    <row r="1634" spans="3:11">
      <c r="C1634" s="38" t="s">
        <v>1386</v>
      </c>
      <c r="D1634" s="38" t="s">
        <v>4097</v>
      </c>
      <c r="E1634" s="38"/>
      <c r="F1634" s="38" t="s">
        <v>4098</v>
      </c>
      <c r="K1634" s="44">
        <v>12.9</v>
      </c>
    </row>
    <row r="1635" spans="3:11">
      <c r="C1635" s="38" t="s">
        <v>1386</v>
      </c>
      <c r="D1635" s="38" t="s">
        <v>4099</v>
      </c>
      <c r="E1635" s="38"/>
      <c r="F1635" s="38" t="s">
        <v>4100</v>
      </c>
      <c r="K1635" s="44">
        <v>5.04</v>
      </c>
    </row>
    <row r="1636" spans="3:11">
      <c r="C1636" s="38" t="s">
        <v>1386</v>
      </c>
      <c r="D1636" s="38" t="s">
        <v>4101</v>
      </c>
      <c r="E1636" s="38"/>
      <c r="F1636" s="38" t="s">
        <v>4102</v>
      </c>
      <c r="K1636" s="44">
        <v>6.87</v>
      </c>
    </row>
    <row r="1637" spans="3:11">
      <c r="C1637" s="38" t="s">
        <v>1386</v>
      </c>
      <c r="D1637" s="38" t="s">
        <v>4103</v>
      </c>
      <c r="E1637" s="38"/>
      <c r="F1637" s="38" t="s">
        <v>4104</v>
      </c>
      <c r="K1637" s="44">
        <v>13.71</v>
      </c>
    </row>
    <row r="1638" spans="3:11">
      <c r="C1638" s="38" t="s">
        <v>1386</v>
      </c>
      <c r="D1638" s="38" t="s">
        <v>10179</v>
      </c>
      <c r="E1638" s="38"/>
      <c r="F1638" s="38" t="s">
        <v>10180</v>
      </c>
      <c r="K1638" s="44">
        <v>-2.0699999999999998</v>
      </c>
    </row>
    <row r="1639" spans="3:11">
      <c r="C1639" s="38" t="s">
        <v>1386</v>
      </c>
      <c r="D1639" s="38" t="s">
        <v>4105</v>
      </c>
      <c r="E1639" s="38"/>
      <c r="F1639" s="38" t="s">
        <v>4106</v>
      </c>
      <c r="K1639" s="44">
        <v>12.9</v>
      </c>
    </row>
    <row r="1640" spans="3:11">
      <c r="C1640" s="38" t="s">
        <v>1386</v>
      </c>
      <c r="D1640" s="38" t="s">
        <v>10181</v>
      </c>
      <c r="E1640" s="38"/>
      <c r="F1640" s="38" t="s">
        <v>10182</v>
      </c>
      <c r="K1640" s="44">
        <v>2.31</v>
      </c>
    </row>
    <row r="1641" spans="3:11">
      <c r="C1641" s="38" t="s">
        <v>1386</v>
      </c>
      <c r="D1641" s="38" t="s">
        <v>4107</v>
      </c>
      <c r="E1641" s="38"/>
      <c r="F1641" s="38" t="s">
        <v>4108</v>
      </c>
      <c r="K1641" s="44">
        <v>38.659999999999997</v>
      </c>
    </row>
    <row r="1642" spans="3:11">
      <c r="C1642" s="38" t="s">
        <v>1386</v>
      </c>
      <c r="D1642" s="38" t="s">
        <v>4109</v>
      </c>
      <c r="E1642" s="38"/>
      <c r="F1642" s="38" t="s">
        <v>4110</v>
      </c>
      <c r="K1642" s="44">
        <v>40.299999999999997</v>
      </c>
    </row>
    <row r="1643" spans="3:11">
      <c r="C1643" s="38" t="s">
        <v>1386</v>
      </c>
      <c r="D1643" s="38" t="s">
        <v>4111</v>
      </c>
      <c r="E1643" s="38"/>
      <c r="F1643" s="38" t="s">
        <v>4112</v>
      </c>
      <c r="K1643" s="44">
        <v>2.08</v>
      </c>
    </row>
    <row r="1644" spans="3:11">
      <c r="C1644" s="38" t="s">
        <v>1386</v>
      </c>
      <c r="D1644" s="38" t="s">
        <v>4113</v>
      </c>
      <c r="E1644" s="38"/>
      <c r="F1644" s="38" t="s">
        <v>4114</v>
      </c>
      <c r="K1644" s="44">
        <v>27.48</v>
      </c>
    </row>
    <row r="1645" spans="3:11">
      <c r="C1645" s="38" t="s">
        <v>1386</v>
      </c>
      <c r="D1645" s="38" t="s">
        <v>4115</v>
      </c>
      <c r="E1645" s="38"/>
      <c r="F1645" s="38" t="s">
        <v>4116</v>
      </c>
      <c r="K1645" s="44">
        <v>22.32</v>
      </c>
    </row>
    <row r="1646" spans="3:11">
      <c r="C1646" s="38" t="s">
        <v>1386</v>
      </c>
      <c r="D1646" s="38" t="s">
        <v>4117</v>
      </c>
      <c r="E1646" s="38"/>
      <c r="F1646" s="38" t="s">
        <v>4118</v>
      </c>
      <c r="K1646" s="44">
        <v>17.46</v>
      </c>
    </row>
    <row r="1647" spans="3:11">
      <c r="C1647" s="38" t="s">
        <v>1386</v>
      </c>
      <c r="D1647" s="38" t="s">
        <v>4119</v>
      </c>
      <c r="E1647" s="38"/>
      <c r="F1647" s="38" t="s">
        <v>4120</v>
      </c>
      <c r="K1647" s="44">
        <v>32.97</v>
      </c>
    </row>
    <row r="1648" spans="3:11">
      <c r="C1648" s="38" t="s">
        <v>1386</v>
      </c>
      <c r="D1648" s="38" t="s">
        <v>4121</v>
      </c>
      <c r="E1648" s="38"/>
      <c r="F1648" s="38" t="s">
        <v>4122</v>
      </c>
      <c r="K1648" s="44">
        <v>1.76</v>
      </c>
    </row>
    <row r="1649" spans="3:11">
      <c r="C1649" s="38" t="s">
        <v>1386</v>
      </c>
      <c r="D1649" s="38" t="s">
        <v>4123</v>
      </c>
      <c r="E1649" s="38"/>
      <c r="F1649" s="38" t="s">
        <v>4124</v>
      </c>
      <c r="K1649" s="44">
        <v>30.08</v>
      </c>
    </row>
    <row r="1650" spans="3:11">
      <c r="C1650" s="38" t="s">
        <v>1386</v>
      </c>
      <c r="D1650" s="38" t="s">
        <v>4125</v>
      </c>
      <c r="E1650" s="38"/>
      <c r="F1650" s="38" t="s">
        <v>4126</v>
      </c>
      <c r="K1650" s="44">
        <v>19.690000000000001</v>
      </c>
    </row>
    <row r="1651" spans="3:11">
      <c r="C1651" s="38" t="s">
        <v>1386</v>
      </c>
      <c r="D1651" s="38" t="s">
        <v>4127</v>
      </c>
      <c r="E1651" s="38"/>
      <c r="F1651" s="38" t="s">
        <v>4128</v>
      </c>
      <c r="K1651" s="44">
        <v>10.46</v>
      </c>
    </row>
    <row r="1652" spans="3:11">
      <c r="C1652" s="38" t="s">
        <v>1386</v>
      </c>
      <c r="D1652" s="38" t="s">
        <v>4129</v>
      </c>
      <c r="E1652" s="38"/>
      <c r="F1652" s="38" t="s">
        <v>4130</v>
      </c>
      <c r="K1652" s="44">
        <v>4.66</v>
      </c>
    </row>
    <row r="1653" spans="3:11">
      <c r="C1653" s="38" t="s">
        <v>1386</v>
      </c>
      <c r="D1653" s="38" t="s">
        <v>4131</v>
      </c>
      <c r="E1653" s="38"/>
      <c r="F1653" s="38" t="s">
        <v>4132</v>
      </c>
      <c r="K1653" s="44">
        <v>11.54</v>
      </c>
    </row>
    <row r="1654" spans="3:11">
      <c r="C1654" s="38" t="s">
        <v>1386</v>
      </c>
      <c r="D1654" s="38" t="s">
        <v>4133</v>
      </c>
      <c r="E1654" s="38"/>
      <c r="F1654" s="38" t="s">
        <v>4134</v>
      </c>
      <c r="K1654" s="44">
        <v>5.04</v>
      </c>
    </row>
    <row r="1655" spans="3:11">
      <c r="C1655" s="38" t="s">
        <v>1386</v>
      </c>
      <c r="D1655" s="38" t="s">
        <v>4135</v>
      </c>
      <c r="E1655" s="38"/>
      <c r="F1655" s="38" t="s">
        <v>4136</v>
      </c>
      <c r="K1655" s="44">
        <v>3.79</v>
      </c>
    </row>
    <row r="1656" spans="3:11">
      <c r="C1656" s="38" t="s">
        <v>1386</v>
      </c>
      <c r="D1656" s="38" t="s">
        <v>4137</v>
      </c>
      <c r="E1656" s="38"/>
      <c r="F1656" s="38" t="s">
        <v>4138</v>
      </c>
      <c r="K1656" s="44">
        <v>5.04</v>
      </c>
    </row>
    <row r="1657" spans="3:11">
      <c r="C1657" s="38" t="s">
        <v>1386</v>
      </c>
      <c r="D1657" s="38" t="s">
        <v>10183</v>
      </c>
      <c r="E1657" s="38"/>
      <c r="F1657" s="38" t="s">
        <v>10184</v>
      </c>
      <c r="K1657" s="44">
        <v>25.34</v>
      </c>
    </row>
    <row r="1658" spans="3:11">
      <c r="C1658" s="38" t="s">
        <v>1386</v>
      </c>
      <c r="D1658" s="38" t="s">
        <v>4139</v>
      </c>
      <c r="E1658" s="38"/>
      <c r="F1658" s="38" t="s">
        <v>4140</v>
      </c>
      <c r="K1658" s="44">
        <v>9.2200000000000006</v>
      </c>
    </row>
    <row r="1659" spans="3:11">
      <c r="C1659" s="38" t="s">
        <v>1386</v>
      </c>
      <c r="D1659" s="38" t="s">
        <v>4141</v>
      </c>
      <c r="E1659" s="38"/>
      <c r="F1659" s="38" t="s">
        <v>4142</v>
      </c>
      <c r="K1659" s="44">
        <v>29.97</v>
      </c>
    </row>
    <row r="1660" spans="3:11">
      <c r="C1660" s="38" t="s">
        <v>1386</v>
      </c>
      <c r="D1660" s="38" t="s">
        <v>4143</v>
      </c>
      <c r="E1660" s="38"/>
      <c r="F1660" s="38" t="s">
        <v>4144</v>
      </c>
      <c r="K1660" s="44">
        <v>30.79</v>
      </c>
    </row>
    <row r="1661" spans="3:11">
      <c r="C1661" s="38" t="s">
        <v>1386</v>
      </c>
      <c r="D1661" s="38" t="s">
        <v>4145</v>
      </c>
      <c r="E1661" s="38"/>
      <c r="F1661" s="38" t="s">
        <v>4146</v>
      </c>
      <c r="K1661" s="44">
        <v>8.6199999999999992</v>
      </c>
    </row>
    <row r="1662" spans="3:11">
      <c r="C1662" s="38" t="s">
        <v>1386</v>
      </c>
      <c r="D1662" s="38" t="s">
        <v>4147</v>
      </c>
      <c r="E1662" s="38"/>
      <c r="F1662" s="38" t="s">
        <v>4148</v>
      </c>
      <c r="K1662" s="44">
        <v>4.79</v>
      </c>
    </row>
    <row r="1663" spans="3:11">
      <c r="C1663" s="38" t="s">
        <v>1386</v>
      </c>
      <c r="D1663" s="38" t="s">
        <v>4149</v>
      </c>
      <c r="E1663" s="38"/>
      <c r="F1663" s="38" t="s">
        <v>4150</v>
      </c>
      <c r="K1663" s="44">
        <v>4.9000000000000004</v>
      </c>
    </row>
    <row r="1664" spans="3:11">
      <c r="C1664" s="38" t="s">
        <v>1386</v>
      </c>
      <c r="D1664" s="38" t="s">
        <v>4151</v>
      </c>
      <c r="E1664" s="38"/>
      <c r="F1664" s="38" t="s">
        <v>4152</v>
      </c>
      <c r="K1664" s="44">
        <v>1.68</v>
      </c>
    </row>
    <row r="1665" spans="3:11">
      <c r="C1665" s="38" t="s">
        <v>1386</v>
      </c>
      <c r="D1665" s="38" t="s">
        <v>4153</v>
      </c>
      <c r="E1665" s="38"/>
      <c r="F1665" s="38" t="s">
        <v>4154</v>
      </c>
      <c r="K1665" s="44">
        <v>44.37</v>
      </c>
    </row>
    <row r="1666" spans="3:11">
      <c r="C1666" s="38" t="s">
        <v>1386</v>
      </c>
      <c r="D1666" s="38" t="s">
        <v>4155</v>
      </c>
      <c r="E1666" s="38"/>
      <c r="F1666" s="38" t="s">
        <v>4156</v>
      </c>
      <c r="K1666" s="44">
        <v>5.04</v>
      </c>
    </row>
    <row r="1667" spans="3:11">
      <c r="C1667" s="38" t="s">
        <v>1386</v>
      </c>
      <c r="D1667" s="38" t="s">
        <v>4157</v>
      </c>
      <c r="E1667" s="38"/>
      <c r="F1667" s="38" t="s">
        <v>4158</v>
      </c>
      <c r="K1667" s="44">
        <v>2.48</v>
      </c>
    </row>
    <row r="1668" spans="3:11">
      <c r="C1668" s="38" t="s">
        <v>1386</v>
      </c>
      <c r="D1668" s="38" t="s">
        <v>4159</v>
      </c>
      <c r="E1668" s="38"/>
      <c r="F1668" s="38" t="s">
        <v>4160</v>
      </c>
      <c r="K1668" s="44">
        <v>10.87</v>
      </c>
    </row>
    <row r="1669" spans="3:11">
      <c r="C1669" s="38" t="s">
        <v>1386</v>
      </c>
      <c r="D1669" s="38" t="s">
        <v>4161</v>
      </c>
      <c r="E1669" s="38"/>
      <c r="F1669" s="38" t="s">
        <v>4162</v>
      </c>
      <c r="K1669" s="44">
        <v>50.9</v>
      </c>
    </row>
    <row r="1670" spans="3:11">
      <c r="C1670" s="38" t="s">
        <v>1386</v>
      </c>
      <c r="D1670" s="38" t="s">
        <v>4163</v>
      </c>
      <c r="E1670" s="38"/>
      <c r="F1670" s="38" t="s">
        <v>4164</v>
      </c>
      <c r="K1670" s="44">
        <v>3.1</v>
      </c>
    </row>
    <row r="1671" spans="3:11">
      <c r="C1671" s="38" t="s">
        <v>1386</v>
      </c>
      <c r="D1671" s="38" t="s">
        <v>4165</v>
      </c>
      <c r="E1671" s="38"/>
      <c r="F1671" s="38" t="s">
        <v>4166</v>
      </c>
      <c r="K1671" s="44">
        <v>5.04</v>
      </c>
    </row>
    <row r="1672" spans="3:11">
      <c r="C1672" s="38" t="s">
        <v>1386</v>
      </c>
      <c r="D1672" s="38" t="s">
        <v>4167</v>
      </c>
      <c r="E1672" s="38"/>
      <c r="F1672" s="38" t="s">
        <v>4168</v>
      </c>
      <c r="K1672" s="44">
        <v>11.76</v>
      </c>
    </row>
    <row r="1673" spans="3:11">
      <c r="C1673" s="38" t="s">
        <v>1386</v>
      </c>
      <c r="D1673" s="38" t="s">
        <v>4169</v>
      </c>
      <c r="E1673" s="38"/>
      <c r="F1673" s="38" t="s">
        <v>4170</v>
      </c>
      <c r="K1673" s="44">
        <v>2.52</v>
      </c>
    </row>
    <row r="1674" spans="3:11">
      <c r="C1674" s="38" t="s">
        <v>1386</v>
      </c>
      <c r="D1674" s="38" t="s">
        <v>4171</v>
      </c>
      <c r="E1674" s="38"/>
      <c r="F1674" s="38" t="s">
        <v>4172</v>
      </c>
      <c r="K1674" s="44">
        <v>15.2</v>
      </c>
    </row>
    <row r="1675" spans="3:11">
      <c r="C1675" s="38" t="s">
        <v>1386</v>
      </c>
      <c r="D1675" s="38" t="s">
        <v>10185</v>
      </c>
      <c r="E1675" s="38"/>
      <c r="F1675" s="38" t="s">
        <v>10186</v>
      </c>
      <c r="K1675" s="44">
        <v>11.01</v>
      </c>
    </row>
    <row r="1676" spans="3:11">
      <c r="C1676" s="38" t="s">
        <v>1386</v>
      </c>
      <c r="D1676" s="38" t="s">
        <v>4173</v>
      </c>
      <c r="E1676" s="38"/>
      <c r="F1676" s="38" t="s">
        <v>4174</v>
      </c>
      <c r="K1676" s="44">
        <v>65.34</v>
      </c>
    </row>
    <row r="1677" spans="3:11">
      <c r="C1677" s="38" t="s">
        <v>1386</v>
      </c>
      <c r="D1677" s="38" t="s">
        <v>4175</v>
      </c>
      <c r="E1677" s="38"/>
      <c r="F1677" s="38" t="s">
        <v>4176</v>
      </c>
      <c r="K1677" s="44">
        <v>5.33</v>
      </c>
    </row>
    <row r="1678" spans="3:11">
      <c r="C1678" s="38" t="s">
        <v>1386</v>
      </c>
      <c r="D1678" s="38" t="s">
        <v>4177</v>
      </c>
      <c r="E1678" s="38"/>
      <c r="F1678" s="38" t="s">
        <v>4178</v>
      </c>
      <c r="K1678" s="44">
        <v>5.04</v>
      </c>
    </row>
    <row r="1679" spans="3:11">
      <c r="C1679" s="38" t="s">
        <v>1386</v>
      </c>
      <c r="D1679" s="38" t="s">
        <v>4179</v>
      </c>
      <c r="E1679" s="38"/>
      <c r="F1679" s="38" t="s">
        <v>4180</v>
      </c>
      <c r="K1679" s="44">
        <v>20.72</v>
      </c>
    </row>
    <row r="1680" spans="3:11">
      <c r="C1680" s="38" t="s">
        <v>1386</v>
      </c>
      <c r="D1680" s="38" t="s">
        <v>4181</v>
      </c>
      <c r="E1680" s="38"/>
      <c r="F1680" s="38" t="s">
        <v>4182</v>
      </c>
      <c r="K1680" s="44">
        <v>11.25</v>
      </c>
    </row>
    <row r="1681" spans="3:11">
      <c r="C1681" s="38" t="s">
        <v>1386</v>
      </c>
      <c r="D1681" s="38" t="s">
        <v>4183</v>
      </c>
      <c r="E1681" s="38"/>
      <c r="F1681" s="38" t="s">
        <v>4184</v>
      </c>
      <c r="K1681" s="44">
        <v>7.89</v>
      </c>
    </row>
    <row r="1682" spans="3:11">
      <c r="C1682" s="38" t="s">
        <v>1386</v>
      </c>
      <c r="D1682" s="38" t="s">
        <v>4185</v>
      </c>
      <c r="E1682" s="38"/>
      <c r="F1682" s="38" t="s">
        <v>4186</v>
      </c>
      <c r="K1682" s="44">
        <v>39.81</v>
      </c>
    </row>
    <row r="1683" spans="3:11">
      <c r="C1683" s="38" t="s">
        <v>1386</v>
      </c>
      <c r="D1683" s="38" t="s">
        <v>10187</v>
      </c>
      <c r="E1683" s="38"/>
      <c r="F1683" s="38" t="s">
        <v>10188</v>
      </c>
      <c r="K1683" s="44">
        <v>-7.98</v>
      </c>
    </row>
    <row r="1684" spans="3:11">
      <c r="C1684" s="38" t="s">
        <v>1386</v>
      </c>
      <c r="D1684" s="38" t="s">
        <v>4187</v>
      </c>
      <c r="E1684" s="38"/>
      <c r="F1684" s="38" t="s">
        <v>4188</v>
      </c>
      <c r="K1684" s="44">
        <v>7.67</v>
      </c>
    </row>
    <row r="1685" spans="3:11">
      <c r="C1685" s="38" t="s">
        <v>1386</v>
      </c>
      <c r="D1685" s="38" t="s">
        <v>4189</v>
      </c>
      <c r="E1685" s="38"/>
      <c r="F1685" s="38" t="s">
        <v>4190</v>
      </c>
      <c r="K1685" s="44">
        <v>6.76</v>
      </c>
    </row>
    <row r="1686" spans="3:11">
      <c r="C1686" s="38" t="s">
        <v>1386</v>
      </c>
      <c r="D1686" s="38" t="s">
        <v>4191</v>
      </c>
      <c r="E1686" s="38"/>
      <c r="F1686" s="38" t="s">
        <v>4192</v>
      </c>
      <c r="K1686" s="44">
        <v>62.72</v>
      </c>
    </row>
    <row r="1687" spans="3:11">
      <c r="C1687" s="38" t="s">
        <v>1386</v>
      </c>
      <c r="D1687" s="38" t="s">
        <v>4193</v>
      </c>
      <c r="E1687" s="38"/>
      <c r="F1687" s="38" t="s">
        <v>4194</v>
      </c>
      <c r="K1687" s="44">
        <v>3.46</v>
      </c>
    </row>
    <row r="1688" spans="3:11">
      <c r="C1688" s="38" t="s">
        <v>1386</v>
      </c>
      <c r="D1688" s="38" t="s">
        <v>4195</v>
      </c>
      <c r="E1688" s="38"/>
      <c r="F1688" s="38" t="s">
        <v>4196</v>
      </c>
      <c r="K1688" s="44">
        <v>12.82</v>
      </c>
    </row>
    <row r="1689" spans="3:11">
      <c r="C1689" s="38" t="s">
        <v>1386</v>
      </c>
      <c r="D1689" s="38" t="s">
        <v>4197</v>
      </c>
      <c r="E1689" s="38"/>
      <c r="F1689" s="38" t="s">
        <v>4198</v>
      </c>
      <c r="K1689" s="44">
        <v>0.63</v>
      </c>
    </row>
    <row r="1690" spans="3:11">
      <c r="C1690" s="38" t="s">
        <v>1386</v>
      </c>
      <c r="D1690" s="38" t="s">
        <v>4199</v>
      </c>
      <c r="E1690" s="38"/>
      <c r="F1690" s="38" t="s">
        <v>4200</v>
      </c>
      <c r="K1690" s="44">
        <v>6.47</v>
      </c>
    </row>
    <row r="1691" spans="3:11">
      <c r="C1691" s="38" t="s">
        <v>1386</v>
      </c>
      <c r="D1691" s="38" t="s">
        <v>4201</v>
      </c>
      <c r="E1691" s="38"/>
      <c r="F1691" s="38" t="s">
        <v>4202</v>
      </c>
      <c r="K1691" s="44">
        <v>11.21</v>
      </c>
    </row>
    <row r="1692" spans="3:11">
      <c r="C1692" s="38" t="s">
        <v>1386</v>
      </c>
      <c r="D1692" s="38" t="s">
        <v>4203</v>
      </c>
      <c r="E1692" s="38"/>
      <c r="F1692" s="38" t="s">
        <v>4204</v>
      </c>
      <c r="K1692" s="44">
        <v>1.99</v>
      </c>
    </row>
    <row r="1693" spans="3:11">
      <c r="C1693" s="38" t="s">
        <v>1386</v>
      </c>
      <c r="D1693" s="38" t="s">
        <v>4205</v>
      </c>
      <c r="E1693" s="38"/>
      <c r="F1693" s="38" t="s">
        <v>4206</v>
      </c>
      <c r="K1693" s="44">
        <v>17.97</v>
      </c>
    </row>
    <row r="1694" spans="3:11">
      <c r="C1694" s="38" t="s">
        <v>1386</v>
      </c>
      <c r="D1694" s="38" t="s">
        <v>4207</v>
      </c>
      <c r="E1694" s="38"/>
      <c r="F1694" s="38" t="s">
        <v>4208</v>
      </c>
      <c r="K1694" s="44">
        <v>38.880000000000003</v>
      </c>
    </row>
    <row r="1695" spans="3:11">
      <c r="C1695" s="38" t="s">
        <v>1386</v>
      </c>
      <c r="D1695" s="38" t="s">
        <v>4209</v>
      </c>
      <c r="E1695" s="38"/>
      <c r="F1695" s="38" t="s">
        <v>4210</v>
      </c>
      <c r="K1695" s="44">
        <v>5.04</v>
      </c>
    </row>
    <row r="1696" spans="3:11">
      <c r="C1696" s="38" t="s">
        <v>1386</v>
      </c>
      <c r="D1696" s="38" t="s">
        <v>4211</v>
      </c>
      <c r="E1696" s="38"/>
      <c r="F1696" s="38" t="s">
        <v>4212</v>
      </c>
      <c r="K1696" s="44">
        <v>44.44</v>
      </c>
    </row>
    <row r="1697" spans="3:11">
      <c r="C1697" s="38" t="s">
        <v>1386</v>
      </c>
      <c r="D1697" s="38" t="s">
        <v>4213</v>
      </c>
      <c r="E1697" s="38"/>
      <c r="F1697" s="38" t="s">
        <v>4214</v>
      </c>
      <c r="K1697" s="44">
        <v>3.62</v>
      </c>
    </row>
    <row r="1698" spans="3:11">
      <c r="C1698" s="38" t="s">
        <v>1386</v>
      </c>
      <c r="D1698" s="38" t="s">
        <v>4215</v>
      </c>
      <c r="E1698" s="38"/>
      <c r="F1698" s="38" t="s">
        <v>4216</v>
      </c>
      <c r="K1698" s="44">
        <v>10.130000000000001</v>
      </c>
    </row>
    <row r="1699" spans="3:11">
      <c r="C1699" s="38" t="s">
        <v>1386</v>
      </c>
      <c r="D1699" s="38" t="s">
        <v>4217</v>
      </c>
      <c r="E1699" s="38"/>
      <c r="F1699" s="38" t="s">
        <v>4218</v>
      </c>
      <c r="K1699" s="44">
        <v>1.76</v>
      </c>
    </row>
    <row r="1700" spans="3:11">
      <c r="C1700" s="38" t="s">
        <v>1386</v>
      </c>
      <c r="D1700" s="38" t="s">
        <v>4219</v>
      </c>
      <c r="E1700" s="38"/>
      <c r="F1700" s="38" t="s">
        <v>4220</v>
      </c>
      <c r="K1700" s="44">
        <v>11.01</v>
      </c>
    </row>
    <row r="1701" spans="3:11">
      <c r="C1701" s="38" t="s">
        <v>1386</v>
      </c>
      <c r="D1701" s="38" t="s">
        <v>4221</v>
      </c>
      <c r="E1701" s="38"/>
      <c r="F1701" s="38" t="s">
        <v>4222</v>
      </c>
      <c r="K1701" s="44">
        <v>8.1199999999999992</v>
      </c>
    </row>
    <row r="1702" spans="3:11">
      <c r="C1702" s="38" t="s">
        <v>1386</v>
      </c>
      <c r="D1702" s="38" t="s">
        <v>4223</v>
      </c>
      <c r="E1702" s="38"/>
      <c r="F1702" s="38" t="s">
        <v>4224</v>
      </c>
      <c r="K1702" s="44">
        <v>15.53</v>
      </c>
    </row>
    <row r="1703" spans="3:11">
      <c r="C1703" s="38" t="s">
        <v>1386</v>
      </c>
      <c r="D1703" s="38" t="s">
        <v>4225</v>
      </c>
      <c r="E1703" s="38"/>
      <c r="F1703" s="38" t="s">
        <v>4226</v>
      </c>
      <c r="K1703" s="44">
        <v>5.26</v>
      </c>
    </row>
    <row r="1704" spans="3:11">
      <c r="C1704" s="38" t="s">
        <v>1386</v>
      </c>
      <c r="D1704" s="38" t="s">
        <v>4227</v>
      </c>
      <c r="E1704" s="38"/>
      <c r="F1704" s="38" t="s">
        <v>4228</v>
      </c>
      <c r="K1704" s="44">
        <v>14.55</v>
      </c>
    </row>
    <row r="1705" spans="3:11">
      <c r="C1705" s="38" t="s">
        <v>1386</v>
      </c>
      <c r="D1705" s="38" t="s">
        <v>4229</v>
      </c>
      <c r="E1705" s="38"/>
      <c r="F1705" s="38" t="s">
        <v>4230</v>
      </c>
      <c r="K1705" s="44">
        <v>27.86</v>
      </c>
    </row>
    <row r="1706" spans="3:11">
      <c r="C1706" s="38" t="s">
        <v>1386</v>
      </c>
      <c r="D1706" s="38" t="s">
        <v>4231</v>
      </c>
      <c r="E1706" s="38"/>
      <c r="F1706" s="38" t="s">
        <v>4232</v>
      </c>
      <c r="K1706" s="44">
        <v>6.98</v>
      </c>
    </row>
    <row r="1707" spans="3:11">
      <c r="C1707" s="38" t="s">
        <v>1386</v>
      </c>
      <c r="D1707" s="38" t="s">
        <v>4233</v>
      </c>
      <c r="E1707" s="38"/>
      <c r="F1707" s="38" t="s">
        <v>4234</v>
      </c>
      <c r="K1707" s="44">
        <v>5.04</v>
      </c>
    </row>
    <row r="1708" spans="3:11">
      <c r="C1708" s="38" t="s">
        <v>1386</v>
      </c>
      <c r="D1708" s="38" t="s">
        <v>4235</v>
      </c>
      <c r="E1708" s="38"/>
      <c r="F1708" s="38" t="s">
        <v>4236</v>
      </c>
      <c r="K1708" s="44">
        <v>5.04</v>
      </c>
    </row>
    <row r="1709" spans="3:11">
      <c r="C1709" s="38" t="s">
        <v>1386</v>
      </c>
      <c r="D1709" s="38" t="s">
        <v>4237</v>
      </c>
      <c r="E1709" s="38"/>
      <c r="F1709" s="38" t="s">
        <v>4238</v>
      </c>
      <c r="K1709" s="44">
        <v>6.72</v>
      </c>
    </row>
    <row r="1710" spans="3:11">
      <c r="C1710" s="38" t="s">
        <v>1386</v>
      </c>
      <c r="D1710" s="38" t="s">
        <v>4239</v>
      </c>
      <c r="E1710" s="38"/>
      <c r="F1710" s="38" t="s">
        <v>4240</v>
      </c>
      <c r="K1710" s="44">
        <v>8.8699999999999992</v>
      </c>
    </row>
    <row r="1711" spans="3:11">
      <c r="C1711" s="38" t="s">
        <v>1386</v>
      </c>
      <c r="D1711" s="38" t="s">
        <v>4241</v>
      </c>
      <c r="E1711" s="38"/>
      <c r="F1711" s="38" t="s">
        <v>4242</v>
      </c>
      <c r="K1711" s="44">
        <v>16.34</v>
      </c>
    </row>
    <row r="1712" spans="3:11">
      <c r="C1712" s="38" t="s">
        <v>1386</v>
      </c>
      <c r="D1712" s="38" t="s">
        <v>4243</v>
      </c>
      <c r="E1712" s="38"/>
      <c r="F1712" s="38" t="s">
        <v>4244</v>
      </c>
      <c r="K1712" s="44">
        <v>4.63</v>
      </c>
    </row>
    <row r="1713" spans="3:11">
      <c r="C1713" s="38" t="s">
        <v>1386</v>
      </c>
      <c r="D1713" s="38" t="s">
        <v>4245</v>
      </c>
      <c r="E1713" s="38"/>
      <c r="F1713" s="38" t="s">
        <v>4246</v>
      </c>
      <c r="K1713" s="44">
        <v>66.739999999999995</v>
      </c>
    </row>
    <row r="1714" spans="3:11">
      <c r="C1714" s="38" t="s">
        <v>1386</v>
      </c>
      <c r="D1714" s="38" t="s">
        <v>4247</v>
      </c>
      <c r="E1714" s="38"/>
      <c r="F1714" s="38" t="s">
        <v>4248</v>
      </c>
      <c r="K1714" s="44">
        <v>20.38</v>
      </c>
    </row>
    <row r="1715" spans="3:11">
      <c r="C1715" s="38" t="s">
        <v>1386</v>
      </c>
      <c r="D1715" s="38" t="s">
        <v>4249</v>
      </c>
      <c r="E1715" s="38"/>
      <c r="F1715" s="38" t="s">
        <v>4250</v>
      </c>
      <c r="K1715" s="44">
        <v>38.28</v>
      </c>
    </row>
    <row r="1716" spans="3:11">
      <c r="C1716" s="38" t="s">
        <v>1386</v>
      </c>
      <c r="D1716" s="38" t="s">
        <v>4251</v>
      </c>
      <c r="E1716" s="38"/>
      <c r="F1716" s="38" t="s">
        <v>4252</v>
      </c>
      <c r="K1716" s="44">
        <v>15.99</v>
      </c>
    </row>
    <row r="1717" spans="3:11">
      <c r="C1717" s="38" t="s">
        <v>1386</v>
      </c>
      <c r="D1717" s="38" t="s">
        <v>4253</v>
      </c>
      <c r="E1717" s="38"/>
      <c r="F1717" s="38" t="s">
        <v>4254</v>
      </c>
      <c r="K1717" s="44">
        <v>16.489999999999998</v>
      </c>
    </row>
    <row r="1718" spans="3:11">
      <c r="C1718" s="38" t="s">
        <v>1386</v>
      </c>
      <c r="D1718" s="38" t="s">
        <v>4255</v>
      </c>
      <c r="E1718" s="38"/>
      <c r="F1718" s="38" t="s">
        <v>4256</v>
      </c>
      <c r="K1718" s="44">
        <v>2</v>
      </c>
    </row>
    <row r="1719" spans="3:11">
      <c r="C1719" s="38" t="s">
        <v>1386</v>
      </c>
      <c r="D1719" s="38" t="s">
        <v>4257</v>
      </c>
      <c r="E1719" s="38"/>
      <c r="F1719" s="38" t="s">
        <v>4258</v>
      </c>
      <c r="K1719" s="44">
        <v>5.29</v>
      </c>
    </row>
    <row r="1720" spans="3:11">
      <c r="C1720" s="38" t="s">
        <v>1386</v>
      </c>
      <c r="D1720" s="38" t="s">
        <v>4259</v>
      </c>
      <c r="E1720" s="38"/>
      <c r="F1720" s="38" t="s">
        <v>4260</v>
      </c>
      <c r="K1720" s="44">
        <v>0.16</v>
      </c>
    </row>
    <row r="1721" spans="3:11">
      <c r="C1721" s="38" t="s">
        <v>1386</v>
      </c>
      <c r="D1721" s="38" t="s">
        <v>4261</v>
      </c>
      <c r="E1721" s="38"/>
      <c r="F1721" s="38" t="s">
        <v>4262</v>
      </c>
      <c r="K1721" s="44">
        <v>11.89</v>
      </c>
    </row>
    <row r="1722" spans="3:11">
      <c r="C1722" s="38" t="s">
        <v>1386</v>
      </c>
      <c r="D1722" s="38" t="s">
        <v>4263</v>
      </c>
      <c r="E1722" s="38"/>
      <c r="F1722" s="38" t="s">
        <v>4264</v>
      </c>
      <c r="K1722" s="44">
        <v>124.45</v>
      </c>
    </row>
    <row r="1723" spans="3:11">
      <c r="C1723" s="38" t="s">
        <v>1386</v>
      </c>
      <c r="D1723" s="38" t="s">
        <v>4265</v>
      </c>
      <c r="E1723" s="38"/>
      <c r="F1723" s="38" t="s">
        <v>4266</v>
      </c>
      <c r="K1723" s="44">
        <v>7.4</v>
      </c>
    </row>
    <row r="1724" spans="3:11">
      <c r="C1724" s="38" t="s">
        <v>1386</v>
      </c>
      <c r="D1724" s="38" t="s">
        <v>4267</v>
      </c>
      <c r="E1724" s="38"/>
      <c r="F1724" s="38" t="s">
        <v>4268</v>
      </c>
      <c r="K1724" s="44">
        <v>53.24</v>
      </c>
    </row>
    <row r="1725" spans="3:11">
      <c r="C1725" s="38" t="s">
        <v>1386</v>
      </c>
      <c r="D1725" s="38" t="s">
        <v>4269</v>
      </c>
      <c r="E1725" s="38"/>
      <c r="F1725" s="38" t="s">
        <v>4270</v>
      </c>
      <c r="K1725" s="44">
        <v>23.93</v>
      </c>
    </row>
    <row r="1726" spans="3:11">
      <c r="C1726" s="38" t="s">
        <v>1386</v>
      </c>
      <c r="D1726" s="38" t="s">
        <v>4271</v>
      </c>
      <c r="E1726" s="38"/>
      <c r="F1726" s="38" t="s">
        <v>4272</v>
      </c>
      <c r="K1726" s="44">
        <v>14.91</v>
      </c>
    </row>
    <row r="1727" spans="3:11">
      <c r="C1727" s="38" t="s">
        <v>1386</v>
      </c>
      <c r="D1727" s="38" t="s">
        <v>4273</v>
      </c>
      <c r="E1727" s="38"/>
      <c r="F1727" s="38" t="s">
        <v>4274</v>
      </c>
      <c r="K1727" s="44">
        <v>35.54</v>
      </c>
    </row>
    <row r="1728" spans="3:11">
      <c r="C1728" s="38" t="s">
        <v>1386</v>
      </c>
      <c r="D1728" s="38" t="s">
        <v>4275</v>
      </c>
      <c r="E1728" s="38"/>
      <c r="F1728" s="38" t="s">
        <v>4276</v>
      </c>
      <c r="K1728" s="44">
        <v>16.670000000000002</v>
      </c>
    </row>
    <row r="1729" spans="3:11">
      <c r="C1729" s="38" t="s">
        <v>1386</v>
      </c>
      <c r="D1729" s="38" t="s">
        <v>4277</v>
      </c>
      <c r="E1729" s="38"/>
      <c r="F1729" s="38" t="s">
        <v>4278</v>
      </c>
      <c r="K1729" s="44">
        <v>5.04</v>
      </c>
    </row>
    <row r="1730" spans="3:11">
      <c r="C1730" s="38" t="s">
        <v>1386</v>
      </c>
      <c r="D1730" s="38" t="s">
        <v>4279</v>
      </c>
      <c r="E1730" s="38"/>
      <c r="F1730" s="38" t="s">
        <v>4280</v>
      </c>
      <c r="K1730" s="44">
        <v>5.55</v>
      </c>
    </row>
    <row r="1731" spans="3:11">
      <c r="C1731" s="38" t="s">
        <v>1386</v>
      </c>
      <c r="D1731" s="38" t="s">
        <v>4281</v>
      </c>
      <c r="E1731" s="38"/>
      <c r="F1731" s="38" t="s">
        <v>4282</v>
      </c>
      <c r="K1731" s="44">
        <v>24.93</v>
      </c>
    </row>
    <row r="1732" spans="3:11">
      <c r="C1732" s="38" t="s">
        <v>1386</v>
      </c>
      <c r="D1732" s="38" t="s">
        <v>4283</v>
      </c>
      <c r="E1732" s="38"/>
      <c r="F1732" s="38" t="s">
        <v>4284</v>
      </c>
      <c r="K1732" s="44">
        <v>1.53</v>
      </c>
    </row>
    <row r="1733" spans="3:11">
      <c r="C1733" s="38" t="s">
        <v>1386</v>
      </c>
      <c r="D1733" s="38" t="s">
        <v>4285</v>
      </c>
      <c r="E1733" s="38"/>
      <c r="F1733" s="38" t="s">
        <v>4286</v>
      </c>
      <c r="K1733" s="44">
        <v>18.809999999999999</v>
      </c>
    </row>
    <row r="1734" spans="3:11">
      <c r="C1734" s="38" t="s">
        <v>1386</v>
      </c>
      <c r="D1734" s="38" t="s">
        <v>4287</v>
      </c>
      <c r="E1734" s="38"/>
      <c r="F1734" s="38" t="s">
        <v>4288</v>
      </c>
      <c r="K1734" s="44">
        <v>6.85</v>
      </c>
    </row>
    <row r="1735" spans="3:11">
      <c r="C1735" s="38" t="s">
        <v>1386</v>
      </c>
      <c r="D1735" s="38" t="s">
        <v>4289</v>
      </c>
      <c r="E1735" s="38"/>
      <c r="F1735" s="38" t="s">
        <v>4290</v>
      </c>
      <c r="K1735" s="44">
        <v>5.13</v>
      </c>
    </row>
    <row r="1736" spans="3:11">
      <c r="C1736" s="38" t="s">
        <v>1386</v>
      </c>
      <c r="D1736" s="38" t="s">
        <v>4291</v>
      </c>
      <c r="E1736" s="38"/>
      <c r="F1736" s="38" t="s">
        <v>4292</v>
      </c>
      <c r="K1736" s="44">
        <v>35.04</v>
      </c>
    </row>
    <row r="1737" spans="3:11">
      <c r="C1737" s="38" t="s">
        <v>1386</v>
      </c>
      <c r="D1737" s="38" t="s">
        <v>4293</v>
      </c>
      <c r="E1737" s="38"/>
      <c r="F1737" s="38" t="s">
        <v>4294</v>
      </c>
      <c r="K1737" s="44">
        <v>14</v>
      </c>
    </row>
    <row r="1738" spans="3:11">
      <c r="C1738" s="38" t="s">
        <v>1386</v>
      </c>
      <c r="D1738" s="38" t="s">
        <v>4295</v>
      </c>
      <c r="E1738" s="38"/>
      <c r="F1738" s="38" t="s">
        <v>4296</v>
      </c>
      <c r="K1738" s="44">
        <v>5.04</v>
      </c>
    </row>
    <row r="1739" spans="3:11">
      <c r="C1739" s="38" t="s">
        <v>1386</v>
      </c>
      <c r="D1739" s="38" t="s">
        <v>4297</v>
      </c>
      <c r="E1739" s="38"/>
      <c r="F1739" s="38" t="s">
        <v>4298</v>
      </c>
      <c r="K1739" s="44">
        <v>4.5999999999999996</v>
      </c>
    </row>
    <row r="1740" spans="3:11">
      <c r="C1740" s="38" t="s">
        <v>1386</v>
      </c>
      <c r="D1740" s="38" t="s">
        <v>4299</v>
      </c>
      <c r="E1740" s="38"/>
      <c r="F1740" s="38" t="s">
        <v>4300</v>
      </c>
      <c r="K1740" s="44">
        <v>1.68</v>
      </c>
    </row>
    <row r="1741" spans="3:11">
      <c r="C1741" s="38" t="s">
        <v>1386</v>
      </c>
      <c r="D1741" s="38" t="s">
        <v>4301</v>
      </c>
      <c r="E1741" s="38"/>
      <c r="F1741" s="38" t="s">
        <v>4302</v>
      </c>
      <c r="K1741" s="44">
        <v>-0.87</v>
      </c>
    </row>
    <row r="1742" spans="3:11">
      <c r="C1742" s="38" t="s">
        <v>1386</v>
      </c>
      <c r="D1742" s="38" t="s">
        <v>4303</v>
      </c>
      <c r="E1742" s="38"/>
      <c r="F1742" s="38" t="s">
        <v>4304</v>
      </c>
      <c r="K1742" s="44">
        <v>6.98</v>
      </c>
    </row>
    <row r="1743" spans="3:11">
      <c r="C1743" s="38" t="s">
        <v>1386</v>
      </c>
      <c r="D1743" s="38" t="s">
        <v>4305</v>
      </c>
      <c r="E1743" s="38"/>
      <c r="F1743" s="38" t="s">
        <v>4306</v>
      </c>
      <c r="K1743" s="44">
        <v>65.150000000000006</v>
      </c>
    </row>
    <row r="1744" spans="3:11">
      <c r="C1744" s="38" t="s">
        <v>1386</v>
      </c>
      <c r="D1744" s="38" t="s">
        <v>4307</v>
      </c>
      <c r="E1744" s="38"/>
      <c r="F1744" s="38" t="s">
        <v>4308</v>
      </c>
      <c r="K1744" s="44">
        <v>150.41</v>
      </c>
    </row>
    <row r="1745" spans="3:11">
      <c r="C1745" s="38" t="s">
        <v>1386</v>
      </c>
      <c r="D1745" s="38" t="s">
        <v>10189</v>
      </c>
      <c r="E1745" s="38"/>
      <c r="F1745" s="38" t="s">
        <v>10190</v>
      </c>
      <c r="K1745" s="44">
        <v>8.84</v>
      </c>
    </row>
    <row r="1746" spans="3:11">
      <c r="C1746" s="38" t="s">
        <v>1386</v>
      </c>
      <c r="D1746" s="38" t="s">
        <v>4309</v>
      </c>
      <c r="E1746" s="38"/>
      <c r="F1746" s="38" t="s">
        <v>4310</v>
      </c>
      <c r="K1746" s="44">
        <v>6.49</v>
      </c>
    </row>
    <row r="1747" spans="3:11">
      <c r="C1747" s="38" t="s">
        <v>1386</v>
      </c>
      <c r="D1747" s="38" t="s">
        <v>4311</v>
      </c>
      <c r="E1747" s="38"/>
      <c r="F1747" s="38" t="s">
        <v>4312</v>
      </c>
      <c r="K1747" s="44">
        <v>29.34</v>
      </c>
    </row>
    <row r="1748" spans="3:11">
      <c r="C1748" s="38" t="s">
        <v>1386</v>
      </c>
      <c r="D1748" s="38" t="s">
        <v>4313</v>
      </c>
      <c r="E1748" s="38"/>
      <c r="F1748" s="38" t="s">
        <v>4314</v>
      </c>
      <c r="K1748" s="44">
        <v>120.99</v>
      </c>
    </row>
    <row r="1749" spans="3:11">
      <c r="C1749" s="38" t="s">
        <v>1386</v>
      </c>
      <c r="D1749" s="38" t="s">
        <v>4315</v>
      </c>
      <c r="E1749" s="38"/>
      <c r="F1749" s="38" t="s">
        <v>4316</v>
      </c>
      <c r="K1749" s="44">
        <v>4.05</v>
      </c>
    </row>
    <row r="1750" spans="3:11">
      <c r="C1750" s="38" t="s">
        <v>1386</v>
      </c>
      <c r="D1750" s="38" t="s">
        <v>4317</v>
      </c>
      <c r="E1750" s="38"/>
      <c r="F1750" s="38" t="s">
        <v>4318</v>
      </c>
      <c r="K1750" s="44">
        <v>43.37</v>
      </c>
    </row>
    <row r="1751" spans="3:11">
      <c r="C1751" s="38" t="s">
        <v>1386</v>
      </c>
      <c r="D1751" s="38" t="s">
        <v>4319</v>
      </c>
      <c r="E1751" s="38"/>
      <c r="F1751" s="38" t="s">
        <v>4320</v>
      </c>
      <c r="K1751" s="44">
        <v>21.42</v>
      </c>
    </row>
    <row r="1752" spans="3:11">
      <c r="C1752" s="38" t="s">
        <v>1386</v>
      </c>
      <c r="D1752" s="38" t="s">
        <v>4321</v>
      </c>
      <c r="E1752" s="38"/>
      <c r="F1752" s="38" t="s">
        <v>4322</v>
      </c>
      <c r="K1752" s="44">
        <v>7.44</v>
      </c>
    </row>
    <row r="1753" spans="3:11">
      <c r="C1753" s="38" t="s">
        <v>1386</v>
      </c>
      <c r="D1753" s="38" t="s">
        <v>4323</v>
      </c>
      <c r="E1753" s="38"/>
      <c r="F1753" s="38" t="s">
        <v>4324</v>
      </c>
      <c r="K1753" s="44">
        <v>6.22</v>
      </c>
    </row>
    <row r="1754" spans="3:11">
      <c r="C1754" s="38" t="s">
        <v>1386</v>
      </c>
      <c r="D1754" s="38" t="s">
        <v>4325</v>
      </c>
      <c r="E1754" s="38"/>
      <c r="F1754" s="38" t="s">
        <v>4326</v>
      </c>
      <c r="K1754" s="44">
        <v>5.04</v>
      </c>
    </row>
    <row r="1755" spans="3:11">
      <c r="C1755" s="38" t="s">
        <v>1386</v>
      </c>
      <c r="D1755" s="38" t="s">
        <v>4327</v>
      </c>
      <c r="E1755" s="38"/>
      <c r="F1755" s="38" t="s">
        <v>4328</v>
      </c>
      <c r="K1755" s="44">
        <v>5.04</v>
      </c>
    </row>
    <row r="1756" spans="3:11">
      <c r="C1756" s="38" t="s">
        <v>1386</v>
      </c>
      <c r="D1756" s="38" t="s">
        <v>4329</v>
      </c>
      <c r="E1756" s="38"/>
      <c r="F1756" s="38" t="s">
        <v>4330</v>
      </c>
      <c r="K1756" s="44">
        <v>16.03</v>
      </c>
    </row>
    <row r="1757" spans="3:11">
      <c r="C1757" s="38" t="s">
        <v>1386</v>
      </c>
      <c r="D1757" s="38" t="s">
        <v>4331</v>
      </c>
      <c r="E1757" s="38"/>
      <c r="F1757" s="38" t="s">
        <v>4332</v>
      </c>
      <c r="K1757" s="44">
        <v>6.85</v>
      </c>
    </row>
    <row r="1758" spans="3:11">
      <c r="C1758" s="38" t="s">
        <v>1386</v>
      </c>
      <c r="D1758" s="38" t="s">
        <v>4333</v>
      </c>
      <c r="E1758" s="38"/>
      <c r="F1758" s="38" t="s">
        <v>4334</v>
      </c>
      <c r="K1758" s="44">
        <v>8.0500000000000007</v>
      </c>
    </row>
    <row r="1759" spans="3:11">
      <c r="C1759" s="38" t="s">
        <v>1386</v>
      </c>
      <c r="D1759" s="38" t="s">
        <v>4335</v>
      </c>
      <c r="E1759" s="38"/>
      <c r="F1759" s="38" t="s">
        <v>4336</v>
      </c>
      <c r="K1759" s="44">
        <v>4.3600000000000003</v>
      </c>
    </row>
    <row r="1760" spans="3:11">
      <c r="C1760" s="38" t="s">
        <v>1386</v>
      </c>
      <c r="D1760" s="38" t="s">
        <v>4337</v>
      </c>
      <c r="E1760" s="38"/>
      <c r="F1760" s="38" t="s">
        <v>4338</v>
      </c>
      <c r="K1760" s="44">
        <v>4.0999999999999996</v>
      </c>
    </row>
    <row r="1761" spans="3:11">
      <c r="C1761" s="38" t="s">
        <v>1386</v>
      </c>
      <c r="D1761" s="38" t="s">
        <v>4339</v>
      </c>
      <c r="E1761" s="38"/>
      <c r="F1761" s="38" t="s">
        <v>4340</v>
      </c>
      <c r="K1761" s="44">
        <v>4.5599999999999996</v>
      </c>
    </row>
    <row r="1762" spans="3:11">
      <c r="C1762" s="38" t="s">
        <v>1386</v>
      </c>
      <c r="D1762" s="38" t="s">
        <v>4341</v>
      </c>
      <c r="E1762" s="38"/>
      <c r="F1762" s="38" t="s">
        <v>4342</v>
      </c>
      <c r="K1762" s="44">
        <v>11.76</v>
      </c>
    </row>
    <row r="1763" spans="3:11">
      <c r="C1763" s="38" t="s">
        <v>1386</v>
      </c>
      <c r="D1763" s="38" t="s">
        <v>4343</v>
      </c>
      <c r="E1763" s="38"/>
      <c r="F1763" s="38" t="s">
        <v>4344</v>
      </c>
      <c r="K1763" s="44">
        <v>16.8</v>
      </c>
    </row>
    <row r="1764" spans="3:11">
      <c r="C1764" s="38" t="s">
        <v>1386</v>
      </c>
      <c r="D1764" s="38" t="s">
        <v>4345</v>
      </c>
      <c r="E1764" s="38"/>
      <c r="F1764" s="38" t="s">
        <v>4346</v>
      </c>
      <c r="K1764" s="44">
        <v>5.04</v>
      </c>
    </row>
    <row r="1765" spans="3:11">
      <c r="C1765" s="38" t="s">
        <v>1386</v>
      </c>
      <c r="D1765" s="38" t="s">
        <v>4347</v>
      </c>
      <c r="E1765" s="38"/>
      <c r="F1765" s="38" t="s">
        <v>4348</v>
      </c>
      <c r="K1765" s="44">
        <v>9.16</v>
      </c>
    </row>
    <row r="1766" spans="3:11">
      <c r="C1766" s="38" t="s">
        <v>1386</v>
      </c>
      <c r="D1766" s="38" t="s">
        <v>4349</v>
      </c>
      <c r="E1766" s="38"/>
      <c r="F1766" s="38" t="s">
        <v>4350</v>
      </c>
      <c r="K1766" s="44">
        <v>20.95</v>
      </c>
    </row>
    <row r="1767" spans="3:11">
      <c r="C1767" s="38" t="s">
        <v>1386</v>
      </c>
      <c r="D1767" s="38" t="s">
        <v>4351</v>
      </c>
      <c r="E1767" s="38"/>
      <c r="F1767" s="38" t="s">
        <v>4352</v>
      </c>
      <c r="K1767" s="44">
        <v>5.04</v>
      </c>
    </row>
    <row r="1768" spans="3:11">
      <c r="C1768" s="38" t="s">
        <v>1386</v>
      </c>
      <c r="D1768" s="38" t="s">
        <v>4353</v>
      </c>
      <c r="E1768" s="38"/>
      <c r="F1768" s="38" t="s">
        <v>4354</v>
      </c>
      <c r="K1768" s="44">
        <v>31.52</v>
      </c>
    </row>
    <row r="1769" spans="3:11">
      <c r="C1769" s="38" t="s">
        <v>1386</v>
      </c>
      <c r="D1769" s="38" t="s">
        <v>4355</v>
      </c>
      <c r="E1769" s="38"/>
      <c r="F1769" s="38" t="s">
        <v>4356</v>
      </c>
      <c r="K1769" s="44">
        <v>9.9499999999999993</v>
      </c>
    </row>
    <row r="1770" spans="3:11">
      <c r="C1770" s="38" t="s">
        <v>1386</v>
      </c>
      <c r="D1770" s="38" t="s">
        <v>4357</v>
      </c>
      <c r="E1770" s="38"/>
      <c r="F1770" s="38" t="s">
        <v>4358</v>
      </c>
      <c r="K1770" s="44">
        <v>331.79</v>
      </c>
    </row>
    <row r="1771" spans="3:11">
      <c r="C1771" s="38" t="s">
        <v>1386</v>
      </c>
      <c r="D1771" s="38" t="s">
        <v>4359</v>
      </c>
      <c r="E1771" s="38"/>
      <c r="F1771" s="38" t="s">
        <v>4360</v>
      </c>
      <c r="K1771" s="44">
        <v>72.09</v>
      </c>
    </row>
    <row r="1772" spans="3:11">
      <c r="C1772" s="38" t="s">
        <v>1386</v>
      </c>
      <c r="D1772" s="38" t="s">
        <v>4361</v>
      </c>
      <c r="E1772" s="38"/>
      <c r="F1772" s="38" t="s">
        <v>4362</v>
      </c>
      <c r="K1772" s="44">
        <v>133.04</v>
      </c>
    </row>
    <row r="1773" spans="3:11">
      <c r="C1773" s="38" t="s">
        <v>1386</v>
      </c>
      <c r="D1773" s="38" t="s">
        <v>4363</v>
      </c>
      <c r="E1773" s="38"/>
      <c r="F1773" s="38" t="s">
        <v>4364</v>
      </c>
      <c r="K1773" s="44">
        <v>117.48</v>
      </c>
    </row>
    <row r="1774" spans="3:11">
      <c r="C1774" s="38" t="s">
        <v>1386</v>
      </c>
      <c r="D1774" s="38" t="s">
        <v>4365</v>
      </c>
      <c r="E1774" s="38"/>
      <c r="F1774" s="38" t="s">
        <v>4366</v>
      </c>
      <c r="K1774" s="44">
        <v>3.75</v>
      </c>
    </row>
    <row r="1775" spans="3:11">
      <c r="C1775" s="38" t="s">
        <v>1386</v>
      </c>
      <c r="D1775" s="38" t="s">
        <v>4367</v>
      </c>
      <c r="E1775" s="38"/>
      <c r="F1775" s="38" t="s">
        <v>4368</v>
      </c>
      <c r="K1775" s="44">
        <v>2.73</v>
      </c>
    </row>
    <row r="1776" spans="3:11">
      <c r="C1776" s="38" t="s">
        <v>1386</v>
      </c>
      <c r="D1776" s="38" t="s">
        <v>4369</v>
      </c>
      <c r="E1776" s="38"/>
      <c r="F1776" s="38" t="s">
        <v>4370</v>
      </c>
      <c r="K1776" s="44">
        <v>39.729999999999997</v>
      </c>
    </row>
    <row r="1777" spans="3:11">
      <c r="C1777" s="38" t="s">
        <v>1386</v>
      </c>
      <c r="D1777" s="38" t="s">
        <v>4371</v>
      </c>
      <c r="E1777" s="38"/>
      <c r="F1777" s="38" t="s">
        <v>4372</v>
      </c>
      <c r="K1777" s="44">
        <v>20.43</v>
      </c>
    </row>
    <row r="1778" spans="3:11">
      <c r="C1778" s="38" t="s">
        <v>1386</v>
      </c>
      <c r="D1778" s="38" t="s">
        <v>4373</v>
      </c>
      <c r="E1778" s="38"/>
      <c r="F1778" s="38" t="s">
        <v>4374</v>
      </c>
      <c r="K1778" s="44">
        <v>63.27</v>
      </c>
    </row>
    <row r="1779" spans="3:11">
      <c r="C1779" s="38" t="s">
        <v>1386</v>
      </c>
      <c r="D1779" s="38" t="s">
        <v>4375</v>
      </c>
      <c r="E1779" s="38"/>
      <c r="F1779" s="38" t="s">
        <v>4376</v>
      </c>
      <c r="K1779" s="44">
        <v>3.55</v>
      </c>
    </row>
    <row r="1780" spans="3:11">
      <c r="C1780" s="38" t="s">
        <v>1386</v>
      </c>
      <c r="D1780" s="38" t="s">
        <v>4377</v>
      </c>
      <c r="E1780" s="38"/>
      <c r="F1780" s="38" t="s">
        <v>4378</v>
      </c>
      <c r="K1780" s="44">
        <v>2.2000000000000002</v>
      </c>
    </row>
    <row r="1781" spans="3:11">
      <c r="C1781" s="38" t="s">
        <v>1386</v>
      </c>
      <c r="D1781" s="38" t="s">
        <v>10191</v>
      </c>
      <c r="E1781" s="38"/>
      <c r="F1781" s="38" t="s">
        <v>10192</v>
      </c>
      <c r="K1781" s="44">
        <v>6.01</v>
      </c>
    </row>
    <row r="1782" spans="3:11">
      <c r="C1782" s="38" t="s">
        <v>1386</v>
      </c>
      <c r="D1782" s="38" t="s">
        <v>4379</v>
      </c>
      <c r="E1782" s="38"/>
      <c r="F1782" s="38" t="s">
        <v>4380</v>
      </c>
      <c r="K1782" s="44">
        <v>15.48</v>
      </c>
    </row>
    <row r="1783" spans="3:11">
      <c r="C1783" s="38" t="s">
        <v>1386</v>
      </c>
      <c r="D1783" s="38" t="s">
        <v>4381</v>
      </c>
      <c r="E1783" s="38"/>
      <c r="F1783" s="38" t="s">
        <v>4382</v>
      </c>
      <c r="K1783" s="44">
        <v>5.04</v>
      </c>
    </row>
    <row r="1784" spans="3:11">
      <c r="C1784" s="38" t="s">
        <v>1386</v>
      </c>
      <c r="D1784" s="38" t="s">
        <v>4383</v>
      </c>
      <c r="E1784" s="38"/>
      <c r="F1784" s="38" t="s">
        <v>4384</v>
      </c>
      <c r="K1784" s="44">
        <v>33.5</v>
      </c>
    </row>
    <row r="1785" spans="3:11">
      <c r="C1785" s="38" t="s">
        <v>1386</v>
      </c>
      <c r="D1785" s="38" t="s">
        <v>4385</v>
      </c>
      <c r="E1785" s="38"/>
      <c r="F1785" s="38" t="s">
        <v>4386</v>
      </c>
      <c r="K1785" s="44">
        <v>55.64</v>
      </c>
    </row>
    <row r="1786" spans="3:11">
      <c r="C1786" s="38" t="s">
        <v>1386</v>
      </c>
      <c r="D1786" s="38" t="s">
        <v>4387</v>
      </c>
      <c r="E1786" s="38"/>
      <c r="F1786" s="38" t="s">
        <v>4388</v>
      </c>
      <c r="K1786" s="44">
        <v>4.18</v>
      </c>
    </row>
    <row r="1787" spans="3:11">
      <c r="C1787" s="38" t="s">
        <v>1386</v>
      </c>
      <c r="D1787" s="38" t="s">
        <v>4389</v>
      </c>
      <c r="E1787" s="38"/>
      <c r="F1787" s="38" t="s">
        <v>4390</v>
      </c>
      <c r="K1787" s="44">
        <v>12.28</v>
      </c>
    </row>
    <row r="1788" spans="3:11">
      <c r="C1788" s="38" t="s">
        <v>1386</v>
      </c>
      <c r="D1788" s="38" t="s">
        <v>4391</v>
      </c>
      <c r="E1788" s="38"/>
      <c r="F1788" s="38" t="s">
        <v>4392</v>
      </c>
      <c r="K1788" s="44">
        <v>3.11</v>
      </c>
    </row>
    <row r="1789" spans="3:11">
      <c r="C1789" s="38" t="s">
        <v>1386</v>
      </c>
      <c r="D1789" s="38" t="s">
        <v>4393</v>
      </c>
      <c r="E1789" s="38"/>
      <c r="F1789" s="38" t="s">
        <v>4394</v>
      </c>
      <c r="K1789" s="44">
        <v>1.5</v>
      </c>
    </row>
    <row r="1790" spans="3:11">
      <c r="C1790" s="38" t="s">
        <v>1386</v>
      </c>
      <c r="D1790" s="38" t="s">
        <v>4395</v>
      </c>
      <c r="E1790" s="38"/>
      <c r="F1790" s="38" t="s">
        <v>4396</v>
      </c>
      <c r="K1790" s="44">
        <v>3.99</v>
      </c>
    </row>
    <row r="1791" spans="3:11">
      <c r="C1791" s="38" t="s">
        <v>1386</v>
      </c>
      <c r="D1791" s="38" t="s">
        <v>4397</v>
      </c>
      <c r="E1791" s="38"/>
      <c r="F1791" s="38" t="s">
        <v>4398</v>
      </c>
      <c r="K1791" s="44">
        <v>4.5199999999999996</v>
      </c>
    </row>
    <row r="1792" spans="3:11">
      <c r="C1792" s="38" t="s">
        <v>1386</v>
      </c>
      <c r="D1792" s="38" t="s">
        <v>4399</v>
      </c>
      <c r="E1792" s="38"/>
      <c r="F1792" s="38" t="s">
        <v>4400</v>
      </c>
      <c r="K1792" s="44">
        <v>3.45</v>
      </c>
    </row>
    <row r="1793" spans="3:11">
      <c r="C1793" s="38" t="s">
        <v>1386</v>
      </c>
      <c r="D1793" s="38" t="s">
        <v>4401</v>
      </c>
      <c r="E1793" s="38"/>
      <c r="F1793" s="38" t="s">
        <v>4402</v>
      </c>
      <c r="K1793" s="44">
        <v>15.18</v>
      </c>
    </row>
    <row r="1794" spans="3:11">
      <c r="C1794" s="38" t="s">
        <v>1386</v>
      </c>
      <c r="D1794" s="38" t="s">
        <v>4403</v>
      </c>
      <c r="E1794" s="38"/>
      <c r="F1794" s="38" t="s">
        <v>4404</v>
      </c>
      <c r="K1794" s="44">
        <v>16.82</v>
      </c>
    </row>
    <row r="1795" spans="3:11">
      <c r="C1795" s="38" t="s">
        <v>1386</v>
      </c>
      <c r="D1795" s="38" t="s">
        <v>4405</v>
      </c>
      <c r="E1795" s="38"/>
      <c r="F1795" s="38" t="s">
        <v>4406</v>
      </c>
      <c r="K1795" s="44">
        <v>5.04</v>
      </c>
    </row>
    <row r="1796" spans="3:11">
      <c r="C1796" s="38" t="s">
        <v>1386</v>
      </c>
      <c r="D1796" s="38" t="s">
        <v>4407</v>
      </c>
      <c r="E1796" s="38"/>
      <c r="F1796" s="38" t="s">
        <v>4408</v>
      </c>
      <c r="K1796" s="44">
        <v>33.49</v>
      </c>
    </row>
    <row r="1797" spans="3:11">
      <c r="C1797" s="38" t="s">
        <v>1386</v>
      </c>
      <c r="D1797" s="38" t="s">
        <v>4409</v>
      </c>
      <c r="E1797" s="38"/>
      <c r="F1797" s="38" t="s">
        <v>4410</v>
      </c>
      <c r="K1797" s="44">
        <v>3.37</v>
      </c>
    </row>
    <row r="1798" spans="3:11">
      <c r="C1798" s="38" t="s">
        <v>1386</v>
      </c>
      <c r="D1798" s="38" t="s">
        <v>4411</v>
      </c>
      <c r="E1798" s="38"/>
      <c r="F1798" s="38" t="s">
        <v>4412</v>
      </c>
      <c r="K1798" s="44">
        <v>10.039999999999999</v>
      </c>
    </row>
    <row r="1799" spans="3:11">
      <c r="C1799" s="38" t="s">
        <v>1386</v>
      </c>
      <c r="D1799" s="38" t="s">
        <v>4413</v>
      </c>
      <c r="E1799" s="38"/>
      <c r="F1799" s="38" t="s">
        <v>4414</v>
      </c>
      <c r="K1799" s="44">
        <v>6.41</v>
      </c>
    </row>
    <row r="1800" spans="3:11">
      <c r="C1800" s="38" t="s">
        <v>1386</v>
      </c>
      <c r="D1800" s="38" t="s">
        <v>4415</v>
      </c>
      <c r="E1800" s="38"/>
      <c r="F1800" s="38" t="s">
        <v>4416</v>
      </c>
      <c r="K1800" s="44">
        <v>5.73</v>
      </c>
    </row>
    <row r="1801" spans="3:11">
      <c r="C1801" s="38" t="s">
        <v>1386</v>
      </c>
      <c r="D1801" s="38" t="s">
        <v>4417</v>
      </c>
      <c r="E1801" s="38"/>
      <c r="F1801" s="38" t="s">
        <v>4418</v>
      </c>
      <c r="K1801" s="44">
        <v>11.73</v>
      </c>
    </row>
    <row r="1802" spans="3:11">
      <c r="C1802" s="38" t="s">
        <v>1386</v>
      </c>
      <c r="D1802" s="38" t="s">
        <v>4419</v>
      </c>
      <c r="E1802" s="38"/>
      <c r="F1802" s="38" t="s">
        <v>4420</v>
      </c>
      <c r="K1802" s="44">
        <v>44.12</v>
      </c>
    </row>
    <row r="1803" spans="3:11">
      <c r="C1803" s="38" t="s">
        <v>1386</v>
      </c>
      <c r="D1803" s="38" t="s">
        <v>4421</v>
      </c>
      <c r="E1803" s="38"/>
      <c r="F1803" s="38" t="s">
        <v>4422</v>
      </c>
      <c r="K1803" s="44">
        <v>0.79</v>
      </c>
    </row>
    <row r="1804" spans="3:11">
      <c r="C1804" s="38" t="s">
        <v>1386</v>
      </c>
      <c r="D1804" s="38" t="s">
        <v>4423</v>
      </c>
      <c r="E1804" s="38"/>
      <c r="F1804" s="38" t="s">
        <v>4424</v>
      </c>
      <c r="K1804" s="44">
        <v>5.04</v>
      </c>
    </row>
    <row r="1805" spans="3:11">
      <c r="C1805" s="38" t="s">
        <v>1386</v>
      </c>
      <c r="D1805" s="38" t="s">
        <v>4425</v>
      </c>
      <c r="E1805" s="38"/>
      <c r="F1805" s="38" t="s">
        <v>4426</v>
      </c>
      <c r="K1805" s="44">
        <v>5.85</v>
      </c>
    </row>
    <row r="1806" spans="3:11">
      <c r="C1806" s="38" t="s">
        <v>1386</v>
      </c>
      <c r="D1806" s="38" t="s">
        <v>4427</v>
      </c>
      <c r="E1806" s="38"/>
      <c r="F1806" s="38" t="s">
        <v>4428</v>
      </c>
      <c r="K1806" s="44">
        <v>71.5</v>
      </c>
    </row>
    <row r="1807" spans="3:11">
      <c r="C1807" s="38" t="s">
        <v>1386</v>
      </c>
      <c r="D1807" s="38" t="s">
        <v>10193</v>
      </c>
      <c r="E1807" s="38"/>
      <c r="F1807" s="38" t="s">
        <v>10194</v>
      </c>
      <c r="K1807" s="44">
        <v>9.6300000000000008</v>
      </c>
    </row>
    <row r="1808" spans="3:11">
      <c r="C1808" s="38" t="s">
        <v>1386</v>
      </c>
      <c r="D1808" s="38" t="s">
        <v>4429</v>
      </c>
      <c r="E1808" s="38"/>
      <c r="F1808" s="38" t="s">
        <v>4430</v>
      </c>
      <c r="K1808" s="44">
        <v>3.97</v>
      </c>
    </row>
    <row r="1809" spans="3:11">
      <c r="C1809" s="38" t="s">
        <v>1386</v>
      </c>
      <c r="D1809" s="38" t="s">
        <v>4431</v>
      </c>
      <c r="E1809" s="38"/>
      <c r="F1809" s="38" t="s">
        <v>4432</v>
      </c>
      <c r="K1809" s="44">
        <v>34.29</v>
      </c>
    </row>
    <row r="1810" spans="3:11">
      <c r="C1810" s="38" t="s">
        <v>1386</v>
      </c>
      <c r="D1810" s="38" t="s">
        <v>4433</v>
      </c>
      <c r="E1810" s="38"/>
      <c r="F1810" s="38" t="s">
        <v>4434</v>
      </c>
      <c r="K1810" s="44">
        <v>5.61</v>
      </c>
    </row>
    <row r="1811" spans="3:11">
      <c r="C1811" s="38" t="s">
        <v>1386</v>
      </c>
      <c r="D1811" s="38" t="s">
        <v>4435</v>
      </c>
      <c r="E1811" s="38"/>
      <c r="F1811" s="38" t="s">
        <v>4436</v>
      </c>
      <c r="K1811" s="44">
        <v>5.04</v>
      </c>
    </row>
    <row r="1812" spans="3:11">
      <c r="C1812" s="38" t="s">
        <v>1386</v>
      </c>
      <c r="D1812" s="38" t="s">
        <v>4437</v>
      </c>
      <c r="E1812" s="38"/>
      <c r="F1812" s="38" t="s">
        <v>4438</v>
      </c>
      <c r="K1812" s="44">
        <v>12.59</v>
      </c>
    </row>
    <row r="1813" spans="3:11">
      <c r="C1813" s="38" t="s">
        <v>1386</v>
      </c>
      <c r="D1813" s="38" t="s">
        <v>4439</v>
      </c>
      <c r="E1813" s="38"/>
      <c r="F1813" s="38" t="s">
        <v>4440</v>
      </c>
      <c r="K1813" s="44">
        <v>13.65</v>
      </c>
    </row>
    <row r="1814" spans="3:11">
      <c r="C1814" s="38" t="s">
        <v>1386</v>
      </c>
      <c r="D1814" s="38" t="s">
        <v>4441</v>
      </c>
      <c r="E1814" s="38"/>
      <c r="F1814" s="38" t="s">
        <v>4442</v>
      </c>
      <c r="K1814" s="44">
        <v>15.79</v>
      </c>
    </row>
    <row r="1815" spans="3:11">
      <c r="C1815" s="38" t="s">
        <v>1386</v>
      </c>
      <c r="D1815" s="38" t="s">
        <v>4443</v>
      </c>
      <c r="E1815" s="38"/>
      <c r="F1815" s="38" t="s">
        <v>4444</v>
      </c>
      <c r="K1815" s="44">
        <v>115.95</v>
      </c>
    </row>
    <row r="1816" spans="3:11">
      <c r="C1816" s="38" t="s">
        <v>1386</v>
      </c>
      <c r="D1816" s="38" t="s">
        <v>4445</v>
      </c>
      <c r="E1816" s="38"/>
      <c r="F1816" s="38" t="s">
        <v>4446</v>
      </c>
      <c r="K1816" s="44">
        <v>5.04</v>
      </c>
    </row>
    <row r="1817" spans="3:11">
      <c r="C1817" s="38" t="s">
        <v>1386</v>
      </c>
      <c r="D1817" s="38" t="s">
        <v>4447</v>
      </c>
      <c r="E1817" s="38"/>
      <c r="F1817" s="38" t="s">
        <v>4448</v>
      </c>
      <c r="K1817" s="44">
        <v>17.190000000000001</v>
      </c>
    </row>
    <row r="1818" spans="3:11">
      <c r="C1818" s="38" t="s">
        <v>1386</v>
      </c>
      <c r="D1818" s="38" t="s">
        <v>4449</v>
      </c>
      <c r="E1818" s="38"/>
      <c r="F1818" s="38" t="s">
        <v>4450</v>
      </c>
      <c r="K1818" s="44">
        <v>1.68</v>
      </c>
    </row>
    <row r="1819" spans="3:11">
      <c r="C1819" s="38" t="s">
        <v>1386</v>
      </c>
      <c r="D1819" s="38" t="s">
        <v>4451</v>
      </c>
      <c r="E1819" s="38"/>
      <c r="F1819" s="38" t="s">
        <v>4452</v>
      </c>
      <c r="K1819" s="44">
        <v>17.98</v>
      </c>
    </row>
    <row r="1820" spans="3:11">
      <c r="C1820" s="38" t="s">
        <v>1386</v>
      </c>
      <c r="D1820" s="38" t="s">
        <v>4453</v>
      </c>
      <c r="E1820" s="38"/>
      <c r="F1820" s="38" t="s">
        <v>4454</v>
      </c>
      <c r="K1820" s="44">
        <v>6.92</v>
      </c>
    </row>
    <row r="1821" spans="3:11">
      <c r="C1821" s="38" t="s">
        <v>1386</v>
      </c>
      <c r="D1821" s="38" t="s">
        <v>4455</v>
      </c>
      <c r="E1821" s="38"/>
      <c r="F1821" s="38" t="s">
        <v>4456</v>
      </c>
      <c r="K1821" s="44">
        <v>13.96</v>
      </c>
    </row>
    <row r="1822" spans="3:11">
      <c r="C1822" s="38" t="s">
        <v>1386</v>
      </c>
      <c r="D1822" s="38" t="s">
        <v>4457</v>
      </c>
      <c r="E1822" s="38"/>
      <c r="F1822" s="38" t="s">
        <v>4458</v>
      </c>
      <c r="K1822" s="44">
        <v>5.96</v>
      </c>
    </row>
    <row r="1823" spans="3:11">
      <c r="C1823" s="38" t="s">
        <v>1386</v>
      </c>
      <c r="D1823" s="38" t="s">
        <v>4459</v>
      </c>
      <c r="E1823" s="38"/>
      <c r="F1823" s="38" t="s">
        <v>4460</v>
      </c>
      <c r="K1823" s="44">
        <v>23.93</v>
      </c>
    </row>
    <row r="1824" spans="3:11">
      <c r="C1824" s="38" t="s">
        <v>1386</v>
      </c>
      <c r="D1824" s="38" t="s">
        <v>10195</v>
      </c>
      <c r="E1824" s="38"/>
      <c r="F1824" s="38" t="s">
        <v>10196</v>
      </c>
      <c r="K1824" s="44">
        <v>17.7</v>
      </c>
    </row>
    <row r="1825" spans="3:11">
      <c r="C1825" s="38" t="s">
        <v>1386</v>
      </c>
      <c r="D1825" s="38" t="s">
        <v>4461</v>
      </c>
      <c r="E1825" s="38"/>
      <c r="F1825" s="38" t="s">
        <v>4462</v>
      </c>
      <c r="K1825" s="44">
        <v>89.67</v>
      </c>
    </row>
    <row r="1826" spans="3:11">
      <c r="C1826" s="38" t="s">
        <v>1386</v>
      </c>
      <c r="D1826" s="38" t="s">
        <v>4463</v>
      </c>
      <c r="E1826" s="38"/>
      <c r="F1826" s="38" t="s">
        <v>4464</v>
      </c>
      <c r="K1826" s="44">
        <v>38.74</v>
      </c>
    </row>
    <row r="1827" spans="3:11">
      <c r="C1827" s="38" t="s">
        <v>1386</v>
      </c>
      <c r="D1827" s="38" t="s">
        <v>4465</v>
      </c>
      <c r="E1827" s="38"/>
      <c r="F1827" s="38" t="s">
        <v>4466</v>
      </c>
      <c r="K1827" s="44">
        <v>24.39</v>
      </c>
    </row>
    <row r="1828" spans="3:11">
      <c r="C1828" s="38" t="s">
        <v>1386</v>
      </c>
      <c r="D1828" s="38" t="s">
        <v>4467</v>
      </c>
      <c r="E1828" s="38"/>
      <c r="F1828" s="38" t="s">
        <v>4468</v>
      </c>
      <c r="K1828" s="44">
        <v>17.670000000000002</v>
      </c>
    </row>
    <row r="1829" spans="3:11">
      <c r="C1829" s="38" t="s">
        <v>1386</v>
      </c>
      <c r="D1829" s="38" t="s">
        <v>4469</v>
      </c>
      <c r="E1829" s="38"/>
      <c r="F1829" s="38" t="s">
        <v>4470</v>
      </c>
      <c r="K1829" s="44">
        <v>18.100000000000001</v>
      </c>
    </row>
    <row r="1830" spans="3:11">
      <c r="C1830" s="38" t="s">
        <v>1386</v>
      </c>
      <c r="D1830" s="38" t="s">
        <v>4471</v>
      </c>
      <c r="E1830" s="38"/>
      <c r="F1830" s="38" t="s">
        <v>4472</v>
      </c>
      <c r="K1830" s="44">
        <v>6.72</v>
      </c>
    </row>
    <row r="1831" spans="3:11">
      <c r="C1831" s="38" t="s">
        <v>1386</v>
      </c>
      <c r="D1831" s="38" t="s">
        <v>4473</v>
      </c>
      <c r="E1831" s="38"/>
      <c r="F1831" s="38" t="s">
        <v>4474</v>
      </c>
      <c r="K1831" s="44">
        <v>35.9</v>
      </c>
    </row>
    <row r="1832" spans="3:11">
      <c r="C1832" s="38" t="s">
        <v>1386</v>
      </c>
      <c r="D1832" s="38" t="s">
        <v>4475</v>
      </c>
      <c r="E1832" s="38"/>
      <c r="F1832" s="38" t="s">
        <v>4476</v>
      </c>
      <c r="K1832" s="44">
        <v>-1.71</v>
      </c>
    </row>
    <row r="1833" spans="3:11">
      <c r="C1833" s="38" t="s">
        <v>1386</v>
      </c>
      <c r="D1833" s="38" t="s">
        <v>4477</v>
      </c>
      <c r="E1833" s="38"/>
      <c r="F1833" s="38" t="s">
        <v>4478</v>
      </c>
      <c r="K1833" s="44">
        <v>10.11</v>
      </c>
    </row>
    <row r="1834" spans="3:11">
      <c r="C1834" s="38" t="s">
        <v>1386</v>
      </c>
      <c r="D1834" s="38" t="s">
        <v>4479</v>
      </c>
      <c r="E1834" s="38"/>
      <c r="F1834" s="38" t="s">
        <v>4480</v>
      </c>
      <c r="K1834" s="44">
        <v>32.49</v>
      </c>
    </row>
    <row r="1835" spans="3:11">
      <c r="C1835" s="38" t="s">
        <v>1386</v>
      </c>
      <c r="D1835" s="38" t="s">
        <v>4481</v>
      </c>
      <c r="E1835" s="38"/>
      <c r="F1835" s="38" t="s">
        <v>4482</v>
      </c>
      <c r="K1835" s="44">
        <v>24.8</v>
      </c>
    </row>
    <row r="1836" spans="3:11">
      <c r="C1836" s="38" t="s">
        <v>1386</v>
      </c>
      <c r="D1836" s="38" t="s">
        <v>4483</v>
      </c>
      <c r="E1836" s="38"/>
      <c r="F1836" s="38" t="s">
        <v>4484</v>
      </c>
      <c r="K1836" s="44">
        <v>9.0500000000000007</v>
      </c>
    </row>
    <row r="1837" spans="3:11">
      <c r="C1837" s="38" t="s">
        <v>1386</v>
      </c>
      <c r="D1837" s="38" t="s">
        <v>4485</v>
      </c>
      <c r="E1837" s="38"/>
      <c r="F1837" s="38" t="s">
        <v>4486</v>
      </c>
      <c r="K1837" s="44">
        <v>9.74</v>
      </c>
    </row>
    <row r="1838" spans="3:11">
      <c r="C1838" s="38" t="s">
        <v>1386</v>
      </c>
      <c r="D1838" s="38" t="s">
        <v>4487</v>
      </c>
      <c r="E1838" s="38"/>
      <c r="F1838" s="38" t="s">
        <v>4488</v>
      </c>
      <c r="K1838" s="44">
        <v>102.21</v>
      </c>
    </row>
    <row r="1839" spans="3:11">
      <c r="C1839" s="38" t="s">
        <v>1386</v>
      </c>
      <c r="D1839" s="38" t="s">
        <v>4489</v>
      </c>
      <c r="E1839" s="38"/>
      <c r="F1839" s="38" t="s">
        <v>4490</v>
      </c>
      <c r="K1839" s="44">
        <v>6.57</v>
      </c>
    </row>
    <row r="1840" spans="3:11">
      <c r="C1840" s="38" t="s">
        <v>1386</v>
      </c>
      <c r="D1840" s="38" t="s">
        <v>4491</v>
      </c>
      <c r="E1840" s="38"/>
      <c r="F1840" s="38" t="s">
        <v>4492</v>
      </c>
      <c r="K1840" s="44">
        <v>5.04</v>
      </c>
    </row>
    <row r="1841" spans="3:11">
      <c r="C1841" s="38" t="s">
        <v>1386</v>
      </c>
      <c r="D1841" s="38" t="s">
        <v>4493</v>
      </c>
      <c r="E1841" s="38"/>
      <c r="F1841" s="38" t="s">
        <v>4494</v>
      </c>
      <c r="K1841" s="44">
        <v>31.83</v>
      </c>
    </row>
    <row r="1842" spans="3:11">
      <c r="C1842" s="38" t="s">
        <v>1386</v>
      </c>
      <c r="D1842" s="38" t="s">
        <v>4495</v>
      </c>
      <c r="E1842" s="38"/>
      <c r="F1842" s="38" t="s">
        <v>4496</v>
      </c>
      <c r="K1842" s="44">
        <v>16.53</v>
      </c>
    </row>
    <row r="1843" spans="3:11">
      <c r="C1843" s="38" t="s">
        <v>1386</v>
      </c>
      <c r="D1843" s="38" t="s">
        <v>4497</v>
      </c>
      <c r="E1843" s="38"/>
      <c r="F1843" s="38" t="s">
        <v>4498</v>
      </c>
      <c r="K1843" s="44">
        <v>29.19</v>
      </c>
    </row>
    <row r="1844" spans="3:11">
      <c r="C1844" s="38" t="s">
        <v>1386</v>
      </c>
      <c r="D1844" s="38" t="s">
        <v>4499</v>
      </c>
      <c r="E1844" s="38"/>
      <c r="F1844" s="38" t="s">
        <v>4500</v>
      </c>
      <c r="K1844" s="44">
        <v>64.17</v>
      </c>
    </row>
    <row r="1845" spans="3:11">
      <c r="C1845" s="38" t="s">
        <v>1386</v>
      </c>
      <c r="D1845" s="38" t="s">
        <v>4501</v>
      </c>
      <c r="E1845" s="38"/>
      <c r="F1845" s="38" t="s">
        <v>4502</v>
      </c>
      <c r="K1845" s="44">
        <v>5.04</v>
      </c>
    </row>
    <row r="1846" spans="3:11">
      <c r="C1846" s="38" t="s">
        <v>1386</v>
      </c>
      <c r="D1846" s="38" t="s">
        <v>4503</v>
      </c>
      <c r="E1846" s="38"/>
      <c r="F1846" s="38" t="s">
        <v>4504</v>
      </c>
      <c r="K1846" s="44">
        <v>5.71</v>
      </c>
    </row>
    <row r="1847" spans="3:11">
      <c r="C1847" s="38" t="s">
        <v>1386</v>
      </c>
      <c r="D1847" s="38" t="s">
        <v>4505</v>
      </c>
      <c r="E1847" s="38"/>
      <c r="F1847" s="38" t="s">
        <v>4506</v>
      </c>
      <c r="K1847" s="44">
        <v>241.87</v>
      </c>
    </row>
    <row r="1848" spans="3:11">
      <c r="C1848" s="38" t="s">
        <v>1386</v>
      </c>
      <c r="D1848" s="38" t="s">
        <v>4507</v>
      </c>
      <c r="E1848" s="38"/>
      <c r="F1848" s="38" t="s">
        <v>4508</v>
      </c>
      <c r="K1848" s="44">
        <v>5.07</v>
      </c>
    </row>
    <row r="1849" spans="3:11">
      <c r="C1849" s="38" t="s">
        <v>1386</v>
      </c>
      <c r="D1849" s="38" t="s">
        <v>4509</v>
      </c>
      <c r="E1849" s="38"/>
      <c r="F1849" s="38" t="s">
        <v>4510</v>
      </c>
      <c r="K1849" s="44">
        <v>6.28</v>
      </c>
    </row>
    <row r="1850" spans="3:11">
      <c r="C1850" s="38" t="s">
        <v>1386</v>
      </c>
      <c r="D1850" s="38" t="s">
        <v>4511</v>
      </c>
      <c r="E1850" s="38"/>
      <c r="F1850" s="38" t="s">
        <v>4512</v>
      </c>
      <c r="K1850" s="44">
        <v>34.770000000000003</v>
      </c>
    </row>
    <row r="1851" spans="3:11">
      <c r="C1851" s="38" t="s">
        <v>1386</v>
      </c>
      <c r="D1851" s="38" t="s">
        <v>10197</v>
      </c>
      <c r="E1851" s="38"/>
      <c r="F1851" s="38" t="s">
        <v>10198</v>
      </c>
      <c r="K1851" s="44">
        <v>10.7</v>
      </c>
    </row>
    <row r="1852" spans="3:11">
      <c r="C1852" s="38" t="s">
        <v>1386</v>
      </c>
      <c r="D1852" s="38" t="s">
        <v>4513</v>
      </c>
      <c r="E1852" s="38"/>
      <c r="F1852" s="38" t="s">
        <v>4514</v>
      </c>
      <c r="K1852" s="44">
        <v>92.44</v>
      </c>
    </row>
    <row r="1853" spans="3:11">
      <c r="C1853" s="38" t="s">
        <v>1386</v>
      </c>
      <c r="D1853" s="38" t="s">
        <v>4515</v>
      </c>
      <c r="E1853" s="38"/>
      <c r="F1853" s="38" t="s">
        <v>4516</v>
      </c>
      <c r="K1853" s="44">
        <v>2.19</v>
      </c>
    </row>
    <row r="1854" spans="3:11">
      <c r="C1854" s="38" t="s">
        <v>1386</v>
      </c>
      <c r="D1854" s="38" t="s">
        <v>4517</v>
      </c>
      <c r="E1854" s="38"/>
      <c r="F1854" s="38" t="s">
        <v>4518</v>
      </c>
      <c r="K1854" s="44">
        <v>1.68</v>
      </c>
    </row>
    <row r="1855" spans="3:11">
      <c r="C1855" s="38" t="s">
        <v>1386</v>
      </c>
      <c r="D1855" s="38" t="s">
        <v>4519</v>
      </c>
      <c r="E1855" s="38"/>
      <c r="F1855" s="38" t="s">
        <v>4520</v>
      </c>
      <c r="K1855" s="44">
        <v>4.46</v>
      </c>
    </row>
    <row r="1856" spans="3:11">
      <c r="C1856" s="38" t="s">
        <v>1386</v>
      </c>
      <c r="D1856" s="38" t="s">
        <v>4521</v>
      </c>
      <c r="E1856" s="38"/>
      <c r="F1856" s="38" t="s">
        <v>4522</v>
      </c>
      <c r="K1856" s="44">
        <v>5.24</v>
      </c>
    </row>
    <row r="1857" spans="3:11">
      <c r="C1857" s="38" t="s">
        <v>1386</v>
      </c>
      <c r="D1857" s="38" t="s">
        <v>4523</v>
      </c>
      <c r="E1857" s="38"/>
      <c r="F1857" s="38" t="s">
        <v>4524</v>
      </c>
      <c r="K1857" s="44">
        <v>5.15</v>
      </c>
    </row>
    <row r="1858" spans="3:11">
      <c r="C1858" s="38" t="s">
        <v>1386</v>
      </c>
      <c r="D1858" s="38" t="s">
        <v>4525</v>
      </c>
      <c r="E1858" s="38"/>
      <c r="F1858" s="38" t="s">
        <v>4526</v>
      </c>
      <c r="K1858" s="44">
        <v>10.08</v>
      </c>
    </row>
    <row r="1859" spans="3:11">
      <c r="C1859" s="38" t="s">
        <v>1386</v>
      </c>
      <c r="D1859" s="38" t="s">
        <v>4527</v>
      </c>
      <c r="E1859" s="38"/>
      <c r="F1859" s="38" t="s">
        <v>4528</v>
      </c>
      <c r="K1859" s="44">
        <v>5.04</v>
      </c>
    </row>
    <row r="1860" spans="3:11">
      <c r="C1860" s="38" t="s">
        <v>1386</v>
      </c>
      <c r="D1860" s="38" t="s">
        <v>4529</v>
      </c>
      <c r="E1860" s="38"/>
      <c r="F1860" s="38" t="s">
        <v>4530</v>
      </c>
      <c r="K1860" s="44">
        <v>48.18</v>
      </c>
    </row>
    <row r="1861" spans="3:11">
      <c r="C1861" s="38" t="s">
        <v>1386</v>
      </c>
      <c r="D1861" s="38" t="s">
        <v>4531</v>
      </c>
      <c r="E1861" s="38"/>
      <c r="F1861" s="38" t="s">
        <v>4532</v>
      </c>
      <c r="K1861" s="44">
        <v>1.94</v>
      </c>
    </row>
    <row r="1862" spans="3:11">
      <c r="C1862" s="38" t="s">
        <v>1386</v>
      </c>
      <c r="D1862" s="38" t="s">
        <v>4533</v>
      </c>
      <c r="E1862" s="38"/>
      <c r="F1862" s="38" t="s">
        <v>4534</v>
      </c>
      <c r="K1862" s="44">
        <v>11.29</v>
      </c>
    </row>
    <row r="1863" spans="3:11">
      <c r="C1863" s="38" t="s">
        <v>1386</v>
      </c>
      <c r="D1863" s="38" t="s">
        <v>4535</v>
      </c>
      <c r="E1863" s="38"/>
      <c r="F1863" s="38" t="s">
        <v>4536</v>
      </c>
      <c r="K1863" s="44">
        <v>5.04</v>
      </c>
    </row>
    <row r="1864" spans="3:11">
      <c r="C1864" s="38" t="s">
        <v>1386</v>
      </c>
      <c r="D1864" s="38" t="s">
        <v>4537</v>
      </c>
      <c r="E1864" s="38"/>
      <c r="F1864" s="38" t="s">
        <v>4538</v>
      </c>
      <c r="K1864" s="44">
        <v>5.77</v>
      </c>
    </row>
    <row r="1865" spans="3:11">
      <c r="C1865" s="38" t="s">
        <v>1386</v>
      </c>
      <c r="D1865" s="38" t="s">
        <v>4539</v>
      </c>
      <c r="E1865" s="38"/>
      <c r="F1865" s="38" t="s">
        <v>4540</v>
      </c>
      <c r="K1865" s="44">
        <v>190.47</v>
      </c>
    </row>
    <row r="1866" spans="3:11">
      <c r="C1866" s="38" t="s">
        <v>1386</v>
      </c>
      <c r="D1866" s="38" t="s">
        <v>4541</v>
      </c>
      <c r="E1866" s="38"/>
      <c r="F1866" s="38" t="s">
        <v>4542</v>
      </c>
      <c r="K1866" s="44">
        <v>8.51</v>
      </c>
    </row>
    <row r="1867" spans="3:11">
      <c r="C1867" s="38" t="s">
        <v>1386</v>
      </c>
      <c r="D1867" s="38" t="s">
        <v>4543</v>
      </c>
      <c r="E1867" s="38"/>
      <c r="F1867" s="38" t="s">
        <v>4544</v>
      </c>
      <c r="K1867" s="44">
        <v>5.34</v>
      </c>
    </row>
    <row r="1868" spans="3:11">
      <c r="C1868" s="38" t="s">
        <v>1386</v>
      </c>
      <c r="D1868" s="38" t="s">
        <v>10199</v>
      </c>
      <c r="E1868" s="38"/>
      <c r="F1868" s="38" t="s">
        <v>10200</v>
      </c>
      <c r="K1868" s="44">
        <v>16.8</v>
      </c>
    </row>
    <row r="1869" spans="3:11">
      <c r="C1869" s="38" t="s">
        <v>1386</v>
      </c>
      <c r="D1869" s="38" t="s">
        <v>4545</v>
      </c>
      <c r="E1869" s="38"/>
      <c r="F1869" s="38" t="s">
        <v>4546</v>
      </c>
      <c r="K1869" s="44">
        <v>14.85</v>
      </c>
    </row>
    <row r="1870" spans="3:11">
      <c r="C1870" s="38" t="s">
        <v>1386</v>
      </c>
      <c r="D1870" s="38" t="s">
        <v>4547</v>
      </c>
      <c r="E1870" s="38"/>
      <c r="F1870" s="38" t="s">
        <v>4548</v>
      </c>
      <c r="K1870" s="44">
        <v>5.04</v>
      </c>
    </row>
    <row r="1871" spans="3:11">
      <c r="C1871" s="38" t="s">
        <v>1386</v>
      </c>
      <c r="D1871" s="38" t="s">
        <v>4549</v>
      </c>
      <c r="E1871" s="38"/>
      <c r="F1871" s="38" t="s">
        <v>4550</v>
      </c>
      <c r="K1871" s="44">
        <v>8.4</v>
      </c>
    </row>
    <row r="1872" spans="3:11">
      <c r="C1872" s="38" t="s">
        <v>1386</v>
      </c>
      <c r="D1872" s="38" t="s">
        <v>4551</v>
      </c>
      <c r="E1872" s="38"/>
      <c r="F1872" s="38" t="s">
        <v>4552</v>
      </c>
      <c r="K1872" s="44">
        <v>5.04</v>
      </c>
    </row>
    <row r="1873" spans="3:11">
      <c r="C1873" s="38" t="s">
        <v>1386</v>
      </c>
      <c r="D1873" s="38" t="s">
        <v>4553</v>
      </c>
      <c r="E1873" s="38"/>
      <c r="F1873" s="38" t="s">
        <v>4554</v>
      </c>
      <c r="K1873" s="44">
        <v>12.28</v>
      </c>
    </row>
    <row r="1874" spans="3:11">
      <c r="C1874" s="38" t="s">
        <v>1386</v>
      </c>
      <c r="D1874" s="38" t="s">
        <v>4555</v>
      </c>
      <c r="E1874" s="38"/>
      <c r="F1874" s="38" t="s">
        <v>4556</v>
      </c>
      <c r="K1874" s="44">
        <v>26.71</v>
      </c>
    </row>
    <row r="1875" spans="3:11">
      <c r="C1875" s="38" t="s">
        <v>1386</v>
      </c>
      <c r="D1875" s="38" t="s">
        <v>4557</v>
      </c>
      <c r="E1875" s="38"/>
      <c r="F1875" s="38" t="s">
        <v>4558</v>
      </c>
      <c r="K1875" s="44">
        <v>16.8</v>
      </c>
    </row>
    <row r="1876" spans="3:11">
      <c r="C1876" s="38" t="s">
        <v>1386</v>
      </c>
      <c r="D1876" s="38" t="s">
        <v>4559</v>
      </c>
      <c r="E1876" s="38"/>
      <c r="F1876" s="38" t="s">
        <v>4560</v>
      </c>
      <c r="K1876" s="44">
        <v>9.26</v>
      </c>
    </row>
    <row r="1877" spans="3:11">
      <c r="C1877" s="38" t="s">
        <v>1386</v>
      </c>
      <c r="D1877" s="38" t="s">
        <v>4561</v>
      </c>
      <c r="E1877" s="38"/>
      <c r="F1877" s="38" t="s">
        <v>4562</v>
      </c>
      <c r="K1877" s="44">
        <v>10.58</v>
      </c>
    </row>
    <row r="1878" spans="3:11">
      <c r="C1878" s="38" t="s">
        <v>1386</v>
      </c>
      <c r="D1878" s="38" t="s">
        <v>10201</v>
      </c>
      <c r="E1878" s="38"/>
      <c r="F1878" s="38" t="s">
        <v>10202</v>
      </c>
      <c r="K1878" s="44">
        <v>30.58</v>
      </c>
    </row>
    <row r="1879" spans="3:11">
      <c r="C1879" s="38" t="s">
        <v>1386</v>
      </c>
      <c r="D1879" s="38" t="s">
        <v>4563</v>
      </c>
      <c r="E1879" s="38"/>
      <c r="F1879" s="38" t="s">
        <v>4564</v>
      </c>
      <c r="K1879" s="44">
        <v>2.09</v>
      </c>
    </row>
    <row r="1880" spans="3:11">
      <c r="C1880" s="38" t="s">
        <v>1386</v>
      </c>
      <c r="D1880" s="38" t="s">
        <v>4565</v>
      </c>
      <c r="E1880" s="38"/>
      <c r="F1880" s="38" t="s">
        <v>4566</v>
      </c>
      <c r="K1880" s="44">
        <v>20.88</v>
      </c>
    </row>
    <row r="1881" spans="3:11">
      <c r="C1881" s="38" t="s">
        <v>1386</v>
      </c>
      <c r="D1881" s="38" t="s">
        <v>4567</v>
      </c>
      <c r="E1881" s="38"/>
      <c r="F1881" s="38" t="s">
        <v>4568</v>
      </c>
      <c r="K1881" s="44">
        <v>5.25</v>
      </c>
    </row>
    <row r="1882" spans="3:11">
      <c r="C1882" s="38" t="s">
        <v>1386</v>
      </c>
      <c r="D1882" s="38" t="s">
        <v>4569</v>
      </c>
      <c r="E1882" s="38"/>
      <c r="F1882" s="38" t="s">
        <v>4570</v>
      </c>
      <c r="K1882" s="44">
        <v>5.3</v>
      </c>
    </row>
    <row r="1883" spans="3:11">
      <c r="C1883" s="38" t="s">
        <v>1386</v>
      </c>
      <c r="D1883" s="38" t="s">
        <v>4571</v>
      </c>
      <c r="E1883" s="38"/>
      <c r="F1883" s="38" t="s">
        <v>4572</v>
      </c>
      <c r="K1883" s="44">
        <v>3.36</v>
      </c>
    </row>
    <row r="1884" spans="3:11">
      <c r="C1884" s="38" t="s">
        <v>1386</v>
      </c>
      <c r="D1884" s="38" t="s">
        <v>4573</v>
      </c>
      <c r="E1884" s="38"/>
      <c r="F1884" s="38" t="s">
        <v>4574</v>
      </c>
      <c r="K1884" s="44">
        <v>2.9</v>
      </c>
    </row>
    <row r="1885" spans="3:11">
      <c r="C1885" s="38" t="s">
        <v>1386</v>
      </c>
      <c r="D1885" s="38" t="s">
        <v>4575</v>
      </c>
      <c r="E1885" s="38"/>
      <c r="F1885" s="38" t="s">
        <v>4576</v>
      </c>
      <c r="K1885" s="44">
        <v>165.95</v>
      </c>
    </row>
    <row r="1886" spans="3:11">
      <c r="C1886" s="38" t="s">
        <v>1386</v>
      </c>
      <c r="D1886" s="38" t="s">
        <v>4577</v>
      </c>
      <c r="E1886" s="38"/>
      <c r="F1886" s="38" t="s">
        <v>4578</v>
      </c>
      <c r="K1886" s="44">
        <v>12.08</v>
      </c>
    </row>
    <row r="1887" spans="3:11">
      <c r="C1887" s="38" t="s">
        <v>1386</v>
      </c>
      <c r="D1887" s="38" t="s">
        <v>4579</v>
      </c>
      <c r="E1887" s="38"/>
      <c r="F1887" s="38" t="s">
        <v>4580</v>
      </c>
      <c r="K1887" s="44">
        <v>11.71</v>
      </c>
    </row>
    <row r="1888" spans="3:11">
      <c r="C1888" s="38" t="s">
        <v>1386</v>
      </c>
      <c r="D1888" s="38" t="s">
        <v>4581</v>
      </c>
      <c r="E1888" s="38"/>
      <c r="F1888" s="38" t="s">
        <v>4582</v>
      </c>
      <c r="K1888" s="44">
        <v>53.8</v>
      </c>
    </row>
    <row r="1889" spans="3:11">
      <c r="C1889" s="38" t="s">
        <v>1386</v>
      </c>
      <c r="D1889" s="38" t="s">
        <v>4583</v>
      </c>
      <c r="E1889" s="38"/>
      <c r="F1889" s="38" t="s">
        <v>4584</v>
      </c>
      <c r="K1889" s="44">
        <v>168.75</v>
      </c>
    </row>
    <row r="1890" spans="3:11">
      <c r="C1890" s="38" t="s">
        <v>1386</v>
      </c>
      <c r="D1890" s="38" t="s">
        <v>4585</v>
      </c>
      <c r="E1890" s="38"/>
      <c r="F1890" s="38" t="s">
        <v>4586</v>
      </c>
      <c r="K1890" s="44">
        <v>1.68</v>
      </c>
    </row>
    <row r="1891" spans="3:11">
      <c r="C1891" s="38" t="s">
        <v>1386</v>
      </c>
      <c r="D1891" s="38" t="s">
        <v>4587</v>
      </c>
      <c r="E1891" s="38"/>
      <c r="F1891" s="38" t="s">
        <v>4588</v>
      </c>
      <c r="K1891" s="44">
        <v>27.45</v>
      </c>
    </row>
    <row r="1892" spans="3:11">
      <c r="C1892" s="38" t="s">
        <v>1386</v>
      </c>
      <c r="D1892" s="38" t="s">
        <v>4589</v>
      </c>
      <c r="E1892" s="38"/>
      <c r="F1892" s="38" t="s">
        <v>4590</v>
      </c>
      <c r="K1892" s="44">
        <v>21.56</v>
      </c>
    </row>
    <row r="1893" spans="3:11">
      <c r="C1893" s="38" t="s">
        <v>1386</v>
      </c>
      <c r="D1893" s="38" t="s">
        <v>4591</v>
      </c>
      <c r="E1893" s="38"/>
      <c r="F1893" s="38" t="s">
        <v>4592</v>
      </c>
      <c r="K1893" s="44">
        <v>5.04</v>
      </c>
    </row>
    <row r="1894" spans="3:11">
      <c r="C1894" s="38" t="s">
        <v>1386</v>
      </c>
      <c r="D1894" s="38" t="s">
        <v>4593</v>
      </c>
      <c r="E1894" s="38"/>
      <c r="F1894" s="38" t="s">
        <v>4594</v>
      </c>
      <c r="K1894" s="44">
        <v>90.73</v>
      </c>
    </row>
    <row r="1895" spans="3:11">
      <c r="C1895" s="38" t="s">
        <v>1386</v>
      </c>
      <c r="D1895" s="38" t="s">
        <v>4595</v>
      </c>
      <c r="E1895" s="38"/>
      <c r="F1895" s="38" t="s">
        <v>4596</v>
      </c>
      <c r="K1895" s="44">
        <v>2.33</v>
      </c>
    </row>
    <row r="1896" spans="3:11">
      <c r="C1896" s="38" t="s">
        <v>1386</v>
      </c>
      <c r="D1896" s="38" t="s">
        <v>4597</v>
      </c>
      <c r="E1896" s="38"/>
      <c r="F1896" s="38" t="s">
        <v>4598</v>
      </c>
      <c r="K1896" s="44">
        <v>0.79</v>
      </c>
    </row>
    <row r="1897" spans="3:11">
      <c r="C1897" s="38" t="s">
        <v>1386</v>
      </c>
      <c r="D1897" s="38" t="s">
        <v>4599</v>
      </c>
      <c r="E1897" s="38"/>
      <c r="F1897" s="38" t="s">
        <v>4600</v>
      </c>
      <c r="K1897" s="44">
        <v>7.16</v>
      </c>
    </row>
    <row r="1898" spans="3:11">
      <c r="C1898" s="38" t="s">
        <v>1386</v>
      </c>
      <c r="D1898" s="38" t="s">
        <v>4601</v>
      </c>
      <c r="E1898" s="38"/>
      <c r="F1898" s="38" t="s">
        <v>4602</v>
      </c>
      <c r="K1898" s="44">
        <v>35.28</v>
      </c>
    </row>
    <row r="1899" spans="3:11">
      <c r="C1899" s="38" t="s">
        <v>1386</v>
      </c>
      <c r="D1899" s="38" t="s">
        <v>4603</v>
      </c>
      <c r="E1899" s="38"/>
      <c r="F1899" s="38" t="s">
        <v>4604</v>
      </c>
      <c r="K1899" s="44">
        <v>3.53</v>
      </c>
    </row>
    <row r="1900" spans="3:11">
      <c r="C1900" s="38" t="s">
        <v>1386</v>
      </c>
      <c r="D1900" s="38" t="s">
        <v>4605</v>
      </c>
      <c r="E1900" s="38"/>
      <c r="F1900" s="38" t="s">
        <v>4606</v>
      </c>
      <c r="K1900" s="44">
        <v>2.72</v>
      </c>
    </row>
    <row r="1901" spans="3:11">
      <c r="C1901" s="38" t="s">
        <v>1386</v>
      </c>
      <c r="D1901" s="38" t="s">
        <v>4607</v>
      </c>
      <c r="E1901" s="38"/>
      <c r="F1901" s="38" t="s">
        <v>4608</v>
      </c>
      <c r="K1901" s="44">
        <v>6.91</v>
      </c>
    </row>
    <row r="1902" spans="3:11">
      <c r="C1902" s="38" t="s">
        <v>1386</v>
      </c>
      <c r="D1902" s="38" t="s">
        <v>4609</v>
      </c>
      <c r="E1902" s="38"/>
      <c r="F1902" s="38" t="s">
        <v>4610</v>
      </c>
      <c r="K1902" s="44">
        <v>3.95</v>
      </c>
    </row>
    <row r="1903" spans="3:11">
      <c r="C1903" s="38" t="s">
        <v>1386</v>
      </c>
      <c r="D1903" s="38" t="s">
        <v>4611</v>
      </c>
      <c r="E1903" s="38"/>
      <c r="F1903" s="38" t="s">
        <v>4612</v>
      </c>
      <c r="K1903" s="44">
        <v>2.87</v>
      </c>
    </row>
    <row r="1904" spans="3:11">
      <c r="C1904" s="38" t="s">
        <v>1386</v>
      </c>
      <c r="D1904" s="38" t="s">
        <v>4613</v>
      </c>
      <c r="E1904" s="38"/>
      <c r="F1904" s="38" t="s">
        <v>4614</v>
      </c>
      <c r="K1904" s="44">
        <v>5.04</v>
      </c>
    </row>
    <row r="1905" spans="3:11">
      <c r="C1905" s="38" t="s">
        <v>1386</v>
      </c>
      <c r="D1905" s="38" t="s">
        <v>4615</v>
      </c>
      <c r="E1905" s="38"/>
      <c r="F1905" s="38" t="s">
        <v>4616</v>
      </c>
      <c r="K1905" s="44">
        <v>14.99</v>
      </c>
    </row>
    <row r="1906" spans="3:11">
      <c r="C1906" s="38" t="s">
        <v>1386</v>
      </c>
      <c r="D1906" s="38" t="s">
        <v>4617</v>
      </c>
      <c r="E1906" s="38"/>
      <c r="F1906" s="38" t="s">
        <v>4618</v>
      </c>
      <c r="K1906" s="44">
        <v>45.99</v>
      </c>
    </row>
    <row r="1907" spans="3:11">
      <c r="C1907" s="38" t="s">
        <v>1386</v>
      </c>
      <c r="D1907" s="38" t="s">
        <v>4619</v>
      </c>
      <c r="E1907" s="38"/>
      <c r="F1907" s="38" t="s">
        <v>4620</v>
      </c>
      <c r="K1907" s="44">
        <v>12.04</v>
      </c>
    </row>
    <row r="1908" spans="3:11">
      <c r="C1908" s="38" t="s">
        <v>1386</v>
      </c>
      <c r="D1908" s="38" t="s">
        <v>4621</v>
      </c>
      <c r="E1908" s="38"/>
      <c r="F1908" s="38" t="s">
        <v>4622</v>
      </c>
      <c r="K1908" s="44">
        <v>3.43</v>
      </c>
    </row>
    <row r="1909" spans="3:11">
      <c r="C1909" s="38" t="s">
        <v>1386</v>
      </c>
      <c r="D1909" s="38" t="s">
        <v>4623</v>
      </c>
      <c r="E1909" s="38"/>
      <c r="F1909" s="38" t="s">
        <v>4624</v>
      </c>
      <c r="K1909" s="44">
        <v>5.04</v>
      </c>
    </row>
    <row r="1910" spans="3:11">
      <c r="C1910" s="38" t="s">
        <v>1386</v>
      </c>
      <c r="D1910" s="38" t="s">
        <v>4625</v>
      </c>
      <c r="E1910" s="38"/>
      <c r="F1910" s="38" t="s">
        <v>4626</v>
      </c>
      <c r="K1910" s="44">
        <v>6.84</v>
      </c>
    </row>
    <row r="1911" spans="3:11">
      <c r="C1911" s="38" t="s">
        <v>1386</v>
      </c>
      <c r="D1911" s="38" t="s">
        <v>4627</v>
      </c>
      <c r="E1911" s="38"/>
      <c r="F1911" s="38" t="s">
        <v>4628</v>
      </c>
      <c r="K1911" s="44">
        <v>12.77</v>
      </c>
    </row>
    <row r="1912" spans="3:11">
      <c r="C1912" s="38" t="s">
        <v>1386</v>
      </c>
      <c r="D1912" s="38" t="s">
        <v>4629</v>
      </c>
      <c r="E1912" s="38"/>
      <c r="F1912" s="38" t="s">
        <v>4630</v>
      </c>
      <c r="K1912" s="44">
        <v>5.04</v>
      </c>
    </row>
    <row r="1913" spans="3:11">
      <c r="C1913" s="38" t="s">
        <v>1386</v>
      </c>
      <c r="D1913" s="38" t="s">
        <v>4631</v>
      </c>
      <c r="E1913" s="38"/>
      <c r="F1913" s="38" t="s">
        <v>4632</v>
      </c>
      <c r="K1913" s="44">
        <v>1.68</v>
      </c>
    </row>
    <row r="1914" spans="3:11">
      <c r="C1914" s="38" t="s">
        <v>1386</v>
      </c>
      <c r="D1914" s="38" t="s">
        <v>4633</v>
      </c>
      <c r="E1914" s="38"/>
      <c r="F1914" s="38" t="s">
        <v>4634</v>
      </c>
      <c r="K1914" s="44">
        <v>36.56</v>
      </c>
    </row>
    <row r="1915" spans="3:11">
      <c r="C1915" s="38" t="s">
        <v>1386</v>
      </c>
      <c r="D1915" s="38" t="s">
        <v>4635</v>
      </c>
      <c r="E1915" s="38"/>
      <c r="F1915" s="38" t="s">
        <v>4636</v>
      </c>
      <c r="K1915" s="44">
        <v>10.91</v>
      </c>
    </row>
    <row r="1916" spans="3:11">
      <c r="C1916" s="38" t="s">
        <v>1386</v>
      </c>
      <c r="D1916" s="38" t="s">
        <v>4637</v>
      </c>
      <c r="E1916" s="38"/>
      <c r="F1916" s="38" t="s">
        <v>4638</v>
      </c>
      <c r="K1916" s="44">
        <v>24.79</v>
      </c>
    </row>
    <row r="1917" spans="3:11">
      <c r="C1917" s="38" t="s">
        <v>1386</v>
      </c>
      <c r="D1917" s="38" t="s">
        <v>4639</v>
      </c>
      <c r="E1917" s="38"/>
      <c r="F1917" s="38" t="s">
        <v>4640</v>
      </c>
      <c r="K1917" s="44">
        <v>67.52</v>
      </c>
    </row>
    <row r="1918" spans="3:11">
      <c r="C1918" s="38" t="s">
        <v>1386</v>
      </c>
      <c r="D1918" s="38" t="s">
        <v>10203</v>
      </c>
      <c r="E1918" s="38"/>
      <c r="F1918" s="38" t="s">
        <v>10204</v>
      </c>
      <c r="K1918" s="44">
        <v>9.39</v>
      </c>
    </row>
    <row r="1919" spans="3:11">
      <c r="C1919" s="38" t="s">
        <v>1386</v>
      </c>
      <c r="D1919" s="38" t="s">
        <v>4641</v>
      </c>
      <c r="E1919" s="38"/>
      <c r="F1919" s="38" t="s">
        <v>4642</v>
      </c>
      <c r="K1919" s="44">
        <v>5.04</v>
      </c>
    </row>
    <row r="1920" spans="3:11">
      <c r="C1920" s="38" t="s">
        <v>1386</v>
      </c>
      <c r="D1920" s="38" t="s">
        <v>4643</v>
      </c>
      <c r="E1920" s="38"/>
      <c r="F1920" s="38" t="s">
        <v>4644</v>
      </c>
      <c r="K1920" s="44">
        <v>4.5199999999999996</v>
      </c>
    </row>
    <row r="1921" spans="3:11">
      <c r="C1921" s="38" t="s">
        <v>1386</v>
      </c>
      <c r="D1921" s="38" t="s">
        <v>4645</v>
      </c>
      <c r="E1921" s="38"/>
      <c r="F1921" s="38" t="s">
        <v>4646</v>
      </c>
      <c r="K1921" s="44">
        <v>1.18</v>
      </c>
    </row>
    <row r="1922" spans="3:11">
      <c r="C1922" s="38" t="s">
        <v>1386</v>
      </c>
      <c r="D1922" s="38" t="s">
        <v>4647</v>
      </c>
      <c r="E1922" s="38"/>
      <c r="F1922" s="38" t="s">
        <v>4648</v>
      </c>
      <c r="K1922" s="44">
        <v>20.190000000000001</v>
      </c>
    </row>
    <row r="1923" spans="3:11">
      <c r="C1923" s="38" t="s">
        <v>1386</v>
      </c>
      <c r="D1923" s="38" t="s">
        <v>4649</v>
      </c>
      <c r="E1923" s="38"/>
      <c r="F1923" s="38" t="s">
        <v>4650</v>
      </c>
      <c r="K1923" s="44">
        <v>5.04</v>
      </c>
    </row>
    <row r="1924" spans="3:11">
      <c r="C1924" s="38" t="s">
        <v>1386</v>
      </c>
      <c r="D1924" s="38" t="s">
        <v>4651</v>
      </c>
      <c r="E1924" s="38"/>
      <c r="F1924" s="38" t="s">
        <v>4652</v>
      </c>
      <c r="K1924" s="44">
        <v>8.5299999999999994</v>
      </c>
    </row>
    <row r="1925" spans="3:11">
      <c r="C1925" s="38" t="s">
        <v>1386</v>
      </c>
      <c r="D1925" s="38" t="s">
        <v>4653</v>
      </c>
      <c r="E1925" s="38"/>
      <c r="F1925" s="38" t="s">
        <v>4654</v>
      </c>
      <c r="K1925" s="44">
        <v>7.51</v>
      </c>
    </row>
    <row r="1926" spans="3:11">
      <c r="C1926" s="38" t="s">
        <v>1386</v>
      </c>
      <c r="D1926" s="38" t="s">
        <v>4655</v>
      </c>
      <c r="E1926" s="38"/>
      <c r="F1926" s="38" t="s">
        <v>4656</v>
      </c>
      <c r="K1926" s="44">
        <v>3.89</v>
      </c>
    </row>
    <row r="1927" spans="3:11">
      <c r="C1927" s="38" t="s">
        <v>1386</v>
      </c>
      <c r="D1927" s="38" t="s">
        <v>4657</v>
      </c>
      <c r="E1927" s="38"/>
      <c r="F1927" s="38" t="s">
        <v>4658</v>
      </c>
      <c r="K1927" s="44">
        <v>2.6</v>
      </c>
    </row>
    <row r="1928" spans="3:11">
      <c r="C1928" s="38" t="s">
        <v>1386</v>
      </c>
      <c r="D1928" s="38" t="s">
        <v>4659</v>
      </c>
      <c r="E1928" s="38"/>
      <c r="F1928" s="38" t="s">
        <v>4660</v>
      </c>
      <c r="K1928" s="44">
        <v>5.04</v>
      </c>
    </row>
    <row r="1929" spans="3:11">
      <c r="C1929" s="38" t="s">
        <v>1386</v>
      </c>
      <c r="D1929" s="38" t="s">
        <v>4661</v>
      </c>
      <c r="E1929" s="38"/>
      <c r="F1929" s="38" t="s">
        <v>4662</v>
      </c>
      <c r="K1929" s="44">
        <v>40.67</v>
      </c>
    </row>
    <row r="1930" spans="3:11">
      <c r="C1930" s="38" t="s">
        <v>1386</v>
      </c>
      <c r="D1930" s="38" t="s">
        <v>4663</v>
      </c>
      <c r="E1930" s="38"/>
      <c r="F1930" s="38" t="s">
        <v>4664</v>
      </c>
      <c r="K1930" s="44">
        <v>5.04</v>
      </c>
    </row>
    <row r="1931" spans="3:11">
      <c r="C1931" s="38" t="s">
        <v>1386</v>
      </c>
      <c r="D1931" s="38" t="s">
        <v>4665</v>
      </c>
      <c r="E1931" s="38"/>
      <c r="F1931" s="38" t="s">
        <v>4666</v>
      </c>
      <c r="K1931" s="44">
        <v>5.04</v>
      </c>
    </row>
    <row r="1932" spans="3:11">
      <c r="C1932" s="38" t="s">
        <v>1386</v>
      </c>
      <c r="D1932" s="38" t="s">
        <v>4667</v>
      </c>
      <c r="E1932" s="38"/>
      <c r="F1932" s="38" t="s">
        <v>4668</v>
      </c>
      <c r="K1932" s="44">
        <v>24.88</v>
      </c>
    </row>
    <row r="1933" spans="3:11">
      <c r="C1933" s="38" t="s">
        <v>1386</v>
      </c>
      <c r="D1933" s="38" t="s">
        <v>4669</v>
      </c>
      <c r="E1933" s="38"/>
      <c r="F1933" s="38" t="s">
        <v>4670</v>
      </c>
      <c r="K1933" s="44">
        <v>43.87</v>
      </c>
    </row>
    <row r="1934" spans="3:11">
      <c r="C1934" s="38" t="s">
        <v>1386</v>
      </c>
      <c r="D1934" s="38" t="s">
        <v>4671</v>
      </c>
      <c r="E1934" s="38"/>
      <c r="F1934" s="38" t="s">
        <v>4672</v>
      </c>
      <c r="K1934" s="44">
        <v>2.54</v>
      </c>
    </row>
    <row r="1935" spans="3:11">
      <c r="C1935" s="38" t="s">
        <v>1386</v>
      </c>
      <c r="D1935" s="38" t="s">
        <v>4673</v>
      </c>
      <c r="E1935" s="38"/>
      <c r="F1935" s="38" t="s">
        <v>4674</v>
      </c>
      <c r="K1935" s="44">
        <v>95.46</v>
      </c>
    </row>
    <row r="1936" spans="3:11">
      <c r="C1936" s="38" t="s">
        <v>1386</v>
      </c>
      <c r="D1936" s="38" t="s">
        <v>4675</v>
      </c>
      <c r="E1936" s="38"/>
      <c r="F1936" s="38" t="s">
        <v>4676</v>
      </c>
      <c r="K1936" s="44">
        <v>11.04</v>
      </c>
    </row>
    <row r="1937" spans="3:11">
      <c r="C1937" s="38" t="s">
        <v>1386</v>
      </c>
      <c r="D1937" s="38" t="s">
        <v>4677</v>
      </c>
      <c r="E1937" s="38"/>
      <c r="F1937" s="38" t="s">
        <v>4678</v>
      </c>
      <c r="K1937" s="44">
        <v>6.72</v>
      </c>
    </row>
    <row r="1938" spans="3:11">
      <c r="C1938" s="38" t="s">
        <v>1386</v>
      </c>
      <c r="D1938" s="38" t="s">
        <v>4679</v>
      </c>
      <c r="E1938" s="38"/>
      <c r="F1938" s="38" t="s">
        <v>4680</v>
      </c>
      <c r="K1938" s="44">
        <v>7.02</v>
      </c>
    </row>
    <row r="1939" spans="3:11">
      <c r="C1939" s="38" t="s">
        <v>1386</v>
      </c>
      <c r="D1939" s="38" t="s">
        <v>4681</v>
      </c>
      <c r="E1939" s="38"/>
      <c r="F1939" s="38" t="s">
        <v>4682</v>
      </c>
      <c r="K1939" s="44">
        <v>2.34</v>
      </c>
    </row>
    <row r="1940" spans="3:11">
      <c r="C1940" s="38" t="s">
        <v>1386</v>
      </c>
      <c r="D1940" s="38" t="s">
        <v>4683</v>
      </c>
      <c r="E1940" s="38"/>
      <c r="F1940" s="38" t="s">
        <v>4684</v>
      </c>
      <c r="K1940" s="44">
        <v>9.7899999999999991</v>
      </c>
    </row>
    <row r="1941" spans="3:11">
      <c r="C1941" s="38" t="s">
        <v>1386</v>
      </c>
      <c r="D1941" s="38" t="s">
        <v>4685</v>
      </c>
      <c r="E1941" s="38"/>
      <c r="F1941" s="38" t="s">
        <v>4686</v>
      </c>
      <c r="K1941" s="44">
        <v>43.16</v>
      </c>
    </row>
    <row r="1942" spans="3:11">
      <c r="C1942" s="38" t="s">
        <v>1386</v>
      </c>
      <c r="D1942" s="38" t="s">
        <v>10205</v>
      </c>
      <c r="E1942" s="38"/>
      <c r="F1942" s="38" t="s">
        <v>10206</v>
      </c>
      <c r="K1942" s="44">
        <v>5.05</v>
      </c>
    </row>
    <row r="1943" spans="3:11">
      <c r="C1943" s="38" t="s">
        <v>1386</v>
      </c>
      <c r="D1943" s="38" t="s">
        <v>4687</v>
      </c>
      <c r="E1943" s="38"/>
      <c r="F1943" s="38" t="s">
        <v>4688</v>
      </c>
      <c r="K1943" s="44">
        <v>23.99</v>
      </c>
    </row>
    <row r="1944" spans="3:11">
      <c r="C1944" s="38" t="s">
        <v>1386</v>
      </c>
      <c r="D1944" s="38" t="s">
        <v>4689</v>
      </c>
      <c r="E1944" s="38"/>
      <c r="F1944" s="38" t="s">
        <v>4690</v>
      </c>
      <c r="K1944" s="44">
        <v>49.87</v>
      </c>
    </row>
    <row r="1945" spans="3:11">
      <c r="C1945" s="38" t="s">
        <v>1386</v>
      </c>
      <c r="D1945" s="38" t="s">
        <v>4691</v>
      </c>
      <c r="E1945" s="38"/>
      <c r="F1945" s="38" t="s">
        <v>4692</v>
      </c>
      <c r="K1945" s="44">
        <v>6.24</v>
      </c>
    </row>
    <row r="1946" spans="3:11">
      <c r="C1946" s="38" t="s">
        <v>1386</v>
      </c>
      <c r="D1946" s="38" t="s">
        <v>4693</v>
      </c>
      <c r="E1946" s="38"/>
      <c r="F1946" s="38" t="s">
        <v>4694</v>
      </c>
      <c r="K1946" s="44">
        <v>10.72</v>
      </c>
    </row>
    <row r="1947" spans="3:11">
      <c r="C1947" s="38" t="s">
        <v>1386</v>
      </c>
      <c r="D1947" s="38" t="s">
        <v>4695</v>
      </c>
      <c r="E1947" s="38"/>
      <c r="F1947" s="38" t="s">
        <v>4696</v>
      </c>
      <c r="K1947" s="44">
        <v>7.81</v>
      </c>
    </row>
    <row r="1948" spans="3:11">
      <c r="C1948" s="38" t="s">
        <v>1386</v>
      </c>
      <c r="D1948" s="38" t="s">
        <v>4697</v>
      </c>
      <c r="E1948" s="38"/>
      <c r="F1948" s="38" t="s">
        <v>4698</v>
      </c>
      <c r="K1948" s="44">
        <v>30.65</v>
      </c>
    </row>
    <row r="1949" spans="3:11">
      <c r="C1949" s="38" t="s">
        <v>1386</v>
      </c>
      <c r="D1949" s="38" t="s">
        <v>4699</v>
      </c>
      <c r="E1949" s="38"/>
      <c r="F1949" s="38" t="s">
        <v>4700</v>
      </c>
      <c r="K1949" s="44">
        <v>46.77</v>
      </c>
    </row>
    <row r="1950" spans="3:11">
      <c r="C1950" s="38" t="s">
        <v>1386</v>
      </c>
      <c r="D1950" s="38" t="s">
        <v>4701</v>
      </c>
      <c r="E1950" s="38"/>
      <c r="F1950" s="38" t="s">
        <v>4702</v>
      </c>
      <c r="K1950" s="44">
        <v>198.05</v>
      </c>
    </row>
    <row r="1951" spans="3:11">
      <c r="C1951" s="38" t="s">
        <v>1386</v>
      </c>
      <c r="D1951" s="38" t="s">
        <v>4703</v>
      </c>
      <c r="E1951" s="38"/>
      <c r="F1951" s="38" t="s">
        <v>4704</v>
      </c>
      <c r="K1951" s="44">
        <v>3.86</v>
      </c>
    </row>
    <row r="1952" spans="3:11">
      <c r="C1952" s="38" t="s">
        <v>1386</v>
      </c>
      <c r="D1952" s="38" t="s">
        <v>4705</v>
      </c>
      <c r="E1952" s="38"/>
      <c r="F1952" s="38" t="s">
        <v>4706</v>
      </c>
      <c r="K1952" s="44">
        <v>10.23</v>
      </c>
    </row>
    <row r="1953" spans="3:11">
      <c r="C1953" s="38" t="s">
        <v>1386</v>
      </c>
      <c r="D1953" s="38" t="s">
        <v>4707</v>
      </c>
      <c r="E1953" s="38"/>
      <c r="F1953" s="38" t="s">
        <v>4708</v>
      </c>
      <c r="K1953" s="44">
        <v>1.1599999999999999</v>
      </c>
    </row>
    <row r="1954" spans="3:11">
      <c r="C1954" s="38" t="s">
        <v>1386</v>
      </c>
      <c r="D1954" s="38" t="s">
        <v>4709</v>
      </c>
      <c r="E1954" s="38"/>
      <c r="F1954" s="38" t="s">
        <v>4710</v>
      </c>
      <c r="K1954" s="44">
        <v>8.18</v>
      </c>
    </row>
    <row r="1955" spans="3:11">
      <c r="C1955" s="38" t="s">
        <v>1386</v>
      </c>
      <c r="D1955" s="38" t="s">
        <v>4711</v>
      </c>
      <c r="E1955" s="38"/>
      <c r="F1955" s="38" t="s">
        <v>4712</v>
      </c>
      <c r="K1955" s="44">
        <v>3.07</v>
      </c>
    </row>
    <row r="1956" spans="3:11">
      <c r="C1956" s="38" t="s">
        <v>1386</v>
      </c>
      <c r="D1956" s="38" t="s">
        <v>10207</v>
      </c>
      <c r="E1956" s="38"/>
      <c r="F1956" s="38" t="s">
        <v>10208</v>
      </c>
      <c r="K1956" s="44">
        <v>2.02</v>
      </c>
    </row>
    <row r="1957" spans="3:11">
      <c r="C1957" s="38" t="s">
        <v>1386</v>
      </c>
      <c r="D1957" s="38" t="s">
        <v>4713</v>
      </c>
      <c r="E1957" s="38"/>
      <c r="F1957" s="38" t="s">
        <v>4714</v>
      </c>
      <c r="K1957" s="44">
        <v>6.19</v>
      </c>
    </row>
    <row r="1958" spans="3:11">
      <c r="C1958" s="38" t="s">
        <v>1386</v>
      </c>
      <c r="D1958" s="38" t="s">
        <v>4715</v>
      </c>
      <c r="E1958" s="38"/>
      <c r="F1958" s="38" t="s">
        <v>4716</v>
      </c>
      <c r="K1958" s="44">
        <v>2.2400000000000002</v>
      </c>
    </row>
    <row r="1959" spans="3:11">
      <c r="C1959" s="38" t="s">
        <v>1386</v>
      </c>
      <c r="D1959" s="38" t="s">
        <v>4717</v>
      </c>
      <c r="E1959" s="38"/>
      <c r="F1959" s="38" t="s">
        <v>4718</v>
      </c>
      <c r="K1959" s="44">
        <v>3.07</v>
      </c>
    </row>
    <row r="1960" spans="3:11">
      <c r="C1960" s="38" t="s">
        <v>1386</v>
      </c>
      <c r="D1960" s="38" t="s">
        <v>4719</v>
      </c>
      <c r="E1960" s="38"/>
      <c r="F1960" s="38" t="s">
        <v>4720</v>
      </c>
      <c r="K1960" s="44">
        <v>3.59</v>
      </c>
    </row>
    <row r="1961" spans="3:11">
      <c r="C1961" s="38" t="s">
        <v>1386</v>
      </c>
      <c r="D1961" s="38" t="s">
        <v>4721</v>
      </c>
      <c r="E1961" s="38"/>
      <c r="F1961" s="38" t="s">
        <v>4722</v>
      </c>
      <c r="K1961" s="44">
        <v>3.37</v>
      </c>
    </row>
    <row r="1962" spans="3:11">
      <c r="C1962" s="38" t="s">
        <v>1386</v>
      </c>
      <c r="D1962" s="38" t="s">
        <v>4723</v>
      </c>
      <c r="E1962" s="38"/>
      <c r="F1962" s="38" t="s">
        <v>4724</v>
      </c>
      <c r="K1962" s="44">
        <v>1.68</v>
      </c>
    </row>
    <row r="1963" spans="3:11">
      <c r="C1963" s="38" t="s">
        <v>1386</v>
      </c>
      <c r="D1963" s="38" t="s">
        <v>4725</v>
      </c>
      <c r="E1963" s="38"/>
      <c r="F1963" s="38" t="s">
        <v>4726</v>
      </c>
      <c r="K1963" s="44">
        <v>6.18</v>
      </c>
    </row>
    <row r="1964" spans="3:11">
      <c r="C1964" s="38" t="s">
        <v>1386</v>
      </c>
      <c r="D1964" s="38" t="s">
        <v>4727</v>
      </c>
      <c r="E1964" s="38"/>
      <c r="F1964" s="38" t="s">
        <v>4728</v>
      </c>
      <c r="K1964" s="44">
        <v>11.55</v>
      </c>
    </row>
    <row r="1965" spans="3:11">
      <c r="C1965" s="38" t="s">
        <v>1386</v>
      </c>
      <c r="D1965" s="38" t="s">
        <v>10209</v>
      </c>
      <c r="E1965" s="38"/>
      <c r="F1965" s="38" t="s">
        <v>10210</v>
      </c>
      <c r="K1965" s="44">
        <v>3.83</v>
      </c>
    </row>
    <row r="1966" spans="3:11">
      <c r="C1966" s="38" t="s">
        <v>1386</v>
      </c>
      <c r="D1966" s="38" t="s">
        <v>4729</v>
      </c>
      <c r="E1966" s="38"/>
      <c r="F1966" s="38" t="s">
        <v>4730</v>
      </c>
      <c r="K1966" s="44">
        <v>7.12</v>
      </c>
    </row>
    <row r="1967" spans="3:11">
      <c r="C1967" s="38" t="s">
        <v>1386</v>
      </c>
      <c r="D1967" s="38" t="s">
        <v>4731</v>
      </c>
      <c r="E1967" s="38"/>
      <c r="F1967" s="38" t="s">
        <v>4732</v>
      </c>
      <c r="K1967" s="44">
        <v>2.42</v>
      </c>
    </row>
    <row r="1968" spans="3:11">
      <c r="C1968" s="38" t="s">
        <v>1386</v>
      </c>
      <c r="D1968" s="38" t="s">
        <v>4733</v>
      </c>
      <c r="E1968" s="38"/>
      <c r="F1968" s="38" t="s">
        <v>4734</v>
      </c>
      <c r="K1968" s="44">
        <v>50.94</v>
      </c>
    </row>
    <row r="1969" spans="3:11">
      <c r="C1969" s="38" t="s">
        <v>1386</v>
      </c>
      <c r="D1969" s="38" t="s">
        <v>4735</v>
      </c>
      <c r="E1969" s="38"/>
      <c r="F1969" s="38" t="s">
        <v>4736</v>
      </c>
      <c r="K1969" s="44">
        <v>3.1</v>
      </c>
    </row>
    <row r="1970" spans="3:11">
      <c r="C1970" s="38" t="s">
        <v>1386</v>
      </c>
      <c r="D1970" s="38" t="s">
        <v>4737</v>
      </c>
      <c r="E1970" s="38"/>
      <c r="F1970" s="38" t="s">
        <v>4738</v>
      </c>
      <c r="K1970" s="44">
        <v>6.24</v>
      </c>
    </row>
    <row r="1971" spans="3:11">
      <c r="C1971" s="38" t="s">
        <v>1386</v>
      </c>
      <c r="D1971" s="38" t="s">
        <v>4739</v>
      </c>
      <c r="E1971" s="38"/>
      <c r="F1971" s="38" t="s">
        <v>4740</v>
      </c>
      <c r="K1971" s="44">
        <v>8.76</v>
      </c>
    </row>
    <row r="1972" spans="3:11">
      <c r="C1972" s="38" t="s">
        <v>1386</v>
      </c>
      <c r="D1972" s="38" t="s">
        <v>4741</v>
      </c>
      <c r="E1972" s="38"/>
      <c r="F1972" s="38" t="s">
        <v>4742</v>
      </c>
      <c r="K1972" s="44">
        <v>47.71</v>
      </c>
    </row>
    <row r="1973" spans="3:11">
      <c r="C1973" s="38" t="s">
        <v>1386</v>
      </c>
      <c r="D1973" s="38" t="s">
        <v>4743</v>
      </c>
      <c r="E1973" s="38"/>
      <c r="F1973" s="38" t="s">
        <v>4744</v>
      </c>
      <c r="K1973" s="44">
        <v>20.38</v>
      </c>
    </row>
    <row r="1974" spans="3:11">
      <c r="C1974" s="38" t="s">
        <v>1386</v>
      </c>
      <c r="D1974" s="38" t="s">
        <v>10211</v>
      </c>
      <c r="E1974" s="38"/>
      <c r="F1974" s="38" t="s">
        <v>10212</v>
      </c>
      <c r="K1974" s="44">
        <v>4.21</v>
      </c>
    </row>
    <row r="1975" spans="3:11">
      <c r="C1975" s="38" t="s">
        <v>1386</v>
      </c>
      <c r="D1975" s="38" t="s">
        <v>10213</v>
      </c>
      <c r="E1975" s="38"/>
      <c r="F1975" s="38" t="s">
        <v>10214</v>
      </c>
      <c r="K1975" s="44">
        <v>91.14</v>
      </c>
    </row>
    <row r="1976" spans="3:11">
      <c r="C1976" s="38" t="s">
        <v>1386</v>
      </c>
      <c r="D1976" s="38" t="s">
        <v>4745</v>
      </c>
      <c r="E1976" s="38"/>
      <c r="F1976" s="38" t="s">
        <v>4746</v>
      </c>
      <c r="K1976" s="44">
        <v>7.95</v>
      </c>
    </row>
    <row r="1977" spans="3:11">
      <c r="C1977" s="38" t="s">
        <v>1386</v>
      </c>
      <c r="D1977" s="38" t="s">
        <v>4747</v>
      </c>
      <c r="E1977" s="38"/>
      <c r="F1977" s="38" t="s">
        <v>4748</v>
      </c>
      <c r="K1977" s="44">
        <v>45.32</v>
      </c>
    </row>
    <row r="1978" spans="3:11">
      <c r="C1978" s="38" t="s">
        <v>1386</v>
      </c>
      <c r="D1978" s="38" t="s">
        <v>4749</v>
      </c>
      <c r="E1978" s="38"/>
      <c r="F1978" s="38" t="s">
        <v>4750</v>
      </c>
      <c r="K1978" s="44">
        <v>6.84</v>
      </c>
    </row>
    <row r="1979" spans="3:11">
      <c r="C1979" s="38" t="s">
        <v>1386</v>
      </c>
      <c r="D1979" s="38" t="s">
        <v>4751</v>
      </c>
      <c r="E1979" s="38"/>
      <c r="F1979" s="38" t="s">
        <v>4752</v>
      </c>
      <c r="K1979" s="44">
        <v>51.99</v>
      </c>
    </row>
    <row r="1980" spans="3:11">
      <c r="C1980" s="38" t="s">
        <v>1386</v>
      </c>
      <c r="D1980" s="38" t="s">
        <v>4753</v>
      </c>
      <c r="E1980" s="38"/>
      <c r="F1980" s="38" t="s">
        <v>4754</v>
      </c>
      <c r="K1980" s="44">
        <v>51.77</v>
      </c>
    </row>
    <row r="1981" spans="3:11">
      <c r="C1981" s="38" t="s">
        <v>1386</v>
      </c>
      <c r="D1981" s="38" t="s">
        <v>10215</v>
      </c>
      <c r="E1981" s="38"/>
      <c r="F1981" s="38" t="s">
        <v>10216</v>
      </c>
      <c r="K1981" s="44">
        <v>3.71</v>
      </c>
    </row>
    <row r="1982" spans="3:11">
      <c r="C1982" s="38" t="s">
        <v>1386</v>
      </c>
      <c r="D1982" s="38" t="s">
        <v>4755</v>
      </c>
      <c r="E1982" s="38"/>
      <c r="F1982" s="38" t="s">
        <v>4756</v>
      </c>
      <c r="K1982" s="44">
        <v>39.82</v>
      </c>
    </row>
    <row r="1983" spans="3:11">
      <c r="C1983" s="38" t="s">
        <v>1386</v>
      </c>
      <c r="D1983" s="38" t="s">
        <v>4757</v>
      </c>
      <c r="E1983" s="38"/>
      <c r="F1983" s="38" t="s">
        <v>4758</v>
      </c>
      <c r="K1983" s="44">
        <v>6.9</v>
      </c>
    </row>
    <row r="1984" spans="3:11">
      <c r="C1984" s="38" t="s">
        <v>1386</v>
      </c>
      <c r="D1984" s="38" t="s">
        <v>4759</v>
      </c>
      <c r="E1984" s="38"/>
      <c r="F1984" s="38" t="s">
        <v>4760</v>
      </c>
      <c r="K1984" s="44">
        <v>20.84</v>
      </c>
    </row>
    <row r="1985" spans="3:11">
      <c r="C1985" s="38" t="s">
        <v>1386</v>
      </c>
      <c r="D1985" s="38" t="s">
        <v>10217</v>
      </c>
      <c r="E1985" s="38"/>
      <c r="F1985" s="38" t="s">
        <v>10218</v>
      </c>
      <c r="K1985" s="44">
        <v>8.49</v>
      </c>
    </row>
    <row r="1986" spans="3:11">
      <c r="C1986" s="38" t="s">
        <v>1386</v>
      </c>
      <c r="D1986" s="38" t="s">
        <v>4761</v>
      </c>
      <c r="E1986" s="38"/>
      <c r="F1986" s="38" t="s">
        <v>4762</v>
      </c>
      <c r="K1986" s="44">
        <v>3.36</v>
      </c>
    </row>
    <row r="1987" spans="3:11">
      <c r="C1987" s="38" t="s">
        <v>1386</v>
      </c>
      <c r="D1987" s="38" t="s">
        <v>4763</v>
      </c>
      <c r="E1987" s="38"/>
      <c r="F1987" s="38" t="s">
        <v>4764</v>
      </c>
      <c r="K1987" s="44">
        <v>182.08</v>
      </c>
    </row>
    <row r="1988" spans="3:11">
      <c r="C1988" s="38" t="s">
        <v>1386</v>
      </c>
      <c r="D1988" s="38" t="s">
        <v>4765</v>
      </c>
      <c r="E1988" s="38"/>
      <c r="F1988" s="38" t="s">
        <v>4766</v>
      </c>
      <c r="K1988" s="44">
        <v>5.04</v>
      </c>
    </row>
    <row r="1989" spans="3:11">
      <c r="C1989" s="38" t="s">
        <v>1386</v>
      </c>
      <c r="D1989" s="38" t="s">
        <v>4767</v>
      </c>
      <c r="E1989" s="38"/>
      <c r="F1989" s="38" t="s">
        <v>4768</v>
      </c>
      <c r="K1989" s="44">
        <v>17.3</v>
      </c>
    </row>
    <row r="1990" spans="3:11">
      <c r="C1990" s="38" t="s">
        <v>1386</v>
      </c>
      <c r="D1990" s="38" t="s">
        <v>4769</v>
      </c>
      <c r="E1990" s="38"/>
      <c r="F1990" s="38" t="s">
        <v>4770</v>
      </c>
      <c r="K1990" s="44">
        <v>13.67</v>
      </c>
    </row>
    <row r="1991" spans="3:11">
      <c r="C1991" s="38" t="s">
        <v>1386</v>
      </c>
      <c r="D1991" s="38" t="s">
        <v>4771</v>
      </c>
      <c r="E1991" s="38"/>
      <c r="F1991" s="38" t="s">
        <v>4772</v>
      </c>
      <c r="K1991" s="44">
        <v>2.27</v>
      </c>
    </row>
    <row r="1992" spans="3:11">
      <c r="C1992" s="38" t="s">
        <v>1386</v>
      </c>
      <c r="D1992" s="38" t="s">
        <v>4773</v>
      </c>
      <c r="E1992" s="38"/>
      <c r="F1992" s="38" t="s">
        <v>4774</v>
      </c>
      <c r="K1992" s="44">
        <v>57.46</v>
      </c>
    </row>
    <row r="1993" spans="3:11">
      <c r="C1993" s="38" t="s">
        <v>1386</v>
      </c>
      <c r="D1993" s="38" t="s">
        <v>10219</v>
      </c>
      <c r="E1993" s="38"/>
      <c r="F1993" s="38" t="s">
        <v>10220</v>
      </c>
      <c r="K1993" s="44">
        <v>3.36</v>
      </c>
    </row>
    <row r="1994" spans="3:11">
      <c r="C1994" s="38" t="s">
        <v>1386</v>
      </c>
      <c r="D1994" s="38" t="s">
        <v>4775</v>
      </c>
      <c r="E1994" s="38"/>
      <c r="F1994" s="38" t="s">
        <v>4776</v>
      </c>
      <c r="K1994" s="44">
        <v>14.2</v>
      </c>
    </row>
    <row r="1995" spans="3:11">
      <c r="C1995" s="38" t="s">
        <v>1386</v>
      </c>
      <c r="D1995" s="38" t="s">
        <v>4777</v>
      </c>
      <c r="E1995" s="38"/>
      <c r="F1995" s="38" t="s">
        <v>4778</v>
      </c>
      <c r="K1995" s="44">
        <v>33.340000000000003</v>
      </c>
    </row>
    <row r="1996" spans="3:11">
      <c r="C1996" s="38" t="s">
        <v>1386</v>
      </c>
      <c r="D1996" s="38" t="s">
        <v>4779</v>
      </c>
      <c r="E1996" s="38"/>
      <c r="F1996" s="38" t="s">
        <v>4780</v>
      </c>
      <c r="K1996" s="44">
        <v>5.47</v>
      </c>
    </row>
    <row r="1997" spans="3:11">
      <c r="C1997" s="38" t="s">
        <v>1386</v>
      </c>
      <c r="D1997" s="38" t="s">
        <v>4781</v>
      </c>
      <c r="E1997" s="38"/>
      <c r="F1997" s="38" t="s">
        <v>4782</v>
      </c>
      <c r="K1997" s="44">
        <v>0.47</v>
      </c>
    </row>
    <row r="1998" spans="3:11">
      <c r="C1998" s="38" t="s">
        <v>1386</v>
      </c>
      <c r="D1998" s="38" t="s">
        <v>4783</v>
      </c>
      <c r="E1998" s="38"/>
      <c r="F1998" s="38" t="s">
        <v>4784</v>
      </c>
      <c r="K1998" s="44">
        <v>5.27</v>
      </c>
    </row>
    <row r="1999" spans="3:11">
      <c r="C1999" s="38" t="s">
        <v>1386</v>
      </c>
      <c r="D1999" s="38" t="s">
        <v>10221</v>
      </c>
      <c r="E1999" s="38"/>
      <c r="F1999" s="38" t="s">
        <v>10222</v>
      </c>
      <c r="K1999" s="44">
        <v>5.28</v>
      </c>
    </row>
    <row r="2000" spans="3:11">
      <c r="C2000" s="38" t="s">
        <v>1386</v>
      </c>
      <c r="D2000" s="38" t="s">
        <v>10223</v>
      </c>
      <c r="E2000" s="38"/>
      <c r="F2000" s="38" t="s">
        <v>10224</v>
      </c>
      <c r="K2000" s="44">
        <v>8.16</v>
      </c>
    </row>
    <row r="2001" spans="3:11">
      <c r="C2001" s="38" t="s">
        <v>1386</v>
      </c>
      <c r="D2001" s="38" t="s">
        <v>4785</v>
      </c>
      <c r="E2001" s="38"/>
      <c r="F2001" s="38" t="s">
        <v>4786</v>
      </c>
      <c r="K2001" s="44">
        <v>32.659999999999997</v>
      </c>
    </row>
    <row r="2002" spans="3:11">
      <c r="C2002" s="38" t="s">
        <v>1386</v>
      </c>
      <c r="D2002" s="38" t="s">
        <v>4787</v>
      </c>
      <c r="E2002" s="38"/>
      <c r="F2002" s="38" t="s">
        <v>4788</v>
      </c>
      <c r="K2002" s="44">
        <v>26.78</v>
      </c>
    </row>
    <row r="2003" spans="3:11">
      <c r="C2003" s="38" t="s">
        <v>1386</v>
      </c>
      <c r="D2003" s="38" t="s">
        <v>4789</v>
      </c>
      <c r="E2003" s="38"/>
      <c r="F2003" s="38" t="s">
        <v>4790</v>
      </c>
      <c r="K2003" s="44">
        <v>5.12</v>
      </c>
    </row>
    <row r="2004" spans="3:11">
      <c r="C2004" s="38" t="s">
        <v>1386</v>
      </c>
      <c r="D2004" s="38" t="s">
        <v>4791</v>
      </c>
      <c r="E2004" s="38"/>
      <c r="F2004" s="38" t="s">
        <v>4792</v>
      </c>
      <c r="K2004" s="44">
        <v>5.04</v>
      </c>
    </row>
    <row r="2005" spans="3:11">
      <c r="C2005" s="38" t="s">
        <v>1386</v>
      </c>
      <c r="D2005" s="38" t="s">
        <v>4793</v>
      </c>
      <c r="E2005" s="38"/>
      <c r="F2005" s="38" t="s">
        <v>4794</v>
      </c>
      <c r="K2005" s="44">
        <v>17.45</v>
      </c>
    </row>
    <row r="2006" spans="3:11">
      <c r="C2006" s="38" t="s">
        <v>1386</v>
      </c>
      <c r="D2006" s="38" t="s">
        <v>4795</v>
      </c>
      <c r="E2006" s="38"/>
      <c r="F2006" s="38" t="s">
        <v>4796</v>
      </c>
      <c r="K2006" s="44">
        <v>85.43</v>
      </c>
    </row>
    <row r="2007" spans="3:11">
      <c r="C2007" s="38" t="s">
        <v>1386</v>
      </c>
      <c r="D2007" s="38" t="s">
        <v>4797</v>
      </c>
      <c r="E2007" s="38"/>
      <c r="F2007" s="38" t="s">
        <v>4798</v>
      </c>
      <c r="K2007" s="44">
        <v>39.97</v>
      </c>
    </row>
    <row r="2008" spans="3:11">
      <c r="C2008" s="38" t="s">
        <v>1386</v>
      </c>
      <c r="D2008" s="38" t="s">
        <v>4799</v>
      </c>
      <c r="E2008" s="38"/>
      <c r="F2008" s="38" t="s">
        <v>4800</v>
      </c>
      <c r="K2008" s="44">
        <v>27.24</v>
      </c>
    </row>
    <row r="2009" spans="3:11">
      <c r="C2009" s="38" t="s">
        <v>1386</v>
      </c>
      <c r="D2009" s="38" t="s">
        <v>4801</v>
      </c>
      <c r="E2009" s="38"/>
      <c r="F2009" s="38" t="s">
        <v>4802</v>
      </c>
      <c r="K2009" s="44">
        <v>12.32</v>
      </c>
    </row>
    <row r="2010" spans="3:11">
      <c r="C2010" s="38" t="s">
        <v>1386</v>
      </c>
      <c r="D2010" s="38" t="s">
        <v>4803</v>
      </c>
      <c r="E2010" s="38"/>
      <c r="F2010" s="38" t="s">
        <v>4804</v>
      </c>
      <c r="K2010" s="44">
        <v>34.909999999999997</v>
      </c>
    </row>
    <row r="2011" spans="3:11">
      <c r="C2011" s="38" t="s">
        <v>1386</v>
      </c>
      <c r="D2011" s="38" t="s">
        <v>10225</v>
      </c>
      <c r="E2011" s="38"/>
      <c r="F2011" s="38" t="s">
        <v>10226</v>
      </c>
      <c r="K2011" s="44">
        <v>18.149999999999999</v>
      </c>
    </row>
    <row r="2012" spans="3:11">
      <c r="C2012" s="38" t="s">
        <v>1386</v>
      </c>
      <c r="D2012" s="38" t="s">
        <v>4805</v>
      </c>
      <c r="E2012" s="38"/>
      <c r="F2012" s="38" t="s">
        <v>4806</v>
      </c>
      <c r="K2012" s="44">
        <v>1.76</v>
      </c>
    </row>
    <row r="2013" spans="3:11">
      <c r="C2013" s="38" t="s">
        <v>1386</v>
      </c>
      <c r="D2013" s="38" t="s">
        <v>4807</v>
      </c>
      <c r="E2013" s="38"/>
      <c r="F2013" s="38" t="s">
        <v>4808</v>
      </c>
      <c r="K2013" s="44">
        <v>248.1</v>
      </c>
    </row>
    <row r="2014" spans="3:11">
      <c r="C2014" s="38" t="s">
        <v>1386</v>
      </c>
      <c r="D2014" s="38" t="s">
        <v>4809</v>
      </c>
      <c r="E2014" s="38"/>
      <c r="F2014" s="38" t="s">
        <v>4810</v>
      </c>
      <c r="K2014" s="44">
        <v>3.7</v>
      </c>
    </row>
    <row r="2015" spans="3:11">
      <c r="C2015" s="38" t="s">
        <v>1386</v>
      </c>
      <c r="D2015" s="38" t="s">
        <v>4811</v>
      </c>
      <c r="E2015" s="38"/>
      <c r="F2015" s="38" t="s">
        <v>4812</v>
      </c>
      <c r="K2015" s="44">
        <v>1.76</v>
      </c>
    </row>
    <row r="2016" spans="3:11">
      <c r="C2016" s="38" t="s">
        <v>1386</v>
      </c>
      <c r="D2016" s="38" t="s">
        <v>4813</v>
      </c>
      <c r="E2016" s="38"/>
      <c r="F2016" s="38" t="s">
        <v>4814</v>
      </c>
      <c r="K2016" s="44">
        <v>4.5599999999999996</v>
      </c>
    </row>
    <row r="2017" spans="3:11">
      <c r="C2017" s="38" t="s">
        <v>1386</v>
      </c>
      <c r="D2017" s="38" t="s">
        <v>4815</v>
      </c>
      <c r="E2017" s="38"/>
      <c r="F2017" s="38" t="s">
        <v>4816</v>
      </c>
      <c r="K2017" s="44">
        <v>32.54</v>
      </c>
    </row>
    <row r="2018" spans="3:11">
      <c r="C2018" s="38" t="s">
        <v>1386</v>
      </c>
      <c r="D2018" s="38" t="s">
        <v>4817</v>
      </c>
      <c r="E2018" s="38"/>
      <c r="F2018" s="38" t="s">
        <v>4818</v>
      </c>
      <c r="K2018" s="44">
        <v>1.83</v>
      </c>
    </row>
    <row r="2019" spans="3:11">
      <c r="C2019" s="38" t="s">
        <v>1386</v>
      </c>
      <c r="D2019" s="38" t="s">
        <v>4819</v>
      </c>
      <c r="E2019" s="38"/>
      <c r="F2019" s="38" t="s">
        <v>4820</v>
      </c>
      <c r="K2019" s="44">
        <v>39.74</v>
      </c>
    </row>
    <row r="2020" spans="3:11">
      <c r="C2020" s="38" t="s">
        <v>1386</v>
      </c>
      <c r="D2020" s="38" t="s">
        <v>4821</v>
      </c>
      <c r="E2020" s="38"/>
      <c r="F2020" s="38" t="s">
        <v>4822</v>
      </c>
      <c r="K2020" s="44">
        <v>0.71</v>
      </c>
    </row>
    <row r="2021" spans="3:11">
      <c r="C2021" s="38" t="s">
        <v>1386</v>
      </c>
      <c r="D2021" s="38" t="s">
        <v>4823</v>
      </c>
      <c r="E2021" s="38"/>
      <c r="F2021" s="38" t="s">
        <v>4824</v>
      </c>
      <c r="K2021" s="44">
        <v>3.12</v>
      </c>
    </row>
    <row r="2022" spans="3:11">
      <c r="C2022" s="38" t="s">
        <v>1386</v>
      </c>
      <c r="D2022" s="38" t="s">
        <v>4825</v>
      </c>
      <c r="E2022" s="38"/>
      <c r="F2022" s="38" t="s">
        <v>4826</v>
      </c>
      <c r="K2022" s="44">
        <v>6.6</v>
      </c>
    </row>
    <row r="2023" spans="3:11">
      <c r="C2023" s="38" t="s">
        <v>1386</v>
      </c>
      <c r="D2023" s="38" t="s">
        <v>4827</v>
      </c>
      <c r="E2023" s="38"/>
      <c r="F2023" s="38" t="s">
        <v>4828</v>
      </c>
      <c r="K2023" s="44">
        <v>14.17</v>
      </c>
    </row>
    <row r="2024" spans="3:11">
      <c r="C2024" s="38" t="s">
        <v>1386</v>
      </c>
      <c r="D2024" s="38" t="s">
        <v>4829</v>
      </c>
      <c r="E2024" s="38"/>
      <c r="F2024" s="38" t="s">
        <v>4830</v>
      </c>
      <c r="K2024" s="44">
        <v>5.04</v>
      </c>
    </row>
    <row r="2025" spans="3:11">
      <c r="C2025" s="38" t="s">
        <v>1386</v>
      </c>
      <c r="D2025" s="38" t="s">
        <v>4831</v>
      </c>
      <c r="E2025" s="38"/>
      <c r="F2025" s="38" t="s">
        <v>4832</v>
      </c>
      <c r="K2025" s="44">
        <v>16.149999999999999</v>
      </c>
    </row>
    <row r="2026" spans="3:11">
      <c r="C2026" s="38" t="s">
        <v>1386</v>
      </c>
      <c r="D2026" s="38" t="s">
        <v>4833</v>
      </c>
      <c r="E2026" s="38"/>
      <c r="F2026" s="38" t="s">
        <v>4834</v>
      </c>
      <c r="K2026" s="44">
        <v>12.9</v>
      </c>
    </row>
    <row r="2027" spans="3:11">
      <c r="C2027" s="38" t="s">
        <v>1386</v>
      </c>
      <c r="D2027" s="38" t="s">
        <v>4835</v>
      </c>
      <c r="E2027" s="38"/>
      <c r="F2027" s="38" t="s">
        <v>4836</v>
      </c>
      <c r="K2027" s="44">
        <v>17.18</v>
      </c>
    </row>
    <row r="2028" spans="3:11">
      <c r="C2028" s="38" t="s">
        <v>1386</v>
      </c>
      <c r="D2028" s="38" t="s">
        <v>4837</v>
      </c>
      <c r="E2028" s="38"/>
      <c r="F2028" s="38" t="s">
        <v>4838</v>
      </c>
      <c r="K2028" s="44">
        <v>5.04</v>
      </c>
    </row>
    <row r="2029" spans="3:11">
      <c r="C2029" s="38" t="s">
        <v>1386</v>
      </c>
      <c r="D2029" s="38" t="s">
        <v>4839</v>
      </c>
      <c r="E2029" s="38"/>
      <c r="F2029" s="38" t="s">
        <v>4840</v>
      </c>
      <c r="K2029" s="44">
        <v>16.63</v>
      </c>
    </row>
    <row r="2030" spans="3:11">
      <c r="C2030" s="38" t="s">
        <v>1386</v>
      </c>
      <c r="D2030" s="38" t="s">
        <v>4841</v>
      </c>
      <c r="E2030" s="38"/>
      <c r="F2030" s="38" t="s">
        <v>4842</v>
      </c>
      <c r="K2030" s="44">
        <v>4.1100000000000003</v>
      </c>
    </row>
    <row r="2031" spans="3:11">
      <c r="C2031" s="38" t="s">
        <v>1386</v>
      </c>
      <c r="D2031" s="38" t="s">
        <v>4843</v>
      </c>
      <c r="E2031" s="38"/>
      <c r="F2031" s="38" t="s">
        <v>4844</v>
      </c>
      <c r="K2031" s="44">
        <v>3.57</v>
      </c>
    </row>
    <row r="2032" spans="3:11">
      <c r="C2032" s="38" t="s">
        <v>1386</v>
      </c>
      <c r="D2032" s="38" t="s">
        <v>4845</v>
      </c>
      <c r="E2032" s="38"/>
      <c r="F2032" s="38" t="s">
        <v>4846</v>
      </c>
      <c r="K2032" s="44">
        <v>14.19</v>
      </c>
    </row>
    <row r="2033" spans="3:11">
      <c r="C2033" s="38" t="s">
        <v>1386</v>
      </c>
      <c r="D2033" s="38" t="s">
        <v>4847</v>
      </c>
      <c r="E2033" s="38"/>
      <c r="F2033" s="38" t="s">
        <v>4848</v>
      </c>
      <c r="K2033" s="44">
        <v>56.96</v>
      </c>
    </row>
    <row r="2034" spans="3:11">
      <c r="C2034" s="38" t="s">
        <v>1386</v>
      </c>
      <c r="D2034" s="38" t="s">
        <v>4849</v>
      </c>
      <c r="E2034" s="38"/>
      <c r="F2034" s="38" t="s">
        <v>4850</v>
      </c>
      <c r="K2034" s="44">
        <v>19.45</v>
      </c>
    </row>
    <row r="2035" spans="3:11">
      <c r="C2035" s="38" t="s">
        <v>1386</v>
      </c>
      <c r="D2035" s="38" t="s">
        <v>4851</v>
      </c>
      <c r="E2035" s="38"/>
      <c r="F2035" s="38" t="s">
        <v>4852</v>
      </c>
      <c r="K2035" s="44">
        <v>8.42</v>
      </c>
    </row>
    <row r="2036" spans="3:11">
      <c r="C2036" s="38" t="s">
        <v>1386</v>
      </c>
      <c r="D2036" s="38" t="s">
        <v>4853</v>
      </c>
      <c r="E2036" s="38"/>
      <c r="F2036" s="38" t="s">
        <v>4854</v>
      </c>
      <c r="K2036" s="44">
        <v>48.82</v>
      </c>
    </row>
    <row r="2037" spans="3:11">
      <c r="C2037" s="38" t="s">
        <v>1386</v>
      </c>
      <c r="D2037" s="38" t="s">
        <v>4855</v>
      </c>
      <c r="E2037" s="38"/>
      <c r="F2037" s="38" t="s">
        <v>4856</v>
      </c>
      <c r="K2037" s="44">
        <v>52.11</v>
      </c>
    </row>
    <row r="2038" spans="3:11">
      <c r="C2038" s="38" t="s">
        <v>1386</v>
      </c>
      <c r="D2038" s="38" t="s">
        <v>4857</v>
      </c>
      <c r="E2038" s="38"/>
      <c r="F2038" s="38" t="s">
        <v>4858</v>
      </c>
      <c r="K2038" s="44">
        <v>14.07</v>
      </c>
    </row>
    <row r="2039" spans="3:11">
      <c r="C2039" s="38" t="s">
        <v>1386</v>
      </c>
      <c r="D2039" s="38" t="s">
        <v>4859</v>
      </c>
      <c r="E2039" s="38"/>
      <c r="F2039" s="38" t="s">
        <v>4860</v>
      </c>
      <c r="K2039" s="44">
        <v>15.18</v>
      </c>
    </row>
    <row r="2040" spans="3:11">
      <c r="C2040" s="38" t="s">
        <v>1386</v>
      </c>
      <c r="D2040" s="38" t="s">
        <v>4861</v>
      </c>
      <c r="E2040" s="38"/>
      <c r="F2040" s="38" t="s">
        <v>4862</v>
      </c>
      <c r="K2040" s="44">
        <v>6.35</v>
      </c>
    </row>
    <row r="2041" spans="3:11">
      <c r="C2041" s="38" t="s">
        <v>1386</v>
      </c>
      <c r="D2041" s="38" t="s">
        <v>10227</v>
      </c>
      <c r="E2041" s="38"/>
      <c r="F2041" s="38" t="s">
        <v>10228</v>
      </c>
      <c r="K2041" s="44">
        <v>3.54</v>
      </c>
    </row>
    <row r="2042" spans="3:11">
      <c r="C2042" s="38" t="s">
        <v>1386</v>
      </c>
      <c r="D2042" s="38" t="s">
        <v>4863</v>
      </c>
      <c r="E2042" s="38"/>
      <c r="F2042" s="38" t="s">
        <v>4864</v>
      </c>
      <c r="K2042" s="44">
        <v>14.39</v>
      </c>
    </row>
    <row r="2043" spans="3:11">
      <c r="C2043" s="38" t="s">
        <v>1386</v>
      </c>
      <c r="D2043" s="38" t="s">
        <v>10229</v>
      </c>
      <c r="E2043" s="38"/>
      <c r="F2043" s="38" t="s">
        <v>10230</v>
      </c>
      <c r="K2043" s="44">
        <v>16.87</v>
      </c>
    </row>
    <row r="2044" spans="3:11">
      <c r="C2044" s="38" t="s">
        <v>1386</v>
      </c>
      <c r="D2044" s="38" t="s">
        <v>4865</v>
      </c>
      <c r="E2044" s="38"/>
      <c r="F2044" s="38" t="s">
        <v>4866</v>
      </c>
      <c r="K2044" s="44">
        <v>18.28</v>
      </c>
    </row>
    <row r="2045" spans="3:11">
      <c r="C2045" s="38" t="s">
        <v>1386</v>
      </c>
      <c r="D2045" s="38" t="s">
        <v>4867</v>
      </c>
      <c r="E2045" s="38"/>
      <c r="F2045" s="38" t="s">
        <v>4868</v>
      </c>
      <c r="K2045" s="44">
        <v>56.47</v>
      </c>
    </row>
    <row r="2046" spans="3:11">
      <c r="C2046" s="38" t="s">
        <v>1386</v>
      </c>
      <c r="D2046" s="38" t="s">
        <v>4869</v>
      </c>
      <c r="E2046" s="38"/>
      <c r="F2046" s="38" t="s">
        <v>4870</v>
      </c>
      <c r="K2046" s="44">
        <v>1.6</v>
      </c>
    </row>
    <row r="2047" spans="3:11">
      <c r="C2047" s="38" t="s">
        <v>1386</v>
      </c>
      <c r="D2047" s="38" t="s">
        <v>4871</v>
      </c>
      <c r="E2047" s="38"/>
      <c r="F2047" s="38" t="s">
        <v>4872</v>
      </c>
      <c r="K2047" s="44">
        <v>49.25</v>
      </c>
    </row>
    <row r="2048" spans="3:11">
      <c r="C2048" s="38" t="s">
        <v>1386</v>
      </c>
      <c r="D2048" s="38" t="s">
        <v>4873</v>
      </c>
      <c r="E2048" s="38"/>
      <c r="F2048" s="38" t="s">
        <v>4874</v>
      </c>
      <c r="K2048" s="44">
        <v>8.84</v>
      </c>
    </row>
    <row r="2049" spans="3:11">
      <c r="C2049" s="38" t="s">
        <v>1386</v>
      </c>
      <c r="D2049" s="38" t="s">
        <v>10231</v>
      </c>
      <c r="E2049" s="38"/>
      <c r="F2049" s="38" t="s">
        <v>10232</v>
      </c>
      <c r="K2049" s="44">
        <v>40.46</v>
      </c>
    </row>
    <row r="2050" spans="3:11">
      <c r="C2050" s="38" t="s">
        <v>1386</v>
      </c>
      <c r="D2050" s="38" t="s">
        <v>4875</v>
      </c>
      <c r="E2050" s="38"/>
      <c r="F2050" s="38" t="s">
        <v>4876</v>
      </c>
      <c r="K2050" s="44">
        <v>12.68</v>
      </c>
    </row>
    <row r="2051" spans="3:11">
      <c r="C2051" s="38" t="s">
        <v>1386</v>
      </c>
      <c r="D2051" s="38" t="s">
        <v>4877</v>
      </c>
      <c r="E2051" s="38"/>
      <c r="F2051" s="38" t="s">
        <v>4878</v>
      </c>
      <c r="K2051" s="44">
        <v>87.85</v>
      </c>
    </row>
    <row r="2052" spans="3:11">
      <c r="C2052" s="38" t="s">
        <v>1386</v>
      </c>
      <c r="D2052" s="38" t="s">
        <v>4879</v>
      </c>
      <c r="E2052" s="38"/>
      <c r="F2052" s="38" t="s">
        <v>4880</v>
      </c>
      <c r="K2052" s="44">
        <v>5.03</v>
      </c>
    </row>
    <row r="2053" spans="3:11">
      <c r="C2053" s="38" t="s">
        <v>1386</v>
      </c>
      <c r="D2053" s="38" t="s">
        <v>4881</v>
      </c>
      <c r="E2053" s="38"/>
      <c r="F2053" s="38" t="s">
        <v>4882</v>
      </c>
      <c r="K2053" s="44">
        <v>0.56999999999999995</v>
      </c>
    </row>
    <row r="2054" spans="3:11">
      <c r="C2054" s="38" t="s">
        <v>1386</v>
      </c>
      <c r="D2054" s="38" t="s">
        <v>4883</v>
      </c>
      <c r="E2054" s="38"/>
      <c r="F2054" s="38" t="s">
        <v>4884</v>
      </c>
      <c r="K2054" s="44">
        <v>16.8</v>
      </c>
    </row>
    <row r="2055" spans="3:11">
      <c r="C2055" s="38" t="s">
        <v>1386</v>
      </c>
      <c r="D2055" s="38" t="s">
        <v>4885</v>
      </c>
      <c r="E2055" s="38"/>
      <c r="F2055" s="38" t="s">
        <v>4886</v>
      </c>
      <c r="K2055" s="44">
        <v>2.98</v>
      </c>
    </row>
    <row r="2056" spans="3:11">
      <c r="C2056" s="38" t="s">
        <v>1386</v>
      </c>
      <c r="D2056" s="38" t="s">
        <v>4887</v>
      </c>
      <c r="E2056" s="38"/>
      <c r="F2056" s="38" t="s">
        <v>4888</v>
      </c>
      <c r="K2056" s="44">
        <v>5.04</v>
      </c>
    </row>
    <row r="2057" spans="3:11">
      <c r="C2057" s="38" t="s">
        <v>1386</v>
      </c>
      <c r="D2057" s="38" t="s">
        <v>4889</v>
      </c>
      <c r="E2057" s="38"/>
      <c r="F2057" s="38" t="s">
        <v>4890</v>
      </c>
      <c r="K2057" s="44">
        <v>24.81</v>
      </c>
    </row>
    <row r="2058" spans="3:11">
      <c r="C2058" s="38" t="s">
        <v>1386</v>
      </c>
      <c r="D2058" s="38" t="s">
        <v>4891</v>
      </c>
      <c r="E2058" s="38"/>
      <c r="F2058" s="38" t="s">
        <v>4892</v>
      </c>
      <c r="K2058" s="44">
        <v>0.34</v>
      </c>
    </row>
    <row r="2059" spans="3:11">
      <c r="C2059" s="38" t="s">
        <v>1386</v>
      </c>
      <c r="D2059" s="38" t="s">
        <v>4893</v>
      </c>
      <c r="E2059" s="38"/>
      <c r="F2059" s="38" t="s">
        <v>4894</v>
      </c>
      <c r="K2059" s="44">
        <v>3.93</v>
      </c>
    </row>
    <row r="2060" spans="3:11">
      <c r="C2060" s="38" t="s">
        <v>1386</v>
      </c>
      <c r="D2060" s="38" t="s">
        <v>4895</v>
      </c>
      <c r="E2060" s="38"/>
      <c r="F2060" s="38" t="s">
        <v>4896</v>
      </c>
      <c r="K2060" s="44">
        <v>2.77</v>
      </c>
    </row>
    <row r="2061" spans="3:11">
      <c r="C2061" s="38" t="s">
        <v>1386</v>
      </c>
      <c r="D2061" s="38" t="s">
        <v>4897</v>
      </c>
      <c r="E2061" s="38"/>
      <c r="F2061" s="38" t="s">
        <v>4898</v>
      </c>
      <c r="K2061" s="44">
        <v>7.74</v>
      </c>
    </row>
    <row r="2062" spans="3:11">
      <c r="C2062" s="38" t="s">
        <v>1386</v>
      </c>
      <c r="D2062" s="38" t="s">
        <v>4899</v>
      </c>
      <c r="E2062" s="38"/>
      <c r="F2062" s="38" t="s">
        <v>4900</v>
      </c>
      <c r="K2062" s="44">
        <v>4.29</v>
      </c>
    </row>
    <row r="2063" spans="3:11">
      <c r="C2063" s="38" t="s">
        <v>1386</v>
      </c>
      <c r="D2063" s="38" t="s">
        <v>4901</v>
      </c>
      <c r="E2063" s="38"/>
      <c r="F2063" s="38" t="s">
        <v>4902</v>
      </c>
      <c r="K2063" s="44">
        <v>20.6</v>
      </c>
    </row>
    <row r="2064" spans="3:11">
      <c r="C2064" s="38" t="s">
        <v>1386</v>
      </c>
      <c r="D2064" s="38" t="s">
        <v>4903</v>
      </c>
      <c r="E2064" s="38"/>
      <c r="F2064" s="38" t="s">
        <v>4904</v>
      </c>
      <c r="K2064" s="44">
        <v>5.04</v>
      </c>
    </row>
    <row r="2065" spans="3:11">
      <c r="C2065" s="38" t="s">
        <v>1386</v>
      </c>
      <c r="D2065" s="38" t="s">
        <v>4905</v>
      </c>
      <c r="E2065" s="38"/>
      <c r="F2065" s="38" t="s">
        <v>4906</v>
      </c>
      <c r="K2065" s="44">
        <v>5.87</v>
      </c>
    </row>
    <row r="2066" spans="3:11">
      <c r="C2066" s="38" t="s">
        <v>1386</v>
      </c>
      <c r="D2066" s="38" t="s">
        <v>4907</v>
      </c>
      <c r="E2066" s="38"/>
      <c r="F2066" s="38" t="s">
        <v>4908</v>
      </c>
      <c r="K2066" s="44">
        <v>15.45</v>
      </c>
    </row>
    <row r="2067" spans="3:11">
      <c r="C2067" s="38" t="s">
        <v>1386</v>
      </c>
      <c r="D2067" s="38" t="s">
        <v>10233</v>
      </c>
      <c r="E2067" s="38"/>
      <c r="F2067" s="38" t="s">
        <v>10234</v>
      </c>
      <c r="K2067" s="44">
        <v>3.71</v>
      </c>
    </row>
    <row r="2068" spans="3:11">
      <c r="C2068" s="38" t="s">
        <v>1386</v>
      </c>
      <c r="D2068" s="38" t="s">
        <v>4909</v>
      </c>
      <c r="E2068" s="38"/>
      <c r="F2068" s="38" t="s">
        <v>4910</v>
      </c>
      <c r="K2068" s="44">
        <v>37.32</v>
      </c>
    </row>
    <row r="2069" spans="3:11">
      <c r="C2069" s="38" t="s">
        <v>1386</v>
      </c>
      <c r="D2069" s="38" t="s">
        <v>4911</v>
      </c>
      <c r="E2069" s="38"/>
      <c r="F2069" s="38" t="s">
        <v>4912</v>
      </c>
      <c r="K2069" s="44">
        <v>63.15</v>
      </c>
    </row>
    <row r="2070" spans="3:11">
      <c r="C2070" s="38" t="s">
        <v>1386</v>
      </c>
      <c r="D2070" s="38" t="s">
        <v>4913</v>
      </c>
      <c r="E2070" s="38"/>
      <c r="F2070" s="38" t="s">
        <v>4914</v>
      </c>
      <c r="K2070" s="44">
        <v>5.59</v>
      </c>
    </row>
    <row r="2071" spans="3:11">
      <c r="C2071" s="38" t="s">
        <v>1386</v>
      </c>
      <c r="D2071" s="38" t="s">
        <v>4915</v>
      </c>
      <c r="E2071" s="38"/>
      <c r="F2071" s="38" t="s">
        <v>4916</v>
      </c>
      <c r="K2071" s="44">
        <v>6.35</v>
      </c>
    </row>
    <row r="2072" spans="3:11">
      <c r="C2072" s="38" t="s">
        <v>1386</v>
      </c>
      <c r="D2072" s="38" t="s">
        <v>4917</v>
      </c>
      <c r="E2072" s="38"/>
      <c r="F2072" s="38" t="s">
        <v>4918</v>
      </c>
      <c r="K2072" s="44">
        <v>15.12</v>
      </c>
    </row>
    <row r="2073" spans="3:11">
      <c r="C2073" s="38" t="s">
        <v>1386</v>
      </c>
      <c r="D2073" s="38" t="s">
        <v>10235</v>
      </c>
      <c r="E2073" s="38"/>
      <c r="F2073" s="38" t="s">
        <v>10236</v>
      </c>
      <c r="K2073" s="44">
        <v>1.68</v>
      </c>
    </row>
    <row r="2074" spans="3:11">
      <c r="C2074" s="38" t="s">
        <v>1386</v>
      </c>
      <c r="D2074" s="38" t="s">
        <v>4919</v>
      </c>
      <c r="E2074" s="38"/>
      <c r="F2074" s="38" t="s">
        <v>4920</v>
      </c>
      <c r="K2074" s="44">
        <v>9.6999999999999993</v>
      </c>
    </row>
    <row r="2075" spans="3:11">
      <c r="C2075" s="38" t="s">
        <v>1386</v>
      </c>
      <c r="D2075" s="38" t="s">
        <v>4921</v>
      </c>
      <c r="E2075" s="38"/>
      <c r="F2075" s="38" t="s">
        <v>4922</v>
      </c>
      <c r="K2075" s="44">
        <v>5.04</v>
      </c>
    </row>
    <row r="2076" spans="3:11">
      <c r="C2076" s="38" t="s">
        <v>1386</v>
      </c>
      <c r="D2076" s="38" t="s">
        <v>4923</v>
      </c>
      <c r="E2076" s="38"/>
      <c r="F2076" s="38" t="s">
        <v>4924</v>
      </c>
      <c r="K2076" s="44">
        <v>17.440000000000001</v>
      </c>
    </row>
    <row r="2077" spans="3:11">
      <c r="C2077" s="38" t="s">
        <v>1386</v>
      </c>
      <c r="D2077" s="38" t="s">
        <v>4925</v>
      </c>
      <c r="E2077" s="38"/>
      <c r="F2077" s="38" t="s">
        <v>4926</v>
      </c>
      <c r="K2077" s="44">
        <v>5.04</v>
      </c>
    </row>
    <row r="2078" spans="3:11">
      <c r="C2078" s="38" t="s">
        <v>1386</v>
      </c>
      <c r="D2078" s="38" t="s">
        <v>4927</v>
      </c>
      <c r="E2078" s="38"/>
      <c r="F2078" s="38" t="s">
        <v>4928</v>
      </c>
      <c r="K2078" s="44">
        <v>13.1</v>
      </c>
    </row>
    <row r="2079" spans="3:11">
      <c r="C2079" s="38" t="s">
        <v>1386</v>
      </c>
      <c r="D2079" s="38" t="s">
        <v>4929</v>
      </c>
      <c r="E2079" s="38"/>
      <c r="F2079" s="38" t="s">
        <v>4930</v>
      </c>
      <c r="K2079" s="44">
        <v>5.04</v>
      </c>
    </row>
    <row r="2080" spans="3:11">
      <c r="C2080" s="38" t="s">
        <v>1386</v>
      </c>
      <c r="D2080" s="38" t="s">
        <v>4931</v>
      </c>
      <c r="E2080" s="38"/>
      <c r="F2080" s="38" t="s">
        <v>4932</v>
      </c>
      <c r="K2080" s="44">
        <v>12.91</v>
      </c>
    </row>
    <row r="2081" spans="3:11">
      <c r="C2081" s="38" t="s">
        <v>1386</v>
      </c>
      <c r="D2081" s="38" t="s">
        <v>4933</v>
      </c>
      <c r="E2081" s="38"/>
      <c r="F2081" s="38" t="s">
        <v>4934</v>
      </c>
      <c r="K2081" s="44">
        <v>8.74</v>
      </c>
    </row>
    <row r="2082" spans="3:11">
      <c r="C2082" s="38" t="s">
        <v>1386</v>
      </c>
      <c r="D2082" s="38" t="s">
        <v>4935</v>
      </c>
      <c r="E2082" s="38"/>
      <c r="F2082" s="38" t="s">
        <v>4936</v>
      </c>
      <c r="K2082" s="44">
        <v>0.51</v>
      </c>
    </row>
    <row r="2083" spans="3:11">
      <c r="C2083" s="38" t="s">
        <v>1386</v>
      </c>
      <c r="D2083" s="38" t="s">
        <v>4937</v>
      </c>
      <c r="E2083" s="38"/>
      <c r="F2083" s="38" t="s">
        <v>4938</v>
      </c>
      <c r="K2083" s="44">
        <v>2.8</v>
      </c>
    </row>
    <row r="2084" spans="3:11">
      <c r="C2084" s="38" t="s">
        <v>1386</v>
      </c>
      <c r="D2084" s="38" t="s">
        <v>4939</v>
      </c>
      <c r="E2084" s="38"/>
      <c r="F2084" s="38" t="s">
        <v>4940</v>
      </c>
      <c r="K2084" s="44">
        <v>15.84</v>
      </c>
    </row>
    <row r="2085" spans="3:11">
      <c r="C2085" s="38" t="s">
        <v>1386</v>
      </c>
      <c r="D2085" s="38" t="s">
        <v>4941</v>
      </c>
      <c r="E2085" s="38"/>
      <c r="F2085" s="38" t="s">
        <v>4942</v>
      </c>
      <c r="K2085" s="44">
        <v>29.62</v>
      </c>
    </row>
    <row r="2086" spans="3:11">
      <c r="C2086" s="38" t="s">
        <v>1386</v>
      </c>
      <c r="D2086" s="38" t="s">
        <v>4943</v>
      </c>
      <c r="E2086" s="38"/>
      <c r="F2086" s="38" t="s">
        <v>4944</v>
      </c>
      <c r="K2086" s="44">
        <v>3.03</v>
      </c>
    </row>
    <row r="2087" spans="3:11">
      <c r="C2087" s="38" t="s">
        <v>1386</v>
      </c>
      <c r="D2087" s="38" t="s">
        <v>4945</v>
      </c>
      <c r="E2087" s="38"/>
      <c r="F2087" s="38" t="s">
        <v>4946</v>
      </c>
      <c r="K2087" s="44">
        <v>12.64</v>
      </c>
    </row>
    <row r="2088" spans="3:11">
      <c r="C2088" s="38" t="s">
        <v>1386</v>
      </c>
      <c r="D2088" s="38" t="s">
        <v>4947</v>
      </c>
      <c r="E2088" s="38"/>
      <c r="F2088" s="38" t="s">
        <v>4948</v>
      </c>
      <c r="K2088" s="44">
        <v>1.8</v>
      </c>
    </row>
    <row r="2089" spans="3:11">
      <c r="C2089" s="38" t="s">
        <v>1386</v>
      </c>
      <c r="D2089" s="38" t="s">
        <v>10237</v>
      </c>
      <c r="E2089" s="38"/>
      <c r="F2089" s="38" t="s">
        <v>10238</v>
      </c>
      <c r="K2089" s="44">
        <v>30.1</v>
      </c>
    </row>
    <row r="2090" spans="3:11">
      <c r="C2090" s="38" t="s">
        <v>1386</v>
      </c>
      <c r="D2090" s="38" t="s">
        <v>4949</v>
      </c>
      <c r="E2090" s="38"/>
      <c r="F2090" s="38" t="s">
        <v>4950</v>
      </c>
      <c r="K2090" s="44">
        <v>0.25</v>
      </c>
    </row>
    <row r="2091" spans="3:11">
      <c r="C2091" s="38" t="s">
        <v>1386</v>
      </c>
      <c r="D2091" s="38" t="s">
        <v>4951</v>
      </c>
      <c r="E2091" s="38"/>
      <c r="F2091" s="38" t="s">
        <v>4952</v>
      </c>
      <c r="K2091" s="44">
        <v>5.54</v>
      </c>
    </row>
    <row r="2092" spans="3:11">
      <c r="C2092" s="38" t="s">
        <v>1386</v>
      </c>
      <c r="D2092" s="38" t="s">
        <v>4953</v>
      </c>
      <c r="E2092" s="38"/>
      <c r="F2092" s="38" t="s">
        <v>4954</v>
      </c>
      <c r="K2092" s="44">
        <v>3.37</v>
      </c>
    </row>
    <row r="2093" spans="3:11">
      <c r="C2093" s="38" t="s">
        <v>1386</v>
      </c>
      <c r="D2093" s="38" t="s">
        <v>4955</v>
      </c>
      <c r="E2093" s="38"/>
      <c r="F2093" s="38" t="s">
        <v>4956</v>
      </c>
      <c r="K2093" s="44">
        <v>5.29</v>
      </c>
    </row>
    <row r="2094" spans="3:11">
      <c r="C2094" s="38" t="s">
        <v>1386</v>
      </c>
      <c r="D2094" s="38" t="s">
        <v>4958</v>
      </c>
      <c r="E2094" s="38"/>
      <c r="F2094" s="38" t="s">
        <v>4959</v>
      </c>
      <c r="K2094" s="44">
        <v>3.74</v>
      </c>
    </row>
    <row r="2095" spans="3:11">
      <c r="C2095" s="38" t="s">
        <v>1386</v>
      </c>
      <c r="D2095" s="38" t="s">
        <v>4960</v>
      </c>
      <c r="E2095" s="38"/>
      <c r="F2095" s="38" t="s">
        <v>4961</v>
      </c>
      <c r="K2095" s="44">
        <v>9.77</v>
      </c>
    </row>
    <row r="2096" spans="3:11">
      <c r="C2096" s="38" t="s">
        <v>1386</v>
      </c>
      <c r="D2096" s="38" t="s">
        <v>4962</v>
      </c>
      <c r="E2096" s="38"/>
      <c r="F2096" s="38" t="s">
        <v>4963</v>
      </c>
      <c r="K2096" s="44">
        <v>70.94</v>
      </c>
    </row>
    <row r="2097" spans="3:11">
      <c r="C2097" s="38" t="s">
        <v>1386</v>
      </c>
      <c r="D2097" s="38" t="s">
        <v>10239</v>
      </c>
      <c r="E2097" s="38"/>
      <c r="F2097" s="38" t="s">
        <v>10240</v>
      </c>
      <c r="K2097" s="44">
        <v>1.77</v>
      </c>
    </row>
    <row r="2098" spans="3:11">
      <c r="C2098" s="38" t="s">
        <v>1386</v>
      </c>
      <c r="D2098" s="38" t="s">
        <v>4964</v>
      </c>
      <c r="E2098" s="38"/>
      <c r="F2098" s="38" t="s">
        <v>4965</v>
      </c>
      <c r="K2098" s="44">
        <v>3.37</v>
      </c>
    </row>
    <row r="2099" spans="3:11">
      <c r="C2099" s="38" t="s">
        <v>1386</v>
      </c>
      <c r="D2099" s="38" t="s">
        <v>4966</v>
      </c>
      <c r="E2099" s="38"/>
      <c r="F2099" s="38" t="s">
        <v>4967</v>
      </c>
      <c r="K2099" s="44">
        <v>36.119999999999997</v>
      </c>
    </row>
    <row r="2100" spans="3:11">
      <c r="C2100" s="38" t="s">
        <v>1386</v>
      </c>
      <c r="D2100" s="38" t="s">
        <v>4968</v>
      </c>
      <c r="E2100" s="38"/>
      <c r="F2100" s="38" t="s">
        <v>4969</v>
      </c>
      <c r="K2100" s="44">
        <v>17.07</v>
      </c>
    </row>
    <row r="2101" spans="3:11">
      <c r="C2101" s="38" t="s">
        <v>1386</v>
      </c>
      <c r="D2101" s="38" t="s">
        <v>4970</v>
      </c>
      <c r="E2101" s="38"/>
      <c r="F2101" s="38" t="s">
        <v>4971</v>
      </c>
      <c r="K2101" s="44">
        <v>107.56</v>
      </c>
    </row>
    <row r="2102" spans="3:11">
      <c r="C2102" s="38" t="s">
        <v>1386</v>
      </c>
      <c r="D2102" s="38" t="s">
        <v>10241</v>
      </c>
      <c r="E2102" s="38"/>
      <c r="F2102" s="38" t="s">
        <v>10242</v>
      </c>
      <c r="K2102" s="44">
        <v>5.29</v>
      </c>
    </row>
    <row r="2103" spans="3:11">
      <c r="C2103" s="38" t="s">
        <v>1386</v>
      </c>
      <c r="D2103" s="38" t="s">
        <v>4972</v>
      </c>
      <c r="E2103" s="38"/>
      <c r="F2103" s="38" t="s">
        <v>4973</v>
      </c>
      <c r="K2103" s="44">
        <v>38.380000000000003</v>
      </c>
    </row>
    <row r="2104" spans="3:11">
      <c r="C2104" s="38" t="s">
        <v>1386</v>
      </c>
      <c r="D2104" s="38" t="s">
        <v>4974</v>
      </c>
      <c r="E2104" s="38"/>
      <c r="F2104" s="38" t="s">
        <v>4975</v>
      </c>
      <c r="K2104" s="44">
        <v>4.6100000000000003</v>
      </c>
    </row>
    <row r="2105" spans="3:11">
      <c r="C2105" s="38" t="s">
        <v>1386</v>
      </c>
      <c r="D2105" s="38" t="s">
        <v>4976</v>
      </c>
      <c r="E2105" s="38"/>
      <c r="F2105" s="38" t="s">
        <v>4977</v>
      </c>
      <c r="K2105" s="44">
        <v>10.34</v>
      </c>
    </row>
    <row r="2106" spans="3:11">
      <c r="C2106" s="38" t="s">
        <v>1386</v>
      </c>
      <c r="D2106" s="38" t="s">
        <v>4978</v>
      </c>
      <c r="E2106" s="38"/>
      <c r="F2106" s="38" t="s">
        <v>4979</v>
      </c>
      <c r="K2106" s="44">
        <v>1.76</v>
      </c>
    </row>
    <row r="2107" spans="3:11">
      <c r="C2107" s="38" t="s">
        <v>1386</v>
      </c>
      <c r="D2107" s="38" t="s">
        <v>4980</v>
      </c>
      <c r="E2107" s="38"/>
      <c r="F2107" s="38" t="s">
        <v>4981</v>
      </c>
      <c r="K2107" s="44">
        <v>55.51</v>
      </c>
    </row>
    <row r="2108" spans="3:11">
      <c r="C2108" s="38" t="s">
        <v>1386</v>
      </c>
      <c r="D2108" s="38" t="s">
        <v>4982</v>
      </c>
      <c r="E2108" s="38"/>
      <c r="F2108" s="38" t="s">
        <v>4983</v>
      </c>
      <c r="K2108" s="44">
        <v>88.11</v>
      </c>
    </row>
    <row r="2109" spans="3:11">
      <c r="C2109" s="38" t="s">
        <v>1386</v>
      </c>
      <c r="D2109" s="38" t="s">
        <v>4984</v>
      </c>
      <c r="E2109" s="38"/>
      <c r="F2109" s="38" t="s">
        <v>4985</v>
      </c>
      <c r="K2109" s="44">
        <v>31.5</v>
      </c>
    </row>
    <row r="2110" spans="3:11">
      <c r="C2110" s="38" t="s">
        <v>1386</v>
      </c>
      <c r="D2110" s="38" t="s">
        <v>4986</v>
      </c>
      <c r="E2110" s="38"/>
      <c r="F2110" s="38" t="s">
        <v>4987</v>
      </c>
      <c r="K2110" s="44">
        <v>19.54</v>
      </c>
    </row>
    <row r="2111" spans="3:11">
      <c r="C2111" s="38" t="s">
        <v>1386</v>
      </c>
      <c r="D2111" s="38" t="s">
        <v>4988</v>
      </c>
      <c r="E2111" s="38"/>
      <c r="F2111" s="38" t="s">
        <v>4989</v>
      </c>
      <c r="K2111" s="44">
        <v>5.05</v>
      </c>
    </row>
    <row r="2112" spans="3:11">
      <c r="C2112" s="38" t="s">
        <v>1386</v>
      </c>
      <c r="D2112" s="38" t="s">
        <v>4990</v>
      </c>
      <c r="E2112" s="38"/>
      <c r="F2112" s="38" t="s">
        <v>4991</v>
      </c>
      <c r="K2112" s="44">
        <v>12.21</v>
      </c>
    </row>
    <row r="2113" spans="3:11">
      <c r="C2113" s="38" t="s">
        <v>1386</v>
      </c>
      <c r="D2113" s="38" t="s">
        <v>4992</v>
      </c>
      <c r="E2113" s="38"/>
      <c r="F2113" s="38" t="s">
        <v>4993</v>
      </c>
      <c r="K2113" s="44">
        <v>22.89</v>
      </c>
    </row>
    <row r="2114" spans="3:11">
      <c r="C2114" s="38" t="s">
        <v>1386</v>
      </c>
      <c r="D2114" s="38" t="s">
        <v>4994</v>
      </c>
      <c r="E2114" s="38"/>
      <c r="F2114" s="38" t="s">
        <v>4995</v>
      </c>
      <c r="K2114" s="44">
        <v>21.74</v>
      </c>
    </row>
    <row r="2115" spans="3:11">
      <c r="C2115" s="38" t="s">
        <v>1386</v>
      </c>
      <c r="D2115" s="38" t="s">
        <v>4996</v>
      </c>
      <c r="E2115" s="38"/>
      <c r="F2115" s="38" t="s">
        <v>4997</v>
      </c>
      <c r="K2115" s="44">
        <v>-1.96</v>
      </c>
    </row>
    <row r="2116" spans="3:11">
      <c r="C2116" s="38" t="s">
        <v>1386</v>
      </c>
      <c r="D2116" s="38" t="s">
        <v>10243</v>
      </c>
      <c r="E2116" s="38"/>
      <c r="F2116" s="38" t="s">
        <v>10244</v>
      </c>
      <c r="K2116" s="44">
        <v>5.71</v>
      </c>
    </row>
    <row r="2117" spans="3:11">
      <c r="C2117" s="38" t="s">
        <v>1386</v>
      </c>
      <c r="D2117" s="38" t="s">
        <v>4998</v>
      </c>
      <c r="E2117" s="38"/>
      <c r="F2117" s="38" t="s">
        <v>4999</v>
      </c>
      <c r="K2117" s="44">
        <v>3.99</v>
      </c>
    </row>
    <row r="2118" spans="3:11">
      <c r="C2118" s="38" t="s">
        <v>1386</v>
      </c>
      <c r="D2118" s="38" t="s">
        <v>5000</v>
      </c>
      <c r="E2118" s="38"/>
      <c r="F2118" s="38" t="s">
        <v>5001</v>
      </c>
      <c r="K2118" s="44">
        <v>3.57</v>
      </c>
    </row>
    <row r="2119" spans="3:11">
      <c r="C2119" s="38" t="s">
        <v>1386</v>
      </c>
      <c r="D2119" s="38" t="s">
        <v>5002</v>
      </c>
      <c r="E2119" s="38"/>
      <c r="F2119" s="38" t="s">
        <v>5003</v>
      </c>
      <c r="K2119" s="44">
        <v>15.07</v>
      </c>
    </row>
    <row r="2120" spans="3:11">
      <c r="C2120" s="38" t="s">
        <v>1386</v>
      </c>
      <c r="D2120" s="38" t="s">
        <v>5004</v>
      </c>
      <c r="E2120" s="38"/>
      <c r="F2120" s="38" t="s">
        <v>5005</v>
      </c>
      <c r="K2120" s="44">
        <v>6.69</v>
      </c>
    </row>
    <row r="2121" spans="3:11">
      <c r="C2121" s="38" t="s">
        <v>1386</v>
      </c>
      <c r="D2121" s="38" t="s">
        <v>5006</v>
      </c>
      <c r="E2121" s="38"/>
      <c r="F2121" s="38" t="s">
        <v>5007</v>
      </c>
      <c r="K2121" s="44">
        <v>5.14</v>
      </c>
    </row>
    <row r="2122" spans="3:11">
      <c r="C2122" s="38" t="s">
        <v>1386</v>
      </c>
      <c r="D2122" s="38" t="s">
        <v>5008</v>
      </c>
      <c r="E2122" s="38"/>
      <c r="F2122" s="38" t="s">
        <v>5009</v>
      </c>
      <c r="K2122" s="44">
        <v>13.86</v>
      </c>
    </row>
    <row r="2123" spans="3:11">
      <c r="C2123" s="38" t="s">
        <v>1386</v>
      </c>
      <c r="D2123" s="38" t="s">
        <v>5010</v>
      </c>
      <c r="E2123" s="38"/>
      <c r="F2123" s="38" t="s">
        <v>5011</v>
      </c>
      <c r="K2123" s="44">
        <v>6.85</v>
      </c>
    </row>
    <row r="2124" spans="3:11">
      <c r="C2124" s="38" t="s">
        <v>1386</v>
      </c>
      <c r="D2124" s="38" t="s">
        <v>5012</v>
      </c>
      <c r="E2124" s="38"/>
      <c r="F2124" s="38" t="s">
        <v>5013</v>
      </c>
      <c r="K2124" s="44">
        <v>3.21</v>
      </c>
    </row>
    <row r="2125" spans="3:11">
      <c r="C2125" s="38" t="s">
        <v>1386</v>
      </c>
      <c r="D2125" s="38" t="s">
        <v>5014</v>
      </c>
      <c r="E2125" s="38"/>
      <c r="F2125" s="38" t="s">
        <v>5015</v>
      </c>
      <c r="K2125" s="44">
        <v>21.9</v>
      </c>
    </row>
    <row r="2126" spans="3:11">
      <c r="C2126" s="38" t="s">
        <v>1386</v>
      </c>
      <c r="D2126" s="38" t="s">
        <v>5016</v>
      </c>
      <c r="E2126" s="38"/>
      <c r="F2126" s="38" t="s">
        <v>5017</v>
      </c>
      <c r="K2126" s="44">
        <v>6.12</v>
      </c>
    </row>
    <row r="2127" spans="3:11">
      <c r="C2127" s="38" t="s">
        <v>1386</v>
      </c>
      <c r="D2127" s="38" t="s">
        <v>5018</v>
      </c>
      <c r="E2127" s="38"/>
      <c r="F2127" s="38" t="s">
        <v>5019</v>
      </c>
      <c r="K2127" s="44">
        <v>4.59</v>
      </c>
    </row>
    <row r="2128" spans="3:11">
      <c r="C2128" s="38" t="s">
        <v>1386</v>
      </c>
      <c r="D2128" s="38" t="s">
        <v>5020</v>
      </c>
      <c r="E2128" s="38"/>
      <c r="F2128" s="38" t="s">
        <v>5021</v>
      </c>
      <c r="K2128" s="44">
        <v>60.1</v>
      </c>
    </row>
    <row r="2129" spans="3:11">
      <c r="C2129" s="38" t="s">
        <v>1386</v>
      </c>
      <c r="D2129" s="38" t="s">
        <v>5022</v>
      </c>
      <c r="E2129" s="38"/>
      <c r="F2129" s="38" t="s">
        <v>5023</v>
      </c>
      <c r="K2129" s="44">
        <v>3.39</v>
      </c>
    </row>
    <row r="2130" spans="3:11">
      <c r="C2130" s="38" t="s">
        <v>1386</v>
      </c>
      <c r="D2130" s="38" t="s">
        <v>10245</v>
      </c>
      <c r="E2130" s="38"/>
      <c r="F2130" s="38" t="s">
        <v>10246</v>
      </c>
      <c r="K2130" s="44">
        <v>37.799999999999997</v>
      </c>
    </row>
    <row r="2131" spans="3:11">
      <c r="C2131" s="38" t="s">
        <v>1386</v>
      </c>
      <c r="D2131" s="38" t="s">
        <v>5024</v>
      </c>
      <c r="E2131" s="38"/>
      <c r="F2131" s="38" t="s">
        <v>5025</v>
      </c>
      <c r="K2131" s="44">
        <v>24.86</v>
      </c>
    </row>
    <row r="2132" spans="3:11">
      <c r="C2132" s="38" t="s">
        <v>1386</v>
      </c>
      <c r="D2132" s="38" t="s">
        <v>5027</v>
      </c>
      <c r="E2132" s="38"/>
      <c r="F2132" s="38" t="s">
        <v>5028</v>
      </c>
      <c r="K2132" s="44">
        <v>13.55</v>
      </c>
    </row>
    <row r="2133" spans="3:11">
      <c r="C2133" s="38" t="s">
        <v>1386</v>
      </c>
      <c r="D2133" s="38" t="s">
        <v>5029</v>
      </c>
      <c r="E2133" s="38"/>
      <c r="F2133" s="38" t="s">
        <v>5030</v>
      </c>
      <c r="K2133" s="44">
        <v>1.18</v>
      </c>
    </row>
    <row r="2134" spans="3:11">
      <c r="C2134" s="38" t="s">
        <v>1386</v>
      </c>
      <c r="D2134" s="38" t="s">
        <v>5031</v>
      </c>
      <c r="E2134" s="38"/>
      <c r="F2134" s="38" t="s">
        <v>5032</v>
      </c>
      <c r="K2134" s="44">
        <v>3.9</v>
      </c>
    </row>
    <row r="2135" spans="3:11">
      <c r="C2135" s="38" t="s">
        <v>1386</v>
      </c>
      <c r="D2135" s="38" t="s">
        <v>10247</v>
      </c>
      <c r="E2135" s="38"/>
      <c r="F2135" s="38" t="s">
        <v>10248</v>
      </c>
      <c r="K2135" s="44">
        <v>6.72</v>
      </c>
    </row>
    <row r="2136" spans="3:11">
      <c r="C2136" s="38" t="s">
        <v>1386</v>
      </c>
      <c r="D2136" s="38" t="s">
        <v>5033</v>
      </c>
      <c r="E2136" s="38"/>
      <c r="F2136" s="38" t="s">
        <v>5034</v>
      </c>
      <c r="K2136" s="44">
        <v>30.93</v>
      </c>
    </row>
    <row r="2137" spans="3:11">
      <c r="C2137" s="38" t="s">
        <v>1386</v>
      </c>
      <c r="D2137" s="38" t="s">
        <v>5035</v>
      </c>
      <c r="E2137" s="38"/>
      <c r="F2137" s="38" t="s">
        <v>5036</v>
      </c>
      <c r="K2137" s="44">
        <v>2.59</v>
      </c>
    </row>
    <row r="2138" spans="3:11">
      <c r="C2138" s="38" t="s">
        <v>1386</v>
      </c>
      <c r="D2138" s="38" t="s">
        <v>5037</v>
      </c>
      <c r="E2138" s="38"/>
      <c r="F2138" s="38" t="s">
        <v>5038</v>
      </c>
      <c r="K2138" s="44">
        <v>5.04</v>
      </c>
    </row>
    <row r="2139" spans="3:11">
      <c r="C2139" s="38" t="s">
        <v>1386</v>
      </c>
      <c r="D2139" s="38" t="s">
        <v>10249</v>
      </c>
      <c r="E2139" s="38"/>
      <c r="F2139" s="38" t="s">
        <v>10250</v>
      </c>
      <c r="K2139" s="44">
        <v>12.84</v>
      </c>
    </row>
    <row r="2140" spans="3:11">
      <c r="C2140" s="38" t="s">
        <v>1386</v>
      </c>
      <c r="D2140" s="38" t="s">
        <v>5039</v>
      </c>
      <c r="E2140" s="38"/>
      <c r="F2140" s="38" t="s">
        <v>5040</v>
      </c>
      <c r="K2140" s="44">
        <v>17.66</v>
      </c>
    </row>
    <row r="2141" spans="3:11">
      <c r="C2141" s="38" t="s">
        <v>1386</v>
      </c>
      <c r="D2141" s="38" t="s">
        <v>5041</v>
      </c>
      <c r="E2141" s="38"/>
      <c r="F2141" s="38" t="s">
        <v>5042</v>
      </c>
      <c r="K2141" s="44">
        <v>24.24</v>
      </c>
    </row>
    <row r="2142" spans="3:11">
      <c r="C2142" s="38" t="s">
        <v>1386</v>
      </c>
      <c r="D2142" s="38" t="s">
        <v>5043</v>
      </c>
      <c r="E2142" s="38"/>
      <c r="F2142" s="38" t="s">
        <v>5044</v>
      </c>
      <c r="K2142" s="44">
        <v>3.36</v>
      </c>
    </row>
    <row r="2143" spans="3:11">
      <c r="C2143" s="38" t="s">
        <v>1386</v>
      </c>
      <c r="D2143" s="38" t="s">
        <v>5045</v>
      </c>
      <c r="E2143" s="38"/>
      <c r="F2143" s="38" t="s">
        <v>5046</v>
      </c>
      <c r="K2143" s="44">
        <v>114.33</v>
      </c>
    </row>
    <row r="2144" spans="3:11">
      <c r="C2144" s="38" t="s">
        <v>1386</v>
      </c>
      <c r="D2144" s="38" t="s">
        <v>5047</v>
      </c>
      <c r="E2144" s="38"/>
      <c r="F2144" s="38" t="s">
        <v>5048</v>
      </c>
      <c r="K2144" s="44">
        <v>6.6</v>
      </c>
    </row>
    <row r="2145" spans="3:11">
      <c r="C2145" s="38" t="s">
        <v>1386</v>
      </c>
      <c r="D2145" s="38" t="s">
        <v>5049</v>
      </c>
      <c r="E2145" s="38"/>
      <c r="F2145" s="38" t="s">
        <v>5050</v>
      </c>
      <c r="K2145" s="44">
        <v>3.56</v>
      </c>
    </row>
    <row r="2146" spans="3:11">
      <c r="C2146" s="38" t="s">
        <v>1386</v>
      </c>
      <c r="D2146" s="38" t="s">
        <v>5051</v>
      </c>
      <c r="E2146" s="38"/>
      <c r="F2146" s="38" t="s">
        <v>5052</v>
      </c>
      <c r="K2146" s="44">
        <v>6.75</v>
      </c>
    </row>
    <row r="2147" spans="3:11">
      <c r="C2147" s="38" t="s">
        <v>1386</v>
      </c>
      <c r="D2147" s="38" t="s">
        <v>5053</v>
      </c>
      <c r="E2147" s="38"/>
      <c r="F2147" s="38" t="s">
        <v>5054</v>
      </c>
      <c r="K2147" s="44">
        <v>19.86</v>
      </c>
    </row>
    <row r="2148" spans="3:11">
      <c r="C2148" s="38" t="s">
        <v>1386</v>
      </c>
      <c r="D2148" s="38" t="s">
        <v>5055</v>
      </c>
      <c r="E2148" s="38"/>
      <c r="F2148" s="38" t="s">
        <v>5056</v>
      </c>
      <c r="K2148" s="44">
        <v>16.559999999999999</v>
      </c>
    </row>
    <row r="2149" spans="3:11">
      <c r="C2149" s="38" t="s">
        <v>1386</v>
      </c>
      <c r="D2149" s="38" t="s">
        <v>5057</v>
      </c>
      <c r="E2149" s="38"/>
      <c r="F2149" s="38" t="s">
        <v>5058</v>
      </c>
      <c r="K2149" s="44">
        <v>21.28</v>
      </c>
    </row>
    <row r="2150" spans="3:11">
      <c r="C2150" s="38" t="s">
        <v>1386</v>
      </c>
      <c r="D2150" s="38" t="s">
        <v>5059</v>
      </c>
      <c r="E2150" s="38"/>
      <c r="F2150" s="38" t="s">
        <v>5060</v>
      </c>
      <c r="K2150" s="44">
        <v>1.8</v>
      </c>
    </row>
    <row r="2151" spans="3:11">
      <c r="C2151" s="38" t="s">
        <v>1386</v>
      </c>
      <c r="D2151" s="38" t="s">
        <v>5061</v>
      </c>
      <c r="E2151" s="38"/>
      <c r="F2151" s="38" t="s">
        <v>5062</v>
      </c>
      <c r="K2151" s="44">
        <v>51.66</v>
      </c>
    </row>
    <row r="2152" spans="3:11">
      <c r="C2152" s="38" t="s">
        <v>1386</v>
      </c>
      <c r="D2152" s="38" t="s">
        <v>10251</v>
      </c>
      <c r="E2152" s="38"/>
      <c r="F2152" s="38" t="s">
        <v>10252</v>
      </c>
      <c r="K2152" s="44">
        <v>17.62</v>
      </c>
    </row>
    <row r="2153" spans="3:11">
      <c r="C2153" s="38" t="s">
        <v>1386</v>
      </c>
      <c r="D2153" s="38" t="s">
        <v>5063</v>
      </c>
      <c r="E2153" s="38"/>
      <c r="F2153" s="38" t="s">
        <v>5064</v>
      </c>
      <c r="K2153" s="44">
        <v>34.92</v>
      </c>
    </row>
    <row r="2154" spans="3:11">
      <c r="C2154" s="38" t="s">
        <v>1386</v>
      </c>
      <c r="D2154" s="38" t="s">
        <v>5065</v>
      </c>
      <c r="E2154" s="38"/>
      <c r="F2154" s="38" t="s">
        <v>5066</v>
      </c>
      <c r="K2154" s="44">
        <v>20.010000000000002</v>
      </c>
    </row>
    <row r="2155" spans="3:11">
      <c r="C2155" s="38" t="s">
        <v>1386</v>
      </c>
      <c r="D2155" s="38" t="s">
        <v>5067</v>
      </c>
      <c r="E2155" s="38"/>
      <c r="F2155" s="38" t="s">
        <v>5068</v>
      </c>
      <c r="K2155" s="44">
        <v>5.19</v>
      </c>
    </row>
    <row r="2156" spans="3:11">
      <c r="C2156" s="38" t="s">
        <v>1386</v>
      </c>
      <c r="D2156" s="38" t="s">
        <v>10253</v>
      </c>
      <c r="E2156" s="38"/>
      <c r="F2156" s="38" t="s">
        <v>10254</v>
      </c>
      <c r="K2156" s="44">
        <v>17.600000000000001</v>
      </c>
    </row>
    <row r="2157" spans="3:11">
      <c r="C2157" s="38" t="s">
        <v>1386</v>
      </c>
      <c r="D2157" s="38" t="s">
        <v>10255</v>
      </c>
      <c r="E2157" s="38"/>
      <c r="F2157" s="38" t="s">
        <v>10256</v>
      </c>
      <c r="K2157" s="44">
        <v>1.68</v>
      </c>
    </row>
    <row r="2158" spans="3:11">
      <c r="C2158" s="38" t="s">
        <v>1386</v>
      </c>
      <c r="D2158" s="38" t="s">
        <v>5069</v>
      </c>
      <c r="E2158" s="38"/>
      <c r="F2158" s="38" t="s">
        <v>5070</v>
      </c>
      <c r="K2158" s="44">
        <v>2.0499999999999998</v>
      </c>
    </row>
    <row r="2159" spans="3:11">
      <c r="C2159" s="38" t="s">
        <v>1386</v>
      </c>
      <c r="D2159" s="38" t="s">
        <v>5071</v>
      </c>
      <c r="E2159" s="38"/>
      <c r="F2159" s="38" t="s">
        <v>5072</v>
      </c>
      <c r="K2159" s="44">
        <v>6.72</v>
      </c>
    </row>
    <row r="2160" spans="3:11">
      <c r="C2160" s="38" t="s">
        <v>1386</v>
      </c>
      <c r="D2160" s="38" t="s">
        <v>5073</v>
      </c>
      <c r="E2160" s="38"/>
      <c r="F2160" s="38" t="s">
        <v>5074</v>
      </c>
      <c r="K2160" s="44">
        <v>16.3</v>
      </c>
    </row>
    <row r="2161" spans="3:11">
      <c r="C2161" s="38" t="s">
        <v>1386</v>
      </c>
      <c r="D2161" s="38" t="s">
        <v>5075</v>
      </c>
      <c r="E2161" s="38"/>
      <c r="F2161" s="38" t="s">
        <v>5076</v>
      </c>
      <c r="K2161" s="44">
        <v>37.71</v>
      </c>
    </row>
    <row r="2162" spans="3:11">
      <c r="C2162" s="38" t="s">
        <v>1386</v>
      </c>
      <c r="D2162" s="38" t="s">
        <v>5077</v>
      </c>
      <c r="E2162" s="38"/>
      <c r="F2162" s="38" t="s">
        <v>5078</v>
      </c>
      <c r="K2162" s="44">
        <v>58.93</v>
      </c>
    </row>
    <row r="2163" spans="3:11">
      <c r="C2163" s="38" t="s">
        <v>1386</v>
      </c>
      <c r="D2163" s="38" t="s">
        <v>10257</v>
      </c>
      <c r="E2163" s="38"/>
      <c r="F2163" s="38" t="s">
        <v>10258</v>
      </c>
      <c r="K2163" s="44">
        <v>27.5</v>
      </c>
    </row>
    <row r="2164" spans="3:11">
      <c r="C2164" s="38" t="s">
        <v>1386</v>
      </c>
      <c r="D2164" s="38" t="s">
        <v>5079</v>
      </c>
      <c r="E2164" s="38"/>
      <c r="F2164" s="38" t="s">
        <v>5080</v>
      </c>
      <c r="K2164" s="44">
        <v>30.51</v>
      </c>
    </row>
    <row r="2165" spans="3:11">
      <c r="C2165" s="38" t="s">
        <v>1386</v>
      </c>
      <c r="D2165" s="38" t="s">
        <v>5081</v>
      </c>
      <c r="E2165" s="38"/>
      <c r="F2165" s="38" t="s">
        <v>5082</v>
      </c>
      <c r="K2165" s="44">
        <v>3.36</v>
      </c>
    </row>
    <row r="2166" spans="3:11">
      <c r="C2166" s="38" t="s">
        <v>1386</v>
      </c>
      <c r="D2166" s="38" t="s">
        <v>5083</v>
      </c>
      <c r="E2166" s="38"/>
      <c r="F2166" s="38" t="s">
        <v>5084</v>
      </c>
      <c r="K2166" s="44">
        <v>9.9</v>
      </c>
    </row>
    <row r="2167" spans="3:11">
      <c r="C2167" s="38" t="s">
        <v>1386</v>
      </c>
      <c r="D2167" s="38" t="s">
        <v>10259</v>
      </c>
      <c r="E2167" s="38"/>
      <c r="F2167" s="38" t="s">
        <v>10260</v>
      </c>
      <c r="K2167" s="44">
        <v>7.55</v>
      </c>
    </row>
    <row r="2168" spans="3:11">
      <c r="C2168" s="38" t="s">
        <v>1386</v>
      </c>
      <c r="D2168" s="38" t="s">
        <v>5085</v>
      </c>
      <c r="E2168" s="38"/>
      <c r="F2168" s="38" t="s">
        <v>5086</v>
      </c>
      <c r="K2168" s="44">
        <v>29.89</v>
      </c>
    </row>
    <row r="2169" spans="3:11">
      <c r="C2169" s="38" t="s">
        <v>1386</v>
      </c>
      <c r="D2169" s="38" t="s">
        <v>5087</v>
      </c>
      <c r="E2169" s="38"/>
      <c r="F2169" s="38" t="s">
        <v>5088</v>
      </c>
      <c r="K2169" s="44">
        <v>5.04</v>
      </c>
    </row>
    <row r="2170" spans="3:11">
      <c r="C2170" s="38" t="s">
        <v>1386</v>
      </c>
      <c r="D2170" s="38" t="s">
        <v>5089</v>
      </c>
      <c r="E2170" s="38"/>
      <c r="F2170" s="38" t="s">
        <v>5090</v>
      </c>
      <c r="K2170" s="44">
        <v>36.880000000000003</v>
      </c>
    </row>
    <row r="2171" spans="3:11">
      <c r="C2171" s="38" t="s">
        <v>1386</v>
      </c>
      <c r="D2171" s="38" t="s">
        <v>5091</v>
      </c>
      <c r="E2171" s="38"/>
      <c r="F2171" s="38" t="s">
        <v>5092</v>
      </c>
      <c r="K2171" s="44">
        <v>-0.86</v>
      </c>
    </row>
    <row r="2172" spans="3:11">
      <c r="C2172" s="38" t="s">
        <v>1386</v>
      </c>
      <c r="D2172" s="38" t="s">
        <v>5093</v>
      </c>
      <c r="E2172" s="38"/>
      <c r="F2172" s="38" t="s">
        <v>5094</v>
      </c>
      <c r="K2172" s="44">
        <v>5.04</v>
      </c>
    </row>
    <row r="2173" spans="3:11">
      <c r="C2173" s="38" t="s">
        <v>1386</v>
      </c>
      <c r="D2173" s="38" t="s">
        <v>5095</v>
      </c>
      <c r="E2173" s="38"/>
      <c r="F2173" s="38" t="s">
        <v>5096</v>
      </c>
      <c r="K2173" s="44">
        <v>7.84</v>
      </c>
    </row>
    <row r="2174" spans="3:11">
      <c r="C2174" s="38" t="s">
        <v>1386</v>
      </c>
      <c r="D2174" s="38" t="s">
        <v>5097</v>
      </c>
      <c r="E2174" s="38"/>
      <c r="F2174" s="38" t="s">
        <v>5098</v>
      </c>
      <c r="K2174" s="44">
        <v>1</v>
      </c>
    </row>
    <row r="2175" spans="3:11">
      <c r="C2175" s="38" t="s">
        <v>1386</v>
      </c>
      <c r="D2175" s="38" t="s">
        <v>5099</v>
      </c>
      <c r="E2175" s="38"/>
      <c r="F2175" s="38" t="s">
        <v>5100</v>
      </c>
      <c r="K2175" s="44">
        <v>1.0900000000000001</v>
      </c>
    </row>
    <row r="2176" spans="3:11">
      <c r="C2176" s="38" t="s">
        <v>1386</v>
      </c>
      <c r="D2176" s="38" t="s">
        <v>5101</v>
      </c>
      <c r="E2176" s="38"/>
      <c r="F2176" s="38" t="s">
        <v>5102</v>
      </c>
      <c r="K2176" s="44">
        <v>1.93</v>
      </c>
    </row>
    <row r="2177" spans="3:11">
      <c r="C2177" s="38" t="s">
        <v>1386</v>
      </c>
      <c r="D2177" s="38" t="s">
        <v>5103</v>
      </c>
      <c r="E2177" s="38"/>
      <c r="F2177" s="38" t="s">
        <v>5104</v>
      </c>
      <c r="K2177" s="44">
        <v>6.38</v>
      </c>
    </row>
    <row r="2178" spans="3:11">
      <c r="C2178" s="38" t="s">
        <v>1386</v>
      </c>
      <c r="D2178" s="38" t="s">
        <v>5105</v>
      </c>
      <c r="E2178" s="38"/>
      <c r="F2178" s="38" t="s">
        <v>5106</v>
      </c>
      <c r="K2178" s="44">
        <v>19.12</v>
      </c>
    </row>
    <row r="2179" spans="3:11">
      <c r="C2179" s="38" t="s">
        <v>1386</v>
      </c>
      <c r="D2179" s="38" t="s">
        <v>5107</v>
      </c>
      <c r="E2179" s="38"/>
      <c r="F2179" s="38" t="s">
        <v>5108</v>
      </c>
      <c r="K2179" s="44">
        <v>39.340000000000003</v>
      </c>
    </row>
    <row r="2180" spans="3:11">
      <c r="C2180" s="38" t="s">
        <v>1386</v>
      </c>
      <c r="D2180" s="38" t="s">
        <v>5109</v>
      </c>
      <c r="E2180" s="38"/>
      <c r="F2180" s="38" t="s">
        <v>5110</v>
      </c>
      <c r="K2180" s="44">
        <v>20.39</v>
      </c>
    </row>
    <row r="2181" spans="3:11">
      <c r="C2181" s="38" t="s">
        <v>1386</v>
      </c>
      <c r="D2181" s="38" t="s">
        <v>5111</v>
      </c>
      <c r="E2181" s="38"/>
      <c r="F2181" s="38" t="s">
        <v>5112</v>
      </c>
      <c r="K2181" s="44">
        <v>2.72</v>
      </c>
    </row>
    <row r="2182" spans="3:11">
      <c r="C2182" s="38" t="s">
        <v>1386</v>
      </c>
      <c r="D2182" s="38" t="s">
        <v>5113</v>
      </c>
      <c r="E2182" s="38"/>
      <c r="F2182" s="38" t="s">
        <v>5114</v>
      </c>
      <c r="K2182" s="44">
        <v>3.39</v>
      </c>
    </row>
    <row r="2183" spans="3:11">
      <c r="C2183" s="38" t="s">
        <v>1386</v>
      </c>
      <c r="D2183" s="38" t="s">
        <v>5115</v>
      </c>
      <c r="E2183" s="38"/>
      <c r="F2183" s="38" t="s">
        <v>5116</v>
      </c>
      <c r="K2183" s="44">
        <v>3.36</v>
      </c>
    </row>
    <row r="2184" spans="3:11">
      <c r="C2184" s="38" t="s">
        <v>1386</v>
      </c>
      <c r="D2184" s="38" t="s">
        <v>5117</v>
      </c>
      <c r="E2184" s="38"/>
      <c r="F2184" s="38" t="s">
        <v>5118</v>
      </c>
      <c r="K2184" s="44">
        <v>15.4</v>
      </c>
    </row>
    <row r="2185" spans="3:11">
      <c r="C2185" s="38" t="s">
        <v>1386</v>
      </c>
      <c r="D2185" s="38" t="s">
        <v>5119</v>
      </c>
      <c r="E2185" s="38"/>
      <c r="F2185" s="38" t="s">
        <v>5120</v>
      </c>
      <c r="K2185" s="44">
        <v>70.27</v>
      </c>
    </row>
    <row r="2186" spans="3:11">
      <c r="C2186" s="38" t="s">
        <v>1386</v>
      </c>
      <c r="D2186" s="38" t="s">
        <v>5121</v>
      </c>
      <c r="E2186" s="38"/>
      <c r="F2186" s="38" t="s">
        <v>5122</v>
      </c>
      <c r="K2186" s="44">
        <v>17.809999999999999</v>
      </c>
    </row>
    <row r="2187" spans="3:11">
      <c r="C2187" s="38" t="s">
        <v>1386</v>
      </c>
      <c r="D2187" s="38" t="s">
        <v>5123</v>
      </c>
      <c r="E2187" s="38"/>
      <c r="F2187" s="38" t="s">
        <v>5124</v>
      </c>
      <c r="K2187" s="44">
        <v>19.11</v>
      </c>
    </row>
    <row r="2188" spans="3:11">
      <c r="C2188" s="38" t="s">
        <v>1386</v>
      </c>
      <c r="D2188" s="38" t="s">
        <v>10261</v>
      </c>
      <c r="E2188" s="38"/>
      <c r="F2188" s="38" t="s">
        <v>10262</v>
      </c>
      <c r="K2188" s="44">
        <v>5.55</v>
      </c>
    </row>
    <row r="2189" spans="3:11">
      <c r="C2189" s="38" t="s">
        <v>1386</v>
      </c>
      <c r="D2189" s="38" t="s">
        <v>5125</v>
      </c>
      <c r="E2189" s="38"/>
      <c r="F2189" s="38" t="s">
        <v>5126</v>
      </c>
      <c r="K2189" s="44">
        <v>10.88</v>
      </c>
    </row>
    <row r="2190" spans="3:11">
      <c r="C2190" s="38" t="s">
        <v>1386</v>
      </c>
      <c r="D2190" s="38" t="s">
        <v>5127</v>
      </c>
      <c r="E2190" s="38"/>
      <c r="F2190" s="38" t="s">
        <v>5128</v>
      </c>
      <c r="K2190" s="44">
        <v>3.82</v>
      </c>
    </row>
    <row r="2191" spans="3:11">
      <c r="C2191" s="38" t="s">
        <v>1386</v>
      </c>
      <c r="D2191" s="38" t="s">
        <v>5129</v>
      </c>
      <c r="E2191" s="38"/>
      <c r="F2191" s="38" t="s">
        <v>5130</v>
      </c>
      <c r="K2191" s="44">
        <v>31.35</v>
      </c>
    </row>
    <row r="2192" spans="3:11">
      <c r="C2192" s="38" t="s">
        <v>1386</v>
      </c>
      <c r="D2192" s="38" t="s">
        <v>5131</v>
      </c>
      <c r="E2192" s="38"/>
      <c r="F2192" s="38" t="s">
        <v>5132</v>
      </c>
      <c r="K2192" s="44">
        <v>19.21</v>
      </c>
    </row>
    <row r="2193" spans="3:11">
      <c r="C2193" s="38" t="s">
        <v>1386</v>
      </c>
      <c r="D2193" s="38" t="s">
        <v>5133</v>
      </c>
      <c r="E2193" s="38"/>
      <c r="F2193" s="38" t="s">
        <v>5134</v>
      </c>
      <c r="K2193" s="44">
        <v>2.39</v>
      </c>
    </row>
    <row r="2194" spans="3:11">
      <c r="C2194" s="38" t="s">
        <v>1386</v>
      </c>
      <c r="D2194" s="38" t="s">
        <v>5135</v>
      </c>
      <c r="E2194" s="38"/>
      <c r="F2194" s="38" t="s">
        <v>5136</v>
      </c>
      <c r="K2194" s="44">
        <v>14.96</v>
      </c>
    </row>
    <row r="2195" spans="3:11">
      <c r="C2195" s="38" t="s">
        <v>1386</v>
      </c>
      <c r="D2195" s="38" t="s">
        <v>5137</v>
      </c>
      <c r="E2195" s="38"/>
      <c r="F2195" s="38" t="s">
        <v>5138</v>
      </c>
      <c r="K2195" s="44">
        <v>1.69</v>
      </c>
    </row>
    <row r="2196" spans="3:11">
      <c r="C2196" s="38" t="s">
        <v>1386</v>
      </c>
      <c r="D2196" s="38" t="s">
        <v>5139</v>
      </c>
      <c r="E2196" s="38"/>
      <c r="F2196" s="38" t="s">
        <v>5140</v>
      </c>
      <c r="K2196" s="44">
        <v>34.729999999999997</v>
      </c>
    </row>
    <row r="2197" spans="3:11">
      <c r="C2197" s="38" t="s">
        <v>1386</v>
      </c>
      <c r="D2197" s="38" t="s">
        <v>5141</v>
      </c>
      <c r="E2197" s="38"/>
      <c r="F2197" s="38" t="s">
        <v>5142</v>
      </c>
      <c r="K2197" s="44">
        <v>5.04</v>
      </c>
    </row>
    <row r="2198" spans="3:11">
      <c r="C2198" s="38" t="s">
        <v>1386</v>
      </c>
      <c r="D2198" s="38" t="s">
        <v>5143</v>
      </c>
      <c r="E2198" s="38"/>
      <c r="F2198" s="38" t="s">
        <v>5144</v>
      </c>
      <c r="K2198" s="44">
        <v>2.37</v>
      </c>
    </row>
    <row r="2199" spans="3:11">
      <c r="C2199" s="38" t="s">
        <v>1386</v>
      </c>
      <c r="D2199" s="38" t="s">
        <v>5145</v>
      </c>
      <c r="E2199" s="38"/>
      <c r="F2199" s="38" t="s">
        <v>5146</v>
      </c>
      <c r="K2199" s="44">
        <v>8.52</v>
      </c>
    </row>
    <row r="2200" spans="3:11">
      <c r="C2200" s="38" t="s">
        <v>1386</v>
      </c>
      <c r="D2200" s="38" t="s">
        <v>5147</v>
      </c>
      <c r="E2200" s="38"/>
      <c r="F2200" s="38" t="s">
        <v>5148</v>
      </c>
      <c r="K2200" s="44">
        <v>28.44</v>
      </c>
    </row>
    <row r="2201" spans="3:11">
      <c r="C2201" s="38" t="s">
        <v>1386</v>
      </c>
      <c r="D2201" s="38" t="s">
        <v>5149</v>
      </c>
      <c r="E2201" s="38"/>
      <c r="F2201" s="38" t="s">
        <v>5150</v>
      </c>
      <c r="K2201" s="44">
        <v>66.040000000000006</v>
      </c>
    </row>
    <row r="2202" spans="3:11">
      <c r="C2202" s="38" t="s">
        <v>1386</v>
      </c>
      <c r="D2202" s="38" t="s">
        <v>5151</v>
      </c>
      <c r="E2202" s="38"/>
      <c r="F2202" s="38" t="s">
        <v>5152</v>
      </c>
      <c r="K2202" s="44">
        <v>1.88</v>
      </c>
    </row>
    <row r="2203" spans="3:11">
      <c r="C2203" s="38" t="s">
        <v>1386</v>
      </c>
      <c r="D2203" s="38" t="s">
        <v>5153</v>
      </c>
      <c r="E2203" s="38"/>
      <c r="F2203" s="38" t="s">
        <v>5154</v>
      </c>
      <c r="K2203" s="44">
        <v>100.79</v>
      </c>
    </row>
    <row r="2204" spans="3:11">
      <c r="C2204" s="38" t="s">
        <v>1386</v>
      </c>
      <c r="D2204" s="38" t="s">
        <v>10263</v>
      </c>
      <c r="E2204" s="38"/>
      <c r="F2204" s="38" t="s">
        <v>10264</v>
      </c>
      <c r="K2204" s="44">
        <v>29.23</v>
      </c>
    </row>
    <row r="2205" spans="3:11">
      <c r="C2205" s="38" t="s">
        <v>1386</v>
      </c>
      <c r="D2205" s="38" t="s">
        <v>5155</v>
      </c>
      <c r="E2205" s="38"/>
      <c r="F2205" s="38" t="s">
        <v>5156</v>
      </c>
      <c r="K2205" s="44">
        <v>12.94</v>
      </c>
    </row>
    <row r="2206" spans="3:11">
      <c r="C2206" s="38" t="s">
        <v>1386</v>
      </c>
      <c r="D2206" s="38" t="s">
        <v>5157</v>
      </c>
      <c r="E2206" s="38"/>
      <c r="F2206" s="38" t="s">
        <v>5158</v>
      </c>
      <c r="K2206" s="44">
        <v>70.36</v>
      </c>
    </row>
    <row r="2207" spans="3:11">
      <c r="C2207" s="38" t="s">
        <v>1386</v>
      </c>
      <c r="D2207" s="38" t="s">
        <v>5159</v>
      </c>
      <c r="E2207" s="38"/>
      <c r="F2207" s="38" t="s">
        <v>5160</v>
      </c>
      <c r="K2207" s="44">
        <v>3.38</v>
      </c>
    </row>
    <row r="2208" spans="3:11">
      <c r="C2208" s="38" t="s">
        <v>1386</v>
      </c>
      <c r="D2208" s="38" t="s">
        <v>5161</v>
      </c>
      <c r="E2208" s="38"/>
      <c r="F2208" s="38" t="s">
        <v>5162</v>
      </c>
      <c r="K2208" s="44">
        <v>3.14</v>
      </c>
    </row>
    <row r="2209" spans="3:11">
      <c r="C2209" s="38" t="s">
        <v>1386</v>
      </c>
      <c r="D2209" s="38" t="s">
        <v>5163</v>
      </c>
      <c r="E2209" s="38"/>
      <c r="F2209" s="38" t="s">
        <v>5164</v>
      </c>
      <c r="K2209" s="44">
        <v>117.12</v>
      </c>
    </row>
    <row r="2210" spans="3:11">
      <c r="C2210" s="38" t="s">
        <v>1386</v>
      </c>
      <c r="D2210" s="38" t="s">
        <v>10265</v>
      </c>
      <c r="E2210" s="38"/>
      <c r="F2210" s="38" t="s">
        <v>10266</v>
      </c>
      <c r="K2210" s="44">
        <v>1.68</v>
      </c>
    </row>
    <row r="2211" spans="3:11">
      <c r="C2211" s="38" t="s">
        <v>1386</v>
      </c>
      <c r="D2211" s="38" t="s">
        <v>5165</v>
      </c>
      <c r="E2211" s="38"/>
      <c r="F2211" s="38" t="s">
        <v>5166</v>
      </c>
      <c r="K2211" s="44">
        <v>1.68</v>
      </c>
    </row>
    <row r="2212" spans="3:11">
      <c r="C2212" s="38" t="s">
        <v>1386</v>
      </c>
      <c r="D2212" s="38" t="s">
        <v>5167</v>
      </c>
      <c r="E2212" s="38"/>
      <c r="F2212" s="38" t="s">
        <v>5168</v>
      </c>
      <c r="K2212" s="44">
        <v>1.64</v>
      </c>
    </row>
    <row r="2213" spans="3:11">
      <c r="C2213" s="38" t="s">
        <v>1386</v>
      </c>
      <c r="D2213" s="38" t="s">
        <v>5169</v>
      </c>
      <c r="E2213" s="38"/>
      <c r="F2213" s="38" t="s">
        <v>5170</v>
      </c>
      <c r="K2213" s="44">
        <v>2.64</v>
      </c>
    </row>
    <row r="2214" spans="3:11">
      <c r="C2214" s="38" t="s">
        <v>1386</v>
      </c>
      <c r="D2214" s="38" t="s">
        <v>5171</v>
      </c>
      <c r="E2214" s="38"/>
      <c r="F2214" s="38" t="s">
        <v>5172</v>
      </c>
      <c r="K2214" s="44">
        <v>27.32</v>
      </c>
    </row>
    <row r="2215" spans="3:11">
      <c r="C2215" s="38" t="s">
        <v>1386</v>
      </c>
      <c r="D2215" s="38" t="s">
        <v>5173</v>
      </c>
      <c r="E2215" s="38"/>
      <c r="F2215" s="38" t="s">
        <v>5174</v>
      </c>
      <c r="K2215" s="44">
        <v>5.0199999999999996</v>
      </c>
    </row>
    <row r="2216" spans="3:11">
      <c r="C2216" s="38" t="s">
        <v>1386</v>
      </c>
      <c r="D2216" s="38" t="s">
        <v>10267</v>
      </c>
      <c r="E2216" s="38"/>
      <c r="F2216" s="38" t="s">
        <v>10268</v>
      </c>
      <c r="K2216" s="44">
        <v>18.48</v>
      </c>
    </row>
    <row r="2217" spans="3:11">
      <c r="C2217" s="38" t="s">
        <v>1386</v>
      </c>
      <c r="D2217" s="38" t="s">
        <v>5175</v>
      </c>
      <c r="E2217" s="38"/>
      <c r="F2217" s="38" t="s">
        <v>5176</v>
      </c>
      <c r="K2217" s="44">
        <v>3.36</v>
      </c>
    </row>
    <row r="2218" spans="3:11">
      <c r="C2218" s="38" t="s">
        <v>1386</v>
      </c>
      <c r="D2218" s="38" t="s">
        <v>5177</v>
      </c>
      <c r="E2218" s="38"/>
      <c r="F2218" s="38" t="s">
        <v>5178</v>
      </c>
      <c r="K2218" s="44">
        <v>26.64</v>
      </c>
    </row>
    <row r="2219" spans="3:11">
      <c r="C2219" s="38" t="s">
        <v>1386</v>
      </c>
      <c r="D2219" s="38" t="s">
        <v>5179</v>
      </c>
      <c r="E2219" s="38"/>
      <c r="F2219" s="38" t="s">
        <v>5180</v>
      </c>
      <c r="K2219" s="44">
        <v>58.65</v>
      </c>
    </row>
    <row r="2220" spans="3:11">
      <c r="C2220" s="38" t="s">
        <v>1386</v>
      </c>
      <c r="D2220" s="38" t="s">
        <v>5181</v>
      </c>
      <c r="E2220" s="38"/>
      <c r="F2220" s="38" t="s">
        <v>5182</v>
      </c>
      <c r="K2220" s="44">
        <v>9.99</v>
      </c>
    </row>
    <row r="2221" spans="3:11">
      <c r="C2221" s="38" t="s">
        <v>1386</v>
      </c>
      <c r="D2221" s="38" t="s">
        <v>5183</v>
      </c>
      <c r="E2221" s="38"/>
      <c r="F2221" s="38" t="s">
        <v>5184</v>
      </c>
      <c r="K2221" s="44">
        <v>58.12</v>
      </c>
    </row>
    <row r="2222" spans="3:11">
      <c r="C2222" s="38" t="s">
        <v>1386</v>
      </c>
      <c r="D2222" s="38" t="s">
        <v>5185</v>
      </c>
      <c r="E2222" s="38"/>
      <c r="F2222" s="38" t="s">
        <v>5186</v>
      </c>
      <c r="K2222" s="44">
        <v>13.44</v>
      </c>
    </row>
    <row r="2223" spans="3:11">
      <c r="C2223" s="38" t="s">
        <v>1386</v>
      </c>
      <c r="D2223" s="38" t="s">
        <v>5187</v>
      </c>
      <c r="E2223" s="38"/>
      <c r="F2223" s="38" t="s">
        <v>5188</v>
      </c>
      <c r="K2223" s="44">
        <v>33.08</v>
      </c>
    </row>
    <row r="2224" spans="3:11">
      <c r="C2224" s="38" t="s">
        <v>1386</v>
      </c>
      <c r="D2224" s="38" t="s">
        <v>5189</v>
      </c>
      <c r="E2224" s="38"/>
      <c r="F2224" s="38" t="s">
        <v>5190</v>
      </c>
      <c r="K2224" s="44">
        <v>13.06</v>
      </c>
    </row>
    <row r="2225" spans="3:11">
      <c r="C2225" s="38" t="s">
        <v>1386</v>
      </c>
      <c r="D2225" s="38" t="s">
        <v>5191</v>
      </c>
      <c r="E2225" s="38"/>
      <c r="F2225" s="38" t="s">
        <v>5192</v>
      </c>
      <c r="K2225" s="44">
        <v>6.93</v>
      </c>
    </row>
    <row r="2226" spans="3:11">
      <c r="C2226" s="38" t="s">
        <v>1386</v>
      </c>
      <c r="D2226" s="38" t="s">
        <v>5193</v>
      </c>
      <c r="E2226" s="38"/>
      <c r="F2226" s="38" t="s">
        <v>5194</v>
      </c>
      <c r="K2226" s="44">
        <v>3.23</v>
      </c>
    </row>
    <row r="2227" spans="3:11">
      <c r="C2227" s="38" t="s">
        <v>1386</v>
      </c>
      <c r="D2227" s="38" t="s">
        <v>5195</v>
      </c>
      <c r="E2227" s="38"/>
      <c r="F2227" s="38" t="s">
        <v>5196</v>
      </c>
      <c r="K2227" s="44">
        <v>17.32</v>
      </c>
    </row>
    <row r="2228" spans="3:11">
      <c r="C2228" s="38" t="s">
        <v>1386</v>
      </c>
      <c r="D2228" s="38" t="s">
        <v>10269</v>
      </c>
      <c r="E2228" s="38"/>
      <c r="F2228" s="38" t="s">
        <v>10270</v>
      </c>
      <c r="K2228" s="44">
        <v>18.48</v>
      </c>
    </row>
    <row r="2229" spans="3:11">
      <c r="C2229" s="38" t="s">
        <v>1386</v>
      </c>
      <c r="D2229" s="38" t="s">
        <v>5197</v>
      </c>
      <c r="E2229" s="38"/>
      <c r="F2229" s="38" t="s">
        <v>5198</v>
      </c>
      <c r="K2229" s="44">
        <v>13.2</v>
      </c>
    </row>
    <row r="2230" spans="3:11">
      <c r="C2230" s="38" t="s">
        <v>1386</v>
      </c>
      <c r="D2230" s="38" t="s">
        <v>5199</v>
      </c>
      <c r="E2230" s="38"/>
      <c r="F2230" s="38" t="s">
        <v>5200</v>
      </c>
      <c r="K2230" s="44">
        <v>3.43</v>
      </c>
    </row>
    <row r="2231" spans="3:11">
      <c r="C2231" s="38" t="s">
        <v>1386</v>
      </c>
      <c r="D2231" s="38" t="s">
        <v>5201</v>
      </c>
      <c r="E2231" s="38"/>
      <c r="F2231" s="38" t="s">
        <v>5202</v>
      </c>
      <c r="K2231" s="44">
        <v>33.39</v>
      </c>
    </row>
    <row r="2232" spans="3:11">
      <c r="C2232" s="38" t="s">
        <v>1386</v>
      </c>
      <c r="D2232" s="38" t="s">
        <v>10271</v>
      </c>
      <c r="E2232" s="38"/>
      <c r="F2232" s="38" t="s">
        <v>10272</v>
      </c>
      <c r="K2232" s="44">
        <v>1.29</v>
      </c>
    </row>
    <row r="2233" spans="3:11">
      <c r="C2233" s="38" t="s">
        <v>1386</v>
      </c>
      <c r="D2233" s="38" t="s">
        <v>5203</v>
      </c>
      <c r="E2233" s="38"/>
      <c r="F2233" s="38" t="s">
        <v>5204</v>
      </c>
      <c r="K2233" s="44">
        <v>4.67</v>
      </c>
    </row>
    <row r="2234" spans="3:11">
      <c r="C2234" s="38" t="s">
        <v>1386</v>
      </c>
      <c r="D2234" s="38" t="s">
        <v>5205</v>
      </c>
      <c r="E2234" s="38"/>
      <c r="F2234" s="38" t="s">
        <v>5206</v>
      </c>
      <c r="K2234" s="44">
        <v>44.92</v>
      </c>
    </row>
    <row r="2235" spans="3:11">
      <c r="C2235" s="38" t="s">
        <v>1386</v>
      </c>
      <c r="D2235" s="38" t="s">
        <v>5207</v>
      </c>
      <c r="E2235" s="38"/>
      <c r="F2235" s="38" t="s">
        <v>5208</v>
      </c>
      <c r="K2235" s="44">
        <v>0.26</v>
      </c>
    </row>
    <row r="2236" spans="3:11">
      <c r="C2236" s="38" t="s">
        <v>1386</v>
      </c>
      <c r="D2236" s="38" t="s">
        <v>5209</v>
      </c>
      <c r="E2236" s="38"/>
      <c r="F2236" s="38" t="s">
        <v>5210</v>
      </c>
      <c r="K2236" s="44">
        <v>39.28</v>
      </c>
    </row>
    <row r="2237" spans="3:11">
      <c r="C2237" s="38" t="s">
        <v>1386</v>
      </c>
      <c r="D2237" s="38" t="s">
        <v>5211</v>
      </c>
      <c r="E2237" s="38"/>
      <c r="F2237" s="38" t="s">
        <v>5212</v>
      </c>
      <c r="K2237" s="44">
        <v>28.35</v>
      </c>
    </row>
    <row r="2238" spans="3:11">
      <c r="C2238" s="38" t="s">
        <v>1386</v>
      </c>
      <c r="D2238" s="38" t="s">
        <v>5213</v>
      </c>
      <c r="E2238" s="38"/>
      <c r="F2238" s="38" t="s">
        <v>5214</v>
      </c>
      <c r="K2238" s="44">
        <v>2.76</v>
      </c>
    </row>
    <row r="2239" spans="3:11">
      <c r="C2239" s="38" t="s">
        <v>1386</v>
      </c>
      <c r="D2239" s="38" t="s">
        <v>5215</v>
      </c>
      <c r="E2239" s="38"/>
      <c r="F2239" s="38" t="s">
        <v>5216</v>
      </c>
      <c r="K2239" s="44">
        <v>25.44</v>
      </c>
    </row>
    <row r="2240" spans="3:11">
      <c r="C2240" s="38" t="s">
        <v>1386</v>
      </c>
      <c r="D2240" s="38" t="s">
        <v>5217</v>
      </c>
      <c r="E2240" s="38"/>
      <c r="F2240" s="38" t="s">
        <v>5218</v>
      </c>
      <c r="K2240" s="44">
        <v>1000.99</v>
      </c>
    </row>
    <row r="2241" spans="3:11">
      <c r="C2241" s="38" t="s">
        <v>1386</v>
      </c>
      <c r="D2241" s="38" t="s">
        <v>10273</v>
      </c>
      <c r="E2241" s="38"/>
      <c r="F2241" s="38" t="s">
        <v>10274</v>
      </c>
      <c r="K2241" s="44">
        <v>18.11</v>
      </c>
    </row>
    <row r="2242" spans="3:11">
      <c r="C2242" s="38" t="s">
        <v>1386</v>
      </c>
      <c r="D2242" s="38" t="s">
        <v>5219</v>
      </c>
      <c r="E2242" s="38"/>
      <c r="F2242" s="38" t="s">
        <v>5220</v>
      </c>
      <c r="K2242" s="44">
        <v>10.24</v>
      </c>
    </row>
    <row r="2243" spans="3:11">
      <c r="C2243" s="38" t="s">
        <v>1386</v>
      </c>
      <c r="D2243" s="38" t="s">
        <v>5221</v>
      </c>
      <c r="E2243" s="38"/>
      <c r="F2243" s="38" t="s">
        <v>5222</v>
      </c>
      <c r="K2243" s="44">
        <v>24.54</v>
      </c>
    </row>
    <row r="2244" spans="3:11">
      <c r="C2244" s="38" t="s">
        <v>1386</v>
      </c>
      <c r="D2244" s="38" t="s">
        <v>5223</v>
      </c>
      <c r="E2244" s="38"/>
      <c r="F2244" s="38" t="s">
        <v>5224</v>
      </c>
      <c r="K2244" s="44">
        <v>3.45</v>
      </c>
    </row>
    <row r="2245" spans="3:11">
      <c r="C2245" s="38" t="s">
        <v>1386</v>
      </c>
      <c r="D2245" s="38" t="s">
        <v>10275</v>
      </c>
      <c r="E2245" s="38"/>
      <c r="F2245" s="38" t="s">
        <v>10276</v>
      </c>
      <c r="K2245" s="44">
        <v>16.809999999999999</v>
      </c>
    </row>
    <row r="2246" spans="3:11">
      <c r="C2246" s="38" t="s">
        <v>1386</v>
      </c>
      <c r="D2246" s="38" t="s">
        <v>5225</v>
      </c>
      <c r="E2246" s="38"/>
      <c r="F2246" s="38" t="s">
        <v>5226</v>
      </c>
      <c r="K2246" s="44">
        <v>4.13</v>
      </c>
    </row>
    <row r="2247" spans="3:11">
      <c r="C2247" s="38" t="s">
        <v>1386</v>
      </c>
      <c r="D2247" s="38" t="s">
        <v>5227</v>
      </c>
      <c r="E2247" s="38"/>
      <c r="F2247" s="38" t="s">
        <v>5228</v>
      </c>
      <c r="K2247" s="44">
        <v>19.43</v>
      </c>
    </row>
    <row r="2248" spans="3:11">
      <c r="C2248" s="38" t="s">
        <v>1386</v>
      </c>
      <c r="D2248" s="38" t="s">
        <v>5229</v>
      </c>
      <c r="E2248" s="38"/>
      <c r="F2248" s="38" t="s">
        <v>5230</v>
      </c>
      <c r="K2248" s="44">
        <v>80.17</v>
      </c>
    </row>
    <row r="2249" spans="3:11">
      <c r="C2249" s="38" t="s">
        <v>1386</v>
      </c>
      <c r="D2249" s="38" t="s">
        <v>5231</v>
      </c>
      <c r="E2249" s="38"/>
      <c r="F2249" s="38" t="s">
        <v>5232</v>
      </c>
      <c r="K2249" s="44">
        <v>67.03</v>
      </c>
    </row>
    <row r="2250" spans="3:11">
      <c r="C2250" s="38" t="s">
        <v>1386</v>
      </c>
      <c r="D2250" s="38" t="s">
        <v>5233</v>
      </c>
      <c r="E2250" s="38"/>
      <c r="F2250" s="38" t="s">
        <v>5234</v>
      </c>
      <c r="K2250" s="44">
        <v>31.43</v>
      </c>
    </row>
    <row r="2251" spans="3:11">
      <c r="C2251" s="38" t="s">
        <v>1386</v>
      </c>
      <c r="D2251" s="38" t="s">
        <v>5235</v>
      </c>
      <c r="E2251" s="38"/>
      <c r="F2251" s="38" t="s">
        <v>5236</v>
      </c>
      <c r="K2251" s="44">
        <v>0.1</v>
      </c>
    </row>
    <row r="2252" spans="3:11">
      <c r="C2252" s="38" t="s">
        <v>1386</v>
      </c>
      <c r="D2252" s="38" t="s">
        <v>5237</v>
      </c>
      <c r="E2252" s="38"/>
      <c r="F2252" s="38" t="s">
        <v>5238</v>
      </c>
      <c r="K2252" s="44">
        <v>8.2799999999999994</v>
      </c>
    </row>
    <row r="2253" spans="3:11">
      <c r="C2253" s="38" t="s">
        <v>1386</v>
      </c>
      <c r="D2253" s="38" t="s">
        <v>5239</v>
      </c>
      <c r="E2253" s="38"/>
      <c r="F2253" s="38" t="s">
        <v>5240</v>
      </c>
      <c r="K2253" s="44">
        <v>36.369999999999997</v>
      </c>
    </row>
    <row r="2254" spans="3:11">
      <c r="C2254" s="38" t="s">
        <v>1386</v>
      </c>
      <c r="D2254" s="38" t="s">
        <v>10277</v>
      </c>
      <c r="E2254" s="38"/>
      <c r="F2254" s="38" t="s">
        <v>10278</v>
      </c>
      <c r="K2254" s="44">
        <v>5.8</v>
      </c>
    </row>
    <row r="2255" spans="3:11">
      <c r="C2255" s="38" t="s">
        <v>1386</v>
      </c>
      <c r="D2255" s="38" t="s">
        <v>5241</v>
      </c>
      <c r="E2255" s="38"/>
      <c r="F2255" s="38" t="s">
        <v>5242</v>
      </c>
      <c r="K2255" s="44">
        <v>201.86</v>
      </c>
    </row>
    <row r="2256" spans="3:11">
      <c r="C2256" s="38" t="s">
        <v>1386</v>
      </c>
      <c r="D2256" s="38" t="s">
        <v>5243</v>
      </c>
      <c r="E2256" s="38"/>
      <c r="F2256" s="38" t="s">
        <v>5244</v>
      </c>
      <c r="K2256" s="44">
        <v>16.53</v>
      </c>
    </row>
    <row r="2257" spans="1:11">
      <c r="C2257" s="38" t="s">
        <v>1386</v>
      </c>
      <c r="D2257" s="38" t="s">
        <v>5245</v>
      </c>
      <c r="E2257" s="38"/>
      <c r="F2257" s="38" t="s">
        <v>5246</v>
      </c>
      <c r="K2257" s="44">
        <v>2.52</v>
      </c>
    </row>
    <row r="2258" spans="1:11">
      <c r="C2258" s="38" t="s">
        <v>1386</v>
      </c>
      <c r="D2258" s="38" t="s">
        <v>5247</v>
      </c>
      <c r="E2258" s="38"/>
      <c r="F2258" s="38" t="s">
        <v>5248</v>
      </c>
      <c r="K2258" s="44">
        <v>1.39</v>
      </c>
    </row>
    <row r="2259" spans="1:11">
      <c r="C2259" s="38" t="s">
        <v>1386</v>
      </c>
      <c r="D2259" s="38" t="s">
        <v>5249</v>
      </c>
      <c r="E2259" s="38"/>
      <c r="F2259" s="38" t="s">
        <v>5250</v>
      </c>
      <c r="K2259" s="44">
        <v>3.48</v>
      </c>
    </row>
    <row r="2260" spans="1:11">
      <c r="C2260" s="38" t="s">
        <v>1386</v>
      </c>
      <c r="D2260" s="38" t="s">
        <v>5251</v>
      </c>
      <c r="E2260" s="38"/>
      <c r="F2260" s="38" t="s">
        <v>5252</v>
      </c>
      <c r="K2260" s="44">
        <v>9.67</v>
      </c>
    </row>
    <row r="2261" spans="1:11">
      <c r="C2261" s="38" t="s">
        <v>1386</v>
      </c>
      <c r="D2261" s="38" t="s">
        <v>10279</v>
      </c>
      <c r="E2261" s="38"/>
      <c r="F2261" s="38" t="s">
        <v>10280</v>
      </c>
      <c r="K2261" s="44">
        <v>32.31</v>
      </c>
    </row>
    <row r="2263" spans="1:11">
      <c r="A2263" s="38" t="s">
        <v>5253</v>
      </c>
      <c r="D2263" s="38" t="s">
        <v>5254</v>
      </c>
      <c r="E2263" s="38"/>
      <c r="K2263" s="50">
        <f>SUM(K2264:K2527)</f>
        <v>5518.9699999999975</v>
      </c>
    </row>
    <row r="2264" spans="1:11">
      <c r="C2264" s="38" t="s">
        <v>1386</v>
      </c>
      <c r="D2264" s="38" t="s">
        <v>5255</v>
      </c>
      <c r="E2264" s="38"/>
      <c r="F2264" s="38" t="s">
        <v>4952</v>
      </c>
      <c r="K2264" s="44">
        <v>20.6</v>
      </c>
    </row>
    <row r="2265" spans="1:11">
      <c r="C2265" s="38" t="s">
        <v>1386</v>
      </c>
      <c r="D2265" s="38" t="s">
        <v>5256</v>
      </c>
      <c r="E2265" s="38"/>
      <c r="F2265" s="38" t="s">
        <v>5257</v>
      </c>
      <c r="K2265" s="44">
        <v>2.5299999999999998</v>
      </c>
    </row>
    <row r="2266" spans="1:11">
      <c r="C2266" s="38" t="s">
        <v>1386</v>
      </c>
      <c r="D2266" s="38" t="s">
        <v>5258</v>
      </c>
      <c r="E2266" s="38"/>
      <c r="F2266" s="38" t="s">
        <v>5259</v>
      </c>
      <c r="K2266" s="44">
        <v>37.64</v>
      </c>
    </row>
    <row r="2267" spans="1:11">
      <c r="C2267" s="38" t="s">
        <v>1386</v>
      </c>
      <c r="D2267" s="38" t="s">
        <v>5260</v>
      </c>
      <c r="E2267" s="38"/>
      <c r="F2267" s="38" t="s">
        <v>5261</v>
      </c>
      <c r="K2267" s="44">
        <v>29.45</v>
      </c>
    </row>
    <row r="2268" spans="1:11">
      <c r="C2268" s="38" t="s">
        <v>1386</v>
      </c>
      <c r="D2268" s="38" t="s">
        <v>5262</v>
      </c>
      <c r="E2268" s="38"/>
      <c r="F2268" s="38" t="s">
        <v>5263</v>
      </c>
      <c r="K2268" s="44">
        <v>56.6</v>
      </c>
    </row>
    <row r="2269" spans="1:11">
      <c r="C2269" s="38" t="s">
        <v>1386</v>
      </c>
      <c r="D2269" s="38" t="s">
        <v>5264</v>
      </c>
      <c r="E2269" s="38"/>
      <c r="F2269" s="38" t="s">
        <v>5265</v>
      </c>
      <c r="K2269" s="44">
        <v>64.19</v>
      </c>
    </row>
    <row r="2270" spans="1:11">
      <c r="C2270" s="38" t="s">
        <v>1386</v>
      </c>
      <c r="D2270" s="38" t="s">
        <v>5266</v>
      </c>
      <c r="E2270" s="38"/>
      <c r="F2270" s="38" t="s">
        <v>5267</v>
      </c>
      <c r="K2270" s="44">
        <v>55.52</v>
      </c>
    </row>
    <row r="2271" spans="1:11">
      <c r="C2271" s="38" t="s">
        <v>1386</v>
      </c>
      <c r="D2271" s="38" t="s">
        <v>10281</v>
      </c>
      <c r="E2271" s="38"/>
      <c r="F2271" s="38" t="s">
        <v>10282</v>
      </c>
      <c r="K2271" s="44">
        <v>-0.37</v>
      </c>
    </row>
    <row r="2272" spans="1:11">
      <c r="C2272" s="38" t="s">
        <v>1386</v>
      </c>
      <c r="D2272" s="38" t="s">
        <v>10283</v>
      </c>
      <c r="E2272" s="38"/>
      <c r="F2272" s="38" t="s">
        <v>10284</v>
      </c>
      <c r="K2272" s="44">
        <v>3.74</v>
      </c>
    </row>
    <row r="2273" spans="3:11">
      <c r="C2273" s="38" t="s">
        <v>1386</v>
      </c>
      <c r="D2273" s="38" t="s">
        <v>5268</v>
      </c>
      <c r="E2273" s="38"/>
      <c r="F2273" s="38" t="s">
        <v>5269</v>
      </c>
      <c r="K2273" s="44">
        <v>19.2</v>
      </c>
    </row>
    <row r="2274" spans="3:11">
      <c r="C2274" s="38" t="s">
        <v>1386</v>
      </c>
      <c r="D2274" s="38" t="s">
        <v>10285</v>
      </c>
      <c r="E2274" s="38"/>
      <c r="F2274" s="38" t="s">
        <v>10286</v>
      </c>
      <c r="K2274" s="44">
        <v>1.93</v>
      </c>
    </row>
    <row r="2275" spans="3:11">
      <c r="C2275" s="38" t="s">
        <v>1386</v>
      </c>
      <c r="D2275" s="38" t="s">
        <v>5270</v>
      </c>
      <c r="E2275" s="38"/>
      <c r="F2275" s="38" t="s">
        <v>5271</v>
      </c>
      <c r="K2275" s="44">
        <v>6.01</v>
      </c>
    </row>
    <row r="2276" spans="3:11">
      <c r="C2276" s="38" t="s">
        <v>1386</v>
      </c>
      <c r="D2276" s="38" t="s">
        <v>5272</v>
      </c>
      <c r="E2276" s="38"/>
      <c r="F2276" s="38" t="s">
        <v>5273</v>
      </c>
      <c r="K2276" s="44">
        <v>4.1500000000000004</v>
      </c>
    </row>
    <row r="2277" spans="3:11">
      <c r="C2277" s="38" t="s">
        <v>1386</v>
      </c>
      <c r="D2277" s="38" t="s">
        <v>5274</v>
      </c>
      <c r="E2277" s="38"/>
      <c r="F2277" s="38" t="s">
        <v>5275</v>
      </c>
      <c r="K2277" s="44">
        <v>43.4</v>
      </c>
    </row>
    <row r="2278" spans="3:11">
      <c r="C2278" s="38" t="s">
        <v>1386</v>
      </c>
      <c r="D2278" s="38" t="s">
        <v>5276</v>
      </c>
      <c r="E2278" s="38"/>
      <c r="F2278" s="38" t="s">
        <v>5277</v>
      </c>
      <c r="K2278" s="44">
        <v>20.51</v>
      </c>
    </row>
    <row r="2279" spans="3:11">
      <c r="C2279" s="38" t="s">
        <v>1386</v>
      </c>
      <c r="D2279" s="38" t="s">
        <v>5278</v>
      </c>
      <c r="E2279" s="38"/>
      <c r="F2279" s="38" t="s">
        <v>5279</v>
      </c>
      <c r="K2279" s="44">
        <v>5.04</v>
      </c>
    </row>
    <row r="2280" spans="3:11">
      <c r="C2280" s="38" t="s">
        <v>1386</v>
      </c>
      <c r="D2280" s="38" t="s">
        <v>10287</v>
      </c>
      <c r="E2280" s="38"/>
      <c r="F2280" s="38" t="s">
        <v>10288</v>
      </c>
      <c r="K2280" s="44">
        <v>5.59</v>
      </c>
    </row>
    <row r="2281" spans="3:11">
      <c r="C2281" s="38" t="s">
        <v>1386</v>
      </c>
      <c r="D2281" s="38" t="s">
        <v>5280</v>
      </c>
      <c r="E2281" s="38"/>
      <c r="F2281" s="38" t="s">
        <v>5281</v>
      </c>
      <c r="K2281" s="44">
        <v>24.86</v>
      </c>
    </row>
    <row r="2282" spans="3:11">
      <c r="C2282" s="38" t="s">
        <v>1386</v>
      </c>
      <c r="D2282" s="38" t="s">
        <v>5282</v>
      </c>
      <c r="E2282" s="38"/>
      <c r="F2282" s="38" t="s">
        <v>5283</v>
      </c>
      <c r="K2282" s="44">
        <v>6.85</v>
      </c>
    </row>
    <row r="2283" spans="3:11">
      <c r="C2283" s="38" t="s">
        <v>1386</v>
      </c>
      <c r="D2283" s="38" t="s">
        <v>10289</v>
      </c>
      <c r="E2283" s="38"/>
      <c r="F2283" s="38" t="s">
        <v>10290</v>
      </c>
      <c r="K2283" s="44">
        <v>39.81</v>
      </c>
    </row>
    <row r="2284" spans="3:11">
      <c r="C2284" s="38" t="s">
        <v>1386</v>
      </c>
      <c r="D2284" s="38" t="s">
        <v>5284</v>
      </c>
      <c r="E2284" s="38"/>
      <c r="F2284" s="38" t="s">
        <v>5285</v>
      </c>
      <c r="K2284" s="44">
        <v>1.1499999999999999</v>
      </c>
    </row>
    <row r="2285" spans="3:11">
      <c r="C2285" s="38" t="s">
        <v>1386</v>
      </c>
      <c r="D2285" s="38" t="s">
        <v>5286</v>
      </c>
      <c r="E2285" s="38"/>
      <c r="F2285" s="38" t="s">
        <v>5287</v>
      </c>
      <c r="K2285" s="44">
        <v>22.13</v>
      </c>
    </row>
    <row r="2286" spans="3:11">
      <c r="C2286" s="38" t="s">
        <v>1386</v>
      </c>
      <c r="D2286" s="38" t="s">
        <v>5288</v>
      </c>
      <c r="E2286" s="38"/>
      <c r="F2286" s="38" t="s">
        <v>5289</v>
      </c>
      <c r="K2286" s="44">
        <v>32.590000000000003</v>
      </c>
    </row>
    <row r="2287" spans="3:11">
      <c r="C2287" s="38" t="s">
        <v>1386</v>
      </c>
      <c r="D2287" s="38" t="s">
        <v>5290</v>
      </c>
      <c r="E2287" s="38"/>
      <c r="F2287" s="38" t="s">
        <v>5291</v>
      </c>
      <c r="K2287" s="44">
        <v>75.64</v>
      </c>
    </row>
    <row r="2288" spans="3:11">
      <c r="C2288" s="38" t="s">
        <v>1386</v>
      </c>
      <c r="D2288" s="38" t="s">
        <v>10291</v>
      </c>
      <c r="E2288" s="38"/>
      <c r="F2288" s="38" t="s">
        <v>10292</v>
      </c>
      <c r="K2288" s="44">
        <v>4.2699999999999996</v>
      </c>
    </row>
    <row r="2289" spans="3:11">
      <c r="C2289" s="38" t="s">
        <v>1386</v>
      </c>
      <c r="D2289" s="38" t="s">
        <v>5292</v>
      </c>
      <c r="E2289" s="38"/>
      <c r="F2289" s="38" t="s">
        <v>5293</v>
      </c>
      <c r="K2289" s="44">
        <v>30.61</v>
      </c>
    </row>
    <row r="2290" spans="3:11">
      <c r="C2290" s="38" t="s">
        <v>1386</v>
      </c>
      <c r="D2290" s="38" t="s">
        <v>5294</v>
      </c>
      <c r="E2290" s="38"/>
      <c r="F2290" s="38" t="s">
        <v>5295</v>
      </c>
      <c r="K2290" s="44">
        <v>5.14</v>
      </c>
    </row>
    <row r="2291" spans="3:11">
      <c r="C2291" s="38" t="s">
        <v>1386</v>
      </c>
      <c r="D2291" s="38" t="s">
        <v>5296</v>
      </c>
      <c r="E2291" s="38"/>
      <c r="F2291" s="38" t="s">
        <v>5297</v>
      </c>
      <c r="K2291" s="44">
        <v>8.1999999999999993</v>
      </c>
    </row>
    <row r="2292" spans="3:11">
      <c r="C2292" s="38" t="s">
        <v>1386</v>
      </c>
      <c r="D2292" s="38" t="s">
        <v>10293</v>
      </c>
      <c r="E2292" s="38"/>
      <c r="F2292" s="38" t="s">
        <v>10294</v>
      </c>
      <c r="K2292" s="44">
        <v>12.34</v>
      </c>
    </row>
    <row r="2293" spans="3:11">
      <c r="C2293" s="38" t="s">
        <v>1386</v>
      </c>
      <c r="D2293" s="38" t="s">
        <v>5298</v>
      </c>
      <c r="E2293" s="38"/>
      <c r="F2293" s="38" t="s">
        <v>5299</v>
      </c>
      <c r="K2293" s="44">
        <v>2.94</v>
      </c>
    </row>
    <row r="2294" spans="3:11">
      <c r="C2294" s="38" t="s">
        <v>1386</v>
      </c>
      <c r="D2294" s="38" t="s">
        <v>5300</v>
      </c>
      <c r="E2294" s="38"/>
      <c r="F2294" s="38" t="s">
        <v>5301</v>
      </c>
      <c r="K2294" s="44">
        <v>8.23</v>
      </c>
    </row>
    <row r="2295" spans="3:11">
      <c r="C2295" s="38" t="s">
        <v>1386</v>
      </c>
      <c r="D2295" s="38" t="s">
        <v>5302</v>
      </c>
      <c r="E2295" s="38"/>
      <c r="F2295" s="38" t="s">
        <v>5303</v>
      </c>
      <c r="K2295" s="44">
        <v>9.34</v>
      </c>
    </row>
    <row r="2296" spans="3:11">
      <c r="C2296" s="38" t="s">
        <v>1386</v>
      </c>
      <c r="D2296" s="38" t="s">
        <v>5304</v>
      </c>
      <c r="E2296" s="38"/>
      <c r="F2296" s="38" t="s">
        <v>5305</v>
      </c>
      <c r="K2296" s="44">
        <v>2.12</v>
      </c>
    </row>
    <row r="2297" spans="3:11">
      <c r="C2297" s="38" t="s">
        <v>1386</v>
      </c>
      <c r="D2297" s="38" t="s">
        <v>5306</v>
      </c>
      <c r="E2297" s="38"/>
      <c r="F2297" s="38" t="s">
        <v>5307</v>
      </c>
      <c r="K2297" s="44">
        <v>1.68</v>
      </c>
    </row>
    <row r="2298" spans="3:11">
      <c r="C2298" s="38" t="s">
        <v>1386</v>
      </c>
      <c r="D2298" s="38" t="s">
        <v>5308</v>
      </c>
      <c r="E2298" s="38"/>
      <c r="F2298" s="38" t="s">
        <v>5309</v>
      </c>
      <c r="K2298" s="44">
        <v>11.53</v>
      </c>
    </row>
    <row r="2299" spans="3:11">
      <c r="C2299" s="38" t="s">
        <v>1386</v>
      </c>
      <c r="D2299" s="38" t="s">
        <v>5310</v>
      </c>
      <c r="E2299" s="38"/>
      <c r="F2299" s="38" t="s">
        <v>5311</v>
      </c>
      <c r="K2299" s="44">
        <v>35.71</v>
      </c>
    </row>
    <row r="2300" spans="3:11">
      <c r="C2300" s="38" t="s">
        <v>1386</v>
      </c>
      <c r="D2300" s="38" t="s">
        <v>5312</v>
      </c>
      <c r="E2300" s="38"/>
      <c r="F2300" s="38" t="s">
        <v>5313</v>
      </c>
      <c r="K2300" s="44">
        <v>2.33</v>
      </c>
    </row>
    <row r="2301" spans="3:11">
      <c r="C2301" s="38" t="s">
        <v>1386</v>
      </c>
      <c r="D2301" s="38" t="s">
        <v>5314</v>
      </c>
      <c r="E2301" s="38"/>
      <c r="F2301" s="38" t="s">
        <v>5315</v>
      </c>
      <c r="K2301" s="44">
        <v>20.92</v>
      </c>
    </row>
    <row r="2302" spans="3:11">
      <c r="C2302" s="38" t="s">
        <v>1386</v>
      </c>
      <c r="D2302" s="38" t="s">
        <v>5316</v>
      </c>
      <c r="E2302" s="38"/>
      <c r="F2302" s="38" t="s">
        <v>5317</v>
      </c>
      <c r="K2302" s="44">
        <v>2.1800000000000002</v>
      </c>
    </row>
    <row r="2303" spans="3:11">
      <c r="C2303" s="38" t="s">
        <v>1386</v>
      </c>
      <c r="D2303" s="38" t="s">
        <v>5318</v>
      </c>
      <c r="E2303" s="38"/>
      <c r="F2303" s="38" t="s">
        <v>5319</v>
      </c>
      <c r="K2303" s="44">
        <v>8.9600000000000009</v>
      </c>
    </row>
    <row r="2304" spans="3:11">
      <c r="C2304" s="38" t="s">
        <v>1386</v>
      </c>
      <c r="D2304" s="38" t="s">
        <v>5320</v>
      </c>
      <c r="E2304" s="38"/>
      <c r="F2304" s="38" t="s">
        <v>5321</v>
      </c>
      <c r="K2304" s="44">
        <v>21.45</v>
      </c>
    </row>
    <row r="2305" spans="3:11">
      <c r="C2305" s="38" t="s">
        <v>1386</v>
      </c>
      <c r="D2305" s="38" t="s">
        <v>10295</v>
      </c>
      <c r="E2305" s="38"/>
      <c r="F2305" s="38" t="s">
        <v>10296</v>
      </c>
      <c r="K2305" s="44">
        <v>3.36</v>
      </c>
    </row>
    <row r="2306" spans="3:11">
      <c r="C2306" s="38" t="s">
        <v>1386</v>
      </c>
      <c r="D2306" s="38" t="s">
        <v>5322</v>
      </c>
      <c r="E2306" s="38"/>
      <c r="F2306" s="38" t="s">
        <v>5323</v>
      </c>
      <c r="K2306" s="44">
        <v>49.72</v>
      </c>
    </row>
    <row r="2307" spans="3:11">
      <c r="C2307" s="38" t="s">
        <v>1386</v>
      </c>
      <c r="D2307" s="38" t="s">
        <v>5324</v>
      </c>
      <c r="E2307" s="38"/>
      <c r="F2307" s="38" t="s">
        <v>5325</v>
      </c>
      <c r="K2307" s="44">
        <v>2.67</v>
      </c>
    </row>
    <row r="2308" spans="3:11">
      <c r="C2308" s="38" t="s">
        <v>1386</v>
      </c>
      <c r="D2308" s="38" t="s">
        <v>5326</v>
      </c>
      <c r="E2308" s="38"/>
      <c r="F2308" s="38" t="s">
        <v>5327</v>
      </c>
      <c r="K2308" s="44">
        <v>5.04</v>
      </c>
    </row>
    <row r="2309" spans="3:11">
      <c r="C2309" s="38" t="s">
        <v>1386</v>
      </c>
      <c r="D2309" s="38" t="s">
        <v>5328</v>
      </c>
      <c r="E2309" s="38"/>
      <c r="F2309" s="38" t="s">
        <v>5329</v>
      </c>
      <c r="K2309" s="44">
        <v>7.01</v>
      </c>
    </row>
    <row r="2310" spans="3:11">
      <c r="C2310" s="38" t="s">
        <v>1386</v>
      </c>
      <c r="D2310" s="38" t="s">
        <v>10297</v>
      </c>
      <c r="E2310" s="38"/>
      <c r="F2310" s="38" t="s">
        <v>10298</v>
      </c>
      <c r="K2310" s="44">
        <v>1.68</v>
      </c>
    </row>
    <row r="2311" spans="3:11">
      <c r="C2311" s="38" t="s">
        <v>1386</v>
      </c>
      <c r="D2311" s="38" t="s">
        <v>5330</v>
      </c>
      <c r="E2311" s="38"/>
      <c r="F2311" s="38" t="s">
        <v>5331</v>
      </c>
      <c r="K2311" s="44">
        <v>141</v>
      </c>
    </row>
    <row r="2312" spans="3:11">
      <c r="C2312" s="38" t="s">
        <v>1386</v>
      </c>
      <c r="D2312" s="38" t="s">
        <v>5332</v>
      </c>
      <c r="E2312" s="38"/>
      <c r="F2312" s="38" t="s">
        <v>5333</v>
      </c>
      <c r="K2312" s="44">
        <v>17.86</v>
      </c>
    </row>
    <row r="2313" spans="3:11">
      <c r="C2313" s="38" t="s">
        <v>1386</v>
      </c>
      <c r="D2313" s="38" t="s">
        <v>5334</v>
      </c>
      <c r="E2313" s="38"/>
      <c r="F2313" s="38" t="s">
        <v>5335</v>
      </c>
      <c r="K2313" s="44">
        <v>43.64</v>
      </c>
    </row>
    <row r="2314" spans="3:11">
      <c r="C2314" s="38" t="s">
        <v>1386</v>
      </c>
      <c r="D2314" s="38" t="s">
        <v>5336</v>
      </c>
      <c r="E2314" s="38"/>
      <c r="F2314" s="38" t="s">
        <v>5337</v>
      </c>
      <c r="K2314" s="44">
        <v>11.16</v>
      </c>
    </row>
    <row r="2315" spans="3:11">
      <c r="C2315" s="38" t="s">
        <v>1386</v>
      </c>
      <c r="D2315" s="38" t="s">
        <v>5338</v>
      </c>
      <c r="E2315" s="38"/>
      <c r="F2315" s="38" t="s">
        <v>5339</v>
      </c>
      <c r="K2315" s="44">
        <v>72.61</v>
      </c>
    </row>
    <row r="2316" spans="3:11">
      <c r="C2316" s="38" t="s">
        <v>1386</v>
      </c>
      <c r="D2316" s="38" t="s">
        <v>5340</v>
      </c>
      <c r="E2316" s="38"/>
      <c r="F2316" s="38" t="s">
        <v>5341</v>
      </c>
      <c r="K2316" s="44">
        <v>8.2799999999999994</v>
      </c>
    </row>
    <row r="2317" spans="3:11">
      <c r="C2317" s="38" t="s">
        <v>1386</v>
      </c>
      <c r="D2317" s="38" t="s">
        <v>5342</v>
      </c>
      <c r="E2317" s="38"/>
      <c r="F2317" s="38" t="s">
        <v>5343</v>
      </c>
      <c r="K2317" s="44">
        <v>1.68</v>
      </c>
    </row>
    <row r="2318" spans="3:11">
      <c r="C2318" s="38" t="s">
        <v>1386</v>
      </c>
      <c r="D2318" s="38" t="s">
        <v>5344</v>
      </c>
      <c r="E2318" s="38"/>
      <c r="F2318" s="38" t="s">
        <v>5345</v>
      </c>
      <c r="K2318" s="44">
        <v>5.82</v>
      </c>
    </row>
    <row r="2319" spans="3:11">
      <c r="C2319" s="38" t="s">
        <v>1386</v>
      </c>
      <c r="D2319" s="38" t="s">
        <v>5346</v>
      </c>
      <c r="E2319" s="38"/>
      <c r="F2319" s="38" t="s">
        <v>5347</v>
      </c>
      <c r="K2319" s="44">
        <v>54.37</v>
      </c>
    </row>
    <row r="2320" spans="3:11">
      <c r="C2320" s="38" t="s">
        <v>1386</v>
      </c>
      <c r="D2320" s="38" t="s">
        <v>5348</v>
      </c>
      <c r="E2320" s="38"/>
      <c r="F2320" s="38" t="s">
        <v>5349</v>
      </c>
      <c r="K2320" s="44">
        <v>78.989999999999995</v>
      </c>
    </row>
    <row r="2321" spans="3:11">
      <c r="C2321" s="38" t="s">
        <v>1386</v>
      </c>
      <c r="D2321" s="38" t="s">
        <v>5350</v>
      </c>
      <c r="E2321" s="38"/>
      <c r="F2321" s="38" t="s">
        <v>5351</v>
      </c>
      <c r="K2321" s="44">
        <v>44.8</v>
      </c>
    </row>
    <row r="2322" spans="3:11">
      <c r="C2322" s="38" t="s">
        <v>1386</v>
      </c>
      <c r="D2322" s="38" t="s">
        <v>10299</v>
      </c>
      <c r="E2322" s="38"/>
      <c r="F2322" s="38" t="s">
        <v>10300</v>
      </c>
      <c r="K2322" s="44">
        <v>9.23</v>
      </c>
    </row>
    <row r="2323" spans="3:11">
      <c r="C2323" s="38" t="s">
        <v>1386</v>
      </c>
      <c r="D2323" s="38" t="s">
        <v>5352</v>
      </c>
      <c r="E2323" s="38"/>
      <c r="F2323" s="38" t="s">
        <v>5353</v>
      </c>
      <c r="K2323" s="44">
        <v>5.52</v>
      </c>
    </row>
    <row r="2324" spans="3:11">
      <c r="C2324" s="38" t="s">
        <v>1386</v>
      </c>
      <c r="D2324" s="38" t="s">
        <v>5354</v>
      </c>
      <c r="E2324" s="38"/>
      <c r="F2324" s="38" t="s">
        <v>5355</v>
      </c>
      <c r="K2324" s="44">
        <v>5.9</v>
      </c>
    </row>
    <row r="2325" spans="3:11">
      <c r="C2325" s="38" t="s">
        <v>1386</v>
      </c>
      <c r="D2325" s="38" t="s">
        <v>5356</v>
      </c>
      <c r="E2325" s="38"/>
      <c r="F2325" s="38" t="s">
        <v>5357</v>
      </c>
      <c r="K2325" s="44">
        <v>39.619999999999997</v>
      </c>
    </row>
    <row r="2326" spans="3:11">
      <c r="C2326" s="38" t="s">
        <v>1386</v>
      </c>
      <c r="D2326" s="38" t="s">
        <v>5358</v>
      </c>
      <c r="E2326" s="38"/>
      <c r="F2326" s="38" t="s">
        <v>5359</v>
      </c>
      <c r="K2326" s="44">
        <v>5.04</v>
      </c>
    </row>
    <row r="2327" spans="3:11">
      <c r="C2327" s="38" t="s">
        <v>1386</v>
      </c>
      <c r="D2327" s="38" t="s">
        <v>5360</v>
      </c>
      <c r="E2327" s="38"/>
      <c r="F2327" s="38" t="s">
        <v>5361</v>
      </c>
      <c r="K2327" s="44">
        <v>5.04</v>
      </c>
    </row>
    <row r="2328" spans="3:11">
      <c r="C2328" s="38" t="s">
        <v>1386</v>
      </c>
      <c r="D2328" s="38" t="s">
        <v>5362</v>
      </c>
      <c r="E2328" s="38"/>
      <c r="F2328" s="38" t="s">
        <v>5363</v>
      </c>
      <c r="K2328" s="44">
        <v>17.68</v>
      </c>
    </row>
    <row r="2329" spans="3:11">
      <c r="C2329" s="38" t="s">
        <v>1386</v>
      </c>
      <c r="D2329" s="38" t="s">
        <v>5364</v>
      </c>
      <c r="E2329" s="38"/>
      <c r="F2329" s="38" t="s">
        <v>5365</v>
      </c>
      <c r="K2329" s="44">
        <v>8.2100000000000009</v>
      </c>
    </row>
    <row r="2330" spans="3:11">
      <c r="C2330" s="38" t="s">
        <v>1386</v>
      </c>
      <c r="D2330" s="38" t="s">
        <v>5366</v>
      </c>
      <c r="E2330" s="38"/>
      <c r="F2330" s="38" t="s">
        <v>5367</v>
      </c>
      <c r="K2330" s="44">
        <v>3.76</v>
      </c>
    </row>
    <row r="2331" spans="3:11">
      <c r="C2331" s="38" t="s">
        <v>1386</v>
      </c>
      <c r="D2331" s="38" t="s">
        <v>5368</v>
      </c>
      <c r="E2331" s="38"/>
      <c r="F2331" s="38" t="s">
        <v>5369</v>
      </c>
      <c r="K2331" s="44">
        <v>21.07</v>
      </c>
    </row>
    <row r="2332" spans="3:11">
      <c r="C2332" s="38" t="s">
        <v>1386</v>
      </c>
      <c r="D2332" s="38" t="s">
        <v>5370</v>
      </c>
      <c r="E2332" s="38"/>
      <c r="F2332" s="38" t="s">
        <v>5371</v>
      </c>
      <c r="K2332" s="44">
        <v>11</v>
      </c>
    </row>
    <row r="2333" spans="3:11">
      <c r="C2333" s="38" t="s">
        <v>1386</v>
      </c>
      <c r="D2333" s="38" t="s">
        <v>5372</v>
      </c>
      <c r="E2333" s="38"/>
      <c r="F2333" s="38" t="s">
        <v>5373</v>
      </c>
      <c r="K2333" s="44">
        <v>20.62</v>
      </c>
    </row>
    <row r="2334" spans="3:11">
      <c r="C2334" s="38" t="s">
        <v>1386</v>
      </c>
      <c r="D2334" s="38" t="s">
        <v>5374</v>
      </c>
      <c r="E2334" s="38"/>
      <c r="F2334" s="38" t="s">
        <v>5375</v>
      </c>
      <c r="K2334" s="44">
        <v>7.0000000000000007E-2</v>
      </c>
    </row>
    <row r="2335" spans="3:11">
      <c r="C2335" s="38" t="s">
        <v>1386</v>
      </c>
      <c r="D2335" s="38" t="s">
        <v>5376</v>
      </c>
      <c r="E2335" s="38"/>
      <c r="F2335" s="38" t="s">
        <v>5377</v>
      </c>
      <c r="K2335" s="44">
        <v>34.590000000000003</v>
      </c>
    </row>
    <row r="2336" spans="3:11">
      <c r="C2336" s="38" t="s">
        <v>1386</v>
      </c>
      <c r="D2336" s="38" t="s">
        <v>5378</v>
      </c>
      <c r="E2336" s="38"/>
      <c r="F2336" s="38" t="s">
        <v>5379</v>
      </c>
      <c r="K2336" s="44">
        <v>15.12</v>
      </c>
    </row>
    <row r="2337" spans="3:11">
      <c r="C2337" s="38" t="s">
        <v>1386</v>
      </c>
      <c r="D2337" s="38" t="s">
        <v>10301</v>
      </c>
      <c r="E2337" s="38"/>
      <c r="F2337" s="38" t="s">
        <v>10302</v>
      </c>
      <c r="K2337" s="44">
        <v>8.4</v>
      </c>
    </row>
    <row r="2338" spans="3:11">
      <c r="C2338" s="38" t="s">
        <v>1386</v>
      </c>
      <c r="D2338" s="38" t="s">
        <v>5380</v>
      </c>
      <c r="E2338" s="38"/>
      <c r="F2338" s="38" t="s">
        <v>5381</v>
      </c>
      <c r="K2338" s="44">
        <v>5.61</v>
      </c>
    </row>
    <row r="2339" spans="3:11">
      <c r="C2339" s="38" t="s">
        <v>1386</v>
      </c>
      <c r="D2339" s="38" t="s">
        <v>5382</v>
      </c>
      <c r="E2339" s="38"/>
      <c r="F2339" s="38" t="s">
        <v>5383</v>
      </c>
      <c r="K2339" s="44">
        <v>29</v>
      </c>
    </row>
    <row r="2340" spans="3:11">
      <c r="C2340" s="38" t="s">
        <v>1386</v>
      </c>
      <c r="D2340" s="38" t="s">
        <v>5384</v>
      </c>
      <c r="E2340" s="38"/>
      <c r="F2340" s="38" t="s">
        <v>5385</v>
      </c>
      <c r="K2340" s="44">
        <v>5.04</v>
      </c>
    </row>
    <row r="2341" spans="3:11">
      <c r="C2341" s="38" t="s">
        <v>1386</v>
      </c>
      <c r="D2341" s="38" t="s">
        <v>5386</v>
      </c>
      <c r="E2341" s="38"/>
      <c r="F2341" s="38" t="s">
        <v>5387</v>
      </c>
      <c r="K2341" s="44">
        <v>10.14</v>
      </c>
    </row>
    <row r="2342" spans="3:11">
      <c r="C2342" s="38" t="s">
        <v>1386</v>
      </c>
      <c r="D2342" s="38" t="s">
        <v>5388</v>
      </c>
      <c r="E2342" s="38"/>
      <c r="F2342" s="38" t="s">
        <v>5389</v>
      </c>
      <c r="K2342" s="44">
        <v>5.04</v>
      </c>
    </row>
    <row r="2343" spans="3:11">
      <c r="C2343" s="38" t="s">
        <v>1386</v>
      </c>
      <c r="D2343" s="38" t="s">
        <v>5390</v>
      </c>
      <c r="E2343" s="38"/>
      <c r="F2343" s="38" t="s">
        <v>5391</v>
      </c>
      <c r="K2343" s="44">
        <v>17.170000000000002</v>
      </c>
    </row>
    <row r="2344" spans="3:11">
      <c r="C2344" s="38" t="s">
        <v>1386</v>
      </c>
      <c r="D2344" s="38" t="s">
        <v>10303</v>
      </c>
      <c r="E2344" s="38"/>
      <c r="F2344" s="38" t="s">
        <v>10304</v>
      </c>
      <c r="K2344" s="44">
        <v>24.59</v>
      </c>
    </row>
    <row r="2345" spans="3:11">
      <c r="C2345" s="38" t="s">
        <v>1386</v>
      </c>
      <c r="D2345" s="38" t="s">
        <v>5392</v>
      </c>
      <c r="E2345" s="38"/>
      <c r="F2345" s="38" t="s">
        <v>5393</v>
      </c>
      <c r="K2345" s="44">
        <v>20.18</v>
      </c>
    </row>
    <row r="2346" spans="3:11">
      <c r="C2346" s="38" t="s">
        <v>1386</v>
      </c>
      <c r="D2346" s="38" t="s">
        <v>5394</v>
      </c>
      <c r="E2346" s="38"/>
      <c r="F2346" s="38" t="s">
        <v>5395</v>
      </c>
      <c r="K2346" s="44">
        <v>22.61</v>
      </c>
    </row>
    <row r="2347" spans="3:11">
      <c r="C2347" s="38" t="s">
        <v>1386</v>
      </c>
      <c r="D2347" s="38" t="s">
        <v>5396</v>
      </c>
      <c r="E2347" s="38"/>
      <c r="F2347" s="38" t="s">
        <v>5397</v>
      </c>
      <c r="K2347" s="44">
        <v>27.75</v>
      </c>
    </row>
    <row r="2348" spans="3:11">
      <c r="C2348" s="38" t="s">
        <v>1386</v>
      </c>
      <c r="D2348" s="38" t="s">
        <v>5398</v>
      </c>
      <c r="E2348" s="38"/>
      <c r="F2348" s="38" t="s">
        <v>5399</v>
      </c>
      <c r="K2348" s="44">
        <v>0.76</v>
      </c>
    </row>
    <row r="2349" spans="3:11">
      <c r="C2349" s="38" t="s">
        <v>1386</v>
      </c>
      <c r="D2349" s="38" t="s">
        <v>5400</v>
      </c>
      <c r="E2349" s="38"/>
      <c r="F2349" s="38" t="s">
        <v>5401</v>
      </c>
      <c r="K2349" s="44">
        <v>3.36</v>
      </c>
    </row>
    <row r="2350" spans="3:11">
      <c r="C2350" s="38" t="s">
        <v>1386</v>
      </c>
      <c r="D2350" s="38" t="s">
        <v>5402</v>
      </c>
      <c r="E2350" s="38"/>
      <c r="F2350" s="38" t="s">
        <v>5403</v>
      </c>
      <c r="K2350" s="44">
        <v>1.43</v>
      </c>
    </row>
    <row r="2351" spans="3:11">
      <c r="C2351" s="38" t="s">
        <v>1386</v>
      </c>
      <c r="D2351" s="38" t="s">
        <v>5404</v>
      </c>
      <c r="E2351" s="38"/>
      <c r="F2351" s="38" t="s">
        <v>5405</v>
      </c>
      <c r="K2351" s="44">
        <v>15.1</v>
      </c>
    </row>
    <row r="2352" spans="3:11">
      <c r="C2352" s="38" t="s">
        <v>1386</v>
      </c>
      <c r="D2352" s="38" t="s">
        <v>5406</v>
      </c>
      <c r="E2352" s="38"/>
      <c r="F2352" s="38" t="s">
        <v>5407</v>
      </c>
      <c r="K2352" s="44">
        <v>15.4</v>
      </c>
    </row>
    <row r="2353" spans="3:11">
      <c r="C2353" s="38" t="s">
        <v>1386</v>
      </c>
      <c r="D2353" s="38" t="s">
        <v>5408</v>
      </c>
      <c r="E2353" s="38"/>
      <c r="F2353" s="38" t="s">
        <v>5409</v>
      </c>
      <c r="K2353" s="44">
        <v>15.78</v>
      </c>
    </row>
    <row r="2354" spans="3:11">
      <c r="C2354" s="38" t="s">
        <v>1386</v>
      </c>
      <c r="D2354" s="38" t="s">
        <v>5410</v>
      </c>
      <c r="E2354" s="38"/>
      <c r="F2354" s="38" t="s">
        <v>5411</v>
      </c>
      <c r="K2354" s="44">
        <v>71.45</v>
      </c>
    </row>
    <row r="2355" spans="3:11">
      <c r="C2355" s="38" t="s">
        <v>1386</v>
      </c>
      <c r="D2355" s="38" t="s">
        <v>5412</v>
      </c>
      <c r="E2355" s="38"/>
      <c r="F2355" s="38" t="s">
        <v>5413</v>
      </c>
      <c r="K2355" s="44">
        <v>8.31</v>
      </c>
    </row>
    <row r="2356" spans="3:11">
      <c r="C2356" s="38" t="s">
        <v>1386</v>
      </c>
      <c r="D2356" s="38" t="s">
        <v>5414</v>
      </c>
      <c r="E2356" s="38"/>
      <c r="F2356" s="38" t="s">
        <v>5415</v>
      </c>
      <c r="K2356" s="44">
        <v>5.04</v>
      </c>
    </row>
    <row r="2357" spans="3:11">
      <c r="C2357" s="38" t="s">
        <v>1386</v>
      </c>
      <c r="D2357" s="38" t="s">
        <v>5416</v>
      </c>
      <c r="E2357" s="38"/>
      <c r="F2357" s="38" t="s">
        <v>5417</v>
      </c>
      <c r="K2357" s="44">
        <v>4.74</v>
      </c>
    </row>
    <row r="2358" spans="3:11">
      <c r="C2358" s="38" t="s">
        <v>1386</v>
      </c>
      <c r="D2358" s="38" t="s">
        <v>5418</v>
      </c>
      <c r="E2358" s="38"/>
      <c r="F2358" s="38" t="s">
        <v>5419</v>
      </c>
      <c r="K2358" s="44">
        <v>99.03</v>
      </c>
    </row>
    <row r="2359" spans="3:11">
      <c r="C2359" s="38" t="s">
        <v>1386</v>
      </c>
      <c r="D2359" s="38" t="s">
        <v>5420</v>
      </c>
      <c r="E2359" s="38"/>
      <c r="F2359" s="38" t="s">
        <v>5421</v>
      </c>
      <c r="K2359" s="44">
        <v>28.59</v>
      </c>
    </row>
    <row r="2360" spans="3:11">
      <c r="C2360" s="38" t="s">
        <v>1386</v>
      </c>
      <c r="D2360" s="38" t="s">
        <v>5422</v>
      </c>
      <c r="E2360" s="38"/>
      <c r="F2360" s="38" t="s">
        <v>5423</v>
      </c>
      <c r="K2360" s="44">
        <v>23.45</v>
      </c>
    </row>
    <row r="2361" spans="3:11">
      <c r="C2361" s="38" t="s">
        <v>1386</v>
      </c>
      <c r="D2361" s="38" t="s">
        <v>5424</v>
      </c>
      <c r="E2361" s="38"/>
      <c r="F2361" s="38" t="s">
        <v>5425</v>
      </c>
      <c r="K2361" s="44">
        <v>1.68</v>
      </c>
    </row>
    <row r="2362" spans="3:11">
      <c r="C2362" s="38" t="s">
        <v>1386</v>
      </c>
      <c r="D2362" s="38" t="s">
        <v>5426</v>
      </c>
      <c r="E2362" s="38"/>
      <c r="F2362" s="38" t="s">
        <v>5427</v>
      </c>
      <c r="K2362" s="44">
        <v>37.909999999999997</v>
      </c>
    </row>
    <row r="2363" spans="3:11">
      <c r="C2363" s="38" t="s">
        <v>1386</v>
      </c>
      <c r="D2363" s="38" t="s">
        <v>5428</v>
      </c>
      <c r="E2363" s="38"/>
      <c r="F2363" s="38" t="s">
        <v>5429</v>
      </c>
      <c r="K2363" s="44">
        <v>38.53</v>
      </c>
    </row>
    <row r="2364" spans="3:11">
      <c r="C2364" s="38" t="s">
        <v>1386</v>
      </c>
      <c r="D2364" s="38" t="s">
        <v>5430</v>
      </c>
      <c r="E2364" s="38"/>
      <c r="F2364" s="38" t="s">
        <v>5431</v>
      </c>
      <c r="K2364" s="44">
        <v>86.46</v>
      </c>
    </row>
    <row r="2365" spans="3:11">
      <c r="C2365" s="38" t="s">
        <v>1386</v>
      </c>
      <c r="D2365" s="38" t="s">
        <v>5432</v>
      </c>
      <c r="E2365" s="38"/>
      <c r="F2365" s="38" t="s">
        <v>5433</v>
      </c>
      <c r="K2365" s="44">
        <v>40.57</v>
      </c>
    </row>
    <row r="2366" spans="3:11">
      <c r="C2366" s="38" t="s">
        <v>1386</v>
      </c>
      <c r="D2366" s="38" t="s">
        <v>5434</v>
      </c>
      <c r="E2366" s="38"/>
      <c r="F2366" s="38" t="s">
        <v>5435</v>
      </c>
      <c r="K2366" s="44">
        <v>0.83</v>
      </c>
    </row>
    <row r="2367" spans="3:11">
      <c r="C2367" s="38" t="s">
        <v>1386</v>
      </c>
      <c r="D2367" s="38" t="s">
        <v>10305</v>
      </c>
      <c r="E2367" s="38"/>
      <c r="F2367" s="38" t="s">
        <v>10306</v>
      </c>
      <c r="K2367" s="44">
        <v>1.68</v>
      </c>
    </row>
    <row r="2368" spans="3:11">
      <c r="C2368" s="38" t="s">
        <v>1386</v>
      </c>
      <c r="D2368" s="38" t="s">
        <v>5436</v>
      </c>
      <c r="E2368" s="38"/>
      <c r="F2368" s="38" t="s">
        <v>5437</v>
      </c>
      <c r="K2368" s="44">
        <v>5.04</v>
      </c>
    </row>
    <row r="2369" spans="3:11">
      <c r="C2369" s="38" t="s">
        <v>1386</v>
      </c>
      <c r="D2369" s="38" t="s">
        <v>5438</v>
      </c>
      <c r="E2369" s="38"/>
      <c r="F2369" s="38" t="s">
        <v>5439</v>
      </c>
      <c r="K2369" s="44">
        <v>5.04</v>
      </c>
    </row>
    <row r="2370" spans="3:11">
      <c r="C2370" s="38" t="s">
        <v>1386</v>
      </c>
      <c r="D2370" s="38" t="s">
        <v>5440</v>
      </c>
      <c r="E2370" s="38"/>
      <c r="F2370" s="38" t="s">
        <v>5441</v>
      </c>
      <c r="K2370" s="44">
        <v>45.48</v>
      </c>
    </row>
    <row r="2371" spans="3:11">
      <c r="C2371" s="38" t="s">
        <v>1386</v>
      </c>
      <c r="D2371" s="38" t="s">
        <v>5442</v>
      </c>
      <c r="E2371" s="38"/>
      <c r="F2371" s="38" t="s">
        <v>5443</v>
      </c>
      <c r="K2371" s="44">
        <v>0.64</v>
      </c>
    </row>
    <row r="2372" spans="3:11">
      <c r="C2372" s="38" t="s">
        <v>1386</v>
      </c>
      <c r="D2372" s="38" t="s">
        <v>5444</v>
      </c>
      <c r="E2372" s="38"/>
      <c r="F2372" s="38" t="s">
        <v>5445</v>
      </c>
      <c r="K2372" s="44">
        <v>56.37</v>
      </c>
    </row>
    <row r="2373" spans="3:11">
      <c r="C2373" s="38" t="s">
        <v>1386</v>
      </c>
      <c r="D2373" s="38" t="s">
        <v>5446</v>
      </c>
      <c r="E2373" s="38"/>
      <c r="F2373" s="38" t="s">
        <v>5447</v>
      </c>
      <c r="K2373" s="44">
        <v>31.46</v>
      </c>
    </row>
    <row r="2374" spans="3:11">
      <c r="C2374" s="38" t="s">
        <v>1386</v>
      </c>
      <c r="D2374" s="38" t="s">
        <v>5448</v>
      </c>
      <c r="E2374" s="38"/>
      <c r="F2374" s="38" t="s">
        <v>5449</v>
      </c>
      <c r="K2374" s="44">
        <v>11.74</v>
      </c>
    </row>
    <row r="2375" spans="3:11">
      <c r="C2375" s="38" t="s">
        <v>1386</v>
      </c>
      <c r="D2375" s="38" t="s">
        <v>5450</v>
      </c>
      <c r="E2375" s="38"/>
      <c r="F2375" s="38" t="s">
        <v>5451</v>
      </c>
      <c r="K2375" s="44">
        <v>2.4700000000000002</v>
      </c>
    </row>
    <row r="2376" spans="3:11">
      <c r="C2376" s="38" t="s">
        <v>1386</v>
      </c>
      <c r="D2376" s="38" t="s">
        <v>5452</v>
      </c>
      <c r="E2376" s="38"/>
      <c r="F2376" s="38" t="s">
        <v>5453</v>
      </c>
      <c r="K2376" s="44">
        <v>6.2</v>
      </c>
    </row>
    <row r="2377" spans="3:11">
      <c r="C2377" s="38" t="s">
        <v>1386</v>
      </c>
      <c r="D2377" s="38" t="s">
        <v>5454</v>
      </c>
      <c r="E2377" s="38"/>
      <c r="F2377" s="38" t="s">
        <v>5455</v>
      </c>
      <c r="K2377" s="44">
        <v>5.04</v>
      </c>
    </row>
    <row r="2378" spans="3:11">
      <c r="C2378" s="38" t="s">
        <v>1386</v>
      </c>
      <c r="D2378" s="38" t="s">
        <v>5456</v>
      </c>
      <c r="E2378" s="38"/>
      <c r="F2378" s="38" t="s">
        <v>5457</v>
      </c>
      <c r="K2378" s="44">
        <v>12.19</v>
      </c>
    </row>
    <row r="2379" spans="3:11">
      <c r="C2379" s="38" t="s">
        <v>1386</v>
      </c>
      <c r="D2379" s="38" t="s">
        <v>5458</v>
      </c>
      <c r="E2379" s="38"/>
      <c r="F2379" s="38" t="s">
        <v>5459</v>
      </c>
      <c r="K2379" s="44">
        <v>8.4</v>
      </c>
    </row>
    <row r="2380" spans="3:11">
      <c r="C2380" s="38" t="s">
        <v>1386</v>
      </c>
      <c r="D2380" s="38" t="s">
        <v>5460</v>
      </c>
      <c r="E2380" s="38"/>
      <c r="F2380" s="38" t="s">
        <v>5461</v>
      </c>
      <c r="K2380" s="44">
        <v>4.96</v>
      </c>
    </row>
    <row r="2381" spans="3:11">
      <c r="C2381" s="38" t="s">
        <v>1386</v>
      </c>
      <c r="D2381" s="38" t="s">
        <v>5462</v>
      </c>
      <c r="E2381" s="38"/>
      <c r="F2381" s="38" t="s">
        <v>5463</v>
      </c>
      <c r="K2381" s="44">
        <v>3.51</v>
      </c>
    </row>
    <row r="2382" spans="3:11">
      <c r="C2382" s="38" t="s">
        <v>1386</v>
      </c>
      <c r="D2382" s="38" t="s">
        <v>5464</v>
      </c>
      <c r="E2382" s="38"/>
      <c r="F2382" s="38" t="s">
        <v>5465</v>
      </c>
      <c r="K2382" s="44">
        <v>5.04</v>
      </c>
    </row>
    <row r="2383" spans="3:11">
      <c r="C2383" s="38" t="s">
        <v>1386</v>
      </c>
      <c r="D2383" s="38" t="s">
        <v>5466</v>
      </c>
      <c r="E2383" s="38"/>
      <c r="F2383" s="38" t="s">
        <v>5467</v>
      </c>
      <c r="K2383" s="44">
        <v>70.27</v>
      </c>
    </row>
    <row r="2384" spans="3:11">
      <c r="C2384" s="38" t="s">
        <v>1386</v>
      </c>
      <c r="D2384" s="38" t="s">
        <v>5468</v>
      </c>
      <c r="E2384" s="38"/>
      <c r="F2384" s="38" t="s">
        <v>5469</v>
      </c>
      <c r="K2384" s="44">
        <v>114.23</v>
      </c>
    </row>
    <row r="2385" spans="3:11">
      <c r="C2385" s="38" t="s">
        <v>1386</v>
      </c>
      <c r="D2385" s="38" t="s">
        <v>5470</v>
      </c>
      <c r="E2385" s="38"/>
      <c r="F2385" s="38" t="s">
        <v>5471</v>
      </c>
      <c r="K2385" s="44">
        <v>2.82</v>
      </c>
    </row>
    <row r="2386" spans="3:11">
      <c r="C2386" s="38" t="s">
        <v>1386</v>
      </c>
      <c r="D2386" s="38" t="s">
        <v>5472</v>
      </c>
      <c r="E2386" s="38"/>
      <c r="F2386" s="38" t="s">
        <v>5473</v>
      </c>
      <c r="K2386" s="44">
        <v>22.56</v>
      </c>
    </row>
    <row r="2387" spans="3:11">
      <c r="C2387" s="38" t="s">
        <v>1386</v>
      </c>
      <c r="D2387" s="38" t="s">
        <v>5474</v>
      </c>
      <c r="E2387" s="38"/>
      <c r="F2387" s="38" t="s">
        <v>5475</v>
      </c>
      <c r="K2387" s="44">
        <v>15.13</v>
      </c>
    </row>
    <row r="2388" spans="3:11">
      <c r="C2388" s="38" t="s">
        <v>1386</v>
      </c>
      <c r="D2388" s="38" t="s">
        <v>5476</v>
      </c>
      <c r="E2388" s="38"/>
      <c r="F2388" s="38" t="s">
        <v>5477</v>
      </c>
      <c r="K2388" s="44">
        <v>0.97</v>
      </c>
    </row>
    <row r="2389" spans="3:11">
      <c r="C2389" s="38" t="s">
        <v>1386</v>
      </c>
      <c r="D2389" s="38" t="s">
        <v>5478</v>
      </c>
      <c r="E2389" s="38"/>
      <c r="F2389" s="38" t="s">
        <v>5479</v>
      </c>
      <c r="K2389" s="44">
        <v>20.76</v>
      </c>
    </row>
    <row r="2390" spans="3:11">
      <c r="C2390" s="38" t="s">
        <v>1386</v>
      </c>
      <c r="D2390" s="38" t="s">
        <v>5480</v>
      </c>
      <c r="E2390" s="38"/>
      <c r="F2390" s="38" t="s">
        <v>5481</v>
      </c>
      <c r="K2390" s="44">
        <v>70.540000000000006</v>
      </c>
    </row>
    <row r="2391" spans="3:11">
      <c r="C2391" s="38" t="s">
        <v>1386</v>
      </c>
      <c r="D2391" s="38" t="s">
        <v>10307</v>
      </c>
      <c r="E2391" s="38"/>
      <c r="F2391" s="38" t="s">
        <v>10308</v>
      </c>
      <c r="K2391" s="44">
        <v>15.12</v>
      </c>
    </row>
    <row r="2392" spans="3:11">
      <c r="C2392" s="38" t="s">
        <v>1386</v>
      </c>
      <c r="D2392" s="38" t="s">
        <v>5482</v>
      </c>
      <c r="E2392" s="38"/>
      <c r="F2392" s="38" t="s">
        <v>5483</v>
      </c>
      <c r="K2392" s="44">
        <v>5.46</v>
      </c>
    </row>
    <row r="2393" spans="3:11">
      <c r="C2393" s="38" t="s">
        <v>1386</v>
      </c>
      <c r="D2393" s="38" t="s">
        <v>5484</v>
      </c>
      <c r="E2393" s="38"/>
      <c r="F2393" s="38" t="s">
        <v>5485</v>
      </c>
      <c r="K2393" s="44">
        <v>5.94</v>
      </c>
    </row>
    <row r="2394" spans="3:11">
      <c r="C2394" s="38" t="s">
        <v>1386</v>
      </c>
      <c r="D2394" s="38" t="s">
        <v>5486</v>
      </c>
      <c r="E2394" s="38"/>
      <c r="F2394" s="38" t="s">
        <v>5487</v>
      </c>
      <c r="K2394" s="44">
        <v>5.04</v>
      </c>
    </row>
    <row r="2395" spans="3:11">
      <c r="C2395" s="38" t="s">
        <v>1386</v>
      </c>
      <c r="D2395" s="38" t="s">
        <v>5488</v>
      </c>
      <c r="E2395" s="38"/>
      <c r="F2395" s="38" t="s">
        <v>5489</v>
      </c>
      <c r="K2395" s="44">
        <v>5.35</v>
      </c>
    </row>
    <row r="2396" spans="3:11">
      <c r="C2396" s="38" t="s">
        <v>1386</v>
      </c>
      <c r="D2396" s="38" t="s">
        <v>5490</v>
      </c>
      <c r="E2396" s="38"/>
      <c r="F2396" s="38" t="s">
        <v>5491</v>
      </c>
      <c r="K2396" s="44">
        <v>10.32</v>
      </c>
    </row>
    <row r="2397" spans="3:11">
      <c r="C2397" s="38" t="s">
        <v>1386</v>
      </c>
      <c r="D2397" s="38" t="s">
        <v>5492</v>
      </c>
      <c r="E2397" s="38"/>
      <c r="F2397" s="38" t="s">
        <v>5493</v>
      </c>
      <c r="K2397" s="44">
        <v>5.04</v>
      </c>
    </row>
    <row r="2398" spans="3:11">
      <c r="C2398" s="38" t="s">
        <v>1386</v>
      </c>
      <c r="D2398" s="38" t="s">
        <v>5494</v>
      </c>
      <c r="E2398" s="38"/>
      <c r="F2398" s="38" t="s">
        <v>5495</v>
      </c>
      <c r="K2398" s="44">
        <v>28.13</v>
      </c>
    </row>
    <row r="2399" spans="3:11">
      <c r="C2399" s="38" t="s">
        <v>1386</v>
      </c>
      <c r="D2399" s="38" t="s">
        <v>5496</v>
      </c>
      <c r="E2399" s="38"/>
      <c r="F2399" s="38" t="s">
        <v>5497</v>
      </c>
      <c r="K2399" s="44">
        <v>17.989999999999998</v>
      </c>
    </row>
    <row r="2400" spans="3:11">
      <c r="C2400" s="38" t="s">
        <v>1386</v>
      </c>
      <c r="D2400" s="38" t="s">
        <v>5498</v>
      </c>
      <c r="E2400" s="38"/>
      <c r="F2400" s="38" t="s">
        <v>5499</v>
      </c>
      <c r="K2400" s="44">
        <v>1.68</v>
      </c>
    </row>
    <row r="2401" spans="3:11">
      <c r="C2401" s="38" t="s">
        <v>1386</v>
      </c>
      <c r="D2401" s="38" t="s">
        <v>5500</v>
      </c>
      <c r="E2401" s="38"/>
      <c r="F2401" s="38" t="s">
        <v>5501</v>
      </c>
      <c r="K2401" s="44">
        <v>11.2</v>
      </c>
    </row>
    <row r="2402" spans="3:11">
      <c r="C2402" s="38" t="s">
        <v>1386</v>
      </c>
      <c r="D2402" s="38" t="s">
        <v>5502</v>
      </c>
      <c r="E2402" s="38"/>
      <c r="F2402" s="38" t="s">
        <v>5503</v>
      </c>
      <c r="K2402" s="44">
        <v>17.989999999999998</v>
      </c>
    </row>
    <row r="2403" spans="3:11">
      <c r="C2403" s="38" t="s">
        <v>1386</v>
      </c>
      <c r="D2403" s="38" t="s">
        <v>10309</v>
      </c>
      <c r="E2403" s="38"/>
      <c r="F2403" s="38" t="s">
        <v>10310</v>
      </c>
      <c r="K2403" s="44">
        <v>51.31</v>
      </c>
    </row>
    <row r="2404" spans="3:11">
      <c r="C2404" s="38" t="s">
        <v>1386</v>
      </c>
      <c r="D2404" s="38" t="s">
        <v>5504</v>
      </c>
      <c r="E2404" s="38"/>
      <c r="F2404" s="38" t="s">
        <v>5505</v>
      </c>
      <c r="K2404" s="44">
        <v>21.75</v>
      </c>
    </row>
    <row r="2405" spans="3:11">
      <c r="C2405" s="38" t="s">
        <v>1386</v>
      </c>
      <c r="D2405" s="38" t="s">
        <v>5506</v>
      </c>
      <c r="E2405" s="38"/>
      <c r="F2405" s="38" t="s">
        <v>5507</v>
      </c>
      <c r="K2405" s="44">
        <v>23.3</v>
      </c>
    </row>
    <row r="2406" spans="3:11">
      <c r="C2406" s="38" t="s">
        <v>1386</v>
      </c>
      <c r="D2406" s="38" t="s">
        <v>5508</v>
      </c>
      <c r="E2406" s="38"/>
      <c r="F2406" s="38" t="s">
        <v>5509</v>
      </c>
      <c r="K2406" s="44">
        <v>82.41</v>
      </c>
    </row>
    <row r="2407" spans="3:11">
      <c r="C2407" s="38" t="s">
        <v>1386</v>
      </c>
      <c r="D2407" s="38" t="s">
        <v>5510</v>
      </c>
      <c r="E2407" s="38"/>
      <c r="F2407" s="38" t="s">
        <v>5511</v>
      </c>
      <c r="K2407" s="44">
        <v>16.329999999999998</v>
      </c>
    </row>
    <row r="2408" spans="3:11">
      <c r="C2408" s="38" t="s">
        <v>1386</v>
      </c>
      <c r="D2408" s="38" t="s">
        <v>5512</v>
      </c>
      <c r="E2408" s="38"/>
      <c r="F2408" s="38" t="s">
        <v>5513</v>
      </c>
      <c r="K2408" s="44">
        <v>26.88</v>
      </c>
    </row>
    <row r="2409" spans="3:11">
      <c r="C2409" s="38" t="s">
        <v>1386</v>
      </c>
      <c r="D2409" s="38" t="s">
        <v>5514</v>
      </c>
      <c r="E2409" s="38"/>
      <c r="F2409" s="38" t="s">
        <v>5515</v>
      </c>
      <c r="K2409" s="44">
        <v>-1.66</v>
      </c>
    </row>
    <row r="2410" spans="3:11">
      <c r="C2410" s="38" t="s">
        <v>1386</v>
      </c>
      <c r="D2410" s="38" t="s">
        <v>5516</v>
      </c>
      <c r="E2410" s="38"/>
      <c r="F2410" s="38" t="s">
        <v>5517</v>
      </c>
      <c r="K2410" s="44">
        <v>0.01</v>
      </c>
    </row>
    <row r="2411" spans="3:11">
      <c r="C2411" s="38" t="s">
        <v>1386</v>
      </c>
      <c r="D2411" s="38" t="s">
        <v>5518</v>
      </c>
      <c r="E2411" s="38"/>
      <c r="F2411" s="38" t="s">
        <v>5519</v>
      </c>
      <c r="K2411" s="44">
        <v>-0.04</v>
      </c>
    </row>
    <row r="2412" spans="3:11">
      <c r="C2412" s="38" t="s">
        <v>1386</v>
      </c>
      <c r="D2412" s="38" t="s">
        <v>5520</v>
      </c>
      <c r="E2412" s="38"/>
      <c r="F2412" s="38" t="s">
        <v>5521</v>
      </c>
      <c r="K2412" s="44">
        <v>58.73</v>
      </c>
    </row>
    <row r="2413" spans="3:11">
      <c r="C2413" s="38" t="s">
        <v>1386</v>
      </c>
      <c r="D2413" s="38" t="s">
        <v>5522</v>
      </c>
      <c r="E2413" s="38"/>
      <c r="F2413" s="38" t="s">
        <v>5523</v>
      </c>
      <c r="K2413" s="44">
        <v>45.88</v>
      </c>
    </row>
    <row r="2414" spans="3:11">
      <c r="C2414" s="38" t="s">
        <v>1386</v>
      </c>
      <c r="D2414" s="38" t="s">
        <v>5524</v>
      </c>
      <c r="E2414" s="38"/>
      <c r="F2414" s="38" t="s">
        <v>5525</v>
      </c>
      <c r="K2414" s="44">
        <v>8.57</v>
      </c>
    </row>
    <row r="2415" spans="3:11">
      <c r="C2415" s="38" t="s">
        <v>1386</v>
      </c>
      <c r="D2415" s="38" t="s">
        <v>5526</v>
      </c>
      <c r="E2415" s="38"/>
      <c r="F2415" s="38" t="s">
        <v>5527</v>
      </c>
      <c r="K2415" s="44">
        <v>62.39</v>
      </c>
    </row>
    <row r="2416" spans="3:11">
      <c r="C2416" s="38" t="s">
        <v>1386</v>
      </c>
      <c r="D2416" s="38" t="s">
        <v>5528</v>
      </c>
      <c r="E2416" s="38"/>
      <c r="F2416" s="38" t="s">
        <v>5529</v>
      </c>
      <c r="K2416" s="44">
        <v>85.95</v>
      </c>
    </row>
    <row r="2417" spans="3:11">
      <c r="C2417" s="38" t="s">
        <v>1386</v>
      </c>
      <c r="D2417" s="38" t="s">
        <v>5530</v>
      </c>
      <c r="E2417" s="38"/>
      <c r="F2417" s="38" t="s">
        <v>5531</v>
      </c>
      <c r="K2417" s="44">
        <v>7.4</v>
      </c>
    </row>
    <row r="2418" spans="3:11">
      <c r="C2418" s="38" t="s">
        <v>1386</v>
      </c>
      <c r="D2418" s="38" t="s">
        <v>5532</v>
      </c>
      <c r="E2418" s="38"/>
      <c r="F2418" s="38" t="s">
        <v>5533</v>
      </c>
      <c r="K2418" s="44">
        <v>10.31</v>
      </c>
    </row>
    <row r="2419" spans="3:11">
      <c r="C2419" s="38" t="s">
        <v>1386</v>
      </c>
      <c r="D2419" s="38" t="s">
        <v>10311</v>
      </c>
      <c r="E2419" s="38"/>
      <c r="F2419" s="38" t="s">
        <v>10312</v>
      </c>
      <c r="K2419" s="44">
        <v>15.41</v>
      </c>
    </row>
    <row r="2420" spans="3:11">
      <c r="C2420" s="38" t="s">
        <v>1386</v>
      </c>
      <c r="D2420" s="38" t="s">
        <v>5534</v>
      </c>
      <c r="E2420" s="38"/>
      <c r="F2420" s="38" t="s">
        <v>5535</v>
      </c>
      <c r="K2420" s="44">
        <v>5.04</v>
      </c>
    </row>
    <row r="2421" spans="3:11">
      <c r="C2421" s="38" t="s">
        <v>1386</v>
      </c>
      <c r="D2421" s="38" t="s">
        <v>5536</v>
      </c>
      <c r="E2421" s="38"/>
      <c r="F2421" s="38" t="s">
        <v>5537</v>
      </c>
      <c r="K2421" s="44">
        <v>5.08</v>
      </c>
    </row>
    <row r="2422" spans="3:11">
      <c r="C2422" s="38" t="s">
        <v>1386</v>
      </c>
      <c r="D2422" s="38" t="s">
        <v>5538</v>
      </c>
      <c r="E2422" s="38"/>
      <c r="F2422" s="38" t="s">
        <v>5539</v>
      </c>
      <c r="K2422" s="44">
        <v>5.04</v>
      </c>
    </row>
    <row r="2423" spans="3:11">
      <c r="C2423" s="38" t="s">
        <v>1386</v>
      </c>
      <c r="D2423" s="38" t="s">
        <v>5540</v>
      </c>
      <c r="E2423" s="38"/>
      <c r="F2423" s="38" t="s">
        <v>5541</v>
      </c>
      <c r="K2423" s="44">
        <v>38.64</v>
      </c>
    </row>
    <row r="2424" spans="3:11">
      <c r="C2424" s="38" t="s">
        <v>1386</v>
      </c>
      <c r="D2424" s="38" t="s">
        <v>5542</v>
      </c>
      <c r="E2424" s="38"/>
      <c r="F2424" s="38" t="s">
        <v>5543</v>
      </c>
      <c r="K2424" s="44">
        <v>56.98</v>
      </c>
    </row>
    <row r="2425" spans="3:11">
      <c r="C2425" s="38" t="s">
        <v>1386</v>
      </c>
      <c r="D2425" s="38" t="s">
        <v>5544</v>
      </c>
      <c r="E2425" s="38"/>
      <c r="F2425" s="38" t="s">
        <v>5545</v>
      </c>
      <c r="K2425" s="44">
        <v>6.27</v>
      </c>
    </row>
    <row r="2426" spans="3:11">
      <c r="C2426" s="38" t="s">
        <v>1386</v>
      </c>
      <c r="D2426" s="38" t="s">
        <v>5546</v>
      </c>
      <c r="E2426" s="38"/>
      <c r="F2426" s="38" t="s">
        <v>5547</v>
      </c>
      <c r="K2426" s="44">
        <v>15.79</v>
      </c>
    </row>
    <row r="2427" spans="3:11">
      <c r="C2427" s="38" t="s">
        <v>1386</v>
      </c>
      <c r="D2427" s="38" t="s">
        <v>5548</v>
      </c>
      <c r="E2427" s="38"/>
      <c r="F2427" s="38" t="s">
        <v>5549</v>
      </c>
      <c r="K2427" s="44">
        <v>5.04</v>
      </c>
    </row>
    <row r="2428" spans="3:11">
      <c r="C2428" s="38" t="s">
        <v>1386</v>
      </c>
      <c r="D2428" s="38" t="s">
        <v>5550</v>
      </c>
      <c r="E2428" s="38"/>
      <c r="F2428" s="38" t="s">
        <v>5551</v>
      </c>
      <c r="K2428" s="44">
        <v>4.43</v>
      </c>
    </row>
    <row r="2429" spans="3:11">
      <c r="C2429" s="38" t="s">
        <v>1386</v>
      </c>
      <c r="D2429" s="38" t="s">
        <v>5552</v>
      </c>
      <c r="E2429" s="38"/>
      <c r="F2429" s="38" t="s">
        <v>5553</v>
      </c>
      <c r="K2429" s="44">
        <v>2.02</v>
      </c>
    </row>
    <row r="2430" spans="3:11">
      <c r="C2430" s="38" t="s">
        <v>1386</v>
      </c>
      <c r="D2430" s="38" t="s">
        <v>5554</v>
      </c>
      <c r="E2430" s="38"/>
      <c r="F2430" s="38" t="s">
        <v>5555</v>
      </c>
      <c r="K2430" s="44">
        <v>3.84</v>
      </c>
    </row>
    <row r="2431" spans="3:11">
      <c r="C2431" s="38" t="s">
        <v>1386</v>
      </c>
      <c r="D2431" s="38" t="s">
        <v>5556</v>
      </c>
      <c r="E2431" s="38"/>
      <c r="F2431" s="38" t="s">
        <v>5557</v>
      </c>
      <c r="K2431" s="44">
        <v>10.07</v>
      </c>
    </row>
    <row r="2432" spans="3:11">
      <c r="C2432" s="38" t="s">
        <v>1386</v>
      </c>
      <c r="D2432" s="38" t="s">
        <v>5558</v>
      </c>
      <c r="E2432" s="38"/>
      <c r="F2432" s="38" t="s">
        <v>5559</v>
      </c>
      <c r="K2432" s="44">
        <v>6.56</v>
      </c>
    </row>
    <row r="2433" spans="3:11">
      <c r="C2433" s="38" t="s">
        <v>1386</v>
      </c>
      <c r="D2433" s="38" t="s">
        <v>5560</v>
      </c>
      <c r="E2433" s="38"/>
      <c r="F2433" s="38" t="s">
        <v>5561</v>
      </c>
      <c r="K2433" s="44">
        <v>1.68</v>
      </c>
    </row>
    <row r="2434" spans="3:11">
      <c r="C2434" s="38" t="s">
        <v>1386</v>
      </c>
      <c r="D2434" s="38" t="s">
        <v>5562</v>
      </c>
      <c r="E2434" s="38"/>
      <c r="F2434" s="38" t="s">
        <v>5563</v>
      </c>
      <c r="K2434" s="44">
        <v>5.31</v>
      </c>
    </row>
    <row r="2435" spans="3:11">
      <c r="C2435" s="38" t="s">
        <v>1386</v>
      </c>
      <c r="D2435" s="38" t="s">
        <v>5564</v>
      </c>
      <c r="E2435" s="38"/>
      <c r="F2435" s="38" t="s">
        <v>5565</v>
      </c>
      <c r="K2435" s="44">
        <v>19.29</v>
      </c>
    </row>
    <row r="2436" spans="3:11">
      <c r="C2436" s="38" t="s">
        <v>1386</v>
      </c>
      <c r="D2436" s="38" t="s">
        <v>5566</v>
      </c>
      <c r="E2436" s="38"/>
      <c r="F2436" s="38" t="s">
        <v>5567</v>
      </c>
      <c r="K2436" s="44">
        <v>5.05</v>
      </c>
    </row>
    <row r="2437" spans="3:11">
      <c r="C2437" s="38" t="s">
        <v>1386</v>
      </c>
      <c r="D2437" s="38" t="s">
        <v>5568</v>
      </c>
      <c r="E2437" s="38"/>
      <c r="F2437" s="38" t="s">
        <v>5569</v>
      </c>
      <c r="K2437" s="44">
        <v>19.03</v>
      </c>
    </row>
    <row r="2438" spans="3:11">
      <c r="C2438" s="38" t="s">
        <v>1386</v>
      </c>
      <c r="D2438" s="38" t="s">
        <v>5570</v>
      </c>
      <c r="E2438" s="38"/>
      <c r="F2438" s="38" t="s">
        <v>5571</v>
      </c>
      <c r="K2438" s="44">
        <v>69.53</v>
      </c>
    </row>
    <row r="2439" spans="3:11">
      <c r="C2439" s="38" t="s">
        <v>1386</v>
      </c>
      <c r="D2439" s="38" t="s">
        <v>5572</v>
      </c>
      <c r="E2439" s="38"/>
      <c r="F2439" s="38" t="s">
        <v>5573</v>
      </c>
      <c r="K2439" s="44">
        <v>3.69</v>
      </c>
    </row>
    <row r="2440" spans="3:11">
      <c r="C2440" s="38" t="s">
        <v>1386</v>
      </c>
      <c r="D2440" s="38" t="s">
        <v>5574</v>
      </c>
      <c r="E2440" s="38"/>
      <c r="F2440" s="38" t="s">
        <v>5575</v>
      </c>
      <c r="K2440" s="44">
        <v>24.26</v>
      </c>
    </row>
    <row r="2441" spans="3:11">
      <c r="C2441" s="38" t="s">
        <v>1386</v>
      </c>
      <c r="D2441" s="38" t="s">
        <v>5576</v>
      </c>
      <c r="E2441" s="38"/>
      <c r="F2441" s="38" t="s">
        <v>5577</v>
      </c>
      <c r="K2441" s="44">
        <v>2.1800000000000002</v>
      </c>
    </row>
    <row r="2442" spans="3:11">
      <c r="C2442" s="38" t="s">
        <v>1386</v>
      </c>
      <c r="D2442" s="38" t="s">
        <v>5578</v>
      </c>
      <c r="E2442" s="38"/>
      <c r="F2442" s="38" t="s">
        <v>5579</v>
      </c>
      <c r="K2442" s="44">
        <v>8.4</v>
      </c>
    </row>
    <row r="2443" spans="3:11">
      <c r="C2443" s="38" t="s">
        <v>1386</v>
      </c>
      <c r="D2443" s="38" t="s">
        <v>5580</v>
      </c>
      <c r="E2443" s="38"/>
      <c r="F2443" s="38" t="s">
        <v>5581</v>
      </c>
      <c r="K2443" s="44">
        <v>51.2</v>
      </c>
    </row>
    <row r="2444" spans="3:11">
      <c r="C2444" s="38" t="s">
        <v>1386</v>
      </c>
      <c r="D2444" s="38" t="s">
        <v>5582</v>
      </c>
      <c r="E2444" s="38"/>
      <c r="F2444" s="38" t="s">
        <v>5583</v>
      </c>
      <c r="K2444" s="44">
        <v>0.74</v>
      </c>
    </row>
    <row r="2445" spans="3:11">
      <c r="C2445" s="38" t="s">
        <v>1386</v>
      </c>
      <c r="D2445" s="38" t="s">
        <v>5584</v>
      </c>
      <c r="E2445" s="38"/>
      <c r="F2445" s="38" t="s">
        <v>5585</v>
      </c>
      <c r="K2445" s="44">
        <v>45.89</v>
      </c>
    </row>
    <row r="2446" spans="3:11">
      <c r="C2446" s="38" t="s">
        <v>1386</v>
      </c>
      <c r="D2446" s="38" t="s">
        <v>5586</v>
      </c>
      <c r="E2446" s="38"/>
      <c r="F2446" s="38" t="s">
        <v>5587</v>
      </c>
      <c r="K2446" s="44">
        <v>5.0999999999999996</v>
      </c>
    </row>
    <row r="2447" spans="3:11">
      <c r="C2447" s="38" t="s">
        <v>1386</v>
      </c>
      <c r="D2447" s="38" t="s">
        <v>5588</v>
      </c>
      <c r="E2447" s="38"/>
      <c r="F2447" s="38" t="s">
        <v>5589</v>
      </c>
      <c r="K2447" s="44">
        <v>2.5</v>
      </c>
    </row>
    <row r="2448" spans="3:11">
      <c r="C2448" s="38" t="s">
        <v>1386</v>
      </c>
      <c r="D2448" s="38" t="s">
        <v>5590</v>
      </c>
      <c r="E2448" s="38"/>
      <c r="F2448" s="38" t="s">
        <v>5591</v>
      </c>
      <c r="K2448" s="44">
        <v>5.29</v>
      </c>
    </row>
    <row r="2449" spans="3:11">
      <c r="C2449" s="38" t="s">
        <v>1386</v>
      </c>
      <c r="D2449" s="38" t="s">
        <v>5592</v>
      </c>
      <c r="E2449" s="38"/>
      <c r="F2449" s="38" t="s">
        <v>5593</v>
      </c>
      <c r="K2449" s="44">
        <v>15.93</v>
      </c>
    </row>
    <row r="2450" spans="3:11">
      <c r="C2450" s="38" t="s">
        <v>1386</v>
      </c>
      <c r="D2450" s="38" t="s">
        <v>5594</v>
      </c>
      <c r="E2450" s="38"/>
      <c r="F2450" s="38" t="s">
        <v>5595</v>
      </c>
      <c r="K2450" s="44">
        <v>18.3</v>
      </c>
    </row>
    <row r="2451" spans="3:11">
      <c r="C2451" s="38" t="s">
        <v>1386</v>
      </c>
      <c r="D2451" s="38" t="s">
        <v>5596</v>
      </c>
      <c r="E2451" s="38"/>
      <c r="F2451" s="38" t="s">
        <v>5597</v>
      </c>
      <c r="K2451" s="44">
        <v>43.48</v>
      </c>
    </row>
    <row r="2452" spans="3:11">
      <c r="C2452" s="38" t="s">
        <v>1386</v>
      </c>
      <c r="D2452" s="38" t="s">
        <v>5598</v>
      </c>
      <c r="E2452" s="38"/>
      <c r="F2452" s="38" t="s">
        <v>5599</v>
      </c>
      <c r="K2452" s="44">
        <v>5.9</v>
      </c>
    </row>
    <row r="2453" spans="3:11">
      <c r="C2453" s="38" t="s">
        <v>1386</v>
      </c>
      <c r="D2453" s="38" t="s">
        <v>5600</v>
      </c>
      <c r="E2453" s="38"/>
      <c r="F2453" s="38" t="s">
        <v>5601</v>
      </c>
      <c r="K2453" s="44">
        <v>7.22</v>
      </c>
    </row>
    <row r="2454" spans="3:11">
      <c r="C2454" s="38" t="s">
        <v>1386</v>
      </c>
      <c r="D2454" s="38" t="s">
        <v>10313</v>
      </c>
      <c r="E2454" s="38"/>
      <c r="F2454" s="38" t="s">
        <v>10314</v>
      </c>
      <c r="K2454" s="44">
        <v>0.56999999999999995</v>
      </c>
    </row>
    <row r="2455" spans="3:11">
      <c r="C2455" s="38" t="s">
        <v>1386</v>
      </c>
      <c r="D2455" s="38" t="s">
        <v>5602</v>
      </c>
      <c r="E2455" s="38"/>
      <c r="F2455" s="38" t="s">
        <v>5603</v>
      </c>
      <c r="K2455" s="44">
        <v>38.39</v>
      </c>
    </row>
    <row r="2456" spans="3:11">
      <c r="C2456" s="38" t="s">
        <v>1386</v>
      </c>
      <c r="D2456" s="38" t="s">
        <v>10315</v>
      </c>
      <c r="E2456" s="38"/>
      <c r="F2456" s="38" t="s">
        <v>10316</v>
      </c>
      <c r="K2456" s="44">
        <v>28.98</v>
      </c>
    </row>
    <row r="2457" spans="3:11">
      <c r="C2457" s="38" t="s">
        <v>1386</v>
      </c>
      <c r="D2457" s="38" t="s">
        <v>5604</v>
      </c>
      <c r="E2457" s="38"/>
      <c r="F2457" s="38" t="s">
        <v>5605</v>
      </c>
      <c r="K2457" s="44">
        <v>0.82</v>
      </c>
    </row>
    <row r="2458" spans="3:11">
      <c r="C2458" s="38" t="s">
        <v>1386</v>
      </c>
      <c r="D2458" s="38" t="s">
        <v>5606</v>
      </c>
      <c r="E2458" s="38"/>
      <c r="F2458" s="38" t="s">
        <v>5607</v>
      </c>
      <c r="K2458" s="44">
        <v>154.13</v>
      </c>
    </row>
    <row r="2459" spans="3:11">
      <c r="C2459" s="38" t="s">
        <v>1386</v>
      </c>
      <c r="D2459" s="38" t="s">
        <v>5608</v>
      </c>
      <c r="E2459" s="38"/>
      <c r="F2459" s="38" t="s">
        <v>5609</v>
      </c>
      <c r="K2459" s="44">
        <v>1.68</v>
      </c>
    </row>
    <row r="2460" spans="3:11">
      <c r="C2460" s="38" t="s">
        <v>1386</v>
      </c>
      <c r="D2460" s="38" t="s">
        <v>5610</v>
      </c>
      <c r="E2460" s="38"/>
      <c r="F2460" s="38" t="s">
        <v>5611</v>
      </c>
      <c r="K2460" s="44">
        <v>10.47</v>
      </c>
    </row>
    <row r="2461" spans="3:11">
      <c r="C2461" s="38" t="s">
        <v>1386</v>
      </c>
      <c r="D2461" s="38" t="s">
        <v>5612</v>
      </c>
      <c r="E2461" s="38"/>
      <c r="F2461" s="38" t="s">
        <v>5613</v>
      </c>
      <c r="K2461" s="44">
        <v>5.04</v>
      </c>
    </row>
    <row r="2462" spans="3:11">
      <c r="C2462" s="38" t="s">
        <v>1386</v>
      </c>
      <c r="D2462" s="38" t="s">
        <v>5614</v>
      </c>
      <c r="E2462" s="38"/>
      <c r="F2462" s="38" t="s">
        <v>5615</v>
      </c>
      <c r="K2462" s="44">
        <v>25.9</v>
      </c>
    </row>
    <row r="2463" spans="3:11">
      <c r="C2463" s="38" t="s">
        <v>1386</v>
      </c>
      <c r="D2463" s="38" t="s">
        <v>5616</v>
      </c>
      <c r="E2463" s="38"/>
      <c r="F2463" s="38" t="s">
        <v>5617</v>
      </c>
      <c r="K2463" s="44">
        <v>15.06</v>
      </c>
    </row>
    <row r="2464" spans="3:11">
      <c r="C2464" s="38" t="s">
        <v>1386</v>
      </c>
      <c r="D2464" s="38" t="s">
        <v>5618</v>
      </c>
      <c r="E2464" s="38"/>
      <c r="F2464" s="38" t="s">
        <v>5619</v>
      </c>
      <c r="K2464" s="44">
        <v>13.44</v>
      </c>
    </row>
    <row r="2465" spans="3:11">
      <c r="C2465" s="38" t="s">
        <v>1386</v>
      </c>
      <c r="D2465" s="38" t="s">
        <v>5620</v>
      </c>
      <c r="E2465" s="38"/>
      <c r="F2465" s="38" t="s">
        <v>5621</v>
      </c>
      <c r="K2465" s="44">
        <v>5.04</v>
      </c>
    </row>
    <row r="2466" spans="3:11">
      <c r="C2466" s="38" t="s">
        <v>1386</v>
      </c>
      <c r="D2466" s="38" t="s">
        <v>5622</v>
      </c>
      <c r="E2466" s="38"/>
      <c r="F2466" s="38" t="s">
        <v>5623</v>
      </c>
      <c r="K2466" s="44">
        <v>16.97</v>
      </c>
    </row>
    <row r="2467" spans="3:11">
      <c r="C2467" s="38" t="s">
        <v>1386</v>
      </c>
      <c r="D2467" s="38" t="s">
        <v>5624</v>
      </c>
      <c r="E2467" s="38"/>
      <c r="F2467" s="38" t="s">
        <v>5625</v>
      </c>
      <c r="K2467" s="44">
        <v>18.690000000000001</v>
      </c>
    </row>
    <row r="2468" spans="3:11">
      <c r="C2468" s="38" t="s">
        <v>1386</v>
      </c>
      <c r="D2468" s="38" t="s">
        <v>5626</v>
      </c>
      <c r="E2468" s="38"/>
      <c r="F2468" s="38" t="s">
        <v>5627</v>
      </c>
      <c r="K2468" s="44">
        <v>131.51</v>
      </c>
    </row>
    <row r="2469" spans="3:11">
      <c r="C2469" s="38" t="s">
        <v>1386</v>
      </c>
      <c r="D2469" s="38" t="s">
        <v>5628</v>
      </c>
      <c r="E2469" s="38"/>
      <c r="F2469" s="38" t="s">
        <v>5629</v>
      </c>
      <c r="K2469" s="44">
        <v>18.2</v>
      </c>
    </row>
    <row r="2470" spans="3:11">
      <c r="C2470" s="38" t="s">
        <v>1386</v>
      </c>
      <c r="D2470" s="38" t="s">
        <v>5630</v>
      </c>
      <c r="E2470" s="38"/>
      <c r="F2470" s="38" t="s">
        <v>5631</v>
      </c>
      <c r="K2470" s="44">
        <v>5.31</v>
      </c>
    </row>
    <row r="2471" spans="3:11">
      <c r="C2471" s="38" t="s">
        <v>1386</v>
      </c>
      <c r="D2471" s="38" t="s">
        <v>5632</v>
      </c>
      <c r="E2471" s="38"/>
      <c r="F2471" s="38" t="s">
        <v>5633</v>
      </c>
      <c r="K2471" s="44">
        <v>29.04</v>
      </c>
    </row>
    <row r="2472" spans="3:11">
      <c r="C2472" s="38" t="s">
        <v>1386</v>
      </c>
      <c r="D2472" s="38" t="s">
        <v>5634</v>
      </c>
      <c r="E2472" s="38"/>
      <c r="F2472" s="38" t="s">
        <v>5635</v>
      </c>
      <c r="K2472" s="44">
        <v>54.27</v>
      </c>
    </row>
    <row r="2473" spans="3:11">
      <c r="C2473" s="38" t="s">
        <v>1386</v>
      </c>
      <c r="D2473" s="38" t="s">
        <v>5636</v>
      </c>
      <c r="E2473" s="38"/>
      <c r="F2473" s="38" t="s">
        <v>5637</v>
      </c>
      <c r="K2473" s="44">
        <v>31.55</v>
      </c>
    </row>
    <row r="2474" spans="3:11">
      <c r="C2474" s="38" t="s">
        <v>1386</v>
      </c>
      <c r="D2474" s="38" t="s">
        <v>5638</v>
      </c>
      <c r="E2474" s="38"/>
      <c r="F2474" s="38" t="s">
        <v>5639</v>
      </c>
      <c r="K2474" s="44">
        <v>36.72</v>
      </c>
    </row>
    <row r="2475" spans="3:11">
      <c r="C2475" s="38" t="s">
        <v>1386</v>
      </c>
      <c r="D2475" s="38" t="s">
        <v>5640</v>
      </c>
      <c r="E2475" s="38"/>
      <c r="F2475" s="38" t="s">
        <v>5641</v>
      </c>
      <c r="K2475" s="44">
        <v>0.28000000000000003</v>
      </c>
    </row>
    <row r="2476" spans="3:11">
      <c r="C2476" s="38" t="s">
        <v>1386</v>
      </c>
      <c r="D2476" s="38" t="s">
        <v>5642</v>
      </c>
      <c r="E2476" s="38"/>
      <c r="F2476" s="38" t="s">
        <v>5643</v>
      </c>
      <c r="K2476" s="44">
        <v>10.98</v>
      </c>
    </row>
    <row r="2477" spans="3:11">
      <c r="C2477" s="38" t="s">
        <v>1386</v>
      </c>
      <c r="D2477" s="38" t="s">
        <v>5644</v>
      </c>
      <c r="E2477" s="38"/>
      <c r="F2477" s="38" t="s">
        <v>5645</v>
      </c>
      <c r="K2477" s="44">
        <v>53.02</v>
      </c>
    </row>
    <row r="2478" spans="3:11">
      <c r="C2478" s="38" t="s">
        <v>1386</v>
      </c>
      <c r="D2478" s="38" t="s">
        <v>5646</v>
      </c>
      <c r="E2478" s="38"/>
      <c r="F2478" s="38" t="s">
        <v>5647</v>
      </c>
      <c r="K2478" s="44">
        <v>4.1100000000000003</v>
      </c>
    </row>
    <row r="2479" spans="3:11">
      <c r="C2479" s="38" t="s">
        <v>1386</v>
      </c>
      <c r="D2479" s="38" t="s">
        <v>10317</v>
      </c>
      <c r="E2479" s="38"/>
      <c r="F2479" s="38" t="s">
        <v>10318</v>
      </c>
      <c r="K2479" s="44">
        <v>18.96</v>
      </c>
    </row>
    <row r="2480" spans="3:11">
      <c r="C2480" s="38" t="s">
        <v>1386</v>
      </c>
      <c r="D2480" s="38" t="s">
        <v>5648</v>
      </c>
      <c r="E2480" s="38"/>
      <c r="F2480" s="38" t="s">
        <v>5649</v>
      </c>
      <c r="K2480" s="44">
        <v>4.71</v>
      </c>
    </row>
    <row r="2481" spans="3:11">
      <c r="C2481" s="38" t="s">
        <v>1386</v>
      </c>
      <c r="D2481" s="38" t="s">
        <v>5650</v>
      </c>
      <c r="E2481" s="38"/>
      <c r="F2481" s="38" t="s">
        <v>5651</v>
      </c>
      <c r="K2481" s="44">
        <v>21.87</v>
      </c>
    </row>
    <row r="2482" spans="3:11">
      <c r="C2482" s="38" t="s">
        <v>1386</v>
      </c>
      <c r="D2482" s="38" t="s">
        <v>5652</v>
      </c>
      <c r="E2482" s="38"/>
      <c r="F2482" s="38" t="s">
        <v>5653</v>
      </c>
      <c r="K2482" s="44">
        <v>0.02</v>
      </c>
    </row>
    <row r="2483" spans="3:11">
      <c r="C2483" s="38" t="s">
        <v>1386</v>
      </c>
      <c r="D2483" s="38" t="s">
        <v>5654</v>
      </c>
      <c r="E2483" s="38"/>
      <c r="F2483" s="38" t="s">
        <v>5655</v>
      </c>
      <c r="K2483" s="44">
        <v>21.26</v>
      </c>
    </row>
    <row r="2484" spans="3:11">
      <c r="C2484" s="38" t="s">
        <v>1386</v>
      </c>
      <c r="D2484" s="38" t="s">
        <v>5656</v>
      </c>
      <c r="E2484" s="38"/>
      <c r="F2484" s="38" t="s">
        <v>5657</v>
      </c>
      <c r="K2484" s="44">
        <v>39.53</v>
      </c>
    </row>
    <row r="2485" spans="3:11">
      <c r="C2485" s="38" t="s">
        <v>1386</v>
      </c>
      <c r="D2485" s="38" t="s">
        <v>5658</v>
      </c>
      <c r="E2485" s="38"/>
      <c r="F2485" s="38" t="s">
        <v>5659</v>
      </c>
      <c r="K2485" s="44">
        <v>3.54</v>
      </c>
    </row>
    <row r="2486" spans="3:11">
      <c r="C2486" s="38" t="s">
        <v>1386</v>
      </c>
      <c r="D2486" s="38" t="s">
        <v>5660</v>
      </c>
      <c r="E2486" s="38"/>
      <c r="F2486" s="38" t="s">
        <v>5661</v>
      </c>
      <c r="K2486" s="44">
        <v>17.190000000000001</v>
      </c>
    </row>
    <row r="2487" spans="3:11">
      <c r="C2487" s="38" t="s">
        <v>1386</v>
      </c>
      <c r="D2487" s="38" t="s">
        <v>5662</v>
      </c>
      <c r="E2487" s="38"/>
      <c r="F2487" s="38" t="s">
        <v>5663</v>
      </c>
      <c r="K2487" s="44">
        <v>11.37</v>
      </c>
    </row>
    <row r="2488" spans="3:11">
      <c r="C2488" s="38" t="s">
        <v>1386</v>
      </c>
      <c r="D2488" s="38" t="s">
        <v>5664</v>
      </c>
      <c r="E2488" s="38"/>
      <c r="F2488" s="38" t="s">
        <v>5665</v>
      </c>
      <c r="K2488" s="44">
        <v>19.14</v>
      </c>
    </row>
    <row r="2489" spans="3:11">
      <c r="C2489" s="38" t="s">
        <v>1386</v>
      </c>
      <c r="D2489" s="38" t="s">
        <v>5666</v>
      </c>
      <c r="E2489" s="38"/>
      <c r="F2489" s="38" t="s">
        <v>5667</v>
      </c>
      <c r="K2489" s="44">
        <v>20.07</v>
      </c>
    </row>
    <row r="2490" spans="3:11">
      <c r="C2490" s="38" t="s">
        <v>1386</v>
      </c>
      <c r="D2490" s="38" t="s">
        <v>5668</v>
      </c>
      <c r="E2490" s="38"/>
      <c r="F2490" s="38" t="s">
        <v>5669</v>
      </c>
      <c r="K2490" s="44">
        <v>2.2200000000000002</v>
      </c>
    </row>
    <row r="2491" spans="3:11">
      <c r="C2491" s="38" t="s">
        <v>1386</v>
      </c>
      <c r="D2491" s="38" t="s">
        <v>5670</v>
      </c>
      <c r="E2491" s="38"/>
      <c r="F2491" s="38" t="s">
        <v>5671</v>
      </c>
      <c r="K2491" s="44">
        <v>5.1100000000000003</v>
      </c>
    </row>
    <row r="2492" spans="3:11">
      <c r="C2492" s="38" t="s">
        <v>1386</v>
      </c>
      <c r="D2492" s="38" t="s">
        <v>5672</v>
      </c>
      <c r="E2492" s="38"/>
      <c r="F2492" s="38" t="s">
        <v>5673</v>
      </c>
      <c r="K2492" s="44">
        <v>240.26</v>
      </c>
    </row>
    <row r="2493" spans="3:11">
      <c r="C2493" s="38" t="s">
        <v>1386</v>
      </c>
      <c r="D2493" s="38" t="s">
        <v>10319</v>
      </c>
      <c r="E2493" s="38"/>
      <c r="F2493" s="38" t="s">
        <v>10320</v>
      </c>
      <c r="K2493" s="44">
        <v>19.13</v>
      </c>
    </row>
    <row r="2494" spans="3:11">
      <c r="C2494" s="38" t="s">
        <v>1386</v>
      </c>
      <c r="D2494" s="38" t="s">
        <v>5674</v>
      </c>
      <c r="E2494" s="38"/>
      <c r="F2494" s="38" t="s">
        <v>5675</v>
      </c>
      <c r="K2494" s="44">
        <v>0.73</v>
      </c>
    </row>
    <row r="2495" spans="3:11">
      <c r="C2495" s="38" t="s">
        <v>1386</v>
      </c>
      <c r="D2495" s="38" t="s">
        <v>10321</v>
      </c>
      <c r="E2495" s="38"/>
      <c r="F2495" s="38" t="s">
        <v>10322</v>
      </c>
      <c r="K2495" s="44">
        <v>18.48</v>
      </c>
    </row>
    <row r="2496" spans="3:11">
      <c r="C2496" s="38" t="s">
        <v>1386</v>
      </c>
      <c r="D2496" s="38" t="s">
        <v>10323</v>
      </c>
      <c r="E2496" s="38"/>
      <c r="F2496" s="38" t="s">
        <v>10324</v>
      </c>
      <c r="K2496" s="44">
        <v>10.08</v>
      </c>
    </row>
    <row r="2497" spans="3:11">
      <c r="C2497" s="38" t="s">
        <v>1386</v>
      </c>
      <c r="D2497" s="38" t="s">
        <v>10325</v>
      </c>
      <c r="E2497" s="38"/>
      <c r="F2497" s="38" t="s">
        <v>10326</v>
      </c>
      <c r="K2497" s="44">
        <v>5.36</v>
      </c>
    </row>
    <row r="2498" spans="3:11">
      <c r="C2498" s="38" t="s">
        <v>1386</v>
      </c>
      <c r="D2498" s="38" t="s">
        <v>10327</v>
      </c>
      <c r="E2498" s="38"/>
      <c r="F2498" s="38" t="s">
        <v>10328</v>
      </c>
      <c r="K2498" s="44">
        <v>17.45</v>
      </c>
    </row>
    <row r="2499" spans="3:11">
      <c r="C2499" s="38" t="s">
        <v>1386</v>
      </c>
      <c r="D2499" s="38" t="s">
        <v>10329</v>
      </c>
      <c r="E2499" s="38"/>
      <c r="F2499" s="38" t="s">
        <v>10330</v>
      </c>
      <c r="K2499" s="44">
        <v>39.299999999999997</v>
      </c>
    </row>
    <row r="2500" spans="3:11">
      <c r="C2500" s="38" t="s">
        <v>1386</v>
      </c>
      <c r="D2500" s="38" t="s">
        <v>5676</v>
      </c>
      <c r="E2500" s="38"/>
      <c r="F2500" s="38" t="s">
        <v>5677</v>
      </c>
      <c r="K2500" s="44">
        <v>12.04</v>
      </c>
    </row>
    <row r="2501" spans="3:11">
      <c r="C2501" s="38" t="s">
        <v>1386</v>
      </c>
      <c r="D2501" s="38" t="s">
        <v>5678</v>
      </c>
      <c r="E2501" s="38"/>
      <c r="F2501" s="38" t="s">
        <v>5679</v>
      </c>
      <c r="K2501" s="44">
        <v>7.91</v>
      </c>
    </row>
    <row r="2502" spans="3:11">
      <c r="C2502" s="38" t="s">
        <v>1386</v>
      </c>
      <c r="D2502" s="38" t="s">
        <v>5680</v>
      </c>
      <c r="E2502" s="38"/>
      <c r="F2502" s="38" t="s">
        <v>5681</v>
      </c>
      <c r="K2502" s="44">
        <v>2.04</v>
      </c>
    </row>
    <row r="2503" spans="3:11">
      <c r="C2503" s="38" t="s">
        <v>1386</v>
      </c>
      <c r="D2503" s="38" t="s">
        <v>10331</v>
      </c>
      <c r="E2503" s="38"/>
      <c r="F2503" s="38" t="s">
        <v>10332</v>
      </c>
      <c r="K2503" s="44">
        <v>17.23</v>
      </c>
    </row>
    <row r="2504" spans="3:11">
      <c r="C2504" s="38" t="s">
        <v>1386</v>
      </c>
      <c r="D2504" s="38" t="s">
        <v>10333</v>
      </c>
      <c r="E2504" s="38"/>
      <c r="F2504" s="38" t="s">
        <v>10334</v>
      </c>
      <c r="K2504" s="44">
        <v>16.8</v>
      </c>
    </row>
    <row r="2505" spans="3:11">
      <c r="C2505" s="38" t="s">
        <v>1386</v>
      </c>
      <c r="D2505" s="38" t="s">
        <v>5682</v>
      </c>
      <c r="E2505" s="38"/>
      <c r="F2505" s="38" t="s">
        <v>5683</v>
      </c>
      <c r="K2505" s="44">
        <v>2.2999999999999998</v>
      </c>
    </row>
    <row r="2506" spans="3:11">
      <c r="C2506" s="38" t="s">
        <v>1386</v>
      </c>
      <c r="D2506" s="38" t="s">
        <v>5684</v>
      </c>
      <c r="E2506" s="38"/>
      <c r="F2506" s="38" t="s">
        <v>5685</v>
      </c>
      <c r="K2506" s="44">
        <v>33.94</v>
      </c>
    </row>
    <row r="2507" spans="3:11">
      <c r="C2507" s="38" t="s">
        <v>1386</v>
      </c>
      <c r="D2507" s="38" t="s">
        <v>5686</v>
      </c>
      <c r="E2507" s="38"/>
      <c r="F2507" s="38" t="s">
        <v>5687</v>
      </c>
      <c r="K2507" s="44">
        <v>35.28</v>
      </c>
    </row>
    <row r="2508" spans="3:11">
      <c r="C2508" s="38" t="s">
        <v>1386</v>
      </c>
      <c r="D2508" s="38" t="s">
        <v>5688</v>
      </c>
      <c r="E2508" s="38"/>
      <c r="F2508" s="38" t="s">
        <v>5689</v>
      </c>
      <c r="K2508" s="44">
        <v>46.11</v>
      </c>
    </row>
    <row r="2509" spans="3:11">
      <c r="C2509" s="38" t="s">
        <v>1386</v>
      </c>
      <c r="D2509" s="38" t="s">
        <v>5690</v>
      </c>
      <c r="E2509" s="38"/>
      <c r="F2509" s="38" t="s">
        <v>5691</v>
      </c>
      <c r="K2509" s="44">
        <v>3.26</v>
      </c>
    </row>
    <row r="2510" spans="3:11">
      <c r="C2510" s="38" t="s">
        <v>1386</v>
      </c>
      <c r="D2510" s="38" t="s">
        <v>10335</v>
      </c>
      <c r="E2510" s="38"/>
      <c r="F2510" s="38" t="s">
        <v>10336</v>
      </c>
      <c r="K2510" s="44">
        <v>0.24</v>
      </c>
    </row>
    <row r="2511" spans="3:11">
      <c r="C2511" s="38" t="s">
        <v>1386</v>
      </c>
      <c r="D2511" s="38" t="s">
        <v>10337</v>
      </c>
      <c r="E2511" s="38"/>
      <c r="F2511" s="38" t="s">
        <v>10338</v>
      </c>
      <c r="K2511" s="44">
        <v>10.08</v>
      </c>
    </row>
    <row r="2512" spans="3:11">
      <c r="C2512" s="38" t="s">
        <v>1386</v>
      </c>
      <c r="D2512" s="38" t="s">
        <v>10339</v>
      </c>
      <c r="E2512" s="38"/>
      <c r="F2512" s="38" t="s">
        <v>10340</v>
      </c>
      <c r="K2512" s="44">
        <v>7.25</v>
      </c>
    </row>
    <row r="2513" spans="3:11">
      <c r="C2513" s="38" t="s">
        <v>1386</v>
      </c>
      <c r="D2513" s="38" t="s">
        <v>10341</v>
      </c>
      <c r="E2513" s="38"/>
      <c r="F2513" s="38" t="s">
        <v>10342</v>
      </c>
      <c r="K2513" s="44">
        <v>49.24</v>
      </c>
    </row>
    <row r="2514" spans="3:11">
      <c r="C2514" s="38" t="s">
        <v>1386</v>
      </c>
      <c r="D2514" s="38" t="s">
        <v>10343</v>
      </c>
      <c r="E2514" s="38"/>
      <c r="F2514" s="38" t="s">
        <v>10344</v>
      </c>
      <c r="K2514" s="44">
        <v>46.84</v>
      </c>
    </row>
    <row r="2515" spans="3:11">
      <c r="C2515" s="38" t="s">
        <v>1386</v>
      </c>
      <c r="D2515" s="38" t="s">
        <v>10345</v>
      </c>
      <c r="E2515" s="38"/>
      <c r="F2515" s="38" t="s">
        <v>10346</v>
      </c>
      <c r="K2515" s="44">
        <v>3.09</v>
      </c>
    </row>
    <row r="2516" spans="3:11">
      <c r="C2516" s="38" t="s">
        <v>1386</v>
      </c>
      <c r="D2516" s="38" t="s">
        <v>10347</v>
      </c>
      <c r="E2516" s="38"/>
      <c r="F2516" s="38" t="s">
        <v>10348</v>
      </c>
      <c r="K2516" s="44">
        <v>21.96</v>
      </c>
    </row>
    <row r="2517" spans="3:11">
      <c r="C2517" s="38" t="s">
        <v>1386</v>
      </c>
      <c r="D2517" s="38" t="s">
        <v>10349</v>
      </c>
      <c r="E2517" s="38"/>
      <c r="F2517" s="38" t="s">
        <v>10350</v>
      </c>
      <c r="K2517" s="44">
        <v>6.28</v>
      </c>
    </row>
    <row r="2518" spans="3:11">
      <c r="C2518" s="38" t="s">
        <v>1386</v>
      </c>
      <c r="D2518" s="38" t="s">
        <v>10351</v>
      </c>
      <c r="E2518" s="38"/>
      <c r="F2518" s="38" t="s">
        <v>10352</v>
      </c>
      <c r="K2518" s="44">
        <v>6.68</v>
      </c>
    </row>
    <row r="2519" spans="3:11">
      <c r="C2519" s="38" t="s">
        <v>1386</v>
      </c>
      <c r="D2519" s="38" t="s">
        <v>10353</v>
      </c>
      <c r="E2519" s="38"/>
      <c r="F2519" s="38" t="s">
        <v>10354</v>
      </c>
      <c r="K2519" s="44">
        <v>0.01</v>
      </c>
    </row>
    <row r="2520" spans="3:11">
      <c r="C2520" s="38" t="s">
        <v>1386</v>
      </c>
      <c r="D2520" s="38" t="s">
        <v>10355</v>
      </c>
      <c r="E2520" s="38"/>
      <c r="F2520" s="38" t="s">
        <v>10356</v>
      </c>
      <c r="K2520" s="44">
        <v>8.6</v>
      </c>
    </row>
    <row r="2521" spans="3:11">
      <c r="C2521" s="38" t="s">
        <v>1386</v>
      </c>
      <c r="D2521" s="38" t="s">
        <v>10357</v>
      </c>
      <c r="E2521" s="38"/>
      <c r="F2521" s="38" t="s">
        <v>10358</v>
      </c>
      <c r="K2521" s="44">
        <v>24.56</v>
      </c>
    </row>
    <row r="2522" spans="3:11">
      <c r="C2522" s="38" t="s">
        <v>1386</v>
      </c>
      <c r="D2522" s="38" t="s">
        <v>10359</v>
      </c>
      <c r="E2522" s="38"/>
      <c r="F2522" s="38" t="s">
        <v>10360</v>
      </c>
      <c r="K2522" s="44">
        <v>1.97</v>
      </c>
    </row>
    <row r="2523" spans="3:11">
      <c r="C2523" s="38" t="s">
        <v>1386</v>
      </c>
      <c r="D2523" s="38" t="s">
        <v>10361</v>
      </c>
      <c r="E2523" s="38"/>
      <c r="F2523" s="38" t="s">
        <v>10362</v>
      </c>
      <c r="K2523" s="44">
        <v>12.88</v>
      </c>
    </row>
    <row r="2524" spans="3:11">
      <c r="C2524" s="38" t="s">
        <v>1386</v>
      </c>
      <c r="D2524" s="38" t="s">
        <v>10363</v>
      </c>
      <c r="E2524" s="38"/>
      <c r="F2524" s="38" t="s">
        <v>10364</v>
      </c>
      <c r="K2524" s="44">
        <v>5.95</v>
      </c>
    </row>
    <row r="2525" spans="3:11">
      <c r="C2525" s="38" t="s">
        <v>1386</v>
      </c>
      <c r="D2525" s="38" t="s">
        <v>10365</v>
      </c>
      <c r="E2525" s="38"/>
      <c r="F2525" s="38" t="s">
        <v>10366</v>
      </c>
      <c r="K2525" s="44">
        <v>1.24</v>
      </c>
    </row>
    <row r="2526" spans="3:11">
      <c r="C2526" s="38" t="s">
        <v>1386</v>
      </c>
      <c r="D2526" s="38" t="s">
        <v>10367</v>
      </c>
      <c r="E2526" s="38"/>
      <c r="F2526" s="38" t="s">
        <v>10368</v>
      </c>
      <c r="K2526" s="44">
        <v>1.56</v>
      </c>
    </row>
    <row r="2527" spans="3:11">
      <c r="C2527" s="38" t="s">
        <v>1386</v>
      </c>
      <c r="D2527" s="38" t="s">
        <v>5692</v>
      </c>
      <c r="E2527" s="38"/>
      <c r="F2527" s="38" t="s">
        <v>5693</v>
      </c>
      <c r="K2527" s="44">
        <v>3.36</v>
      </c>
    </row>
    <row r="2528" spans="3:11">
      <c r="C2528" s="38"/>
      <c r="D2528" s="38"/>
      <c r="E2528" s="38"/>
      <c r="F2528" s="38"/>
    </row>
    <row r="2529" spans="1:11">
      <c r="A2529" s="38" t="s">
        <v>5694</v>
      </c>
      <c r="D2529" s="38" t="s">
        <v>5695</v>
      </c>
      <c r="E2529" s="38"/>
      <c r="K2529" s="50">
        <f>SUM(K2530:K2868)</f>
        <v>4504.8900000000012</v>
      </c>
    </row>
    <row r="2530" spans="1:11">
      <c r="C2530" s="38" t="s">
        <v>1386</v>
      </c>
      <c r="D2530" s="38" t="s">
        <v>5696</v>
      </c>
      <c r="E2530" s="38"/>
      <c r="F2530" s="38" t="s">
        <v>5697</v>
      </c>
      <c r="K2530" s="44">
        <v>13.22</v>
      </c>
    </row>
    <row r="2531" spans="1:11">
      <c r="C2531" s="38" t="s">
        <v>1386</v>
      </c>
      <c r="D2531" s="38" t="s">
        <v>5698</v>
      </c>
      <c r="E2531" s="38"/>
      <c r="F2531" s="38" t="s">
        <v>5699</v>
      </c>
      <c r="K2531" s="44">
        <v>2.91</v>
      </c>
    </row>
    <row r="2532" spans="1:11">
      <c r="C2532" s="38" t="s">
        <v>1386</v>
      </c>
      <c r="D2532" s="38" t="s">
        <v>5700</v>
      </c>
      <c r="E2532" s="38"/>
      <c r="F2532" s="38" t="s">
        <v>5701</v>
      </c>
      <c r="K2532" s="44">
        <v>6.94</v>
      </c>
    </row>
    <row r="2533" spans="1:11">
      <c r="C2533" s="38" t="s">
        <v>1386</v>
      </c>
      <c r="D2533" s="38" t="s">
        <v>5702</v>
      </c>
      <c r="E2533" s="38"/>
      <c r="F2533" s="38" t="s">
        <v>5703</v>
      </c>
      <c r="K2533" s="44">
        <v>21.21</v>
      </c>
    </row>
    <row r="2534" spans="1:11">
      <c r="C2534" s="38" t="s">
        <v>1386</v>
      </c>
      <c r="D2534" s="38" t="s">
        <v>10369</v>
      </c>
      <c r="E2534" s="38"/>
      <c r="F2534" s="38" t="s">
        <v>10370</v>
      </c>
      <c r="K2534" s="44">
        <v>-2</v>
      </c>
    </row>
    <row r="2535" spans="1:11">
      <c r="C2535" s="38" t="s">
        <v>1386</v>
      </c>
      <c r="D2535" s="38" t="s">
        <v>5704</v>
      </c>
      <c r="E2535" s="38"/>
      <c r="F2535" s="38" t="s">
        <v>5705</v>
      </c>
      <c r="K2535" s="44">
        <v>13.1</v>
      </c>
    </row>
    <row r="2536" spans="1:11">
      <c r="C2536" s="38" t="s">
        <v>1386</v>
      </c>
      <c r="D2536" s="38" t="s">
        <v>5706</v>
      </c>
      <c r="E2536" s="38"/>
      <c r="F2536" s="38" t="s">
        <v>5707</v>
      </c>
      <c r="K2536" s="44">
        <v>6.94</v>
      </c>
    </row>
    <row r="2537" spans="1:11">
      <c r="C2537" s="38" t="s">
        <v>1386</v>
      </c>
      <c r="D2537" s="38" t="s">
        <v>10371</v>
      </c>
      <c r="E2537" s="38"/>
      <c r="F2537" s="38" t="s">
        <v>10372</v>
      </c>
      <c r="K2537" s="44">
        <v>5.32</v>
      </c>
    </row>
    <row r="2538" spans="1:11">
      <c r="C2538" s="38" t="s">
        <v>1386</v>
      </c>
      <c r="D2538" s="38" t="s">
        <v>5708</v>
      </c>
      <c r="E2538" s="38"/>
      <c r="F2538" s="38" t="s">
        <v>5709</v>
      </c>
      <c r="K2538" s="44">
        <v>6.94</v>
      </c>
    </row>
    <row r="2539" spans="1:11">
      <c r="C2539" s="38" t="s">
        <v>1386</v>
      </c>
      <c r="D2539" s="38" t="s">
        <v>5710</v>
      </c>
      <c r="E2539" s="38"/>
      <c r="F2539" s="38" t="s">
        <v>5711</v>
      </c>
      <c r="K2539" s="44">
        <v>13.88</v>
      </c>
    </row>
    <row r="2540" spans="1:11">
      <c r="C2540" s="38" t="s">
        <v>1386</v>
      </c>
      <c r="D2540" s="38" t="s">
        <v>5712</v>
      </c>
      <c r="E2540" s="38"/>
      <c r="F2540" s="38" t="s">
        <v>5713</v>
      </c>
      <c r="K2540" s="44">
        <v>-34.74</v>
      </c>
    </row>
    <row r="2541" spans="1:11">
      <c r="C2541" s="38" t="s">
        <v>1386</v>
      </c>
      <c r="D2541" s="38" t="s">
        <v>5714</v>
      </c>
      <c r="E2541" s="38"/>
      <c r="F2541" s="38" t="s">
        <v>5715</v>
      </c>
      <c r="K2541" s="44">
        <v>1.96</v>
      </c>
    </row>
    <row r="2542" spans="1:11">
      <c r="C2542" s="38" t="s">
        <v>1386</v>
      </c>
      <c r="D2542" s="38" t="s">
        <v>5716</v>
      </c>
      <c r="E2542" s="38"/>
      <c r="F2542" s="38" t="s">
        <v>5717</v>
      </c>
      <c r="K2542" s="44">
        <v>6.94</v>
      </c>
    </row>
    <row r="2543" spans="1:11">
      <c r="C2543" s="38" t="s">
        <v>1386</v>
      </c>
      <c r="D2543" s="38" t="s">
        <v>5718</v>
      </c>
      <c r="E2543" s="38"/>
      <c r="F2543" s="38" t="s">
        <v>5719</v>
      </c>
      <c r="K2543" s="44">
        <v>20.82</v>
      </c>
    </row>
    <row r="2544" spans="1:11">
      <c r="C2544" s="38" t="s">
        <v>1386</v>
      </c>
      <c r="D2544" s="38" t="s">
        <v>5720</v>
      </c>
      <c r="E2544" s="38"/>
      <c r="F2544" s="38" t="s">
        <v>5721</v>
      </c>
      <c r="K2544" s="44">
        <v>-6.94</v>
      </c>
    </row>
    <row r="2545" spans="3:11">
      <c r="C2545" s="38" t="s">
        <v>1386</v>
      </c>
      <c r="D2545" s="38" t="s">
        <v>10373</v>
      </c>
      <c r="E2545" s="38"/>
      <c r="F2545" s="38" t="s">
        <v>10374</v>
      </c>
      <c r="K2545" s="44">
        <v>13.88</v>
      </c>
    </row>
    <row r="2546" spans="3:11">
      <c r="C2546" s="38" t="s">
        <v>1386</v>
      </c>
      <c r="D2546" s="38" t="s">
        <v>5722</v>
      </c>
      <c r="E2546" s="38"/>
      <c r="F2546" s="38" t="s">
        <v>5723</v>
      </c>
      <c r="K2546" s="44">
        <v>20.82</v>
      </c>
    </row>
    <row r="2547" spans="3:11">
      <c r="C2547" s="38" t="s">
        <v>1386</v>
      </c>
      <c r="D2547" s="38" t="s">
        <v>5724</v>
      </c>
      <c r="E2547" s="38"/>
      <c r="F2547" s="38" t="s">
        <v>5725</v>
      </c>
      <c r="K2547" s="44">
        <v>6.94</v>
      </c>
    </row>
    <row r="2548" spans="3:11">
      <c r="C2548" s="38" t="s">
        <v>1386</v>
      </c>
      <c r="D2548" s="38" t="s">
        <v>5726</v>
      </c>
      <c r="E2548" s="38"/>
      <c r="F2548" s="38" t="s">
        <v>5727</v>
      </c>
      <c r="K2548" s="44">
        <v>23.32</v>
      </c>
    </row>
    <row r="2549" spans="3:11">
      <c r="C2549" s="38" t="s">
        <v>1386</v>
      </c>
      <c r="D2549" s="38" t="s">
        <v>5728</v>
      </c>
      <c r="E2549" s="38"/>
      <c r="F2549" s="38" t="s">
        <v>5729</v>
      </c>
      <c r="K2549" s="44">
        <v>3.47</v>
      </c>
    </row>
    <row r="2550" spans="3:11">
      <c r="C2550" s="38" t="s">
        <v>1386</v>
      </c>
      <c r="D2550" s="38" t="s">
        <v>5730</v>
      </c>
      <c r="E2550" s="38"/>
      <c r="F2550" s="38" t="s">
        <v>5731</v>
      </c>
      <c r="K2550" s="44">
        <v>16.420000000000002</v>
      </c>
    </row>
    <row r="2551" spans="3:11">
      <c r="C2551" s="38" t="s">
        <v>1386</v>
      </c>
      <c r="D2551" s="38" t="s">
        <v>5732</v>
      </c>
      <c r="E2551" s="38"/>
      <c r="F2551" s="38" t="s">
        <v>5733</v>
      </c>
      <c r="K2551" s="44">
        <v>20.82</v>
      </c>
    </row>
    <row r="2552" spans="3:11">
      <c r="C2552" s="38" t="s">
        <v>1386</v>
      </c>
      <c r="D2552" s="38" t="s">
        <v>5734</v>
      </c>
      <c r="E2552" s="38"/>
      <c r="F2552" s="38" t="s">
        <v>5735</v>
      </c>
      <c r="K2552" s="44">
        <v>4.0199999999999996</v>
      </c>
    </row>
    <row r="2553" spans="3:11">
      <c r="C2553" s="38" t="s">
        <v>1386</v>
      </c>
      <c r="D2553" s="38" t="s">
        <v>5736</v>
      </c>
      <c r="E2553" s="38"/>
      <c r="F2553" s="38" t="s">
        <v>5737</v>
      </c>
      <c r="K2553" s="44">
        <v>5.04</v>
      </c>
    </row>
    <row r="2554" spans="3:11">
      <c r="C2554" s="38" t="s">
        <v>1386</v>
      </c>
      <c r="D2554" s="38" t="s">
        <v>5738</v>
      </c>
      <c r="E2554" s="38"/>
      <c r="F2554" s="38" t="s">
        <v>10375</v>
      </c>
      <c r="K2554" s="44">
        <v>-4.16</v>
      </c>
    </row>
    <row r="2555" spans="3:11">
      <c r="C2555" s="38" t="s">
        <v>1386</v>
      </c>
      <c r="D2555" s="38" t="s">
        <v>5739</v>
      </c>
      <c r="E2555" s="38"/>
      <c r="F2555" s="38" t="s">
        <v>5740</v>
      </c>
      <c r="K2555" s="44">
        <v>23.48</v>
      </c>
    </row>
    <row r="2556" spans="3:11">
      <c r="C2556" s="38" t="s">
        <v>1386</v>
      </c>
      <c r="D2556" s="38" t="s">
        <v>10376</v>
      </c>
      <c r="E2556" s="38"/>
      <c r="F2556" s="38" t="s">
        <v>10377</v>
      </c>
      <c r="K2556" s="44">
        <v>6.37</v>
      </c>
    </row>
    <row r="2557" spans="3:11">
      <c r="C2557" s="38" t="s">
        <v>1386</v>
      </c>
      <c r="D2557" s="38" t="s">
        <v>5741</v>
      </c>
      <c r="E2557" s="38"/>
      <c r="F2557" s="38" t="s">
        <v>5742</v>
      </c>
      <c r="K2557" s="44">
        <v>5.0599999999999996</v>
      </c>
    </row>
    <row r="2558" spans="3:11">
      <c r="C2558" s="38" t="s">
        <v>1386</v>
      </c>
      <c r="D2558" s="38" t="s">
        <v>5743</v>
      </c>
      <c r="E2558" s="38"/>
      <c r="F2558" s="38" t="s">
        <v>5744</v>
      </c>
      <c r="K2558" s="44">
        <v>7.56</v>
      </c>
    </row>
    <row r="2559" spans="3:11">
      <c r="C2559" s="38" t="s">
        <v>1386</v>
      </c>
      <c r="D2559" s="38" t="s">
        <v>10378</v>
      </c>
      <c r="E2559" s="38"/>
      <c r="F2559" s="38" t="s">
        <v>10379</v>
      </c>
      <c r="K2559" s="44">
        <v>-0.35</v>
      </c>
    </row>
    <row r="2560" spans="3:11">
      <c r="C2560" s="38" t="s">
        <v>1386</v>
      </c>
      <c r="D2560" s="38" t="s">
        <v>5745</v>
      </c>
      <c r="E2560" s="38"/>
      <c r="F2560" s="38" t="s">
        <v>5746</v>
      </c>
      <c r="K2560" s="44">
        <v>4.26</v>
      </c>
    </row>
    <row r="2561" spans="3:11">
      <c r="C2561" s="38" t="s">
        <v>1386</v>
      </c>
      <c r="D2561" s="38" t="s">
        <v>5747</v>
      </c>
      <c r="E2561" s="38"/>
      <c r="F2561" s="38" t="s">
        <v>5748</v>
      </c>
      <c r="K2561" s="44">
        <v>5.04</v>
      </c>
    </row>
    <row r="2562" spans="3:11">
      <c r="C2562" s="38" t="s">
        <v>1386</v>
      </c>
      <c r="D2562" s="38" t="s">
        <v>5749</v>
      </c>
      <c r="E2562" s="38"/>
      <c r="F2562" s="38" t="s">
        <v>10380</v>
      </c>
      <c r="K2562" s="44">
        <v>-19.059999999999999</v>
      </c>
    </row>
    <row r="2563" spans="3:11">
      <c r="C2563" s="38" t="s">
        <v>1386</v>
      </c>
      <c r="D2563" s="38" t="s">
        <v>5750</v>
      </c>
      <c r="E2563" s="38"/>
      <c r="F2563" s="38" t="s">
        <v>5751</v>
      </c>
      <c r="K2563" s="44">
        <v>2.2799999999999998</v>
      </c>
    </row>
    <row r="2564" spans="3:11">
      <c r="C2564" s="38" t="s">
        <v>1386</v>
      </c>
      <c r="D2564" s="38" t="s">
        <v>5752</v>
      </c>
      <c r="E2564" s="38"/>
      <c r="F2564" s="38" t="s">
        <v>5753</v>
      </c>
      <c r="K2564" s="44">
        <v>26.58</v>
      </c>
    </row>
    <row r="2565" spans="3:11">
      <c r="C2565" s="38" t="s">
        <v>1386</v>
      </c>
      <c r="D2565" s="38" t="s">
        <v>5754</v>
      </c>
      <c r="E2565" s="38"/>
      <c r="F2565" s="38" t="s">
        <v>5755</v>
      </c>
      <c r="K2565" s="44">
        <v>0.03</v>
      </c>
    </row>
    <row r="2566" spans="3:11">
      <c r="C2566" s="38" t="s">
        <v>1386</v>
      </c>
      <c r="D2566" s="38" t="s">
        <v>5756</v>
      </c>
      <c r="E2566" s="38"/>
      <c r="F2566" s="38" t="s">
        <v>5757</v>
      </c>
      <c r="K2566" s="44">
        <v>3.24</v>
      </c>
    </row>
    <row r="2567" spans="3:11">
      <c r="C2567" s="38" t="s">
        <v>1386</v>
      </c>
      <c r="D2567" s="38" t="s">
        <v>10381</v>
      </c>
      <c r="E2567" s="38"/>
      <c r="F2567" s="38" t="s">
        <v>10382</v>
      </c>
      <c r="K2567" s="44">
        <v>-0.01</v>
      </c>
    </row>
    <row r="2568" spans="3:11">
      <c r="C2568" s="38" t="s">
        <v>1386</v>
      </c>
      <c r="D2568" s="38" t="s">
        <v>5758</v>
      </c>
      <c r="E2568" s="38"/>
      <c r="F2568" s="38" t="s">
        <v>5759</v>
      </c>
      <c r="K2568" s="44">
        <v>5.04</v>
      </c>
    </row>
    <row r="2569" spans="3:11">
      <c r="C2569" s="38" t="s">
        <v>1386</v>
      </c>
      <c r="D2569" s="38" t="s">
        <v>5760</v>
      </c>
      <c r="E2569" s="38"/>
      <c r="F2569" s="38" t="s">
        <v>5761</v>
      </c>
      <c r="K2569" s="44">
        <v>5.04</v>
      </c>
    </row>
    <row r="2570" spans="3:11">
      <c r="C2570" s="38" t="s">
        <v>1386</v>
      </c>
      <c r="D2570" s="38" t="s">
        <v>5762</v>
      </c>
      <c r="E2570" s="38"/>
      <c r="F2570" s="38" t="s">
        <v>5763</v>
      </c>
      <c r="K2570" s="44">
        <v>26.98</v>
      </c>
    </row>
    <row r="2571" spans="3:11">
      <c r="C2571" s="38" t="s">
        <v>1386</v>
      </c>
      <c r="D2571" s="38" t="s">
        <v>5764</v>
      </c>
      <c r="E2571" s="38"/>
      <c r="F2571" s="38" t="s">
        <v>5765</v>
      </c>
      <c r="K2571" s="44">
        <v>5.04</v>
      </c>
    </row>
    <row r="2572" spans="3:11">
      <c r="C2572" s="38" t="s">
        <v>1386</v>
      </c>
      <c r="D2572" s="38" t="s">
        <v>10383</v>
      </c>
      <c r="E2572" s="38"/>
      <c r="F2572" s="38" t="s">
        <v>10384</v>
      </c>
      <c r="K2572" s="44">
        <v>16.04</v>
      </c>
    </row>
    <row r="2573" spans="3:11">
      <c r="C2573" s="38" t="s">
        <v>1386</v>
      </c>
      <c r="D2573" s="38" t="s">
        <v>5766</v>
      </c>
      <c r="E2573" s="38"/>
      <c r="F2573" s="38" t="s">
        <v>5767</v>
      </c>
      <c r="K2573" s="44">
        <v>1.71</v>
      </c>
    </row>
    <row r="2574" spans="3:11">
      <c r="C2574" s="38" t="s">
        <v>1386</v>
      </c>
      <c r="D2574" s="38" t="s">
        <v>5768</v>
      </c>
      <c r="E2574" s="38"/>
      <c r="F2574" s="38" t="s">
        <v>5769</v>
      </c>
      <c r="K2574" s="44">
        <v>1.68</v>
      </c>
    </row>
    <row r="2575" spans="3:11">
      <c r="C2575" s="38" t="s">
        <v>1386</v>
      </c>
      <c r="D2575" s="38" t="s">
        <v>5770</v>
      </c>
      <c r="E2575" s="38"/>
      <c r="F2575" s="38" t="s">
        <v>5771</v>
      </c>
      <c r="K2575" s="44">
        <v>61.23</v>
      </c>
    </row>
    <row r="2576" spans="3:11">
      <c r="C2576" s="38" t="s">
        <v>1386</v>
      </c>
      <c r="D2576" s="38" t="s">
        <v>10385</v>
      </c>
      <c r="E2576" s="38"/>
      <c r="F2576" s="38" t="s">
        <v>10386</v>
      </c>
      <c r="K2576" s="44">
        <v>1.78</v>
      </c>
    </row>
    <row r="2577" spans="3:11">
      <c r="C2577" s="38" t="s">
        <v>1386</v>
      </c>
      <c r="D2577" s="38" t="s">
        <v>5772</v>
      </c>
      <c r="E2577" s="38"/>
      <c r="F2577" s="38" t="s">
        <v>5773</v>
      </c>
      <c r="K2577" s="44">
        <v>1.8</v>
      </c>
    </row>
    <row r="2578" spans="3:11">
      <c r="C2578" s="38" t="s">
        <v>1386</v>
      </c>
      <c r="D2578" s="38" t="s">
        <v>5774</v>
      </c>
      <c r="E2578" s="38"/>
      <c r="F2578" s="38" t="s">
        <v>5775</v>
      </c>
      <c r="K2578" s="44">
        <v>5.04</v>
      </c>
    </row>
    <row r="2579" spans="3:11">
      <c r="C2579" s="38" t="s">
        <v>1386</v>
      </c>
      <c r="D2579" s="38" t="s">
        <v>5776</v>
      </c>
      <c r="E2579" s="38"/>
      <c r="F2579" s="38" t="s">
        <v>5777</v>
      </c>
      <c r="K2579" s="44">
        <v>-1.26</v>
      </c>
    </row>
    <row r="2580" spans="3:11">
      <c r="C2580" s="38" t="s">
        <v>1386</v>
      </c>
      <c r="D2580" s="38" t="s">
        <v>5778</v>
      </c>
      <c r="E2580" s="38"/>
      <c r="F2580" s="38" t="s">
        <v>5779</v>
      </c>
      <c r="K2580" s="44">
        <v>2.4</v>
      </c>
    </row>
    <row r="2581" spans="3:11">
      <c r="C2581" s="38" t="s">
        <v>1386</v>
      </c>
      <c r="D2581" s="38" t="s">
        <v>5780</v>
      </c>
      <c r="E2581" s="38"/>
      <c r="F2581" s="38" t="s">
        <v>5781</v>
      </c>
      <c r="K2581" s="44">
        <v>14.06</v>
      </c>
    </row>
    <row r="2582" spans="3:11">
      <c r="C2582" s="38" t="s">
        <v>1386</v>
      </c>
      <c r="D2582" s="38" t="s">
        <v>5782</v>
      </c>
      <c r="E2582" s="38"/>
      <c r="F2582" s="38" t="s">
        <v>5783</v>
      </c>
      <c r="K2582" s="44">
        <v>1.81</v>
      </c>
    </row>
    <row r="2583" spans="3:11">
      <c r="C2583" s="38" t="s">
        <v>1386</v>
      </c>
      <c r="D2583" s="38" t="s">
        <v>5784</v>
      </c>
      <c r="E2583" s="38"/>
      <c r="F2583" s="38" t="s">
        <v>5785</v>
      </c>
      <c r="K2583" s="44">
        <v>3.55</v>
      </c>
    </row>
    <row r="2584" spans="3:11">
      <c r="C2584" s="38" t="s">
        <v>1386</v>
      </c>
      <c r="D2584" s="38" t="s">
        <v>5786</v>
      </c>
      <c r="E2584" s="38"/>
      <c r="F2584" s="38" t="s">
        <v>5787</v>
      </c>
      <c r="K2584" s="44">
        <v>1.68</v>
      </c>
    </row>
    <row r="2585" spans="3:11">
      <c r="C2585" s="38" t="s">
        <v>1386</v>
      </c>
      <c r="D2585" s="38" t="s">
        <v>5788</v>
      </c>
      <c r="E2585" s="38"/>
      <c r="F2585" s="38" t="s">
        <v>5789</v>
      </c>
      <c r="K2585" s="44">
        <v>5.04</v>
      </c>
    </row>
    <row r="2586" spans="3:11">
      <c r="C2586" s="38" t="s">
        <v>1386</v>
      </c>
      <c r="D2586" s="38" t="s">
        <v>5790</v>
      </c>
      <c r="E2586" s="38"/>
      <c r="F2586" s="38" t="s">
        <v>5791</v>
      </c>
      <c r="K2586" s="44">
        <v>6.28</v>
      </c>
    </row>
    <row r="2587" spans="3:11">
      <c r="C2587" s="38" t="s">
        <v>1386</v>
      </c>
      <c r="D2587" s="38" t="s">
        <v>10387</v>
      </c>
      <c r="E2587" s="38"/>
      <c r="F2587" s="38" t="s">
        <v>10388</v>
      </c>
      <c r="K2587" s="44">
        <v>3.88</v>
      </c>
    </row>
    <row r="2588" spans="3:11">
      <c r="C2588" s="38" t="s">
        <v>1386</v>
      </c>
      <c r="D2588" s="38" t="s">
        <v>5792</v>
      </c>
      <c r="E2588" s="38"/>
      <c r="F2588" s="38" t="s">
        <v>5793</v>
      </c>
      <c r="K2588" s="44">
        <v>1.68</v>
      </c>
    </row>
    <row r="2589" spans="3:11">
      <c r="C2589" s="38" t="s">
        <v>1386</v>
      </c>
      <c r="D2589" s="38" t="s">
        <v>5794</v>
      </c>
      <c r="E2589" s="38"/>
      <c r="F2589" s="38" t="s">
        <v>5795</v>
      </c>
      <c r="K2589" s="44">
        <v>1.74</v>
      </c>
    </row>
    <row r="2590" spans="3:11">
      <c r="C2590" s="38" t="s">
        <v>1386</v>
      </c>
      <c r="D2590" s="38" t="s">
        <v>5796</v>
      </c>
      <c r="E2590" s="38"/>
      <c r="F2590" s="38" t="s">
        <v>5797</v>
      </c>
      <c r="K2590" s="44">
        <v>1.68</v>
      </c>
    </row>
    <row r="2591" spans="3:11">
      <c r="C2591" s="38" t="s">
        <v>1386</v>
      </c>
      <c r="D2591" s="38" t="s">
        <v>5798</v>
      </c>
      <c r="E2591" s="38"/>
      <c r="F2591" s="38" t="s">
        <v>5799</v>
      </c>
      <c r="K2591" s="44">
        <v>2.5</v>
      </c>
    </row>
    <row r="2592" spans="3:11">
      <c r="C2592" s="38" t="s">
        <v>1386</v>
      </c>
      <c r="D2592" s="38" t="s">
        <v>5800</v>
      </c>
      <c r="E2592" s="38"/>
      <c r="F2592" s="38" t="s">
        <v>5801</v>
      </c>
      <c r="K2592" s="44">
        <v>386.4</v>
      </c>
    </row>
    <row r="2593" spans="3:11">
      <c r="C2593" s="38" t="s">
        <v>1386</v>
      </c>
      <c r="D2593" s="38" t="s">
        <v>5802</v>
      </c>
      <c r="E2593" s="38"/>
      <c r="F2593" s="38" t="s">
        <v>5803</v>
      </c>
      <c r="K2593" s="44">
        <v>4.3499999999999996</v>
      </c>
    </row>
    <row r="2594" spans="3:11">
      <c r="C2594" s="38" t="s">
        <v>1386</v>
      </c>
      <c r="D2594" s="38" t="s">
        <v>5804</v>
      </c>
      <c r="E2594" s="38"/>
      <c r="F2594" s="38" t="s">
        <v>5805</v>
      </c>
      <c r="K2594" s="44">
        <v>1.81</v>
      </c>
    </row>
    <row r="2595" spans="3:11">
      <c r="C2595" s="38" t="s">
        <v>1386</v>
      </c>
      <c r="D2595" s="38" t="s">
        <v>5806</v>
      </c>
      <c r="E2595" s="38"/>
      <c r="F2595" s="38" t="s">
        <v>5807</v>
      </c>
      <c r="K2595" s="44">
        <v>3.12</v>
      </c>
    </row>
    <row r="2596" spans="3:11">
      <c r="C2596" s="38" t="s">
        <v>1386</v>
      </c>
      <c r="D2596" s="38" t="s">
        <v>5808</v>
      </c>
      <c r="E2596" s="38"/>
      <c r="F2596" s="38" t="s">
        <v>5809</v>
      </c>
      <c r="K2596" s="44">
        <v>4.1900000000000004</v>
      </c>
    </row>
    <row r="2597" spans="3:11">
      <c r="C2597" s="38" t="s">
        <v>1386</v>
      </c>
      <c r="D2597" s="38" t="s">
        <v>5810</v>
      </c>
      <c r="E2597" s="38"/>
      <c r="F2597" s="38" t="s">
        <v>5811</v>
      </c>
      <c r="K2597" s="44">
        <v>1.68</v>
      </c>
    </row>
    <row r="2598" spans="3:11">
      <c r="C2598" s="38" t="s">
        <v>1386</v>
      </c>
      <c r="D2598" s="38" t="s">
        <v>5812</v>
      </c>
      <c r="E2598" s="38"/>
      <c r="F2598" s="38" t="s">
        <v>5813</v>
      </c>
      <c r="K2598" s="44">
        <v>-12.12</v>
      </c>
    </row>
    <row r="2599" spans="3:11">
      <c r="C2599" s="38" t="s">
        <v>1386</v>
      </c>
      <c r="D2599" s="38" t="s">
        <v>5814</v>
      </c>
      <c r="E2599" s="38"/>
      <c r="F2599" s="38" t="s">
        <v>5815</v>
      </c>
      <c r="K2599" s="44">
        <v>2.04</v>
      </c>
    </row>
    <row r="2600" spans="3:11">
      <c r="C2600" s="38" t="s">
        <v>1386</v>
      </c>
      <c r="D2600" s="38" t="s">
        <v>5816</v>
      </c>
      <c r="E2600" s="38"/>
      <c r="F2600" s="38" t="s">
        <v>5817</v>
      </c>
      <c r="K2600" s="44">
        <v>3.62</v>
      </c>
    </row>
    <row r="2601" spans="3:11">
      <c r="C2601" s="38" t="s">
        <v>1386</v>
      </c>
      <c r="D2601" s="38" t="s">
        <v>10389</v>
      </c>
      <c r="E2601" s="38"/>
      <c r="F2601" s="38" t="s">
        <v>10390</v>
      </c>
      <c r="K2601" s="44">
        <v>21.26</v>
      </c>
    </row>
    <row r="2602" spans="3:11">
      <c r="C2602" s="38" t="s">
        <v>1386</v>
      </c>
      <c r="D2602" s="38" t="s">
        <v>5818</v>
      </c>
      <c r="E2602" s="38"/>
      <c r="F2602" s="38" t="s">
        <v>5819</v>
      </c>
      <c r="K2602" s="44">
        <v>4.6100000000000003</v>
      </c>
    </row>
    <row r="2603" spans="3:11">
      <c r="C2603" s="38" t="s">
        <v>1386</v>
      </c>
      <c r="D2603" s="38" t="s">
        <v>5820</v>
      </c>
      <c r="E2603" s="38"/>
      <c r="F2603" s="38" t="s">
        <v>5821</v>
      </c>
      <c r="K2603" s="44">
        <v>2.02</v>
      </c>
    </row>
    <row r="2604" spans="3:11">
      <c r="C2604" s="38" t="s">
        <v>1386</v>
      </c>
      <c r="D2604" s="38" t="s">
        <v>5822</v>
      </c>
      <c r="E2604" s="38"/>
      <c r="F2604" s="38" t="s">
        <v>5823</v>
      </c>
      <c r="K2604" s="44">
        <v>47.24</v>
      </c>
    </row>
    <row r="2605" spans="3:11">
      <c r="C2605" s="38" t="s">
        <v>1386</v>
      </c>
      <c r="D2605" s="38" t="s">
        <v>5824</v>
      </c>
      <c r="E2605" s="38"/>
      <c r="F2605" s="38" t="s">
        <v>5825</v>
      </c>
      <c r="K2605" s="44">
        <v>1.68</v>
      </c>
    </row>
    <row r="2606" spans="3:11">
      <c r="C2606" s="38" t="s">
        <v>1386</v>
      </c>
      <c r="D2606" s="38" t="s">
        <v>10391</v>
      </c>
      <c r="E2606" s="38"/>
      <c r="F2606" s="38" t="s">
        <v>10392</v>
      </c>
      <c r="K2606" s="44">
        <v>8.1999999999999993</v>
      </c>
    </row>
    <row r="2607" spans="3:11">
      <c r="C2607" s="38" t="s">
        <v>1386</v>
      </c>
      <c r="D2607" s="38" t="s">
        <v>5826</v>
      </c>
      <c r="E2607" s="38"/>
      <c r="F2607" s="38" t="s">
        <v>5827</v>
      </c>
      <c r="K2607" s="44">
        <v>35.840000000000003</v>
      </c>
    </row>
    <row r="2608" spans="3:11">
      <c r="C2608" s="38" t="s">
        <v>1386</v>
      </c>
      <c r="D2608" s="38" t="s">
        <v>5828</v>
      </c>
      <c r="E2608" s="38"/>
      <c r="F2608" s="38" t="s">
        <v>5829</v>
      </c>
      <c r="K2608" s="44">
        <v>7.31</v>
      </c>
    </row>
    <row r="2609" spans="3:11">
      <c r="C2609" s="38" t="s">
        <v>1386</v>
      </c>
      <c r="D2609" s="38" t="s">
        <v>5830</v>
      </c>
      <c r="E2609" s="38"/>
      <c r="F2609" s="38" t="s">
        <v>5831</v>
      </c>
      <c r="K2609" s="44">
        <v>1.68</v>
      </c>
    </row>
    <row r="2610" spans="3:11">
      <c r="C2610" s="38" t="s">
        <v>1386</v>
      </c>
      <c r="D2610" s="38" t="s">
        <v>5832</v>
      </c>
      <c r="E2610" s="38"/>
      <c r="F2610" s="38" t="s">
        <v>5833</v>
      </c>
      <c r="K2610" s="44">
        <v>2.48</v>
      </c>
    </row>
    <row r="2611" spans="3:11">
      <c r="C2611" s="38" t="s">
        <v>1386</v>
      </c>
      <c r="D2611" s="38" t="s">
        <v>5834</v>
      </c>
      <c r="E2611" s="38"/>
      <c r="F2611" s="38" t="s">
        <v>5835</v>
      </c>
      <c r="K2611" s="44">
        <v>6.86</v>
      </c>
    </row>
    <row r="2612" spans="3:11">
      <c r="C2612" s="38" t="s">
        <v>1386</v>
      </c>
      <c r="D2612" s="38" t="s">
        <v>5836</v>
      </c>
      <c r="E2612" s="38"/>
      <c r="F2612" s="38" t="s">
        <v>5837</v>
      </c>
      <c r="K2612" s="44">
        <v>3.32</v>
      </c>
    </row>
    <row r="2613" spans="3:11">
      <c r="C2613" s="38" t="s">
        <v>1386</v>
      </c>
      <c r="D2613" s="38" t="s">
        <v>5838</v>
      </c>
      <c r="E2613" s="38"/>
      <c r="F2613" s="38" t="s">
        <v>5839</v>
      </c>
      <c r="K2613" s="44">
        <v>5.82</v>
      </c>
    </row>
    <row r="2614" spans="3:11">
      <c r="C2614" s="38" t="s">
        <v>1386</v>
      </c>
      <c r="D2614" s="38" t="s">
        <v>5840</v>
      </c>
      <c r="E2614" s="38"/>
      <c r="F2614" s="38" t="s">
        <v>5841</v>
      </c>
      <c r="K2614" s="44">
        <v>3.36</v>
      </c>
    </row>
    <row r="2615" spans="3:11">
      <c r="C2615" s="38" t="s">
        <v>1386</v>
      </c>
      <c r="D2615" s="38" t="s">
        <v>5842</v>
      </c>
      <c r="E2615" s="38"/>
      <c r="F2615" s="38" t="s">
        <v>5843</v>
      </c>
      <c r="K2615" s="44">
        <v>2.54</v>
      </c>
    </row>
    <row r="2616" spans="3:11">
      <c r="C2616" s="38" t="s">
        <v>1386</v>
      </c>
      <c r="D2616" s="38" t="s">
        <v>5844</v>
      </c>
      <c r="E2616" s="38"/>
      <c r="F2616" s="38" t="s">
        <v>5845</v>
      </c>
      <c r="K2616" s="44">
        <v>18.21</v>
      </c>
    </row>
    <row r="2617" spans="3:11">
      <c r="C2617" s="38" t="s">
        <v>1386</v>
      </c>
      <c r="D2617" s="38" t="s">
        <v>5846</v>
      </c>
      <c r="E2617" s="38"/>
      <c r="F2617" s="38" t="s">
        <v>5847</v>
      </c>
      <c r="K2617" s="44">
        <v>1.72</v>
      </c>
    </row>
    <row r="2618" spans="3:11">
      <c r="C2618" s="38" t="s">
        <v>1386</v>
      </c>
      <c r="D2618" s="38" t="s">
        <v>10393</v>
      </c>
      <c r="E2618" s="38"/>
      <c r="F2618" s="38" t="s">
        <v>10394</v>
      </c>
      <c r="K2618" s="44">
        <v>4.8</v>
      </c>
    </row>
    <row r="2619" spans="3:11">
      <c r="C2619" s="38" t="s">
        <v>1386</v>
      </c>
      <c r="D2619" s="38" t="s">
        <v>5848</v>
      </c>
      <c r="E2619" s="38"/>
      <c r="F2619" s="38" t="s">
        <v>5849</v>
      </c>
      <c r="K2619" s="44">
        <v>1.68</v>
      </c>
    </row>
    <row r="2620" spans="3:11">
      <c r="C2620" s="38" t="s">
        <v>1386</v>
      </c>
      <c r="D2620" s="38" t="s">
        <v>5850</v>
      </c>
      <c r="E2620" s="38"/>
      <c r="F2620" s="38" t="s">
        <v>5851</v>
      </c>
      <c r="K2620" s="44">
        <v>0.35</v>
      </c>
    </row>
    <row r="2621" spans="3:11">
      <c r="C2621" s="38" t="s">
        <v>1386</v>
      </c>
      <c r="D2621" s="38" t="s">
        <v>5852</v>
      </c>
      <c r="E2621" s="38"/>
      <c r="F2621" s="38" t="s">
        <v>5853</v>
      </c>
      <c r="K2621" s="44">
        <v>4.17</v>
      </c>
    </row>
    <row r="2622" spans="3:11">
      <c r="C2622" s="38" t="s">
        <v>1386</v>
      </c>
      <c r="D2622" s="38" t="s">
        <v>10395</v>
      </c>
      <c r="E2622" s="38"/>
      <c r="F2622" s="38" t="s">
        <v>10396</v>
      </c>
      <c r="K2622" s="44">
        <v>43.32</v>
      </c>
    </row>
    <row r="2623" spans="3:11">
      <c r="C2623" s="38" t="s">
        <v>1386</v>
      </c>
      <c r="D2623" s="38" t="s">
        <v>10397</v>
      </c>
      <c r="E2623" s="38"/>
      <c r="F2623" s="38" t="s">
        <v>10398</v>
      </c>
      <c r="K2623" s="44">
        <v>0.06</v>
      </c>
    </row>
    <row r="2624" spans="3:11">
      <c r="C2624" s="38" t="s">
        <v>1386</v>
      </c>
      <c r="D2624" s="38" t="s">
        <v>5854</v>
      </c>
      <c r="E2624" s="38"/>
      <c r="F2624" s="38" t="s">
        <v>5855</v>
      </c>
      <c r="K2624" s="44">
        <v>6.72</v>
      </c>
    </row>
    <row r="2625" spans="3:11">
      <c r="C2625" s="38" t="s">
        <v>1386</v>
      </c>
      <c r="D2625" s="38" t="s">
        <v>5856</v>
      </c>
      <c r="E2625" s="38"/>
      <c r="F2625" s="38" t="s">
        <v>5857</v>
      </c>
      <c r="K2625" s="44">
        <v>1.75</v>
      </c>
    </row>
    <row r="2626" spans="3:11">
      <c r="C2626" s="38" t="s">
        <v>1386</v>
      </c>
      <c r="D2626" s="38" t="s">
        <v>5858</v>
      </c>
      <c r="E2626" s="38"/>
      <c r="F2626" s="38" t="s">
        <v>5859</v>
      </c>
      <c r="K2626" s="44">
        <v>1.68</v>
      </c>
    </row>
    <row r="2627" spans="3:11">
      <c r="C2627" s="38" t="s">
        <v>1386</v>
      </c>
      <c r="D2627" s="38" t="s">
        <v>5860</v>
      </c>
      <c r="E2627" s="38"/>
      <c r="F2627" s="38" t="s">
        <v>5861</v>
      </c>
      <c r="K2627" s="44">
        <v>7.22</v>
      </c>
    </row>
    <row r="2628" spans="3:11">
      <c r="C2628" s="38" t="s">
        <v>1386</v>
      </c>
      <c r="D2628" s="38" t="s">
        <v>5862</v>
      </c>
      <c r="E2628" s="38"/>
      <c r="F2628" s="38" t="s">
        <v>5863</v>
      </c>
      <c r="K2628" s="44">
        <v>6.93</v>
      </c>
    </row>
    <row r="2629" spans="3:11">
      <c r="C2629" s="38" t="s">
        <v>1386</v>
      </c>
      <c r="D2629" s="38" t="s">
        <v>5864</v>
      </c>
      <c r="E2629" s="38"/>
      <c r="F2629" s="38" t="s">
        <v>5865</v>
      </c>
      <c r="K2629" s="44">
        <v>3.2</v>
      </c>
    </row>
    <row r="2630" spans="3:11">
      <c r="C2630" s="38" t="s">
        <v>1386</v>
      </c>
      <c r="D2630" s="38" t="s">
        <v>5866</v>
      </c>
      <c r="E2630" s="38"/>
      <c r="F2630" s="38" t="s">
        <v>5867</v>
      </c>
      <c r="K2630" s="44">
        <v>13.32</v>
      </c>
    </row>
    <row r="2631" spans="3:11">
      <c r="C2631" s="38" t="s">
        <v>1386</v>
      </c>
      <c r="D2631" s="38" t="s">
        <v>5868</v>
      </c>
      <c r="E2631" s="38"/>
      <c r="F2631" s="38" t="s">
        <v>5869</v>
      </c>
      <c r="K2631" s="44">
        <v>1.85</v>
      </c>
    </row>
    <row r="2632" spans="3:11">
      <c r="C2632" s="38" t="s">
        <v>1386</v>
      </c>
      <c r="D2632" s="38" t="s">
        <v>5870</v>
      </c>
      <c r="E2632" s="38"/>
      <c r="F2632" s="38" t="s">
        <v>5871</v>
      </c>
      <c r="K2632" s="44">
        <v>10.81</v>
      </c>
    </row>
    <row r="2633" spans="3:11">
      <c r="C2633" s="38" t="s">
        <v>1386</v>
      </c>
      <c r="D2633" s="38" t="s">
        <v>5872</v>
      </c>
      <c r="E2633" s="38"/>
      <c r="F2633" s="38" t="s">
        <v>5873</v>
      </c>
      <c r="K2633" s="44">
        <v>1.69</v>
      </c>
    </row>
    <row r="2634" spans="3:11">
      <c r="C2634" s="38" t="s">
        <v>1386</v>
      </c>
      <c r="D2634" s="38" t="s">
        <v>5874</v>
      </c>
      <c r="E2634" s="38"/>
      <c r="F2634" s="38" t="s">
        <v>5875</v>
      </c>
      <c r="K2634" s="44">
        <v>3.78</v>
      </c>
    </row>
    <row r="2635" spans="3:11">
      <c r="C2635" s="38" t="s">
        <v>1386</v>
      </c>
      <c r="D2635" s="38" t="s">
        <v>10399</v>
      </c>
      <c r="E2635" s="38"/>
      <c r="F2635" s="38" t="s">
        <v>10400</v>
      </c>
      <c r="K2635" s="44">
        <v>1.58</v>
      </c>
    </row>
    <row r="2636" spans="3:11">
      <c r="C2636" s="38" t="s">
        <v>1386</v>
      </c>
      <c r="D2636" s="38" t="s">
        <v>5876</v>
      </c>
      <c r="E2636" s="38"/>
      <c r="F2636" s="38" t="s">
        <v>5877</v>
      </c>
      <c r="K2636" s="44">
        <v>5.04</v>
      </c>
    </row>
    <row r="2637" spans="3:11">
      <c r="C2637" s="38" t="s">
        <v>1386</v>
      </c>
      <c r="D2637" s="38" t="s">
        <v>5878</v>
      </c>
      <c r="E2637" s="38"/>
      <c r="F2637" s="38" t="s">
        <v>5879</v>
      </c>
      <c r="K2637" s="44">
        <v>5.04</v>
      </c>
    </row>
    <row r="2638" spans="3:11">
      <c r="C2638" s="38" t="s">
        <v>1386</v>
      </c>
      <c r="D2638" s="38" t="s">
        <v>5880</v>
      </c>
      <c r="E2638" s="38"/>
      <c r="F2638" s="38" t="s">
        <v>5881</v>
      </c>
      <c r="K2638" s="44">
        <v>5.82</v>
      </c>
    </row>
    <row r="2639" spans="3:11">
      <c r="C2639" s="38" t="s">
        <v>1386</v>
      </c>
      <c r="D2639" s="38" t="s">
        <v>5882</v>
      </c>
      <c r="E2639" s="38"/>
      <c r="F2639" s="38" t="s">
        <v>5883</v>
      </c>
      <c r="K2639" s="44">
        <v>5.04</v>
      </c>
    </row>
    <row r="2640" spans="3:11">
      <c r="C2640" s="38" t="s">
        <v>1386</v>
      </c>
      <c r="D2640" s="38" t="s">
        <v>5884</v>
      </c>
      <c r="E2640" s="38"/>
      <c r="F2640" s="38" t="s">
        <v>5885</v>
      </c>
      <c r="K2640" s="44">
        <v>5.04</v>
      </c>
    </row>
    <row r="2641" spans="3:11">
      <c r="C2641" s="38" t="s">
        <v>1386</v>
      </c>
      <c r="D2641" s="38" t="s">
        <v>5886</v>
      </c>
      <c r="E2641" s="38"/>
      <c r="F2641" s="38" t="s">
        <v>5887</v>
      </c>
      <c r="K2641" s="44">
        <v>6.5</v>
      </c>
    </row>
    <row r="2642" spans="3:11">
      <c r="C2642" s="38" t="s">
        <v>1386</v>
      </c>
      <c r="D2642" s="38" t="s">
        <v>10401</v>
      </c>
      <c r="E2642" s="38"/>
      <c r="F2642" s="38" t="s">
        <v>10402</v>
      </c>
      <c r="K2642" s="44">
        <v>0.13</v>
      </c>
    </row>
    <row r="2643" spans="3:11">
      <c r="C2643" s="38" t="s">
        <v>1386</v>
      </c>
      <c r="D2643" s="38" t="s">
        <v>5888</v>
      </c>
      <c r="E2643" s="38"/>
      <c r="F2643" s="38" t="s">
        <v>5889</v>
      </c>
      <c r="K2643" s="44">
        <v>1.68</v>
      </c>
    </row>
    <row r="2644" spans="3:11">
      <c r="C2644" s="38" t="s">
        <v>1386</v>
      </c>
      <c r="D2644" s="38" t="s">
        <v>5890</v>
      </c>
      <c r="E2644" s="38"/>
      <c r="F2644" s="38" t="s">
        <v>5891</v>
      </c>
      <c r="K2644" s="44">
        <v>8.43</v>
      </c>
    </row>
    <row r="2645" spans="3:11">
      <c r="C2645" s="38" t="s">
        <v>1386</v>
      </c>
      <c r="D2645" s="38" t="s">
        <v>5892</v>
      </c>
      <c r="E2645" s="38"/>
      <c r="F2645" s="38" t="s">
        <v>5893</v>
      </c>
      <c r="K2645" s="44">
        <v>1.69</v>
      </c>
    </row>
    <row r="2646" spans="3:11">
      <c r="C2646" s="38" t="s">
        <v>1386</v>
      </c>
      <c r="D2646" s="38" t="s">
        <v>5894</v>
      </c>
      <c r="E2646" s="38"/>
      <c r="F2646" s="38" t="s">
        <v>5895</v>
      </c>
      <c r="K2646" s="44">
        <v>-0.37</v>
      </c>
    </row>
    <row r="2647" spans="3:11">
      <c r="C2647" s="38" t="s">
        <v>1386</v>
      </c>
      <c r="D2647" s="38" t="s">
        <v>5896</v>
      </c>
      <c r="E2647" s="38"/>
      <c r="F2647" s="38" t="s">
        <v>5897</v>
      </c>
      <c r="K2647" s="44">
        <v>33.270000000000003</v>
      </c>
    </row>
    <row r="2648" spans="3:11">
      <c r="C2648" s="38" t="s">
        <v>1386</v>
      </c>
      <c r="D2648" s="38" t="s">
        <v>5898</v>
      </c>
      <c r="E2648" s="38"/>
      <c r="F2648" s="38" t="s">
        <v>5899</v>
      </c>
      <c r="K2648" s="44">
        <v>3.56</v>
      </c>
    </row>
    <row r="2649" spans="3:11">
      <c r="C2649" s="38" t="s">
        <v>1386</v>
      </c>
      <c r="D2649" s="38" t="s">
        <v>5900</v>
      </c>
      <c r="E2649" s="38"/>
      <c r="F2649" s="38" t="s">
        <v>5901</v>
      </c>
      <c r="K2649" s="44">
        <v>-0.01</v>
      </c>
    </row>
    <row r="2650" spans="3:11">
      <c r="C2650" s="38" t="s">
        <v>1386</v>
      </c>
      <c r="D2650" s="38" t="s">
        <v>5902</v>
      </c>
      <c r="E2650" s="38"/>
      <c r="F2650" s="38" t="s">
        <v>5903</v>
      </c>
      <c r="K2650" s="44">
        <v>100.01</v>
      </c>
    </row>
    <row r="2651" spans="3:11">
      <c r="C2651" s="38" t="s">
        <v>1386</v>
      </c>
      <c r="D2651" s="38" t="s">
        <v>5904</v>
      </c>
      <c r="E2651" s="38"/>
      <c r="F2651" s="38" t="s">
        <v>5905</v>
      </c>
      <c r="K2651" s="44">
        <v>2.9</v>
      </c>
    </row>
    <row r="2652" spans="3:11">
      <c r="C2652" s="38" t="s">
        <v>1386</v>
      </c>
      <c r="D2652" s="38" t="s">
        <v>5906</v>
      </c>
      <c r="E2652" s="38"/>
      <c r="F2652" s="38" t="s">
        <v>5907</v>
      </c>
      <c r="K2652" s="44">
        <v>27.43</v>
      </c>
    </row>
    <row r="2653" spans="3:11">
      <c r="C2653" s="38" t="s">
        <v>1386</v>
      </c>
      <c r="D2653" s="38" t="s">
        <v>5908</v>
      </c>
      <c r="E2653" s="38"/>
      <c r="F2653" s="38" t="s">
        <v>5909</v>
      </c>
      <c r="K2653" s="44">
        <v>5.04</v>
      </c>
    </row>
    <row r="2654" spans="3:11">
      <c r="C2654" s="38" t="s">
        <v>1386</v>
      </c>
      <c r="D2654" s="38" t="s">
        <v>5910</v>
      </c>
      <c r="E2654" s="38"/>
      <c r="F2654" s="38" t="s">
        <v>5911</v>
      </c>
      <c r="K2654" s="44">
        <v>6.51</v>
      </c>
    </row>
    <row r="2655" spans="3:11">
      <c r="C2655" s="38" t="s">
        <v>1386</v>
      </c>
      <c r="D2655" s="38" t="s">
        <v>5912</v>
      </c>
      <c r="E2655" s="38"/>
      <c r="F2655" s="38" t="s">
        <v>5913</v>
      </c>
      <c r="K2655" s="44">
        <v>5.04</v>
      </c>
    </row>
    <row r="2656" spans="3:11">
      <c r="C2656" s="38" t="s">
        <v>1386</v>
      </c>
      <c r="D2656" s="38" t="s">
        <v>5914</v>
      </c>
      <c r="E2656" s="38"/>
      <c r="F2656" s="38" t="s">
        <v>5915</v>
      </c>
      <c r="K2656" s="44">
        <v>1.68</v>
      </c>
    </row>
    <row r="2657" spans="3:11">
      <c r="C2657" s="38" t="s">
        <v>1386</v>
      </c>
      <c r="D2657" s="38" t="s">
        <v>5916</v>
      </c>
      <c r="E2657" s="38"/>
      <c r="F2657" s="38" t="s">
        <v>5917</v>
      </c>
      <c r="K2657" s="44">
        <v>5.04</v>
      </c>
    </row>
    <row r="2658" spans="3:11">
      <c r="C2658" s="38" t="s">
        <v>1386</v>
      </c>
      <c r="D2658" s="38" t="s">
        <v>5918</v>
      </c>
      <c r="E2658" s="38"/>
      <c r="F2658" s="38" t="s">
        <v>5919</v>
      </c>
      <c r="K2658" s="44">
        <v>1.84</v>
      </c>
    </row>
    <row r="2659" spans="3:11">
      <c r="C2659" s="38" t="s">
        <v>1386</v>
      </c>
      <c r="D2659" s="38" t="s">
        <v>5920</v>
      </c>
      <c r="E2659" s="38"/>
      <c r="F2659" s="38" t="s">
        <v>5921</v>
      </c>
      <c r="K2659" s="44">
        <v>1.68</v>
      </c>
    </row>
    <row r="2660" spans="3:11">
      <c r="C2660" s="38" t="s">
        <v>1386</v>
      </c>
      <c r="D2660" s="38" t="s">
        <v>5922</v>
      </c>
      <c r="E2660" s="38"/>
      <c r="F2660" s="38" t="s">
        <v>5923</v>
      </c>
      <c r="K2660" s="44">
        <v>5.04</v>
      </c>
    </row>
    <row r="2661" spans="3:11">
      <c r="C2661" s="38" t="s">
        <v>1386</v>
      </c>
      <c r="D2661" s="38" t="s">
        <v>5924</v>
      </c>
      <c r="E2661" s="38"/>
      <c r="F2661" s="38" t="s">
        <v>5925</v>
      </c>
      <c r="K2661" s="44">
        <v>1.96</v>
      </c>
    </row>
    <row r="2662" spans="3:11">
      <c r="C2662" s="38" t="s">
        <v>1386</v>
      </c>
      <c r="D2662" s="38" t="s">
        <v>10403</v>
      </c>
      <c r="E2662" s="38"/>
      <c r="F2662" s="38" t="s">
        <v>10404</v>
      </c>
      <c r="K2662" s="44">
        <v>1.99</v>
      </c>
    </row>
    <row r="2663" spans="3:11">
      <c r="C2663" s="38" t="s">
        <v>1386</v>
      </c>
      <c r="D2663" s="38" t="s">
        <v>5926</v>
      </c>
      <c r="E2663" s="38"/>
      <c r="F2663" s="38" t="s">
        <v>5927</v>
      </c>
      <c r="K2663" s="44">
        <v>6.8</v>
      </c>
    </row>
    <row r="2664" spans="3:11">
      <c r="C2664" s="38" t="s">
        <v>1386</v>
      </c>
      <c r="D2664" s="38" t="s">
        <v>10405</v>
      </c>
      <c r="E2664" s="38"/>
      <c r="F2664" s="38" t="s">
        <v>10406</v>
      </c>
      <c r="K2664" s="44">
        <v>5.0599999999999996</v>
      </c>
    </row>
    <row r="2665" spans="3:11">
      <c r="C2665" s="38" t="s">
        <v>1386</v>
      </c>
      <c r="D2665" s="38" t="s">
        <v>10407</v>
      </c>
      <c r="E2665" s="38"/>
      <c r="F2665" s="38" t="s">
        <v>10408</v>
      </c>
      <c r="K2665" s="44">
        <v>-4.2699999999999996</v>
      </c>
    </row>
    <row r="2666" spans="3:11">
      <c r="C2666" s="38" t="s">
        <v>1386</v>
      </c>
      <c r="D2666" s="38" t="s">
        <v>5928</v>
      </c>
      <c r="E2666" s="38"/>
      <c r="F2666" s="38" t="s">
        <v>5929</v>
      </c>
      <c r="K2666" s="44">
        <v>2.44</v>
      </c>
    </row>
    <row r="2667" spans="3:11">
      <c r="C2667" s="38" t="s">
        <v>1386</v>
      </c>
      <c r="D2667" s="38" t="s">
        <v>10409</v>
      </c>
      <c r="E2667" s="38"/>
      <c r="F2667" s="38" t="s">
        <v>10410</v>
      </c>
      <c r="K2667" s="44">
        <v>9.0399999999999991</v>
      </c>
    </row>
    <row r="2668" spans="3:11">
      <c r="C2668" s="38" t="s">
        <v>1386</v>
      </c>
      <c r="D2668" s="38" t="s">
        <v>5930</v>
      </c>
      <c r="E2668" s="38"/>
      <c r="F2668" s="38" t="s">
        <v>5931</v>
      </c>
      <c r="K2668" s="44">
        <v>5.04</v>
      </c>
    </row>
    <row r="2669" spans="3:11">
      <c r="C2669" s="38" t="s">
        <v>1386</v>
      </c>
      <c r="D2669" s="38" t="s">
        <v>5932</v>
      </c>
      <c r="E2669" s="38"/>
      <c r="F2669" s="38" t="s">
        <v>5933</v>
      </c>
      <c r="K2669" s="44">
        <v>3.37</v>
      </c>
    </row>
    <row r="2670" spans="3:11">
      <c r="C2670" s="38" t="s">
        <v>1386</v>
      </c>
      <c r="D2670" s="38" t="s">
        <v>5934</v>
      </c>
      <c r="E2670" s="38"/>
      <c r="F2670" s="38" t="s">
        <v>5935</v>
      </c>
      <c r="K2670" s="44">
        <v>6.6</v>
      </c>
    </row>
    <row r="2671" spans="3:11">
      <c r="C2671" s="38" t="s">
        <v>1386</v>
      </c>
      <c r="D2671" s="38" t="s">
        <v>10411</v>
      </c>
      <c r="E2671" s="38"/>
      <c r="F2671" s="38" t="s">
        <v>10412</v>
      </c>
      <c r="K2671" s="44">
        <v>2.34</v>
      </c>
    </row>
    <row r="2672" spans="3:11">
      <c r="C2672" s="38" t="s">
        <v>1386</v>
      </c>
      <c r="D2672" s="38" t="s">
        <v>5936</v>
      </c>
      <c r="E2672" s="38"/>
      <c r="F2672" s="38" t="s">
        <v>5937</v>
      </c>
      <c r="K2672" s="44">
        <v>17.45</v>
      </c>
    </row>
    <row r="2673" spans="3:11">
      <c r="C2673" s="38" t="s">
        <v>1386</v>
      </c>
      <c r="D2673" s="38" t="s">
        <v>5938</v>
      </c>
      <c r="E2673" s="38"/>
      <c r="F2673" s="38" t="s">
        <v>5939</v>
      </c>
      <c r="K2673" s="44">
        <v>5.04</v>
      </c>
    </row>
    <row r="2674" spans="3:11">
      <c r="C2674" s="38" t="s">
        <v>1386</v>
      </c>
      <c r="D2674" s="38" t="s">
        <v>5940</v>
      </c>
      <c r="E2674" s="38"/>
      <c r="F2674" s="38" t="s">
        <v>5941</v>
      </c>
      <c r="K2674" s="44">
        <v>18.149999999999999</v>
      </c>
    </row>
    <row r="2675" spans="3:11">
      <c r="C2675" s="38" t="s">
        <v>1386</v>
      </c>
      <c r="D2675" s="38" t="s">
        <v>5942</v>
      </c>
      <c r="E2675" s="38"/>
      <c r="F2675" s="38" t="s">
        <v>5943</v>
      </c>
      <c r="K2675" s="44">
        <v>7.17</v>
      </c>
    </row>
    <row r="2676" spans="3:11">
      <c r="C2676" s="38" t="s">
        <v>1386</v>
      </c>
      <c r="D2676" s="38" t="s">
        <v>5944</v>
      </c>
      <c r="E2676" s="38"/>
      <c r="F2676" s="38" t="s">
        <v>5945</v>
      </c>
      <c r="K2676" s="44">
        <v>2.52</v>
      </c>
    </row>
    <row r="2677" spans="3:11">
      <c r="C2677" s="38" t="s">
        <v>1386</v>
      </c>
      <c r="D2677" s="38" t="s">
        <v>5946</v>
      </c>
      <c r="E2677" s="38"/>
      <c r="F2677" s="38" t="s">
        <v>5947</v>
      </c>
      <c r="K2677" s="44">
        <v>3.01</v>
      </c>
    </row>
    <row r="2678" spans="3:11">
      <c r="C2678" s="38" t="s">
        <v>1386</v>
      </c>
      <c r="D2678" s="38" t="s">
        <v>5948</v>
      </c>
      <c r="E2678" s="38"/>
      <c r="F2678" s="38" t="s">
        <v>5949</v>
      </c>
      <c r="K2678" s="44">
        <v>1.68</v>
      </c>
    </row>
    <row r="2679" spans="3:11">
      <c r="C2679" s="38" t="s">
        <v>1386</v>
      </c>
      <c r="D2679" s="38" t="s">
        <v>5950</v>
      </c>
      <c r="E2679" s="38"/>
      <c r="F2679" s="38" t="s">
        <v>5951</v>
      </c>
      <c r="K2679" s="44">
        <v>15.14</v>
      </c>
    </row>
    <row r="2680" spans="3:11">
      <c r="C2680" s="38" t="s">
        <v>1386</v>
      </c>
      <c r="D2680" s="38" t="s">
        <v>10413</v>
      </c>
      <c r="E2680" s="38"/>
      <c r="F2680" s="38" t="s">
        <v>10414</v>
      </c>
      <c r="K2680" s="44">
        <v>-11.6</v>
      </c>
    </row>
    <row r="2681" spans="3:11">
      <c r="C2681" s="38" t="s">
        <v>1386</v>
      </c>
      <c r="D2681" s="38" t="s">
        <v>5952</v>
      </c>
      <c r="E2681" s="38"/>
      <c r="F2681" s="38" t="s">
        <v>5953</v>
      </c>
      <c r="K2681" s="44">
        <v>4.33</v>
      </c>
    </row>
    <row r="2682" spans="3:11">
      <c r="C2682" s="38" t="s">
        <v>1386</v>
      </c>
      <c r="D2682" s="38" t="s">
        <v>5954</v>
      </c>
      <c r="E2682" s="38"/>
      <c r="F2682" s="38" t="s">
        <v>5955</v>
      </c>
      <c r="K2682" s="44">
        <v>5.56</v>
      </c>
    </row>
    <row r="2683" spans="3:11">
      <c r="C2683" s="38" t="s">
        <v>1386</v>
      </c>
      <c r="D2683" s="38" t="s">
        <v>5956</v>
      </c>
      <c r="E2683" s="38"/>
      <c r="F2683" s="38" t="s">
        <v>5957</v>
      </c>
      <c r="K2683" s="44">
        <v>1.3</v>
      </c>
    </row>
    <row r="2684" spans="3:11">
      <c r="C2684" s="38" t="s">
        <v>1386</v>
      </c>
      <c r="D2684" s="38" t="s">
        <v>5958</v>
      </c>
      <c r="E2684" s="38"/>
      <c r="F2684" s="38" t="s">
        <v>5959</v>
      </c>
      <c r="K2684" s="44">
        <v>84.81</v>
      </c>
    </row>
    <row r="2685" spans="3:11">
      <c r="C2685" s="38" t="s">
        <v>1386</v>
      </c>
      <c r="D2685" s="38" t="s">
        <v>5960</v>
      </c>
      <c r="E2685" s="38"/>
      <c r="F2685" s="38" t="s">
        <v>5961</v>
      </c>
      <c r="K2685" s="44">
        <v>14.18</v>
      </c>
    </row>
    <row r="2686" spans="3:11">
      <c r="C2686" s="38" t="s">
        <v>1386</v>
      </c>
      <c r="D2686" s="38" t="s">
        <v>5962</v>
      </c>
      <c r="E2686" s="38"/>
      <c r="F2686" s="38" t="s">
        <v>5963</v>
      </c>
      <c r="K2686" s="44">
        <v>25.4</v>
      </c>
    </row>
    <row r="2687" spans="3:11">
      <c r="C2687" s="38" t="s">
        <v>1386</v>
      </c>
      <c r="D2687" s="38" t="s">
        <v>5964</v>
      </c>
      <c r="E2687" s="38"/>
      <c r="F2687" s="38" t="s">
        <v>5965</v>
      </c>
      <c r="K2687" s="44">
        <v>1.68</v>
      </c>
    </row>
    <row r="2688" spans="3:11">
      <c r="C2688" s="38" t="s">
        <v>1386</v>
      </c>
      <c r="D2688" s="38" t="s">
        <v>10415</v>
      </c>
      <c r="E2688" s="38"/>
      <c r="F2688" s="38" t="s">
        <v>10416</v>
      </c>
      <c r="K2688" s="44">
        <v>2.06</v>
      </c>
    </row>
    <row r="2689" spans="3:11">
      <c r="C2689" s="38" t="s">
        <v>1386</v>
      </c>
      <c r="D2689" s="38" t="s">
        <v>10417</v>
      </c>
      <c r="E2689" s="38"/>
      <c r="F2689" s="38" t="s">
        <v>10418</v>
      </c>
      <c r="K2689" s="44">
        <v>3.01</v>
      </c>
    </row>
    <row r="2690" spans="3:11">
      <c r="C2690" s="38" t="s">
        <v>1386</v>
      </c>
      <c r="D2690" s="38" t="s">
        <v>10419</v>
      </c>
      <c r="E2690" s="38"/>
      <c r="F2690" s="38" t="s">
        <v>10420</v>
      </c>
      <c r="K2690" s="44">
        <v>5.05</v>
      </c>
    </row>
    <row r="2691" spans="3:11">
      <c r="C2691" s="38" t="s">
        <v>1386</v>
      </c>
      <c r="D2691" s="38" t="s">
        <v>10421</v>
      </c>
      <c r="E2691" s="38"/>
      <c r="F2691" s="38" t="s">
        <v>10422</v>
      </c>
      <c r="K2691" s="44">
        <v>-0.48</v>
      </c>
    </row>
    <row r="2692" spans="3:11">
      <c r="C2692" s="38" t="s">
        <v>1386</v>
      </c>
      <c r="D2692" s="38" t="s">
        <v>5966</v>
      </c>
      <c r="E2692" s="38"/>
      <c r="F2692" s="38" t="s">
        <v>5967</v>
      </c>
      <c r="K2692" s="44">
        <v>-16.190000000000001</v>
      </c>
    </row>
    <row r="2693" spans="3:11">
      <c r="C2693" s="38" t="s">
        <v>1386</v>
      </c>
      <c r="D2693" s="38" t="s">
        <v>5968</v>
      </c>
      <c r="E2693" s="38"/>
      <c r="F2693" s="38" t="s">
        <v>5969</v>
      </c>
      <c r="K2693" s="44">
        <v>0.45</v>
      </c>
    </row>
    <row r="2694" spans="3:11">
      <c r="C2694" s="38" t="s">
        <v>1386</v>
      </c>
      <c r="D2694" s="38" t="s">
        <v>5970</v>
      </c>
      <c r="E2694" s="38"/>
      <c r="F2694" s="38" t="s">
        <v>5971</v>
      </c>
      <c r="K2694" s="44">
        <v>8.68</v>
      </c>
    </row>
    <row r="2695" spans="3:11">
      <c r="C2695" s="38" t="s">
        <v>1386</v>
      </c>
      <c r="D2695" s="38" t="s">
        <v>5972</v>
      </c>
      <c r="E2695" s="38"/>
      <c r="F2695" s="38" t="s">
        <v>5973</v>
      </c>
      <c r="K2695" s="44">
        <v>3.47</v>
      </c>
    </row>
    <row r="2696" spans="3:11">
      <c r="C2696" s="38" t="s">
        <v>1386</v>
      </c>
      <c r="D2696" s="38" t="s">
        <v>5974</v>
      </c>
      <c r="E2696" s="38"/>
      <c r="F2696" s="38" t="s">
        <v>5975</v>
      </c>
      <c r="K2696" s="44">
        <v>167.1</v>
      </c>
    </row>
    <row r="2697" spans="3:11">
      <c r="C2697" s="38" t="s">
        <v>1386</v>
      </c>
      <c r="D2697" s="38" t="s">
        <v>10423</v>
      </c>
      <c r="E2697" s="38"/>
      <c r="F2697" s="38" t="s">
        <v>10424</v>
      </c>
      <c r="K2697" s="44">
        <v>1.68</v>
      </c>
    </row>
    <row r="2698" spans="3:11">
      <c r="C2698" s="38" t="s">
        <v>1386</v>
      </c>
      <c r="D2698" s="38" t="s">
        <v>5976</v>
      </c>
      <c r="E2698" s="38"/>
      <c r="F2698" s="38" t="s">
        <v>5977</v>
      </c>
      <c r="K2698" s="44">
        <v>20.2</v>
      </c>
    </row>
    <row r="2699" spans="3:11">
      <c r="C2699" s="38" t="s">
        <v>1386</v>
      </c>
      <c r="D2699" s="38" t="s">
        <v>5978</v>
      </c>
      <c r="E2699" s="38"/>
      <c r="F2699" s="38" t="s">
        <v>5979</v>
      </c>
      <c r="K2699" s="44">
        <v>4.08</v>
      </c>
    </row>
    <row r="2700" spans="3:11">
      <c r="C2700" s="38" t="s">
        <v>1386</v>
      </c>
      <c r="D2700" s="38" t="s">
        <v>5980</v>
      </c>
      <c r="E2700" s="38"/>
      <c r="F2700" s="38" t="s">
        <v>5981</v>
      </c>
      <c r="K2700" s="44">
        <v>13.52</v>
      </c>
    </row>
    <row r="2701" spans="3:11">
      <c r="C2701" s="38" t="s">
        <v>1386</v>
      </c>
      <c r="D2701" s="38" t="s">
        <v>5982</v>
      </c>
      <c r="E2701" s="38"/>
      <c r="F2701" s="38" t="s">
        <v>5983</v>
      </c>
      <c r="K2701" s="44">
        <v>1.68</v>
      </c>
    </row>
    <row r="2702" spans="3:11">
      <c r="C2702" s="38" t="s">
        <v>1386</v>
      </c>
      <c r="D2702" s="38" t="s">
        <v>5984</v>
      </c>
      <c r="E2702" s="38"/>
      <c r="F2702" s="38" t="s">
        <v>5985</v>
      </c>
      <c r="K2702" s="44">
        <v>5.63</v>
      </c>
    </row>
    <row r="2703" spans="3:11">
      <c r="C2703" s="38" t="s">
        <v>1386</v>
      </c>
      <c r="D2703" s="38" t="s">
        <v>5986</v>
      </c>
      <c r="E2703" s="38"/>
      <c r="F2703" s="38" t="s">
        <v>5987</v>
      </c>
      <c r="K2703" s="44">
        <v>105.25</v>
      </c>
    </row>
    <row r="2704" spans="3:11">
      <c r="C2704" s="38" t="s">
        <v>1386</v>
      </c>
      <c r="D2704" s="38" t="s">
        <v>5988</v>
      </c>
      <c r="E2704" s="38"/>
      <c r="F2704" s="38" t="s">
        <v>5989</v>
      </c>
      <c r="K2704" s="44">
        <v>14.12</v>
      </c>
    </row>
    <row r="2705" spans="3:11">
      <c r="C2705" s="38" t="s">
        <v>1386</v>
      </c>
      <c r="D2705" s="38" t="s">
        <v>5990</v>
      </c>
      <c r="E2705" s="38"/>
      <c r="F2705" s="38" t="s">
        <v>5991</v>
      </c>
      <c r="K2705" s="44">
        <v>80.28</v>
      </c>
    </row>
    <row r="2706" spans="3:11">
      <c r="C2706" s="38" t="s">
        <v>1386</v>
      </c>
      <c r="D2706" s="38" t="s">
        <v>5992</v>
      </c>
      <c r="E2706" s="38"/>
      <c r="F2706" s="38" t="s">
        <v>5993</v>
      </c>
      <c r="K2706" s="44">
        <v>5.04</v>
      </c>
    </row>
    <row r="2707" spans="3:11">
      <c r="C2707" s="38" t="s">
        <v>1386</v>
      </c>
      <c r="D2707" s="38" t="s">
        <v>5994</v>
      </c>
      <c r="E2707" s="38"/>
      <c r="F2707" s="38" t="s">
        <v>5995</v>
      </c>
      <c r="K2707" s="44">
        <v>8.16</v>
      </c>
    </row>
    <row r="2708" spans="3:11">
      <c r="C2708" s="38" t="s">
        <v>1386</v>
      </c>
      <c r="D2708" s="38" t="s">
        <v>5996</v>
      </c>
      <c r="E2708" s="38"/>
      <c r="F2708" s="38" t="s">
        <v>5997</v>
      </c>
      <c r="K2708" s="44">
        <v>7.5</v>
      </c>
    </row>
    <row r="2709" spans="3:11">
      <c r="C2709" s="38" t="s">
        <v>1386</v>
      </c>
      <c r="D2709" s="38" t="s">
        <v>5998</v>
      </c>
      <c r="E2709" s="38"/>
      <c r="F2709" s="38" t="s">
        <v>5999</v>
      </c>
      <c r="K2709" s="44">
        <v>9.76</v>
      </c>
    </row>
    <row r="2710" spans="3:11">
      <c r="C2710" s="38" t="s">
        <v>1386</v>
      </c>
      <c r="D2710" s="38" t="s">
        <v>6000</v>
      </c>
      <c r="E2710" s="38"/>
      <c r="F2710" s="38" t="s">
        <v>6001</v>
      </c>
      <c r="K2710" s="44">
        <v>5.7</v>
      </c>
    </row>
    <row r="2711" spans="3:11">
      <c r="C2711" s="38" t="s">
        <v>1386</v>
      </c>
      <c r="D2711" s="38" t="s">
        <v>6002</v>
      </c>
      <c r="E2711" s="38"/>
      <c r="F2711" s="38" t="s">
        <v>6003</v>
      </c>
      <c r="K2711" s="44">
        <v>3.45</v>
      </c>
    </row>
    <row r="2712" spans="3:11">
      <c r="C2712" s="38" t="s">
        <v>1386</v>
      </c>
      <c r="D2712" s="38" t="s">
        <v>6004</v>
      </c>
      <c r="E2712" s="38"/>
      <c r="F2712" s="38" t="s">
        <v>6005</v>
      </c>
      <c r="K2712" s="44">
        <v>2.64</v>
      </c>
    </row>
    <row r="2713" spans="3:11">
      <c r="C2713" s="38" t="s">
        <v>1386</v>
      </c>
      <c r="D2713" s="38" t="s">
        <v>6006</v>
      </c>
      <c r="E2713" s="38"/>
      <c r="F2713" s="38" t="s">
        <v>6007</v>
      </c>
      <c r="K2713" s="44">
        <v>-0.01</v>
      </c>
    </row>
    <row r="2714" spans="3:11">
      <c r="C2714" s="38" t="s">
        <v>1386</v>
      </c>
      <c r="D2714" s="38" t="s">
        <v>6008</v>
      </c>
      <c r="E2714" s="38"/>
      <c r="F2714" s="38" t="s">
        <v>6009</v>
      </c>
      <c r="K2714" s="44">
        <v>13.94</v>
      </c>
    </row>
    <row r="2715" spans="3:11">
      <c r="C2715" s="38" t="s">
        <v>1386</v>
      </c>
      <c r="D2715" s="38" t="s">
        <v>6010</v>
      </c>
      <c r="E2715" s="38"/>
      <c r="F2715" s="38" t="s">
        <v>6011</v>
      </c>
      <c r="K2715" s="44">
        <v>150.47</v>
      </c>
    </row>
    <row r="2716" spans="3:11">
      <c r="C2716" s="38" t="s">
        <v>1386</v>
      </c>
      <c r="D2716" s="38" t="s">
        <v>6012</v>
      </c>
      <c r="E2716" s="38"/>
      <c r="F2716" s="38" t="s">
        <v>6013</v>
      </c>
      <c r="K2716" s="44">
        <v>2.25</v>
      </c>
    </row>
    <row r="2717" spans="3:11">
      <c r="C2717" s="38" t="s">
        <v>1386</v>
      </c>
      <c r="D2717" s="38" t="s">
        <v>6014</v>
      </c>
      <c r="E2717" s="38"/>
      <c r="F2717" s="38" t="s">
        <v>6015</v>
      </c>
      <c r="K2717" s="44">
        <v>1.96</v>
      </c>
    </row>
    <row r="2718" spans="3:11">
      <c r="C2718" s="38" t="s">
        <v>1386</v>
      </c>
      <c r="D2718" s="38" t="s">
        <v>6016</v>
      </c>
      <c r="E2718" s="38"/>
      <c r="F2718" s="38" t="s">
        <v>6017</v>
      </c>
      <c r="K2718" s="44">
        <v>4.55</v>
      </c>
    </row>
    <row r="2719" spans="3:11">
      <c r="C2719" s="38" t="s">
        <v>1386</v>
      </c>
      <c r="D2719" s="38" t="s">
        <v>6018</v>
      </c>
      <c r="E2719" s="38"/>
      <c r="F2719" s="38" t="s">
        <v>6019</v>
      </c>
      <c r="K2719" s="44">
        <v>28.69</v>
      </c>
    </row>
    <row r="2720" spans="3:11">
      <c r="C2720" s="38" t="s">
        <v>1386</v>
      </c>
      <c r="D2720" s="38" t="s">
        <v>6020</v>
      </c>
      <c r="E2720" s="38"/>
      <c r="F2720" s="38" t="s">
        <v>6021</v>
      </c>
      <c r="K2720" s="44">
        <v>3.36</v>
      </c>
    </row>
    <row r="2721" spans="3:11">
      <c r="C2721" s="38" t="s">
        <v>1386</v>
      </c>
      <c r="D2721" s="38" t="s">
        <v>6022</v>
      </c>
      <c r="E2721" s="38"/>
      <c r="F2721" s="38" t="s">
        <v>6023</v>
      </c>
      <c r="K2721" s="44">
        <v>7.13</v>
      </c>
    </row>
    <row r="2722" spans="3:11">
      <c r="C2722" s="38" t="s">
        <v>1386</v>
      </c>
      <c r="D2722" s="38" t="s">
        <v>6024</v>
      </c>
      <c r="E2722" s="38"/>
      <c r="F2722" s="38" t="s">
        <v>6025</v>
      </c>
      <c r="K2722" s="44">
        <v>15.84</v>
      </c>
    </row>
    <row r="2723" spans="3:11">
      <c r="C2723" s="38" t="s">
        <v>1386</v>
      </c>
      <c r="D2723" s="38" t="s">
        <v>6026</v>
      </c>
      <c r="E2723" s="38"/>
      <c r="F2723" s="38" t="s">
        <v>6027</v>
      </c>
      <c r="K2723" s="44">
        <v>1.68</v>
      </c>
    </row>
    <row r="2724" spans="3:11">
      <c r="C2724" s="38" t="s">
        <v>1386</v>
      </c>
      <c r="D2724" s="38" t="s">
        <v>6028</v>
      </c>
      <c r="E2724" s="38"/>
      <c r="F2724" s="38" t="s">
        <v>6029</v>
      </c>
      <c r="K2724" s="44">
        <v>7.76</v>
      </c>
    </row>
    <row r="2725" spans="3:11">
      <c r="C2725" s="38" t="s">
        <v>1386</v>
      </c>
      <c r="D2725" s="38" t="s">
        <v>6030</v>
      </c>
      <c r="E2725" s="38"/>
      <c r="F2725" s="38" t="s">
        <v>6031</v>
      </c>
      <c r="K2725" s="44">
        <v>2.99</v>
      </c>
    </row>
    <row r="2726" spans="3:11">
      <c r="C2726" s="38" t="s">
        <v>1386</v>
      </c>
      <c r="D2726" s="38" t="s">
        <v>6032</v>
      </c>
      <c r="E2726" s="38"/>
      <c r="F2726" s="38" t="s">
        <v>6033</v>
      </c>
      <c r="K2726" s="44">
        <v>65.38</v>
      </c>
    </row>
    <row r="2727" spans="3:11">
      <c r="C2727" s="38" t="s">
        <v>1386</v>
      </c>
      <c r="D2727" s="38" t="s">
        <v>6034</v>
      </c>
      <c r="E2727" s="38"/>
      <c r="F2727" s="38" t="s">
        <v>6035</v>
      </c>
      <c r="K2727" s="44">
        <v>7.88</v>
      </c>
    </row>
    <row r="2728" spans="3:11">
      <c r="C2728" s="38" t="s">
        <v>1386</v>
      </c>
      <c r="D2728" s="38" t="s">
        <v>6036</v>
      </c>
      <c r="E2728" s="38"/>
      <c r="F2728" s="38" t="s">
        <v>6037</v>
      </c>
      <c r="K2728" s="44">
        <v>7.91</v>
      </c>
    </row>
    <row r="2729" spans="3:11">
      <c r="C2729" s="38" t="s">
        <v>1386</v>
      </c>
      <c r="D2729" s="38" t="s">
        <v>6038</v>
      </c>
      <c r="E2729" s="38"/>
      <c r="F2729" s="38" t="s">
        <v>6039</v>
      </c>
      <c r="K2729" s="44">
        <v>8.4</v>
      </c>
    </row>
    <row r="2730" spans="3:11">
      <c r="C2730" s="38" t="s">
        <v>1386</v>
      </c>
      <c r="D2730" s="38" t="s">
        <v>6040</v>
      </c>
      <c r="E2730" s="38"/>
      <c r="F2730" s="38" t="s">
        <v>6041</v>
      </c>
      <c r="K2730" s="44">
        <v>2.12</v>
      </c>
    </row>
    <row r="2731" spans="3:11">
      <c r="C2731" s="38" t="s">
        <v>1386</v>
      </c>
      <c r="D2731" s="38" t="s">
        <v>10425</v>
      </c>
      <c r="E2731" s="38"/>
      <c r="F2731" s="38" t="s">
        <v>10426</v>
      </c>
      <c r="K2731" s="44">
        <v>7.47</v>
      </c>
    </row>
    <row r="2732" spans="3:11">
      <c r="C2732" s="38" t="s">
        <v>1386</v>
      </c>
      <c r="D2732" s="38" t="s">
        <v>10427</v>
      </c>
      <c r="E2732" s="38"/>
      <c r="F2732" s="38" t="s">
        <v>10428</v>
      </c>
      <c r="K2732" s="44">
        <v>1.94</v>
      </c>
    </row>
    <row r="2733" spans="3:11">
      <c r="C2733" s="38" t="s">
        <v>1386</v>
      </c>
      <c r="D2733" s="38" t="s">
        <v>6042</v>
      </c>
      <c r="E2733" s="38"/>
      <c r="F2733" s="38" t="s">
        <v>6043</v>
      </c>
      <c r="K2733" s="44">
        <v>1.68</v>
      </c>
    </row>
    <row r="2734" spans="3:11">
      <c r="C2734" s="38" t="s">
        <v>1386</v>
      </c>
      <c r="D2734" s="38" t="s">
        <v>6044</v>
      </c>
      <c r="E2734" s="38"/>
      <c r="F2734" s="38" t="s">
        <v>6045</v>
      </c>
      <c r="K2734" s="44">
        <v>3.7</v>
      </c>
    </row>
    <row r="2735" spans="3:11">
      <c r="C2735" s="38" t="s">
        <v>1386</v>
      </c>
      <c r="D2735" s="38" t="s">
        <v>6046</v>
      </c>
      <c r="E2735" s="38"/>
      <c r="F2735" s="38" t="s">
        <v>6047</v>
      </c>
      <c r="K2735" s="44">
        <v>1.69</v>
      </c>
    </row>
    <row r="2736" spans="3:11">
      <c r="C2736" s="38" t="s">
        <v>1386</v>
      </c>
      <c r="D2736" s="38" t="s">
        <v>6048</v>
      </c>
      <c r="E2736" s="38"/>
      <c r="F2736" s="38" t="s">
        <v>6049</v>
      </c>
      <c r="K2736" s="44">
        <v>10.32</v>
      </c>
    </row>
    <row r="2737" spans="3:11">
      <c r="C2737" s="38" t="s">
        <v>1386</v>
      </c>
      <c r="D2737" s="38" t="s">
        <v>6050</v>
      </c>
      <c r="E2737" s="38"/>
      <c r="F2737" s="38" t="s">
        <v>6051</v>
      </c>
      <c r="K2737" s="44">
        <v>3.49</v>
      </c>
    </row>
    <row r="2738" spans="3:11">
      <c r="C2738" s="38" t="s">
        <v>1386</v>
      </c>
      <c r="D2738" s="38" t="s">
        <v>6052</v>
      </c>
      <c r="E2738" s="38"/>
      <c r="F2738" s="38" t="s">
        <v>6053</v>
      </c>
      <c r="K2738" s="44">
        <v>23.34</v>
      </c>
    </row>
    <row r="2739" spans="3:11">
      <c r="C2739" s="38" t="s">
        <v>1386</v>
      </c>
      <c r="D2739" s="38" t="s">
        <v>6054</v>
      </c>
      <c r="E2739" s="38"/>
      <c r="F2739" s="38" t="s">
        <v>6055</v>
      </c>
      <c r="K2739" s="44">
        <v>5.43</v>
      </c>
    </row>
    <row r="2740" spans="3:11">
      <c r="C2740" s="38" t="s">
        <v>1386</v>
      </c>
      <c r="D2740" s="38" t="s">
        <v>6056</v>
      </c>
      <c r="E2740" s="38"/>
      <c r="F2740" s="38" t="s">
        <v>6057</v>
      </c>
      <c r="K2740" s="44">
        <v>1.68</v>
      </c>
    </row>
    <row r="2741" spans="3:11">
      <c r="C2741" s="38" t="s">
        <v>1386</v>
      </c>
      <c r="D2741" s="38" t="s">
        <v>6058</v>
      </c>
      <c r="E2741" s="38"/>
      <c r="F2741" s="38" t="s">
        <v>6059</v>
      </c>
      <c r="K2741" s="44">
        <v>5.61</v>
      </c>
    </row>
    <row r="2742" spans="3:11">
      <c r="C2742" s="38" t="s">
        <v>1386</v>
      </c>
      <c r="D2742" s="38" t="s">
        <v>6060</v>
      </c>
      <c r="E2742" s="38"/>
      <c r="F2742" s="38" t="s">
        <v>6061</v>
      </c>
      <c r="K2742" s="44">
        <v>-17.97</v>
      </c>
    </row>
    <row r="2743" spans="3:11">
      <c r="C2743" s="38" t="s">
        <v>1386</v>
      </c>
      <c r="D2743" s="38" t="s">
        <v>6062</v>
      </c>
      <c r="E2743" s="38"/>
      <c r="F2743" s="38" t="s">
        <v>6063</v>
      </c>
      <c r="K2743" s="44">
        <v>4.91</v>
      </c>
    </row>
    <row r="2744" spans="3:11">
      <c r="C2744" s="38" t="s">
        <v>1386</v>
      </c>
      <c r="D2744" s="38" t="s">
        <v>6064</v>
      </c>
      <c r="E2744" s="38"/>
      <c r="F2744" s="38" t="s">
        <v>6065</v>
      </c>
      <c r="K2744" s="44">
        <v>-13.38</v>
      </c>
    </row>
    <row r="2745" spans="3:11">
      <c r="C2745" s="38" t="s">
        <v>1386</v>
      </c>
      <c r="D2745" s="38" t="s">
        <v>10429</v>
      </c>
      <c r="E2745" s="38"/>
      <c r="F2745" s="38" t="s">
        <v>10430</v>
      </c>
      <c r="K2745" s="44">
        <v>5.04</v>
      </c>
    </row>
    <row r="2746" spans="3:11">
      <c r="C2746" s="38" t="s">
        <v>1386</v>
      </c>
      <c r="D2746" s="38" t="s">
        <v>6066</v>
      </c>
      <c r="E2746" s="38"/>
      <c r="F2746" s="38" t="s">
        <v>6067</v>
      </c>
      <c r="K2746" s="44">
        <v>1.68</v>
      </c>
    </row>
    <row r="2747" spans="3:11">
      <c r="C2747" s="38" t="s">
        <v>1386</v>
      </c>
      <c r="D2747" s="38" t="s">
        <v>6068</v>
      </c>
      <c r="E2747" s="38"/>
      <c r="F2747" s="38" t="s">
        <v>6069</v>
      </c>
      <c r="K2747" s="44">
        <v>1.75</v>
      </c>
    </row>
    <row r="2748" spans="3:11">
      <c r="C2748" s="38" t="s">
        <v>1386</v>
      </c>
      <c r="D2748" s="38" t="s">
        <v>10431</v>
      </c>
      <c r="E2748" s="38"/>
      <c r="F2748" s="38" t="s">
        <v>10432</v>
      </c>
      <c r="K2748" s="44">
        <v>26.64</v>
      </c>
    </row>
    <row r="2749" spans="3:11">
      <c r="C2749" s="38" t="s">
        <v>1386</v>
      </c>
      <c r="D2749" s="38" t="s">
        <v>6070</v>
      </c>
      <c r="E2749" s="38"/>
      <c r="F2749" s="38" t="s">
        <v>6071</v>
      </c>
      <c r="K2749" s="44">
        <v>6.29</v>
      </c>
    </row>
    <row r="2750" spans="3:11">
      <c r="C2750" s="38" t="s">
        <v>1386</v>
      </c>
      <c r="D2750" s="38" t="s">
        <v>6072</v>
      </c>
      <c r="E2750" s="38"/>
      <c r="F2750" s="38" t="s">
        <v>6073</v>
      </c>
      <c r="K2750" s="44">
        <v>29.5</v>
      </c>
    </row>
    <row r="2751" spans="3:11">
      <c r="C2751" s="38" t="s">
        <v>1386</v>
      </c>
      <c r="D2751" s="38" t="s">
        <v>6074</v>
      </c>
      <c r="E2751" s="38"/>
      <c r="F2751" s="38" t="s">
        <v>6075</v>
      </c>
      <c r="K2751" s="44">
        <v>3.04</v>
      </c>
    </row>
    <row r="2752" spans="3:11">
      <c r="C2752" s="38" t="s">
        <v>1386</v>
      </c>
      <c r="D2752" s="38" t="s">
        <v>6076</v>
      </c>
      <c r="E2752" s="38"/>
      <c r="F2752" s="38" t="s">
        <v>6077</v>
      </c>
      <c r="K2752" s="44">
        <v>3.67</v>
      </c>
    </row>
    <row r="2753" spans="3:11">
      <c r="C2753" s="38" t="s">
        <v>1386</v>
      </c>
      <c r="D2753" s="38" t="s">
        <v>10433</v>
      </c>
      <c r="E2753" s="38"/>
      <c r="F2753" s="38" t="s">
        <v>10434</v>
      </c>
      <c r="K2753" s="44">
        <v>18.809999999999999</v>
      </c>
    </row>
    <row r="2754" spans="3:11">
      <c r="C2754" s="38" t="s">
        <v>1386</v>
      </c>
      <c r="D2754" s="38" t="s">
        <v>6078</v>
      </c>
      <c r="E2754" s="38"/>
      <c r="F2754" s="38" t="s">
        <v>6079</v>
      </c>
      <c r="K2754" s="44">
        <v>2.37</v>
      </c>
    </row>
    <row r="2755" spans="3:11">
      <c r="C2755" s="38" t="s">
        <v>1386</v>
      </c>
      <c r="D2755" s="38" t="s">
        <v>10435</v>
      </c>
      <c r="E2755" s="38"/>
      <c r="F2755" s="38" t="s">
        <v>10436</v>
      </c>
      <c r="K2755" s="44">
        <v>3.36</v>
      </c>
    </row>
    <row r="2756" spans="3:11">
      <c r="C2756" s="38" t="s">
        <v>1386</v>
      </c>
      <c r="D2756" s="38" t="s">
        <v>6080</v>
      </c>
      <c r="E2756" s="38"/>
      <c r="F2756" s="38" t="s">
        <v>6081</v>
      </c>
      <c r="K2756" s="44">
        <v>3.97</v>
      </c>
    </row>
    <row r="2757" spans="3:11">
      <c r="C2757" s="38" t="s">
        <v>1386</v>
      </c>
      <c r="D2757" s="38" t="s">
        <v>6082</v>
      </c>
      <c r="E2757" s="38"/>
      <c r="F2757" s="38" t="s">
        <v>6083</v>
      </c>
      <c r="K2757" s="44">
        <v>10.23</v>
      </c>
    </row>
    <row r="2758" spans="3:11">
      <c r="C2758" s="38" t="s">
        <v>1386</v>
      </c>
      <c r="D2758" s="38" t="s">
        <v>6084</v>
      </c>
      <c r="E2758" s="38"/>
      <c r="F2758" s="38" t="s">
        <v>6085</v>
      </c>
      <c r="K2758" s="44">
        <v>-65.55</v>
      </c>
    </row>
    <row r="2759" spans="3:11">
      <c r="C2759" s="38" t="s">
        <v>1386</v>
      </c>
      <c r="D2759" s="38" t="s">
        <v>6086</v>
      </c>
      <c r="E2759" s="38"/>
      <c r="F2759" s="38" t="s">
        <v>6087</v>
      </c>
      <c r="K2759" s="44">
        <v>20.69</v>
      </c>
    </row>
    <row r="2760" spans="3:11">
      <c r="C2760" s="38" t="s">
        <v>1386</v>
      </c>
      <c r="D2760" s="38" t="s">
        <v>6088</v>
      </c>
      <c r="E2760" s="38"/>
      <c r="F2760" s="38" t="s">
        <v>6089</v>
      </c>
      <c r="K2760" s="44">
        <v>0.84</v>
      </c>
    </row>
    <row r="2761" spans="3:11">
      <c r="C2761" s="38" t="s">
        <v>1386</v>
      </c>
      <c r="D2761" s="38" t="s">
        <v>6090</v>
      </c>
      <c r="E2761" s="38"/>
      <c r="F2761" s="38" t="s">
        <v>6091</v>
      </c>
      <c r="K2761" s="44">
        <v>5.88</v>
      </c>
    </row>
    <row r="2762" spans="3:11">
      <c r="C2762" s="38" t="s">
        <v>1386</v>
      </c>
      <c r="D2762" s="38" t="s">
        <v>6092</v>
      </c>
      <c r="E2762" s="38"/>
      <c r="F2762" s="38" t="s">
        <v>6093</v>
      </c>
      <c r="K2762" s="44">
        <v>0.21</v>
      </c>
    </row>
    <row r="2763" spans="3:11">
      <c r="C2763" s="38" t="s">
        <v>1386</v>
      </c>
      <c r="D2763" s="38" t="s">
        <v>10437</v>
      </c>
      <c r="E2763" s="38"/>
      <c r="F2763" s="38" t="s">
        <v>10438</v>
      </c>
      <c r="K2763" s="44">
        <v>11</v>
      </c>
    </row>
    <row r="2764" spans="3:11">
      <c r="C2764" s="38" t="s">
        <v>1386</v>
      </c>
      <c r="D2764" s="38" t="s">
        <v>6094</v>
      </c>
      <c r="E2764" s="38"/>
      <c r="F2764" s="38" t="s">
        <v>6095</v>
      </c>
      <c r="K2764" s="44">
        <v>15.85</v>
      </c>
    </row>
    <row r="2765" spans="3:11">
      <c r="C2765" s="38" t="s">
        <v>1386</v>
      </c>
      <c r="D2765" s="38" t="s">
        <v>6096</v>
      </c>
      <c r="E2765" s="38"/>
      <c r="F2765" s="38" t="s">
        <v>6097</v>
      </c>
      <c r="K2765" s="44">
        <v>3.36</v>
      </c>
    </row>
    <row r="2766" spans="3:11">
      <c r="C2766" s="38" t="s">
        <v>1386</v>
      </c>
      <c r="D2766" s="38" t="s">
        <v>6098</v>
      </c>
      <c r="E2766" s="38"/>
      <c r="F2766" s="38" t="s">
        <v>6099</v>
      </c>
      <c r="K2766" s="44">
        <v>10.02</v>
      </c>
    </row>
    <row r="2767" spans="3:11">
      <c r="C2767" s="38" t="s">
        <v>1386</v>
      </c>
      <c r="D2767" s="38" t="s">
        <v>6100</v>
      </c>
      <c r="E2767" s="38"/>
      <c r="F2767" s="38" t="s">
        <v>6101</v>
      </c>
      <c r="K2767" s="44">
        <v>10.59</v>
      </c>
    </row>
    <row r="2768" spans="3:11">
      <c r="C2768" s="38" t="s">
        <v>1386</v>
      </c>
      <c r="D2768" s="38" t="s">
        <v>6102</v>
      </c>
      <c r="E2768" s="38"/>
      <c r="F2768" s="38" t="s">
        <v>6103</v>
      </c>
      <c r="K2768" s="44">
        <v>19.68</v>
      </c>
    </row>
    <row r="2769" spans="3:11">
      <c r="C2769" s="38" t="s">
        <v>1386</v>
      </c>
      <c r="D2769" s="38" t="s">
        <v>6104</v>
      </c>
      <c r="E2769" s="38"/>
      <c r="F2769" s="38" t="s">
        <v>6105</v>
      </c>
      <c r="K2769" s="44">
        <v>3.36</v>
      </c>
    </row>
    <row r="2770" spans="3:11">
      <c r="C2770" s="38" t="s">
        <v>1386</v>
      </c>
      <c r="D2770" s="38" t="s">
        <v>6106</v>
      </c>
      <c r="E2770" s="38"/>
      <c r="F2770" s="38" t="s">
        <v>6107</v>
      </c>
      <c r="K2770" s="44">
        <v>5.2</v>
      </c>
    </row>
    <row r="2771" spans="3:11">
      <c r="C2771" s="38" t="s">
        <v>1386</v>
      </c>
      <c r="D2771" s="38" t="s">
        <v>6108</v>
      </c>
      <c r="E2771" s="38"/>
      <c r="F2771" s="38" t="s">
        <v>6109</v>
      </c>
      <c r="K2771" s="44">
        <v>15.8</v>
      </c>
    </row>
    <row r="2772" spans="3:11">
      <c r="C2772" s="38" t="s">
        <v>1386</v>
      </c>
      <c r="D2772" s="38" t="s">
        <v>6110</v>
      </c>
      <c r="E2772" s="38"/>
      <c r="F2772" s="38" t="s">
        <v>6111</v>
      </c>
      <c r="K2772" s="44">
        <v>2.61</v>
      </c>
    </row>
    <row r="2773" spans="3:11">
      <c r="C2773" s="38" t="s">
        <v>1386</v>
      </c>
      <c r="D2773" s="38" t="s">
        <v>6112</v>
      </c>
      <c r="E2773" s="38"/>
      <c r="F2773" s="38" t="s">
        <v>6113</v>
      </c>
      <c r="K2773" s="44">
        <v>9.4</v>
      </c>
    </row>
    <row r="2774" spans="3:11">
      <c r="C2774" s="38" t="s">
        <v>1386</v>
      </c>
      <c r="D2774" s="38" t="s">
        <v>6114</v>
      </c>
      <c r="E2774" s="38"/>
      <c r="F2774" s="38" t="s">
        <v>6115</v>
      </c>
      <c r="K2774" s="44">
        <v>1.68</v>
      </c>
    </row>
    <row r="2775" spans="3:11">
      <c r="C2775" s="38" t="s">
        <v>1386</v>
      </c>
      <c r="D2775" s="38" t="s">
        <v>6116</v>
      </c>
      <c r="E2775" s="38"/>
      <c r="F2775" s="38" t="s">
        <v>6117</v>
      </c>
      <c r="K2775" s="44">
        <v>4.9800000000000004</v>
      </c>
    </row>
    <row r="2776" spans="3:11">
      <c r="C2776" s="38" t="s">
        <v>1386</v>
      </c>
      <c r="D2776" s="38" t="s">
        <v>6118</v>
      </c>
      <c r="E2776" s="38"/>
      <c r="F2776" s="38" t="s">
        <v>6119</v>
      </c>
      <c r="K2776" s="44">
        <v>26.79</v>
      </c>
    </row>
    <row r="2777" spans="3:11">
      <c r="C2777" s="38" t="s">
        <v>1386</v>
      </c>
      <c r="D2777" s="38" t="s">
        <v>6120</v>
      </c>
      <c r="E2777" s="38"/>
      <c r="F2777" s="38" t="s">
        <v>6121</v>
      </c>
      <c r="K2777" s="44">
        <v>4.38</v>
      </c>
    </row>
    <row r="2778" spans="3:11">
      <c r="C2778" s="38" t="s">
        <v>1386</v>
      </c>
      <c r="D2778" s="38" t="s">
        <v>6122</v>
      </c>
      <c r="E2778" s="38"/>
      <c r="F2778" s="38" t="s">
        <v>6123</v>
      </c>
      <c r="K2778" s="44">
        <v>12.63</v>
      </c>
    </row>
    <row r="2779" spans="3:11">
      <c r="C2779" s="38" t="s">
        <v>1386</v>
      </c>
      <c r="D2779" s="38" t="s">
        <v>10439</v>
      </c>
      <c r="E2779" s="38"/>
      <c r="F2779" s="38" t="s">
        <v>10440</v>
      </c>
      <c r="K2779" s="44">
        <v>13.58</v>
      </c>
    </row>
    <row r="2780" spans="3:11">
      <c r="C2780" s="38" t="s">
        <v>1386</v>
      </c>
      <c r="D2780" s="38" t="s">
        <v>1623</v>
      </c>
      <c r="E2780" s="38"/>
      <c r="F2780" s="38" t="s">
        <v>1624</v>
      </c>
      <c r="K2780" s="44">
        <v>291.95</v>
      </c>
    </row>
    <row r="2781" spans="3:11">
      <c r="C2781" s="38" t="s">
        <v>1386</v>
      </c>
      <c r="D2781" s="38" t="s">
        <v>10441</v>
      </c>
      <c r="E2781" s="38"/>
      <c r="F2781" s="38" t="s">
        <v>10442</v>
      </c>
      <c r="K2781" s="44">
        <v>1.94</v>
      </c>
    </row>
    <row r="2782" spans="3:11">
      <c r="C2782" s="38" t="s">
        <v>1386</v>
      </c>
      <c r="D2782" s="38" t="s">
        <v>6124</v>
      </c>
      <c r="E2782" s="38"/>
      <c r="F2782" s="38" t="s">
        <v>6125</v>
      </c>
      <c r="K2782" s="44">
        <v>3.73</v>
      </c>
    </row>
    <row r="2783" spans="3:11">
      <c r="C2783" s="38" t="s">
        <v>1386</v>
      </c>
      <c r="D2783" s="38" t="s">
        <v>6126</v>
      </c>
      <c r="E2783" s="38"/>
      <c r="F2783" s="38" t="s">
        <v>6127</v>
      </c>
      <c r="K2783" s="44">
        <v>1.68</v>
      </c>
    </row>
    <row r="2784" spans="3:11">
      <c r="C2784" s="38" t="s">
        <v>1386</v>
      </c>
      <c r="D2784" s="38" t="s">
        <v>6128</v>
      </c>
      <c r="E2784" s="38"/>
      <c r="F2784" s="38" t="s">
        <v>6129</v>
      </c>
      <c r="K2784" s="44">
        <v>1.68</v>
      </c>
    </row>
    <row r="2785" spans="3:11">
      <c r="C2785" s="38" t="s">
        <v>1386</v>
      </c>
      <c r="D2785" s="38" t="s">
        <v>6130</v>
      </c>
      <c r="E2785" s="38"/>
      <c r="F2785" s="38" t="s">
        <v>6131</v>
      </c>
      <c r="K2785" s="44">
        <v>1.95</v>
      </c>
    </row>
    <row r="2786" spans="3:11">
      <c r="C2786" s="38" t="s">
        <v>1386</v>
      </c>
      <c r="D2786" s="38" t="s">
        <v>6132</v>
      </c>
      <c r="E2786" s="38"/>
      <c r="F2786" s="38" t="s">
        <v>6133</v>
      </c>
      <c r="K2786" s="44">
        <v>2.62</v>
      </c>
    </row>
    <row r="2787" spans="3:11">
      <c r="C2787" s="38" t="s">
        <v>1386</v>
      </c>
      <c r="D2787" s="38" t="s">
        <v>6134</v>
      </c>
      <c r="E2787" s="38"/>
      <c r="F2787" s="38" t="s">
        <v>6135</v>
      </c>
      <c r="K2787" s="44">
        <v>3.52</v>
      </c>
    </row>
    <row r="2788" spans="3:11">
      <c r="C2788" s="38" t="s">
        <v>1386</v>
      </c>
      <c r="D2788" s="38" t="s">
        <v>6136</v>
      </c>
      <c r="E2788" s="38"/>
      <c r="F2788" s="38" t="s">
        <v>6137</v>
      </c>
      <c r="K2788" s="44">
        <v>10.16</v>
      </c>
    </row>
    <row r="2789" spans="3:11">
      <c r="C2789" s="38" t="s">
        <v>1386</v>
      </c>
      <c r="D2789" s="38" t="s">
        <v>6138</v>
      </c>
      <c r="E2789" s="38"/>
      <c r="F2789" s="38" t="s">
        <v>6139</v>
      </c>
      <c r="K2789" s="44">
        <v>-27.75</v>
      </c>
    </row>
    <row r="2790" spans="3:11">
      <c r="C2790" s="38" t="s">
        <v>1386</v>
      </c>
      <c r="D2790" s="38" t="s">
        <v>10443</v>
      </c>
      <c r="E2790" s="38"/>
      <c r="F2790" s="38" t="s">
        <v>10444</v>
      </c>
      <c r="K2790" s="44">
        <v>16.8</v>
      </c>
    </row>
    <row r="2791" spans="3:11">
      <c r="C2791" s="38" t="s">
        <v>1386</v>
      </c>
      <c r="D2791" s="38" t="s">
        <v>6140</v>
      </c>
      <c r="E2791" s="38"/>
      <c r="F2791" s="38" t="s">
        <v>6141</v>
      </c>
      <c r="K2791" s="44">
        <v>16.899999999999999</v>
      </c>
    </row>
    <row r="2792" spans="3:11">
      <c r="C2792" s="38" t="s">
        <v>1386</v>
      </c>
      <c r="D2792" s="38" t="s">
        <v>10445</v>
      </c>
      <c r="E2792" s="38"/>
      <c r="F2792" s="38" t="s">
        <v>10446</v>
      </c>
      <c r="K2792" s="44">
        <v>16.93</v>
      </c>
    </row>
    <row r="2793" spans="3:11">
      <c r="C2793" s="38" t="s">
        <v>1386</v>
      </c>
      <c r="D2793" s="38" t="s">
        <v>6142</v>
      </c>
      <c r="E2793" s="38"/>
      <c r="F2793" s="38" t="s">
        <v>6143</v>
      </c>
      <c r="K2793" s="44">
        <v>15.19</v>
      </c>
    </row>
    <row r="2794" spans="3:11">
      <c r="C2794" s="38" t="s">
        <v>1386</v>
      </c>
      <c r="D2794" s="38" t="s">
        <v>6144</v>
      </c>
      <c r="E2794" s="38"/>
      <c r="F2794" s="38" t="s">
        <v>6145</v>
      </c>
      <c r="K2794" s="44">
        <v>1.94</v>
      </c>
    </row>
    <row r="2795" spans="3:11">
      <c r="C2795" s="38" t="s">
        <v>1386</v>
      </c>
      <c r="D2795" s="38" t="s">
        <v>6146</v>
      </c>
      <c r="E2795" s="38"/>
      <c r="F2795" s="38" t="s">
        <v>6147</v>
      </c>
      <c r="K2795" s="44">
        <v>1.94</v>
      </c>
    </row>
    <row r="2796" spans="3:11">
      <c r="C2796" s="38" t="s">
        <v>1386</v>
      </c>
      <c r="D2796" s="38" t="s">
        <v>10447</v>
      </c>
      <c r="E2796" s="38"/>
      <c r="F2796" s="38" t="s">
        <v>10448</v>
      </c>
      <c r="K2796" s="44">
        <v>22.51</v>
      </c>
    </row>
    <row r="2797" spans="3:11">
      <c r="C2797" s="38" t="s">
        <v>1386</v>
      </c>
      <c r="D2797" s="38" t="s">
        <v>6148</v>
      </c>
      <c r="E2797" s="38"/>
      <c r="F2797" s="38" t="s">
        <v>6149</v>
      </c>
      <c r="K2797" s="44">
        <v>12.3</v>
      </c>
    </row>
    <row r="2798" spans="3:11">
      <c r="C2798" s="38" t="s">
        <v>1386</v>
      </c>
      <c r="D2798" s="38" t="s">
        <v>6150</v>
      </c>
      <c r="E2798" s="38"/>
      <c r="F2798" s="38" t="s">
        <v>6151</v>
      </c>
      <c r="K2798" s="44">
        <v>3.04</v>
      </c>
    </row>
    <row r="2799" spans="3:11">
      <c r="C2799" s="38" t="s">
        <v>1386</v>
      </c>
      <c r="D2799" s="38" t="s">
        <v>6152</v>
      </c>
      <c r="E2799" s="38"/>
      <c r="F2799" s="38" t="s">
        <v>6153</v>
      </c>
      <c r="K2799" s="44">
        <v>3.69</v>
      </c>
    </row>
    <row r="2800" spans="3:11">
      <c r="C2800" s="38" t="s">
        <v>1386</v>
      </c>
      <c r="D2800" s="38" t="s">
        <v>10449</v>
      </c>
      <c r="E2800" s="38"/>
      <c r="F2800" s="38" t="s">
        <v>10450</v>
      </c>
      <c r="K2800" s="44">
        <v>5.77</v>
      </c>
    </row>
    <row r="2801" spans="3:11">
      <c r="C2801" s="38" t="s">
        <v>1386</v>
      </c>
      <c r="D2801" s="38" t="s">
        <v>6154</v>
      </c>
      <c r="E2801" s="38"/>
      <c r="F2801" s="38" t="s">
        <v>6155</v>
      </c>
      <c r="K2801" s="44">
        <v>-2.74</v>
      </c>
    </row>
    <row r="2802" spans="3:11">
      <c r="C2802" s="38" t="s">
        <v>1386</v>
      </c>
      <c r="D2802" s="38" t="s">
        <v>10451</v>
      </c>
      <c r="E2802" s="38"/>
      <c r="F2802" s="38" t="s">
        <v>10452</v>
      </c>
      <c r="K2802" s="44">
        <v>1.68</v>
      </c>
    </row>
    <row r="2803" spans="3:11">
      <c r="C2803" s="38" t="s">
        <v>1386</v>
      </c>
      <c r="D2803" s="38" t="s">
        <v>6156</v>
      </c>
      <c r="E2803" s="38"/>
      <c r="F2803" s="38" t="s">
        <v>6157</v>
      </c>
      <c r="K2803" s="44">
        <v>1.41</v>
      </c>
    </row>
    <row r="2804" spans="3:11">
      <c r="C2804" s="38" t="s">
        <v>1386</v>
      </c>
      <c r="D2804" s="38" t="s">
        <v>6158</v>
      </c>
      <c r="E2804" s="38"/>
      <c r="F2804" s="38" t="s">
        <v>6159</v>
      </c>
      <c r="K2804" s="44">
        <v>11.78</v>
      </c>
    </row>
    <row r="2805" spans="3:11">
      <c r="C2805" s="38" t="s">
        <v>1386</v>
      </c>
      <c r="D2805" s="38" t="s">
        <v>6160</v>
      </c>
      <c r="E2805" s="38"/>
      <c r="F2805" s="38" t="s">
        <v>6161</v>
      </c>
      <c r="K2805" s="44">
        <v>972.33</v>
      </c>
    </row>
    <row r="2806" spans="3:11">
      <c r="C2806" s="38" t="s">
        <v>1386</v>
      </c>
      <c r="D2806" s="38" t="s">
        <v>6162</v>
      </c>
      <c r="E2806" s="38"/>
      <c r="F2806" s="38" t="s">
        <v>6163</v>
      </c>
      <c r="K2806" s="44">
        <v>46.19</v>
      </c>
    </row>
    <row r="2807" spans="3:11">
      <c r="C2807" s="38" t="s">
        <v>1386</v>
      </c>
      <c r="D2807" s="38" t="s">
        <v>6164</v>
      </c>
      <c r="E2807" s="38"/>
      <c r="F2807" s="38" t="s">
        <v>6165</v>
      </c>
      <c r="K2807" s="44">
        <v>17.329999999999998</v>
      </c>
    </row>
    <row r="2808" spans="3:11">
      <c r="C2808" s="38" t="s">
        <v>1386</v>
      </c>
      <c r="D2808" s="38" t="s">
        <v>6166</v>
      </c>
      <c r="E2808" s="38"/>
      <c r="F2808" s="38" t="s">
        <v>6167</v>
      </c>
      <c r="K2808" s="44">
        <v>52.88</v>
      </c>
    </row>
    <row r="2809" spans="3:11">
      <c r="C2809" s="38" t="s">
        <v>1386</v>
      </c>
      <c r="D2809" s="38" t="s">
        <v>6168</v>
      </c>
      <c r="E2809" s="38"/>
      <c r="F2809" s="38" t="s">
        <v>6169</v>
      </c>
      <c r="K2809" s="44">
        <v>14.99</v>
      </c>
    </row>
    <row r="2810" spans="3:11">
      <c r="C2810" s="38" t="s">
        <v>1386</v>
      </c>
      <c r="D2810" s="38" t="s">
        <v>6170</v>
      </c>
      <c r="E2810" s="38"/>
      <c r="F2810" s="38" t="s">
        <v>6171</v>
      </c>
      <c r="K2810" s="44">
        <v>3.36</v>
      </c>
    </row>
    <row r="2811" spans="3:11">
      <c r="C2811" s="38" t="s">
        <v>1386</v>
      </c>
      <c r="D2811" s="38" t="s">
        <v>6172</v>
      </c>
      <c r="E2811" s="38"/>
      <c r="F2811" s="38" t="s">
        <v>6173</v>
      </c>
      <c r="K2811" s="44">
        <v>2.42</v>
      </c>
    </row>
    <row r="2812" spans="3:11">
      <c r="C2812" s="38" t="s">
        <v>1386</v>
      </c>
      <c r="D2812" s="38" t="s">
        <v>6174</v>
      </c>
      <c r="E2812" s="38"/>
      <c r="F2812" s="38" t="s">
        <v>6175</v>
      </c>
      <c r="K2812" s="44">
        <v>8.3800000000000008</v>
      </c>
    </row>
    <row r="2813" spans="3:11">
      <c r="C2813" s="38" t="s">
        <v>1386</v>
      </c>
      <c r="D2813" s="38" t="s">
        <v>6176</v>
      </c>
      <c r="E2813" s="38"/>
      <c r="F2813" s="38" t="s">
        <v>6177</v>
      </c>
      <c r="K2813" s="44">
        <v>1.69</v>
      </c>
    </row>
    <row r="2814" spans="3:11">
      <c r="C2814" s="38" t="s">
        <v>1386</v>
      </c>
      <c r="D2814" s="38" t="s">
        <v>6178</v>
      </c>
      <c r="E2814" s="38"/>
      <c r="F2814" s="38" t="s">
        <v>6179</v>
      </c>
      <c r="K2814" s="44">
        <v>1.68</v>
      </c>
    </row>
    <row r="2815" spans="3:11">
      <c r="C2815" s="38" t="s">
        <v>1386</v>
      </c>
      <c r="D2815" s="38" t="s">
        <v>6180</v>
      </c>
      <c r="E2815" s="38"/>
      <c r="F2815" s="38" t="s">
        <v>6181</v>
      </c>
      <c r="K2815" s="44">
        <v>2.02</v>
      </c>
    </row>
    <row r="2816" spans="3:11">
      <c r="C2816" s="38" t="s">
        <v>1386</v>
      </c>
      <c r="D2816" s="38" t="s">
        <v>6182</v>
      </c>
      <c r="E2816" s="38"/>
      <c r="F2816" s="38" t="s">
        <v>6183</v>
      </c>
      <c r="K2816" s="44">
        <v>-4.84</v>
      </c>
    </row>
    <row r="2817" spans="3:11">
      <c r="C2817" s="38" t="s">
        <v>1386</v>
      </c>
      <c r="D2817" s="38" t="s">
        <v>6184</v>
      </c>
      <c r="E2817" s="38"/>
      <c r="F2817" s="38" t="s">
        <v>6185</v>
      </c>
      <c r="K2817" s="44">
        <v>1.22</v>
      </c>
    </row>
    <row r="2818" spans="3:11">
      <c r="C2818" s="38" t="s">
        <v>1386</v>
      </c>
      <c r="D2818" s="38" t="s">
        <v>10453</v>
      </c>
      <c r="E2818" s="38"/>
      <c r="F2818" s="38" t="s">
        <v>10454</v>
      </c>
      <c r="K2818" s="44">
        <v>2.09</v>
      </c>
    </row>
    <row r="2819" spans="3:11">
      <c r="C2819" s="38" t="s">
        <v>1386</v>
      </c>
      <c r="D2819" s="38" t="s">
        <v>6186</v>
      </c>
      <c r="E2819" s="38"/>
      <c r="F2819" s="38" t="s">
        <v>6187</v>
      </c>
      <c r="K2819" s="44">
        <v>6.45</v>
      </c>
    </row>
    <row r="2820" spans="3:11">
      <c r="C2820" s="38" t="s">
        <v>1386</v>
      </c>
      <c r="D2820" s="38" t="s">
        <v>6188</v>
      </c>
      <c r="E2820" s="38"/>
      <c r="F2820" s="38" t="s">
        <v>6189</v>
      </c>
      <c r="K2820" s="44">
        <v>2.21</v>
      </c>
    </row>
    <row r="2821" spans="3:11">
      <c r="C2821" s="38" t="s">
        <v>1386</v>
      </c>
      <c r="D2821" s="38" t="s">
        <v>6190</v>
      </c>
      <c r="E2821" s="38"/>
      <c r="F2821" s="38" t="s">
        <v>6191</v>
      </c>
      <c r="K2821" s="44">
        <v>8.27</v>
      </c>
    </row>
    <row r="2822" spans="3:11">
      <c r="C2822" s="38" t="s">
        <v>1386</v>
      </c>
      <c r="D2822" s="38" t="s">
        <v>6192</v>
      </c>
      <c r="E2822" s="38"/>
      <c r="F2822" s="38" t="s">
        <v>6193</v>
      </c>
      <c r="K2822" s="44">
        <v>-61.54</v>
      </c>
    </row>
    <row r="2823" spans="3:11">
      <c r="C2823" s="38" t="s">
        <v>1386</v>
      </c>
      <c r="D2823" s="38" t="s">
        <v>6194</v>
      </c>
      <c r="E2823" s="38"/>
      <c r="F2823" s="38" t="s">
        <v>6195</v>
      </c>
      <c r="K2823" s="44">
        <v>7.52</v>
      </c>
    </row>
    <row r="2824" spans="3:11">
      <c r="C2824" s="38" t="s">
        <v>1386</v>
      </c>
      <c r="D2824" s="38" t="s">
        <v>6196</v>
      </c>
      <c r="E2824" s="38"/>
      <c r="F2824" s="38" t="s">
        <v>6197</v>
      </c>
      <c r="K2824" s="44">
        <v>15.54</v>
      </c>
    </row>
    <row r="2825" spans="3:11">
      <c r="C2825" s="38" t="s">
        <v>1386</v>
      </c>
      <c r="D2825" s="38" t="s">
        <v>10455</v>
      </c>
      <c r="E2825" s="38"/>
      <c r="F2825" s="38" t="s">
        <v>10456</v>
      </c>
      <c r="K2825" s="44">
        <v>10.039999999999999</v>
      </c>
    </row>
    <row r="2826" spans="3:11">
      <c r="C2826" s="38" t="s">
        <v>1386</v>
      </c>
      <c r="D2826" s="38" t="s">
        <v>6198</v>
      </c>
      <c r="E2826" s="38"/>
      <c r="F2826" s="38" t="s">
        <v>6199</v>
      </c>
      <c r="K2826" s="44">
        <v>3</v>
      </c>
    </row>
    <row r="2827" spans="3:11">
      <c r="C2827" s="38" t="s">
        <v>1386</v>
      </c>
      <c r="D2827" s="38" t="s">
        <v>6200</v>
      </c>
      <c r="E2827" s="38"/>
      <c r="F2827" s="38" t="s">
        <v>6201</v>
      </c>
      <c r="K2827" s="44">
        <v>18.82</v>
      </c>
    </row>
    <row r="2828" spans="3:11">
      <c r="C2828" s="38" t="s">
        <v>1386</v>
      </c>
      <c r="D2828" s="38" t="s">
        <v>10457</v>
      </c>
      <c r="E2828" s="38"/>
      <c r="F2828" s="38" t="s">
        <v>10458</v>
      </c>
      <c r="K2828" s="44">
        <v>10.08</v>
      </c>
    </row>
    <row r="2829" spans="3:11">
      <c r="C2829" s="38" t="s">
        <v>1386</v>
      </c>
      <c r="D2829" s="38" t="s">
        <v>6202</v>
      </c>
      <c r="E2829" s="38"/>
      <c r="F2829" s="38" t="s">
        <v>6203</v>
      </c>
      <c r="K2829" s="44">
        <v>63.78</v>
      </c>
    </row>
    <row r="2830" spans="3:11">
      <c r="C2830" s="38" t="s">
        <v>1386</v>
      </c>
      <c r="D2830" s="38" t="s">
        <v>6204</v>
      </c>
      <c r="E2830" s="38"/>
      <c r="F2830" s="38" t="s">
        <v>6205</v>
      </c>
      <c r="K2830" s="44">
        <v>3.68</v>
      </c>
    </row>
    <row r="2831" spans="3:11">
      <c r="C2831" s="38" t="s">
        <v>1386</v>
      </c>
      <c r="D2831" s="38" t="s">
        <v>6206</v>
      </c>
      <c r="E2831" s="38"/>
      <c r="F2831" s="38" t="s">
        <v>6207</v>
      </c>
      <c r="K2831" s="44">
        <v>12.25</v>
      </c>
    </row>
    <row r="2832" spans="3:11">
      <c r="C2832" s="38" t="s">
        <v>1386</v>
      </c>
      <c r="D2832" s="38" t="s">
        <v>6208</v>
      </c>
      <c r="E2832" s="38"/>
      <c r="F2832" s="38" t="s">
        <v>6209</v>
      </c>
      <c r="K2832" s="44">
        <v>1.76</v>
      </c>
    </row>
    <row r="2833" spans="3:11">
      <c r="C2833" s="38" t="s">
        <v>1386</v>
      </c>
      <c r="D2833" s="38" t="s">
        <v>10459</v>
      </c>
      <c r="E2833" s="38"/>
      <c r="F2833" s="38" t="s">
        <v>10460</v>
      </c>
      <c r="K2833" s="44">
        <v>6.22</v>
      </c>
    </row>
    <row r="2834" spans="3:11">
      <c r="C2834" s="38" t="s">
        <v>1386</v>
      </c>
      <c r="D2834" s="38" t="s">
        <v>10461</v>
      </c>
      <c r="E2834" s="38"/>
      <c r="F2834" s="38" t="s">
        <v>10462</v>
      </c>
      <c r="K2834" s="44">
        <v>6.89</v>
      </c>
    </row>
    <row r="2835" spans="3:11">
      <c r="C2835" s="38" t="s">
        <v>1386</v>
      </c>
      <c r="D2835" s="38" t="s">
        <v>10463</v>
      </c>
      <c r="E2835" s="38"/>
      <c r="F2835" s="38" t="s">
        <v>10464</v>
      </c>
      <c r="K2835" s="44">
        <v>15.88</v>
      </c>
    </row>
    <row r="2836" spans="3:11">
      <c r="C2836" s="38" t="s">
        <v>1386</v>
      </c>
      <c r="D2836" s="38" t="s">
        <v>10465</v>
      </c>
      <c r="E2836" s="38"/>
      <c r="F2836" s="38" t="s">
        <v>10466</v>
      </c>
      <c r="K2836" s="44">
        <v>4.21</v>
      </c>
    </row>
    <row r="2837" spans="3:11">
      <c r="C2837" s="38" t="s">
        <v>1386</v>
      </c>
      <c r="D2837" s="38" t="s">
        <v>10467</v>
      </c>
      <c r="E2837" s="38"/>
      <c r="F2837" s="38" t="s">
        <v>10468</v>
      </c>
      <c r="K2837" s="44">
        <v>4.22</v>
      </c>
    </row>
    <row r="2838" spans="3:11">
      <c r="C2838" s="38" t="s">
        <v>1386</v>
      </c>
      <c r="D2838" s="38" t="s">
        <v>10469</v>
      </c>
      <c r="E2838" s="38"/>
      <c r="F2838" s="38" t="s">
        <v>10470</v>
      </c>
      <c r="K2838" s="44">
        <v>15.57</v>
      </c>
    </row>
    <row r="2839" spans="3:11">
      <c r="C2839" s="38" t="s">
        <v>1386</v>
      </c>
      <c r="D2839" s="38" t="s">
        <v>10471</v>
      </c>
      <c r="E2839" s="38"/>
      <c r="F2839" s="38" t="s">
        <v>10472</v>
      </c>
      <c r="K2839" s="44">
        <v>5.2</v>
      </c>
    </row>
    <row r="2840" spans="3:11">
      <c r="C2840" s="38" t="s">
        <v>1386</v>
      </c>
      <c r="D2840" s="38" t="s">
        <v>10473</v>
      </c>
      <c r="E2840" s="38"/>
      <c r="F2840" s="38" t="s">
        <v>10474</v>
      </c>
      <c r="K2840" s="44">
        <v>2.2599999999999998</v>
      </c>
    </row>
    <row r="2841" spans="3:11">
      <c r="C2841" s="38" t="s">
        <v>1386</v>
      </c>
      <c r="D2841" s="38" t="s">
        <v>10475</v>
      </c>
      <c r="E2841" s="38"/>
      <c r="F2841" s="38" t="s">
        <v>10476</v>
      </c>
      <c r="K2841" s="44">
        <v>2.27</v>
      </c>
    </row>
    <row r="2842" spans="3:11">
      <c r="C2842" s="38" t="s">
        <v>1386</v>
      </c>
      <c r="D2842" s="38" t="s">
        <v>10477</v>
      </c>
      <c r="E2842" s="38"/>
      <c r="F2842" s="38" t="s">
        <v>10478</v>
      </c>
      <c r="K2842" s="44">
        <v>16.86</v>
      </c>
    </row>
    <row r="2843" spans="3:11">
      <c r="C2843" s="38" t="s">
        <v>1386</v>
      </c>
      <c r="D2843" s="38" t="s">
        <v>10479</v>
      </c>
      <c r="E2843" s="38"/>
      <c r="F2843" s="38" t="s">
        <v>10480</v>
      </c>
      <c r="K2843" s="44">
        <v>11.54</v>
      </c>
    </row>
    <row r="2844" spans="3:11">
      <c r="C2844" s="38" t="s">
        <v>1386</v>
      </c>
      <c r="D2844" s="38" t="s">
        <v>10481</v>
      </c>
      <c r="E2844" s="38"/>
      <c r="F2844" s="38" t="s">
        <v>10482</v>
      </c>
      <c r="K2844" s="44">
        <v>5.04</v>
      </c>
    </row>
    <row r="2845" spans="3:11">
      <c r="C2845" s="38" t="s">
        <v>1386</v>
      </c>
      <c r="D2845" s="38" t="s">
        <v>10483</v>
      </c>
      <c r="E2845" s="38"/>
      <c r="F2845" s="38" t="s">
        <v>10484</v>
      </c>
      <c r="K2845" s="44">
        <v>17.809999999999999</v>
      </c>
    </row>
    <row r="2846" spans="3:11">
      <c r="C2846" s="38" t="s">
        <v>1386</v>
      </c>
      <c r="D2846" s="38" t="s">
        <v>10485</v>
      </c>
      <c r="E2846" s="38"/>
      <c r="F2846" s="38" t="s">
        <v>10486</v>
      </c>
      <c r="K2846" s="44">
        <v>1.44</v>
      </c>
    </row>
    <row r="2847" spans="3:11">
      <c r="C2847" s="38" t="s">
        <v>1386</v>
      </c>
      <c r="D2847" s="38" t="s">
        <v>10487</v>
      </c>
      <c r="E2847" s="38"/>
      <c r="F2847" s="38" t="s">
        <v>10488</v>
      </c>
      <c r="K2847" s="44">
        <v>3.71</v>
      </c>
    </row>
    <row r="2848" spans="3:11">
      <c r="C2848" s="38" t="s">
        <v>1386</v>
      </c>
      <c r="D2848" s="38" t="s">
        <v>10489</v>
      </c>
      <c r="E2848" s="38"/>
      <c r="F2848" s="38" t="s">
        <v>10490</v>
      </c>
      <c r="K2848" s="44">
        <v>0.01</v>
      </c>
    </row>
    <row r="2849" spans="3:11">
      <c r="C2849" s="38" t="s">
        <v>1386</v>
      </c>
      <c r="D2849" s="38" t="s">
        <v>10491</v>
      </c>
      <c r="E2849" s="38"/>
      <c r="F2849" s="38" t="s">
        <v>10492</v>
      </c>
      <c r="K2849" s="44">
        <v>1.65</v>
      </c>
    </row>
    <row r="2850" spans="3:11">
      <c r="C2850" s="38" t="s">
        <v>1386</v>
      </c>
      <c r="D2850" s="38" t="s">
        <v>10493</v>
      </c>
      <c r="E2850" s="38"/>
      <c r="F2850" s="38" t="s">
        <v>10494</v>
      </c>
      <c r="K2850" s="44">
        <v>3.02</v>
      </c>
    </row>
    <row r="2851" spans="3:11">
      <c r="C2851" s="38" t="s">
        <v>1386</v>
      </c>
      <c r="D2851" s="38" t="s">
        <v>10495</v>
      </c>
      <c r="E2851" s="38"/>
      <c r="F2851" s="38" t="s">
        <v>10496</v>
      </c>
      <c r="K2851" s="44">
        <v>0.19</v>
      </c>
    </row>
    <row r="2852" spans="3:11">
      <c r="C2852" s="38" t="s">
        <v>1386</v>
      </c>
      <c r="D2852" s="38" t="s">
        <v>10497</v>
      </c>
      <c r="E2852" s="38"/>
      <c r="F2852" s="38" t="s">
        <v>10498</v>
      </c>
      <c r="K2852" s="44">
        <v>7.0000000000000007E-2</v>
      </c>
    </row>
    <row r="2853" spans="3:11">
      <c r="C2853" s="38" t="s">
        <v>1386</v>
      </c>
      <c r="D2853" s="38" t="s">
        <v>10499</v>
      </c>
      <c r="E2853" s="38"/>
      <c r="F2853" s="38" t="s">
        <v>10500</v>
      </c>
      <c r="K2853" s="44">
        <v>8.8000000000000007</v>
      </c>
    </row>
    <row r="2854" spans="3:11">
      <c r="C2854" s="38" t="s">
        <v>1386</v>
      </c>
      <c r="D2854" s="38" t="s">
        <v>10501</v>
      </c>
      <c r="E2854" s="38"/>
      <c r="F2854" s="38" t="s">
        <v>10502</v>
      </c>
      <c r="K2854" s="44">
        <v>3.18</v>
      </c>
    </row>
    <row r="2855" spans="3:11">
      <c r="C2855" s="38" t="s">
        <v>1386</v>
      </c>
      <c r="D2855" s="38" t="s">
        <v>10503</v>
      </c>
      <c r="E2855" s="38"/>
      <c r="F2855" s="38" t="s">
        <v>10504</v>
      </c>
      <c r="K2855" s="44">
        <v>0.01</v>
      </c>
    </row>
    <row r="2856" spans="3:11">
      <c r="C2856" s="38" t="s">
        <v>1386</v>
      </c>
      <c r="D2856" s="38" t="s">
        <v>10505</v>
      </c>
      <c r="E2856" s="38"/>
      <c r="F2856" s="38" t="s">
        <v>10506</v>
      </c>
      <c r="K2856" s="44">
        <v>-0.37</v>
      </c>
    </row>
    <row r="2857" spans="3:11">
      <c r="C2857" s="38" t="s">
        <v>1386</v>
      </c>
      <c r="D2857" s="38" t="s">
        <v>10507</v>
      </c>
      <c r="E2857" s="38"/>
      <c r="F2857" s="38" t="s">
        <v>10508</v>
      </c>
      <c r="K2857" s="44">
        <v>4.03</v>
      </c>
    </row>
    <row r="2858" spans="3:11">
      <c r="C2858" s="38" t="s">
        <v>1386</v>
      </c>
      <c r="D2858" s="38" t="s">
        <v>10509</v>
      </c>
      <c r="E2858" s="38"/>
      <c r="F2858" s="38" t="s">
        <v>10510</v>
      </c>
      <c r="K2858" s="44">
        <v>16.3</v>
      </c>
    </row>
    <row r="2859" spans="3:11">
      <c r="C2859" s="38" t="s">
        <v>1386</v>
      </c>
      <c r="D2859" s="38" t="s">
        <v>10511</v>
      </c>
      <c r="E2859" s="38"/>
      <c r="F2859" s="38" t="s">
        <v>10512</v>
      </c>
      <c r="K2859" s="44">
        <v>-0.62</v>
      </c>
    </row>
    <row r="2860" spans="3:11">
      <c r="C2860" s="38" t="s">
        <v>1386</v>
      </c>
      <c r="D2860" s="38" t="s">
        <v>10513</v>
      </c>
      <c r="E2860" s="38"/>
      <c r="F2860" s="38" t="s">
        <v>10514</v>
      </c>
      <c r="K2860" s="44">
        <v>1</v>
      </c>
    </row>
    <row r="2861" spans="3:11">
      <c r="C2861" s="38" t="s">
        <v>1386</v>
      </c>
      <c r="D2861" s="38" t="s">
        <v>10515</v>
      </c>
      <c r="E2861" s="38"/>
      <c r="F2861" s="38" t="s">
        <v>10516</v>
      </c>
      <c r="K2861" s="44">
        <v>1.82</v>
      </c>
    </row>
    <row r="2862" spans="3:11">
      <c r="C2862" s="38" t="s">
        <v>1386</v>
      </c>
      <c r="D2862" s="38" t="s">
        <v>10517</v>
      </c>
      <c r="E2862" s="38"/>
      <c r="F2862" s="38" t="s">
        <v>10518</v>
      </c>
      <c r="K2862" s="44">
        <v>0.28000000000000003</v>
      </c>
    </row>
    <row r="2863" spans="3:11">
      <c r="C2863" s="38" t="s">
        <v>1386</v>
      </c>
      <c r="D2863" s="38" t="s">
        <v>10519</v>
      </c>
      <c r="E2863" s="38"/>
      <c r="F2863" s="38" t="s">
        <v>10520</v>
      </c>
      <c r="K2863" s="44">
        <v>0.48</v>
      </c>
    </row>
    <row r="2864" spans="3:11">
      <c r="C2864" s="38" t="s">
        <v>1386</v>
      </c>
      <c r="D2864" s="38" t="s">
        <v>10521</v>
      </c>
      <c r="E2864" s="38"/>
      <c r="F2864" s="38" t="s">
        <v>10522</v>
      </c>
      <c r="K2864" s="44">
        <v>0.02</v>
      </c>
    </row>
    <row r="2865" spans="1:11">
      <c r="C2865" s="38" t="s">
        <v>1386</v>
      </c>
      <c r="D2865" s="38" t="s">
        <v>10523</v>
      </c>
      <c r="E2865" s="38"/>
      <c r="F2865" s="38" t="s">
        <v>10524</v>
      </c>
      <c r="K2865" s="44">
        <v>1.06</v>
      </c>
    </row>
    <row r="2866" spans="1:11">
      <c r="C2866" s="38" t="s">
        <v>1386</v>
      </c>
      <c r="D2866" s="38" t="s">
        <v>10525</v>
      </c>
      <c r="E2866" s="38"/>
      <c r="F2866" s="38" t="s">
        <v>10526</v>
      </c>
      <c r="K2866" s="44">
        <v>6.21</v>
      </c>
    </row>
    <row r="2867" spans="1:11">
      <c r="C2867" s="38" t="s">
        <v>1386</v>
      </c>
      <c r="D2867" s="38" t="s">
        <v>10527</v>
      </c>
      <c r="E2867" s="38"/>
      <c r="F2867" s="38" t="s">
        <v>10528</v>
      </c>
      <c r="K2867" s="44">
        <v>1.39</v>
      </c>
    </row>
    <row r="2868" spans="1:11">
      <c r="C2868" s="38" t="s">
        <v>1386</v>
      </c>
      <c r="D2868" s="38" t="s">
        <v>10529</v>
      </c>
      <c r="E2868" s="38"/>
      <c r="F2868" s="38" t="s">
        <v>10530</v>
      </c>
      <c r="K2868" s="44">
        <v>18.260000000000002</v>
      </c>
    </row>
    <row r="2869" spans="1:11">
      <c r="C2869" s="38"/>
      <c r="D2869" s="38"/>
      <c r="E2869" s="38"/>
      <c r="F2869" s="38"/>
      <c r="K2869" s="44"/>
    </row>
    <row r="2870" spans="1:11">
      <c r="A2870" s="38" t="s">
        <v>6210</v>
      </c>
      <c r="D2870" s="38" t="s">
        <v>6211</v>
      </c>
      <c r="E2870" s="38"/>
      <c r="K2870" s="50">
        <f>SUM(K2871:K3081)</f>
        <v>2285.3200000000011</v>
      </c>
    </row>
    <row r="2871" spans="1:11">
      <c r="C2871" s="38" t="s">
        <v>1386</v>
      </c>
      <c r="D2871" s="38" t="s">
        <v>6212</v>
      </c>
      <c r="E2871" s="38"/>
      <c r="F2871" s="38" t="s">
        <v>6213</v>
      </c>
      <c r="K2871" s="44">
        <v>6.94</v>
      </c>
    </row>
    <row r="2872" spans="1:11">
      <c r="C2872" s="38" t="s">
        <v>1386</v>
      </c>
      <c r="D2872" s="38" t="s">
        <v>6214</v>
      </c>
      <c r="E2872" s="38"/>
      <c r="F2872" s="38" t="s">
        <v>6215</v>
      </c>
      <c r="K2872" s="44">
        <v>2.2799999999999998</v>
      </c>
    </row>
    <row r="2873" spans="1:11">
      <c r="C2873" s="38" t="s">
        <v>1386</v>
      </c>
      <c r="D2873" s="38" t="s">
        <v>10531</v>
      </c>
      <c r="E2873" s="38"/>
      <c r="F2873" s="38" t="s">
        <v>10532</v>
      </c>
      <c r="K2873" s="44">
        <v>13.88</v>
      </c>
    </row>
    <row r="2874" spans="1:11">
      <c r="C2874" s="38" t="s">
        <v>1386</v>
      </c>
      <c r="D2874" s="38" t="s">
        <v>6216</v>
      </c>
      <c r="E2874" s="38"/>
      <c r="F2874" s="38" t="s">
        <v>6217</v>
      </c>
      <c r="K2874" s="44">
        <v>6.94</v>
      </c>
    </row>
    <row r="2875" spans="1:11">
      <c r="C2875" s="38" t="s">
        <v>1386</v>
      </c>
      <c r="D2875" s="38" t="s">
        <v>6218</v>
      </c>
      <c r="E2875" s="38"/>
      <c r="F2875" s="38" t="s">
        <v>6219</v>
      </c>
      <c r="K2875" s="44">
        <v>5.36</v>
      </c>
    </row>
    <row r="2876" spans="1:11">
      <c r="C2876" s="38" t="s">
        <v>1386</v>
      </c>
      <c r="D2876" s="38" t="s">
        <v>6220</v>
      </c>
      <c r="E2876" s="38"/>
      <c r="F2876" s="38" t="s">
        <v>6221</v>
      </c>
      <c r="K2876" s="44">
        <v>5.04</v>
      </c>
    </row>
    <row r="2877" spans="1:11">
      <c r="C2877" s="38" t="s">
        <v>1386</v>
      </c>
      <c r="D2877" s="38" t="s">
        <v>6222</v>
      </c>
      <c r="E2877" s="38"/>
      <c r="F2877" s="38" t="s">
        <v>6223</v>
      </c>
      <c r="K2877" s="44">
        <v>11.21</v>
      </c>
    </row>
    <row r="2878" spans="1:11">
      <c r="C2878" s="38" t="s">
        <v>1386</v>
      </c>
      <c r="D2878" s="38" t="s">
        <v>6224</v>
      </c>
      <c r="E2878" s="38"/>
      <c r="F2878" s="38" t="s">
        <v>6225</v>
      </c>
      <c r="K2878" s="44">
        <v>1.79</v>
      </c>
    </row>
    <row r="2879" spans="1:11">
      <c r="C2879" s="38" t="s">
        <v>1386</v>
      </c>
      <c r="D2879" s="38" t="s">
        <v>6226</v>
      </c>
      <c r="E2879" s="38"/>
      <c r="F2879" s="38" t="s">
        <v>6227</v>
      </c>
      <c r="K2879" s="44">
        <v>13.61</v>
      </c>
    </row>
    <row r="2880" spans="1:11">
      <c r="C2880" s="38" t="s">
        <v>1386</v>
      </c>
      <c r="D2880" s="38" t="s">
        <v>6228</v>
      </c>
      <c r="E2880" s="38"/>
      <c r="F2880" s="38" t="s">
        <v>6229</v>
      </c>
      <c r="K2880" s="44">
        <v>5.75</v>
      </c>
    </row>
    <row r="2881" spans="3:11">
      <c r="C2881" s="38" t="s">
        <v>1386</v>
      </c>
      <c r="D2881" s="38" t="s">
        <v>6230</v>
      </c>
      <c r="E2881" s="38"/>
      <c r="F2881" s="38" t="s">
        <v>6231</v>
      </c>
      <c r="K2881" s="44">
        <v>13.55</v>
      </c>
    </row>
    <row r="2882" spans="3:11">
      <c r="C2882" s="38" t="s">
        <v>1386</v>
      </c>
      <c r="D2882" s="38" t="s">
        <v>6232</v>
      </c>
      <c r="E2882" s="38"/>
      <c r="F2882" s="38" t="s">
        <v>6233</v>
      </c>
      <c r="K2882" s="44">
        <v>5.78</v>
      </c>
    </row>
    <row r="2883" spans="3:11">
      <c r="C2883" s="38" t="s">
        <v>1386</v>
      </c>
      <c r="D2883" s="38" t="s">
        <v>6234</v>
      </c>
      <c r="E2883" s="38"/>
      <c r="F2883" s="38" t="s">
        <v>6235</v>
      </c>
      <c r="K2883" s="44">
        <v>7.12</v>
      </c>
    </row>
    <row r="2884" spans="3:11">
      <c r="C2884" s="38" t="s">
        <v>1386</v>
      </c>
      <c r="D2884" s="38" t="s">
        <v>6236</v>
      </c>
      <c r="E2884" s="38"/>
      <c r="F2884" s="38" t="s">
        <v>6237</v>
      </c>
      <c r="K2884" s="44">
        <v>4.26</v>
      </c>
    </row>
    <row r="2885" spans="3:11">
      <c r="C2885" s="38" t="s">
        <v>1386</v>
      </c>
      <c r="D2885" s="38" t="s">
        <v>6238</v>
      </c>
      <c r="E2885" s="38"/>
      <c r="F2885" s="38" t="s">
        <v>6239</v>
      </c>
      <c r="K2885" s="44">
        <v>5.04</v>
      </c>
    </row>
    <row r="2886" spans="3:11">
      <c r="C2886" s="38" t="s">
        <v>1386</v>
      </c>
      <c r="D2886" s="38" t="s">
        <v>6240</v>
      </c>
      <c r="E2886" s="38"/>
      <c r="F2886" s="38" t="s">
        <v>6241</v>
      </c>
      <c r="K2886" s="44">
        <v>13.96</v>
      </c>
    </row>
    <row r="2887" spans="3:11">
      <c r="C2887" s="38" t="s">
        <v>1386</v>
      </c>
      <c r="D2887" s="38" t="s">
        <v>6242</v>
      </c>
      <c r="E2887" s="38"/>
      <c r="F2887" s="38" t="s">
        <v>6243</v>
      </c>
      <c r="K2887" s="44">
        <v>23.61</v>
      </c>
    </row>
    <row r="2888" spans="3:11">
      <c r="C2888" s="38" t="s">
        <v>1386</v>
      </c>
      <c r="D2888" s="38" t="s">
        <v>6244</v>
      </c>
      <c r="E2888" s="38"/>
      <c r="F2888" s="38" t="s">
        <v>6245</v>
      </c>
      <c r="K2888" s="44">
        <v>7.57</v>
      </c>
    </row>
    <row r="2889" spans="3:11">
      <c r="C2889" s="38" t="s">
        <v>1386</v>
      </c>
      <c r="D2889" s="38" t="s">
        <v>6246</v>
      </c>
      <c r="E2889" s="38"/>
      <c r="F2889" s="38" t="s">
        <v>6247</v>
      </c>
      <c r="K2889" s="44">
        <v>2.37</v>
      </c>
    </row>
    <row r="2890" spans="3:11">
      <c r="C2890" s="38" t="s">
        <v>1386</v>
      </c>
      <c r="D2890" s="38" t="s">
        <v>6248</v>
      </c>
      <c r="E2890" s="38"/>
      <c r="F2890" s="38" t="s">
        <v>6249</v>
      </c>
      <c r="K2890" s="44">
        <v>15.6</v>
      </c>
    </row>
    <row r="2891" spans="3:11">
      <c r="C2891" s="38" t="s">
        <v>1386</v>
      </c>
      <c r="D2891" s="38" t="s">
        <v>6250</v>
      </c>
      <c r="E2891" s="38"/>
      <c r="F2891" s="38" t="s">
        <v>6251</v>
      </c>
      <c r="K2891" s="44">
        <v>2.31</v>
      </c>
    </row>
    <row r="2892" spans="3:11">
      <c r="C2892" s="38" t="s">
        <v>1386</v>
      </c>
      <c r="D2892" s="38" t="s">
        <v>6252</v>
      </c>
      <c r="E2892" s="38"/>
      <c r="F2892" s="38" t="s">
        <v>6253</v>
      </c>
      <c r="K2892" s="44">
        <v>-12.51</v>
      </c>
    </row>
    <row r="2893" spans="3:11">
      <c r="C2893" s="38" t="s">
        <v>1386</v>
      </c>
      <c r="D2893" s="38" t="s">
        <v>6254</v>
      </c>
      <c r="E2893" s="38"/>
      <c r="F2893" s="38" t="s">
        <v>6255</v>
      </c>
      <c r="K2893" s="44">
        <v>1.68</v>
      </c>
    </row>
    <row r="2894" spans="3:11">
      <c r="C2894" s="38" t="s">
        <v>1386</v>
      </c>
      <c r="D2894" s="38" t="s">
        <v>6256</v>
      </c>
      <c r="E2894" s="38"/>
      <c r="F2894" s="38" t="s">
        <v>6257</v>
      </c>
      <c r="K2894" s="44">
        <v>6.89</v>
      </c>
    </row>
    <row r="2895" spans="3:11">
      <c r="C2895" s="38" t="s">
        <v>1386</v>
      </c>
      <c r="D2895" s="38" t="s">
        <v>6258</v>
      </c>
      <c r="E2895" s="38"/>
      <c r="F2895" s="38" t="s">
        <v>6259</v>
      </c>
      <c r="K2895" s="44">
        <v>13.44</v>
      </c>
    </row>
    <row r="2896" spans="3:11">
      <c r="C2896" s="38" t="s">
        <v>1386</v>
      </c>
      <c r="D2896" s="38" t="s">
        <v>10533</v>
      </c>
      <c r="E2896" s="38"/>
      <c r="F2896" s="38" t="s">
        <v>10534</v>
      </c>
      <c r="K2896" s="44">
        <v>8.4</v>
      </c>
    </row>
    <row r="2897" spans="3:11">
      <c r="C2897" s="38" t="s">
        <v>1386</v>
      </c>
      <c r="D2897" s="38" t="s">
        <v>6260</v>
      </c>
      <c r="E2897" s="38"/>
      <c r="F2897" s="38" t="s">
        <v>6261</v>
      </c>
      <c r="K2897" s="44">
        <v>4.38</v>
      </c>
    </row>
    <row r="2898" spans="3:11">
      <c r="C2898" s="38" t="s">
        <v>1386</v>
      </c>
      <c r="D2898" s="38" t="s">
        <v>6262</v>
      </c>
      <c r="E2898" s="38"/>
      <c r="F2898" s="38" t="s">
        <v>6263</v>
      </c>
      <c r="K2898" s="44">
        <v>5.04</v>
      </c>
    </row>
    <row r="2899" spans="3:11">
      <c r="C2899" s="38" t="s">
        <v>1386</v>
      </c>
      <c r="D2899" s="38" t="s">
        <v>6264</v>
      </c>
      <c r="E2899" s="38"/>
      <c r="F2899" s="38" t="s">
        <v>6265</v>
      </c>
      <c r="K2899" s="44">
        <v>1.68</v>
      </c>
    </row>
    <row r="2900" spans="3:11">
      <c r="C2900" s="38" t="s">
        <v>1386</v>
      </c>
      <c r="D2900" s="38" t="s">
        <v>10535</v>
      </c>
      <c r="E2900" s="38"/>
      <c r="F2900" s="38" t="s">
        <v>10536</v>
      </c>
      <c r="K2900" s="44">
        <v>3.36</v>
      </c>
    </row>
    <row r="2901" spans="3:11">
      <c r="C2901" s="38" t="s">
        <v>1386</v>
      </c>
      <c r="D2901" s="38" t="s">
        <v>6266</v>
      </c>
      <c r="E2901" s="38"/>
      <c r="F2901" s="38" t="s">
        <v>6267</v>
      </c>
      <c r="K2901" s="44">
        <v>4.4800000000000004</v>
      </c>
    </row>
    <row r="2902" spans="3:11">
      <c r="C2902" s="38" t="s">
        <v>1386</v>
      </c>
      <c r="D2902" s="38" t="s">
        <v>6268</v>
      </c>
      <c r="E2902" s="38"/>
      <c r="F2902" s="38" t="s">
        <v>6269</v>
      </c>
      <c r="K2902" s="44">
        <v>1.68</v>
      </c>
    </row>
    <row r="2903" spans="3:11">
      <c r="C2903" s="38" t="s">
        <v>1386</v>
      </c>
      <c r="D2903" s="38" t="s">
        <v>6270</v>
      </c>
      <c r="E2903" s="38"/>
      <c r="F2903" s="38" t="s">
        <v>6271</v>
      </c>
      <c r="K2903" s="44">
        <v>16.87</v>
      </c>
    </row>
    <row r="2904" spans="3:11">
      <c r="C2904" s="38" t="s">
        <v>1386</v>
      </c>
      <c r="D2904" s="38" t="s">
        <v>6272</v>
      </c>
      <c r="E2904" s="38"/>
      <c r="F2904" s="38" t="s">
        <v>6273</v>
      </c>
      <c r="K2904" s="44">
        <v>1.94</v>
      </c>
    </row>
    <row r="2905" spans="3:11">
      <c r="C2905" s="38" t="s">
        <v>1386</v>
      </c>
      <c r="D2905" s="38" t="s">
        <v>10537</v>
      </c>
      <c r="E2905" s="38"/>
      <c r="F2905" s="38" t="s">
        <v>10538</v>
      </c>
      <c r="K2905" s="44">
        <v>1.69</v>
      </c>
    </row>
    <row r="2906" spans="3:11">
      <c r="C2906" s="38" t="s">
        <v>1386</v>
      </c>
      <c r="D2906" s="38" t="s">
        <v>6274</v>
      </c>
      <c r="E2906" s="38"/>
      <c r="F2906" s="38" t="s">
        <v>6275</v>
      </c>
      <c r="K2906" s="44">
        <v>1.68</v>
      </c>
    </row>
    <row r="2907" spans="3:11">
      <c r="C2907" s="38" t="s">
        <v>1386</v>
      </c>
      <c r="D2907" s="38" t="s">
        <v>6276</v>
      </c>
      <c r="E2907" s="38"/>
      <c r="F2907" s="38" t="s">
        <v>6277</v>
      </c>
      <c r="K2907" s="44">
        <v>5.04</v>
      </c>
    </row>
    <row r="2908" spans="3:11">
      <c r="C2908" s="38" t="s">
        <v>1386</v>
      </c>
      <c r="D2908" s="38" t="s">
        <v>6278</v>
      </c>
      <c r="E2908" s="38"/>
      <c r="F2908" s="38" t="s">
        <v>6279</v>
      </c>
      <c r="K2908" s="44">
        <v>-0.82</v>
      </c>
    </row>
    <row r="2909" spans="3:11">
      <c r="C2909" s="38" t="s">
        <v>1386</v>
      </c>
      <c r="D2909" s="38" t="s">
        <v>6280</v>
      </c>
      <c r="E2909" s="38"/>
      <c r="F2909" s="38" t="s">
        <v>6281</v>
      </c>
      <c r="K2909" s="44">
        <v>1.72</v>
      </c>
    </row>
    <row r="2910" spans="3:11">
      <c r="C2910" s="38" t="s">
        <v>1386</v>
      </c>
      <c r="D2910" s="38" t="s">
        <v>6282</v>
      </c>
      <c r="E2910" s="38"/>
      <c r="F2910" s="38" t="s">
        <v>6283</v>
      </c>
      <c r="K2910" s="44">
        <v>1.75</v>
      </c>
    </row>
    <row r="2911" spans="3:11">
      <c r="C2911" s="38" t="s">
        <v>1386</v>
      </c>
      <c r="D2911" s="38" t="s">
        <v>6284</v>
      </c>
      <c r="E2911" s="38"/>
      <c r="F2911" s="38" t="s">
        <v>6285</v>
      </c>
      <c r="K2911" s="44">
        <v>5.44</v>
      </c>
    </row>
    <row r="2912" spans="3:11">
      <c r="C2912" s="38" t="s">
        <v>1386</v>
      </c>
      <c r="D2912" s="38" t="s">
        <v>6286</v>
      </c>
      <c r="E2912" s="38"/>
      <c r="F2912" s="38" t="s">
        <v>6287</v>
      </c>
      <c r="K2912" s="44">
        <v>-0.57999999999999996</v>
      </c>
    </row>
    <row r="2913" spans="3:11">
      <c r="C2913" s="38" t="s">
        <v>1386</v>
      </c>
      <c r="D2913" s="38" t="s">
        <v>6288</v>
      </c>
      <c r="E2913" s="38"/>
      <c r="F2913" s="38" t="s">
        <v>6289</v>
      </c>
      <c r="K2913" s="44">
        <v>6.14</v>
      </c>
    </row>
    <row r="2914" spans="3:11">
      <c r="C2914" s="38" t="s">
        <v>1386</v>
      </c>
      <c r="D2914" s="38" t="s">
        <v>6290</v>
      </c>
      <c r="E2914" s="38"/>
      <c r="F2914" s="38" t="s">
        <v>6291</v>
      </c>
      <c r="K2914" s="44">
        <v>9.19</v>
      </c>
    </row>
    <row r="2915" spans="3:11">
      <c r="C2915" s="38" t="s">
        <v>1386</v>
      </c>
      <c r="D2915" s="38" t="s">
        <v>6292</v>
      </c>
      <c r="E2915" s="38"/>
      <c r="F2915" s="38" t="s">
        <v>6293</v>
      </c>
      <c r="K2915" s="44">
        <v>11.2</v>
      </c>
    </row>
    <row r="2916" spans="3:11">
      <c r="C2916" s="38" t="s">
        <v>1386</v>
      </c>
      <c r="D2916" s="38" t="s">
        <v>6294</v>
      </c>
      <c r="E2916" s="38"/>
      <c r="F2916" s="38" t="s">
        <v>6295</v>
      </c>
      <c r="K2916" s="44">
        <v>2.97</v>
      </c>
    </row>
    <row r="2917" spans="3:11">
      <c r="C2917" s="38" t="s">
        <v>1386</v>
      </c>
      <c r="D2917" s="38" t="s">
        <v>6296</v>
      </c>
      <c r="E2917" s="38"/>
      <c r="F2917" s="38" t="s">
        <v>6297</v>
      </c>
      <c r="K2917" s="44">
        <v>1.68</v>
      </c>
    </row>
    <row r="2918" spans="3:11">
      <c r="C2918" s="38" t="s">
        <v>1386</v>
      </c>
      <c r="D2918" s="38" t="s">
        <v>6298</v>
      </c>
      <c r="E2918" s="38"/>
      <c r="F2918" s="38" t="s">
        <v>6299</v>
      </c>
      <c r="K2918" s="44">
        <v>51.16</v>
      </c>
    </row>
    <row r="2919" spans="3:11">
      <c r="C2919" s="38" t="s">
        <v>1386</v>
      </c>
      <c r="D2919" s="38" t="s">
        <v>6300</v>
      </c>
      <c r="E2919" s="38"/>
      <c r="F2919" s="38" t="s">
        <v>6301</v>
      </c>
      <c r="K2919" s="44">
        <v>2.2000000000000002</v>
      </c>
    </row>
    <row r="2920" spans="3:11">
      <c r="C2920" s="38" t="s">
        <v>1386</v>
      </c>
      <c r="D2920" s="38" t="s">
        <v>6302</v>
      </c>
      <c r="E2920" s="38"/>
      <c r="F2920" s="38" t="s">
        <v>6303</v>
      </c>
      <c r="K2920" s="44">
        <v>5.19</v>
      </c>
    </row>
    <row r="2921" spans="3:11">
      <c r="C2921" s="38" t="s">
        <v>1386</v>
      </c>
      <c r="D2921" s="38" t="s">
        <v>6304</v>
      </c>
      <c r="E2921" s="38"/>
      <c r="F2921" s="38" t="s">
        <v>6305</v>
      </c>
      <c r="K2921" s="44">
        <v>5.04</v>
      </c>
    </row>
    <row r="2922" spans="3:11">
      <c r="C2922" s="38" t="s">
        <v>1386</v>
      </c>
      <c r="D2922" s="38" t="s">
        <v>6306</v>
      </c>
      <c r="E2922" s="38"/>
      <c r="F2922" s="38" t="s">
        <v>6307</v>
      </c>
      <c r="K2922" s="44">
        <v>48.45</v>
      </c>
    </row>
    <row r="2923" spans="3:11">
      <c r="C2923" s="38" t="s">
        <v>1386</v>
      </c>
      <c r="D2923" s="38" t="s">
        <v>6308</v>
      </c>
      <c r="E2923" s="38"/>
      <c r="F2923" s="38" t="s">
        <v>6309</v>
      </c>
      <c r="K2923" s="44">
        <v>11.82</v>
      </c>
    </row>
    <row r="2924" spans="3:11">
      <c r="C2924" s="38" t="s">
        <v>1386</v>
      </c>
      <c r="D2924" s="38" t="s">
        <v>6310</v>
      </c>
      <c r="E2924" s="38"/>
      <c r="F2924" s="38" t="s">
        <v>6311</v>
      </c>
      <c r="K2924" s="44">
        <v>9.41</v>
      </c>
    </row>
    <row r="2925" spans="3:11">
      <c r="C2925" s="38" t="s">
        <v>1386</v>
      </c>
      <c r="D2925" s="38" t="s">
        <v>6312</v>
      </c>
      <c r="E2925" s="38"/>
      <c r="F2925" s="38" t="s">
        <v>6313</v>
      </c>
      <c r="K2925" s="44">
        <v>5.14</v>
      </c>
    </row>
    <row r="2926" spans="3:11">
      <c r="C2926" s="38" t="s">
        <v>1386</v>
      </c>
      <c r="D2926" s="38" t="s">
        <v>6314</v>
      </c>
      <c r="E2926" s="38"/>
      <c r="F2926" s="38" t="s">
        <v>6315</v>
      </c>
      <c r="K2926" s="44">
        <v>93.58</v>
      </c>
    </row>
    <row r="2927" spans="3:11">
      <c r="C2927" s="38" t="s">
        <v>1386</v>
      </c>
      <c r="D2927" s="38" t="s">
        <v>6316</v>
      </c>
      <c r="E2927" s="38"/>
      <c r="F2927" s="38" t="s">
        <v>6317</v>
      </c>
      <c r="K2927" s="44">
        <v>4.8</v>
      </c>
    </row>
    <row r="2928" spans="3:11">
      <c r="C2928" s="38" t="s">
        <v>1386</v>
      </c>
      <c r="D2928" s="38" t="s">
        <v>6318</v>
      </c>
      <c r="E2928" s="38"/>
      <c r="F2928" s="38" t="s">
        <v>6319</v>
      </c>
      <c r="K2928" s="44">
        <v>26.29</v>
      </c>
    </row>
    <row r="2929" spans="3:11">
      <c r="C2929" s="38" t="s">
        <v>1386</v>
      </c>
      <c r="D2929" s="38" t="s">
        <v>6320</v>
      </c>
      <c r="E2929" s="38"/>
      <c r="F2929" s="38" t="s">
        <v>6321</v>
      </c>
      <c r="K2929" s="44">
        <v>5.04</v>
      </c>
    </row>
    <row r="2930" spans="3:11">
      <c r="C2930" s="38" t="s">
        <v>1386</v>
      </c>
      <c r="D2930" s="38" t="s">
        <v>6322</v>
      </c>
      <c r="E2930" s="38"/>
      <c r="F2930" s="38" t="s">
        <v>6323</v>
      </c>
      <c r="K2930" s="44">
        <v>5.32</v>
      </c>
    </row>
    <row r="2931" spans="3:11">
      <c r="C2931" s="38" t="s">
        <v>1386</v>
      </c>
      <c r="D2931" s="38" t="s">
        <v>6324</v>
      </c>
      <c r="E2931" s="38"/>
      <c r="F2931" s="38" t="s">
        <v>6325</v>
      </c>
      <c r="K2931" s="44">
        <v>1.2</v>
      </c>
    </row>
    <row r="2932" spans="3:11">
      <c r="C2932" s="38" t="s">
        <v>1386</v>
      </c>
      <c r="D2932" s="38" t="s">
        <v>6326</v>
      </c>
      <c r="E2932" s="38"/>
      <c r="F2932" s="38" t="s">
        <v>6327</v>
      </c>
      <c r="K2932" s="44">
        <v>75.959999999999994</v>
      </c>
    </row>
    <row r="2933" spans="3:11">
      <c r="C2933" s="38" t="s">
        <v>1386</v>
      </c>
      <c r="D2933" s="38" t="s">
        <v>6328</v>
      </c>
      <c r="E2933" s="38"/>
      <c r="F2933" s="38" t="s">
        <v>6329</v>
      </c>
      <c r="K2933" s="44">
        <v>5.04</v>
      </c>
    </row>
    <row r="2934" spans="3:11">
      <c r="C2934" s="38" t="s">
        <v>1386</v>
      </c>
      <c r="D2934" s="38" t="s">
        <v>6330</v>
      </c>
      <c r="E2934" s="38"/>
      <c r="F2934" s="38" t="s">
        <v>6331</v>
      </c>
      <c r="K2934" s="44">
        <v>8.74</v>
      </c>
    </row>
    <row r="2935" spans="3:11">
      <c r="C2935" s="38" t="s">
        <v>1386</v>
      </c>
      <c r="D2935" s="38" t="s">
        <v>6332</v>
      </c>
      <c r="E2935" s="38"/>
      <c r="F2935" s="38" t="s">
        <v>6333</v>
      </c>
      <c r="K2935" s="44">
        <v>6.04</v>
      </c>
    </row>
    <row r="2936" spans="3:11">
      <c r="C2936" s="38" t="s">
        <v>1386</v>
      </c>
      <c r="D2936" s="38" t="s">
        <v>6334</v>
      </c>
      <c r="E2936" s="38"/>
      <c r="F2936" s="38" t="s">
        <v>6335</v>
      </c>
      <c r="K2936" s="44">
        <v>-0.87</v>
      </c>
    </row>
    <row r="2937" spans="3:11">
      <c r="C2937" s="38" t="s">
        <v>1386</v>
      </c>
      <c r="D2937" s="38" t="s">
        <v>6336</v>
      </c>
      <c r="E2937" s="38"/>
      <c r="F2937" s="38" t="s">
        <v>6337</v>
      </c>
      <c r="K2937" s="44">
        <v>13.01</v>
      </c>
    </row>
    <row r="2938" spans="3:11">
      <c r="C2938" s="38" t="s">
        <v>1386</v>
      </c>
      <c r="D2938" s="38" t="s">
        <v>6338</v>
      </c>
      <c r="E2938" s="38"/>
      <c r="F2938" s="38" t="s">
        <v>6339</v>
      </c>
      <c r="K2938" s="44">
        <v>5.04</v>
      </c>
    </row>
    <row r="2939" spans="3:11">
      <c r="C2939" s="38" t="s">
        <v>1386</v>
      </c>
      <c r="D2939" s="38" t="s">
        <v>6340</v>
      </c>
      <c r="E2939" s="38"/>
      <c r="F2939" s="38" t="s">
        <v>6341</v>
      </c>
      <c r="K2939" s="44">
        <v>3.36</v>
      </c>
    </row>
    <row r="2940" spans="3:11">
      <c r="C2940" s="38" t="s">
        <v>1386</v>
      </c>
      <c r="D2940" s="38" t="s">
        <v>6342</v>
      </c>
      <c r="E2940" s="38"/>
      <c r="F2940" s="38" t="s">
        <v>6343</v>
      </c>
      <c r="K2940" s="44">
        <v>4.07</v>
      </c>
    </row>
    <row r="2941" spans="3:11">
      <c r="C2941" s="38" t="s">
        <v>1386</v>
      </c>
      <c r="D2941" s="38" t="s">
        <v>6344</v>
      </c>
      <c r="E2941" s="38"/>
      <c r="F2941" s="38" t="s">
        <v>6345</v>
      </c>
      <c r="K2941" s="44">
        <v>5.95</v>
      </c>
    </row>
    <row r="2942" spans="3:11">
      <c r="C2942" s="38" t="s">
        <v>1386</v>
      </c>
      <c r="D2942" s="38" t="s">
        <v>6346</v>
      </c>
      <c r="E2942" s="38"/>
      <c r="F2942" s="38" t="s">
        <v>6347</v>
      </c>
      <c r="K2942" s="44">
        <v>5.04</v>
      </c>
    </row>
    <row r="2943" spans="3:11">
      <c r="C2943" s="38" t="s">
        <v>1386</v>
      </c>
      <c r="D2943" s="38" t="s">
        <v>6348</v>
      </c>
      <c r="E2943" s="38"/>
      <c r="F2943" s="38" t="s">
        <v>6349</v>
      </c>
      <c r="K2943" s="44">
        <v>7.02</v>
      </c>
    </row>
    <row r="2944" spans="3:11">
      <c r="C2944" s="38" t="s">
        <v>1386</v>
      </c>
      <c r="D2944" s="38" t="s">
        <v>6350</v>
      </c>
      <c r="E2944" s="38"/>
      <c r="F2944" s="38" t="s">
        <v>6351</v>
      </c>
      <c r="K2944" s="44">
        <v>7.83</v>
      </c>
    </row>
    <row r="2945" spans="3:11">
      <c r="C2945" s="38" t="s">
        <v>1386</v>
      </c>
      <c r="D2945" s="38" t="s">
        <v>6352</v>
      </c>
      <c r="E2945" s="38"/>
      <c r="F2945" s="38" t="s">
        <v>6353</v>
      </c>
      <c r="K2945" s="44">
        <v>1.65</v>
      </c>
    </row>
    <row r="2946" spans="3:11">
      <c r="C2946" s="38" t="s">
        <v>1386</v>
      </c>
      <c r="D2946" s="38" t="s">
        <v>10539</v>
      </c>
      <c r="E2946" s="38"/>
      <c r="F2946" s="38" t="s">
        <v>10540</v>
      </c>
      <c r="K2946" s="44">
        <v>5.17</v>
      </c>
    </row>
    <row r="2947" spans="3:11">
      <c r="C2947" s="38" t="s">
        <v>1386</v>
      </c>
      <c r="D2947" s="38" t="s">
        <v>6354</v>
      </c>
      <c r="E2947" s="38"/>
      <c r="F2947" s="38" t="s">
        <v>6355</v>
      </c>
      <c r="K2947" s="44">
        <v>1.81</v>
      </c>
    </row>
    <row r="2948" spans="3:11">
      <c r="C2948" s="38" t="s">
        <v>1386</v>
      </c>
      <c r="D2948" s="38" t="s">
        <v>6356</v>
      </c>
      <c r="E2948" s="38"/>
      <c r="F2948" s="38" t="s">
        <v>6357</v>
      </c>
      <c r="K2948" s="44">
        <v>5.04</v>
      </c>
    </row>
    <row r="2949" spans="3:11">
      <c r="C2949" s="38" t="s">
        <v>1386</v>
      </c>
      <c r="D2949" s="38" t="s">
        <v>6358</v>
      </c>
      <c r="E2949" s="38"/>
      <c r="F2949" s="38" t="s">
        <v>6359</v>
      </c>
      <c r="K2949" s="44">
        <v>1.68</v>
      </c>
    </row>
    <row r="2950" spans="3:11">
      <c r="C2950" s="38" t="s">
        <v>1386</v>
      </c>
      <c r="D2950" s="38" t="s">
        <v>6360</v>
      </c>
      <c r="E2950" s="38"/>
      <c r="F2950" s="38" t="s">
        <v>6361</v>
      </c>
      <c r="K2950" s="44">
        <v>1.68</v>
      </c>
    </row>
    <row r="2951" spans="3:11">
      <c r="C2951" s="38" t="s">
        <v>1386</v>
      </c>
      <c r="D2951" s="38" t="s">
        <v>6362</v>
      </c>
      <c r="E2951" s="38"/>
      <c r="F2951" s="38" t="s">
        <v>6363</v>
      </c>
      <c r="K2951" s="44">
        <v>6.92</v>
      </c>
    </row>
    <row r="2952" spans="3:11">
      <c r="C2952" s="38" t="s">
        <v>1386</v>
      </c>
      <c r="D2952" s="38" t="s">
        <v>6364</v>
      </c>
      <c r="E2952" s="38"/>
      <c r="F2952" s="38" t="s">
        <v>6365</v>
      </c>
      <c r="K2952" s="44">
        <v>3.69</v>
      </c>
    </row>
    <row r="2953" spans="3:11">
      <c r="C2953" s="38" t="s">
        <v>1386</v>
      </c>
      <c r="D2953" s="38" t="s">
        <v>6366</v>
      </c>
      <c r="E2953" s="38"/>
      <c r="F2953" s="38" t="s">
        <v>6367</v>
      </c>
      <c r="K2953" s="44">
        <v>13.45</v>
      </c>
    </row>
    <row r="2954" spans="3:11">
      <c r="C2954" s="38" t="s">
        <v>1386</v>
      </c>
      <c r="D2954" s="38" t="s">
        <v>6368</v>
      </c>
      <c r="E2954" s="38"/>
      <c r="F2954" s="38" t="s">
        <v>6369</v>
      </c>
      <c r="K2954" s="44">
        <v>7.77</v>
      </c>
    </row>
    <row r="2955" spans="3:11">
      <c r="C2955" s="38" t="s">
        <v>1386</v>
      </c>
      <c r="D2955" s="38" t="s">
        <v>6370</v>
      </c>
      <c r="E2955" s="38"/>
      <c r="F2955" s="38" t="s">
        <v>6371</v>
      </c>
      <c r="K2955" s="44">
        <v>296.27999999999997</v>
      </c>
    </row>
    <row r="2956" spans="3:11">
      <c r="C2956" s="38" t="s">
        <v>1386</v>
      </c>
      <c r="D2956" s="38" t="s">
        <v>10541</v>
      </c>
      <c r="E2956" s="38"/>
      <c r="F2956" s="38" t="s">
        <v>10542</v>
      </c>
      <c r="K2956" s="44">
        <v>2.64</v>
      </c>
    </row>
    <row r="2957" spans="3:11">
      <c r="C2957" s="38" t="s">
        <v>1386</v>
      </c>
      <c r="D2957" s="38" t="s">
        <v>6372</v>
      </c>
      <c r="E2957" s="38"/>
      <c r="F2957" s="38" t="s">
        <v>6373</v>
      </c>
      <c r="K2957" s="44">
        <v>3.37</v>
      </c>
    </row>
    <row r="2958" spans="3:11">
      <c r="C2958" s="38" t="s">
        <v>1386</v>
      </c>
      <c r="D2958" s="38" t="s">
        <v>6374</v>
      </c>
      <c r="E2958" s="38"/>
      <c r="F2958" s="38" t="s">
        <v>6375</v>
      </c>
      <c r="K2958" s="44">
        <v>6.99</v>
      </c>
    </row>
    <row r="2959" spans="3:11">
      <c r="C2959" s="38" t="s">
        <v>1386</v>
      </c>
      <c r="D2959" s="38" t="s">
        <v>6376</v>
      </c>
      <c r="E2959" s="38"/>
      <c r="F2959" s="38" t="s">
        <v>6377</v>
      </c>
      <c r="K2959" s="44">
        <v>1.95</v>
      </c>
    </row>
    <row r="2960" spans="3:11">
      <c r="C2960" s="38" t="s">
        <v>1386</v>
      </c>
      <c r="D2960" s="38" t="s">
        <v>6378</v>
      </c>
      <c r="E2960" s="38"/>
      <c r="F2960" s="38" t="s">
        <v>6379</v>
      </c>
      <c r="K2960" s="44">
        <v>5.0599999999999996</v>
      </c>
    </row>
    <row r="2961" spans="3:11">
      <c r="C2961" s="38" t="s">
        <v>1386</v>
      </c>
      <c r="D2961" s="38" t="s">
        <v>6382</v>
      </c>
      <c r="E2961" s="38"/>
      <c r="F2961" s="38" t="s">
        <v>6383</v>
      </c>
      <c r="K2961" s="44">
        <v>1.68</v>
      </c>
    </row>
    <row r="2962" spans="3:11">
      <c r="C2962" s="38" t="s">
        <v>1386</v>
      </c>
      <c r="D2962" s="38" t="s">
        <v>6384</v>
      </c>
      <c r="E2962" s="38"/>
      <c r="F2962" s="38" t="s">
        <v>6385</v>
      </c>
      <c r="K2962" s="44">
        <v>5.04</v>
      </c>
    </row>
    <row r="2963" spans="3:11">
      <c r="C2963" s="38" t="s">
        <v>1386</v>
      </c>
      <c r="D2963" s="38" t="s">
        <v>6386</v>
      </c>
      <c r="E2963" s="38"/>
      <c r="F2963" s="38" t="s">
        <v>6387</v>
      </c>
      <c r="K2963" s="44">
        <v>5.95</v>
      </c>
    </row>
    <row r="2964" spans="3:11">
      <c r="C2964" s="38" t="s">
        <v>1386</v>
      </c>
      <c r="D2964" s="38" t="s">
        <v>6388</v>
      </c>
      <c r="E2964" s="38"/>
      <c r="F2964" s="38" t="s">
        <v>6389</v>
      </c>
      <c r="K2964" s="44">
        <v>1.87</v>
      </c>
    </row>
    <row r="2965" spans="3:11">
      <c r="C2965" s="38" t="s">
        <v>1386</v>
      </c>
      <c r="D2965" s="38" t="s">
        <v>6390</v>
      </c>
      <c r="E2965" s="38"/>
      <c r="F2965" s="38" t="s">
        <v>6391</v>
      </c>
      <c r="K2965" s="44">
        <v>8.4</v>
      </c>
    </row>
    <row r="2966" spans="3:11">
      <c r="C2966" s="38" t="s">
        <v>1386</v>
      </c>
      <c r="D2966" s="38" t="s">
        <v>6392</v>
      </c>
      <c r="E2966" s="38"/>
      <c r="F2966" s="38" t="s">
        <v>6393</v>
      </c>
      <c r="K2966" s="44">
        <v>3.36</v>
      </c>
    </row>
    <row r="2967" spans="3:11">
      <c r="C2967" s="38" t="s">
        <v>1386</v>
      </c>
      <c r="D2967" s="38" t="s">
        <v>10543</v>
      </c>
      <c r="E2967" s="38"/>
      <c r="F2967" s="38" t="s">
        <v>10544</v>
      </c>
      <c r="K2967" s="44">
        <v>5.18</v>
      </c>
    </row>
    <row r="2968" spans="3:11">
      <c r="C2968" s="38" t="s">
        <v>1386</v>
      </c>
      <c r="D2968" s="38" t="s">
        <v>6394</v>
      </c>
      <c r="E2968" s="38"/>
      <c r="F2968" s="38" t="s">
        <v>6395</v>
      </c>
      <c r="K2968" s="44">
        <v>16.079999999999998</v>
      </c>
    </row>
    <row r="2969" spans="3:11">
      <c r="C2969" s="38" t="s">
        <v>1386</v>
      </c>
      <c r="D2969" s="38" t="s">
        <v>6396</v>
      </c>
      <c r="E2969" s="38"/>
      <c r="F2969" s="38" t="s">
        <v>6397</v>
      </c>
      <c r="K2969" s="44">
        <v>-2.0099999999999998</v>
      </c>
    </row>
    <row r="2970" spans="3:11">
      <c r="C2970" s="38" t="s">
        <v>1386</v>
      </c>
      <c r="D2970" s="38" t="s">
        <v>6398</v>
      </c>
      <c r="E2970" s="38"/>
      <c r="F2970" s="38" t="s">
        <v>6399</v>
      </c>
      <c r="K2970" s="44">
        <v>3.38</v>
      </c>
    </row>
    <row r="2971" spans="3:11">
      <c r="C2971" s="38" t="s">
        <v>1386</v>
      </c>
      <c r="D2971" s="38" t="s">
        <v>6400</v>
      </c>
      <c r="E2971" s="38"/>
      <c r="F2971" s="38" t="s">
        <v>6401</v>
      </c>
      <c r="K2971" s="44">
        <v>3.4</v>
      </c>
    </row>
    <row r="2972" spans="3:11">
      <c r="C2972" s="38" t="s">
        <v>1386</v>
      </c>
      <c r="D2972" s="38" t="s">
        <v>6402</v>
      </c>
      <c r="E2972" s="38"/>
      <c r="F2972" s="38" t="s">
        <v>6403</v>
      </c>
      <c r="K2972" s="44">
        <v>-0.98</v>
      </c>
    </row>
    <row r="2973" spans="3:11">
      <c r="C2973" s="38" t="s">
        <v>1386</v>
      </c>
      <c r="D2973" s="38" t="s">
        <v>10545</v>
      </c>
      <c r="E2973" s="38"/>
      <c r="F2973" s="38" t="s">
        <v>10546</v>
      </c>
      <c r="K2973" s="44">
        <v>2.15</v>
      </c>
    </row>
    <row r="2974" spans="3:11">
      <c r="C2974" s="38" t="s">
        <v>1386</v>
      </c>
      <c r="D2974" s="38" t="s">
        <v>6404</v>
      </c>
      <c r="E2974" s="38"/>
      <c r="F2974" s="38" t="s">
        <v>6405</v>
      </c>
      <c r="K2974" s="44">
        <v>3.45</v>
      </c>
    </row>
    <row r="2975" spans="3:11">
      <c r="C2975" s="38" t="s">
        <v>1386</v>
      </c>
      <c r="D2975" s="38" t="s">
        <v>6406</v>
      </c>
      <c r="E2975" s="38"/>
      <c r="F2975" s="38" t="s">
        <v>6407</v>
      </c>
      <c r="K2975" s="44">
        <v>2.2000000000000002</v>
      </c>
    </row>
    <row r="2976" spans="3:11">
      <c r="C2976" s="38" t="s">
        <v>1386</v>
      </c>
      <c r="D2976" s="38" t="s">
        <v>6408</v>
      </c>
      <c r="E2976" s="38"/>
      <c r="F2976" s="38" t="s">
        <v>6409</v>
      </c>
      <c r="K2976" s="44">
        <v>2.63</v>
      </c>
    </row>
    <row r="2977" spans="3:11">
      <c r="C2977" s="38" t="s">
        <v>1386</v>
      </c>
      <c r="D2977" s="38" t="s">
        <v>6410</v>
      </c>
      <c r="E2977" s="38"/>
      <c r="F2977" s="38" t="s">
        <v>6411</v>
      </c>
      <c r="K2977" s="44">
        <v>12.44</v>
      </c>
    </row>
    <row r="2978" spans="3:11">
      <c r="C2978" s="38" t="s">
        <v>1386</v>
      </c>
      <c r="D2978" s="38" t="s">
        <v>6412</v>
      </c>
      <c r="E2978" s="38"/>
      <c r="F2978" s="38" t="s">
        <v>6413</v>
      </c>
      <c r="K2978" s="44">
        <v>1.84</v>
      </c>
    </row>
    <row r="2979" spans="3:11">
      <c r="C2979" s="38" t="s">
        <v>1386</v>
      </c>
      <c r="D2979" s="38" t="s">
        <v>6414</v>
      </c>
      <c r="E2979" s="38"/>
      <c r="F2979" s="38" t="s">
        <v>6415</v>
      </c>
      <c r="K2979" s="44">
        <v>3.46</v>
      </c>
    </row>
    <row r="2980" spans="3:11">
      <c r="C2980" s="38" t="s">
        <v>1386</v>
      </c>
      <c r="D2980" s="38" t="s">
        <v>10547</v>
      </c>
      <c r="E2980" s="38"/>
      <c r="F2980" s="38" t="s">
        <v>10548</v>
      </c>
      <c r="K2980" s="44">
        <v>-3.66</v>
      </c>
    </row>
    <row r="2981" spans="3:11">
      <c r="C2981" s="38" t="s">
        <v>1386</v>
      </c>
      <c r="D2981" s="38" t="s">
        <v>6416</v>
      </c>
      <c r="E2981" s="38"/>
      <c r="F2981" s="38" t="s">
        <v>6417</v>
      </c>
      <c r="K2981" s="44">
        <v>1.68</v>
      </c>
    </row>
    <row r="2982" spans="3:11">
      <c r="C2982" s="38" t="s">
        <v>1386</v>
      </c>
      <c r="D2982" s="38" t="s">
        <v>6418</v>
      </c>
      <c r="E2982" s="38"/>
      <c r="F2982" s="38" t="s">
        <v>6419</v>
      </c>
      <c r="K2982" s="44">
        <v>5.62</v>
      </c>
    </row>
    <row r="2983" spans="3:11">
      <c r="C2983" s="38" t="s">
        <v>1386</v>
      </c>
      <c r="D2983" s="38" t="s">
        <v>10549</v>
      </c>
      <c r="E2983" s="38"/>
      <c r="F2983" s="38" t="s">
        <v>10550</v>
      </c>
      <c r="K2983" s="44">
        <v>6.23</v>
      </c>
    </row>
    <row r="2984" spans="3:11">
      <c r="C2984" s="38" t="s">
        <v>1386</v>
      </c>
      <c r="D2984" s="38" t="s">
        <v>10551</v>
      </c>
      <c r="E2984" s="38"/>
      <c r="F2984" s="38" t="s">
        <v>10552</v>
      </c>
      <c r="K2984" s="44">
        <v>23.38</v>
      </c>
    </row>
    <row r="2985" spans="3:11">
      <c r="C2985" s="38" t="s">
        <v>1386</v>
      </c>
      <c r="D2985" s="38" t="s">
        <v>6420</v>
      </c>
      <c r="E2985" s="38"/>
      <c r="F2985" s="38" t="s">
        <v>6421</v>
      </c>
      <c r="K2985" s="44">
        <v>1.03</v>
      </c>
    </row>
    <row r="2986" spans="3:11">
      <c r="C2986" s="38" t="s">
        <v>1386</v>
      </c>
      <c r="D2986" s="38" t="s">
        <v>6422</v>
      </c>
      <c r="E2986" s="38"/>
      <c r="F2986" s="38" t="s">
        <v>6423</v>
      </c>
      <c r="K2986" s="44">
        <v>1.83</v>
      </c>
    </row>
    <row r="2987" spans="3:11">
      <c r="C2987" s="38" t="s">
        <v>1386</v>
      </c>
      <c r="D2987" s="38" t="s">
        <v>6424</v>
      </c>
      <c r="E2987" s="38"/>
      <c r="F2987" s="38" t="s">
        <v>6425</v>
      </c>
      <c r="K2987" s="44">
        <v>2.04</v>
      </c>
    </row>
    <row r="2988" spans="3:11">
      <c r="C2988" s="38" t="s">
        <v>1386</v>
      </c>
      <c r="D2988" s="38" t="s">
        <v>6426</v>
      </c>
      <c r="E2988" s="38"/>
      <c r="F2988" s="38" t="s">
        <v>6427</v>
      </c>
      <c r="K2988" s="44">
        <v>2.2599999999999998</v>
      </c>
    </row>
    <row r="2989" spans="3:11">
      <c r="C2989" s="38" t="s">
        <v>1386</v>
      </c>
      <c r="D2989" s="38" t="s">
        <v>6428</v>
      </c>
      <c r="E2989" s="38"/>
      <c r="F2989" s="38" t="s">
        <v>6429</v>
      </c>
      <c r="K2989" s="44">
        <v>5.64</v>
      </c>
    </row>
    <row r="2990" spans="3:11">
      <c r="C2990" s="38" t="s">
        <v>1386</v>
      </c>
      <c r="D2990" s="38" t="s">
        <v>6430</v>
      </c>
      <c r="E2990" s="38"/>
      <c r="F2990" s="38" t="s">
        <v>6431</v>
      </c>
      <c r="K2990" s="44">
        <v>4.08</v>
      </c>
    </row>
    <row r="2991" spans="3:11">
      <c r="C2991" s="38" t="s">
        <v>1386</v>
      </c>
      <c r="D2991" s="38" t="s">
        <v>6432</v>
      </c>
      <c r="E2991" s="38"/>
      <c r="F2991" s="38" t="s">
        <v>6433</v>
      </c>
      <c r="K2991" s="44">
        <v>6.84</v>
      </c>
    </row>
    <row r="2992" spans="3:11">
      <c r="C2992" s="38" t="s">
        <v>1386</v>
      </c>
      <c r="D2992" s="38" t="s">
        <v>10553</v>
      </c>
      <c r="E2992" s="38"/>
      <c r="F2992" s="38" t="s">
        <v>10554</v>
      </c>
      <c r="K2992" s="44">
        <v>6.52</v>
      </c>
    </row>
    <row r="2993" spans="3:11">
      <c r="C2993" s="38" t="s">
        <v>1386</v>
      </c>
      <c r="D2993" s="38" t="s">
        <v>6434</v>
      </c>
      <c r="E2993" s="38"/>
      <c r="F2993" s="38" t="s">
        <v>6435</v>
      </c>
      <c r="K2993" s="44">
        <v>57.26</v>
      </c>
    </row>
    <row r="2994" spans="3:11">
      <c r="C2994" s="38" t="s">
        <v>1386</v>
      </c>
      <c r="D2994" s="38" t="s">
        <v>6436</v>
      </c>
      <c r="E2994" s="38"/>
      <c r="F2994" s="38" t="s">
        <v>6437</v>
      </c>
      <c r="K2994" s="44">
        <v>5.14</v>
      </c>
    </row>
    <row r="2995" spans="3:11">
      <c r="C2995" s="38" t="s">
        <v>1386</v>
      </c>
      <c r="D2995" s="38" t="s">
        <v>6438</v>
      </c>
      <c r="E2995" s="38"/>
      <c r="F2995" s="38" t="s">
        <v>6439</v>
      </c>
      <c r="K2995" s="44">
        <v>4.6900000000000004</v>
      </c>
    </row>
    <row r="2996" spans="3:11">
      <c r="C2996" s="38" t="s">
        <v>1386</v>
      </c>
      <c r="D2996" s="38" t="s">
        <v>6440</v>
      </c>
      <c r="E2996" s="38"/>
      <c r="F2996" s="38" t="s">
        <v>6441</v>
      </c>
      <c r="K2996" s="44">
        <v>69.569999999999993</v>
      </c>
    </row>
    <row r="2997" spans="3:11">
      <c r="C2997" s="38" t="s">
        <v>1386</v>
      </c>
      <c r="D2997" s="38" t="s">
        <v>6442</v>
      </c>
      <c r="E2997" s="38"/>
      <c r="F2997" s="38" t="s">
        <v>6443</v>
      </c>
      <c r="K2997" s="44">
        <v>-6.27</v>
      </c>
    </row>
    <row r="2998" spans="3:11">
      <c r="C2998" s="38" t="s">
        <v>1386</v>
      </c>
      <c r="D2998" s="38" t="s">
        <v>6444</v>
      </c>
      <c r="E2998" s="38"/>
      <c r="F2998" s="38" t="s">
        <v>6445</v>
      </c>
      <c r="K2998" s="44">
        <v>5.04</v>
      </c>
    </row>
    <row r="2999" spans="3:11">
      <c r="C2999" s="38" t="s">
        <v>1386</v>
      </c>
      <c r="D2999" s="38" t="s">
        <v>6446</v>
      </c>
      <c r="E2999" s="38"/>
      <c r="F2999" s="38" t="s">
        <v>6447</v>
      </c>
      <c r="K2999" s="44">
        <v>5.04</v>
      </c>
    </row>
    <row r="3000" spans="3:11">
      <c r="C3000" s="38" t="s">
        <v>1386</v>
      </c>
      <c r="D3000" s="38" t="s">
        <v>6448</v>
      </c>
      <c r="E3000" s="38"/>
      <c r="F3000" s="38" t="s">
        <v>6449</v>
      </c>
      <c r="K3000" s="44">
        <v>6.02</v>
      </c>
    </row>
    <row r="3001" spans="3:11">
      <c r="C3001" s="38" t="s">
        <v>1386</v>
      </c>
      <c r="D3001" s="38" t="s">
        <v>6450</v>
      </c>
      <c r="E3001" s="38"/>
      <c r="F3001" s="38" t="s">
        <v>6451</v>
      </c>
      <c r="K3001" s="44">
        <v>1.7</v>
      </c>
    </row>
    <row r="3002" spans="3:11">
      <c r="C3002" s="38" t="s">
        <v>1386</v>
      </c>
      <c r="D3002" s="38" t="s">
        <v>6452</v>
      </c>
      <c r="E3002" s="38"/>
      <c r="F3002" s="38" t="s">
        <v>6453</v>
      </c>
      <c r="K3002" s="44">
        <v>5.04</v>
      </c>
    </row>
    <row r="3003" spans="3:11">
      <c r="C3003" s="38" t="s">
        <v>1386</v>
      </c>
      <c r="D3003" s="38" t="s">
        <v>6454</v>
      </c>
      <c r="E3003" s="38"/>
      <c r="F3003" s="38" t="s">
        <v>6455</v>
      </c>
      <c r="K3003" s="44">
        <v>17.47</v>
      </c>
    </row>
    <row r="3004" spans="3:11">
      <c r="C3004" s="38" t="s">
        <v>1386</v>
      </c>
      <c r="D3004" s="38" t="s">
        <v>6456</v>
      </c>
      <c r="E3004" s="38"/>
      <c r="F3004" s="38" t="s">
        <v>6457</v>
      </c>
      <c r="K3004" s="44">
        <v>5.8</v>
      </c>
    </row>
    <row r="3005" spans="3:11">
      <c r="C3005" s="38" t="s">
        <v>1386</v>
      </c>
      <c r="D3005" s="38" t="s">
        <v>6458</v>
      </c>
      <c r="E3005" s="38"/>
      <c r="F3005" s="38" t="s">
        <v>6459</v>
      </c>
      <c r="K3005" s="44">
        <v>3.49</v>
      </c>
    </row>
    <row r="3006" spans="3:11">
      <c r="C3006" s="38" t="s">
        <v>1386</v>
      </c>
      <c r="D3006" s="38" t="s">
        <v>6460</v>
      </c>
      <c r="E3006" s="38"/>
      <c r="F3006" s="38" t="s">
        <v>6461</v>
      </c>
      <c r="K3006" s="44">
        <v>1.94</v>
      </c>
    </row>
    <row r="3007" spans="3:11">
      <c r="C3007" s="38" t="s">
        <v>1386</v>
      </c>
      <c r="D3007" s="38" t="s">
        <v>6462</v>
      </c>
      <c r="E3007" s="38"/>
      <c r="F3007" s="38" t="s">
        <v>6463</v>
      </c>
      <c r="K3007" s="44">
        <v>2.0099999999999998</v>
      </c>
    </row>
    <row r="3008" spans="3:11">
      <c r="C3008" s="38" t="s">
        <v>1386</v>
      </c>
      <c r="D3008" s="38" t="s">
        <v>6464</v>
      </c>
      <c r="E3008" s="38"/>
      <c r="F3008" s="38" t="s">
        <v>6465</v>
      </c>
      <c r="K3008" s="44">
        <v>2.39</v>
      </c>
    </row>
    <row r="3009" spans="3:11">
      <c r="C3009" s="38" t="s">
        <v>1386</v>
      </c>
      <c r="D3009" s="38" t="s">
        <v>6466</v>
      </c>
      <c r="E3009" s="38"/>
      <c r="F3009" s="38" t="s">
        <v>6467</v>
      </c>
      <c r="K3009" s="44">
        <v>2.96</v>
      </c>
    </row>
    <row r="3010" spans="3:11">
      <c r="C3010" s="38" t="s">
        <v>1386</v>
      </c>
      <c r="D3010" s="38" t="s">
        <v>6468</v>
      </c>
      <c r="E3010" s="38"/>
      <c r="F3010" s="38" t="s">
        <v>6469</v>
      </c>
      <c r="K3010" s="44">
        <v>3.81</v>
      </c>
    </row>
    <row r="3011" spans="3:11">
      <c r="C3011" s="38" t="s">
        <v>1386</v>
      </c>
      <c r="D3011" s="38" t="s">
        <v>6470</v>
      </c>
      <c r="E3011" s="38"/>
      <c r="F3011" s="38" t="s">
        <v>6471</v>
      </c>
      <c r="K3011" s="44">
        <v>93.14</v>
      </c>
    </row>
    <row r="3012" spans="3:11">
      <c r="C3012" s="38" t="s">
        <v>1386</v>
      </c>
      <c r="D3012" s="38" t="s">
        <v>10555</v>
      </c>
      <c r="E3012" s="38"/>
      <c r="F3012" s="38" t="s">
        <v>10556</v>
      </c>
      <c r="K3012" s="44">
        <v>1.78</v>
      </c>
    </row>
    <row r="3013" spans="3:11">
      <c r="C3013" s="38" t="s">
        <v>1386</v>
      </c>
      <c r="D3013" s="38" t="s">
        <v>6472</v>
      </c>
      <c r="E3013" s="38"/>
      <c r="F3013" s="38" t="s">
        <v>6473</v>
      </c>
      <c r="K3013" s="44">
        <v>1.68</v>
      </c>
    </row>
    <row r="3014" spans="3:11">
      <c r="C3014" s="38" t="s">
        <v>1386</v>
      </c>
      <c r="D3014" s="38" t="s">
        <v>10557</v>
      </c>
      <c r="E3014" s="38"/>
      <c r="F3014" s="38" t="s">
        <v>10558</v>
      </c>
      <c r="K3014" s="44">
        <v>5.38</v>
      </c>
    </row>
    <row r="3015" spans="3:11">
      <c r="C3015" s="38" t="s">
        <v>1386</v>
      </c>
      <c r="D3015" s="38" t="s">
        <v>6474</v>
      </c>
      <c r="E3015" s="38"/>
      <c r="F3015" s="38" t="s">
        <v>6475</v>
      </c>
      <c r="K3015" s="44">
        <v>2.33</v>
      </c>
    </row>
    <row r="3016" spans="3:11">
      <c r="C3016" s="38" t="s">
        <v>1386</v>
      </c>
      <c r="D3016" s="38" t="s">
        <v>10559</v>
      </c>
      <c r="E3016" s="38"/>
      <c r="F3016" s="38" t="s">
        <v>10560</v>
      </c>
      <c r="K3016" s="44">
        <v>25.15</v>
      </c>
    </row>
    <row r="3017" spans="3:11">
      <c r="C3017" s="38" t="s">
        <v>1386</v>
      </c>
      <c r="D3017" s="38" t="s">
        <v>6476</v>
      </c>
      <c r="E3017" s="38"/>
      <c r="F3017" s="38" t="s">
        <v>6477</v>
      </c>
      <c r="K3017" s="44">
        <v>5.56</v>
      </c>
    </row>
    <row r="3018" spans="3:11">
      <c r="C3018" s="38" t="s">
        <v>1386</v>
      </c>
      <c r="D3018" s="38" t="s">
        <v>6478</v>
      </c>
      <c r="E3018" s="38"/>
      <c r="F3018" s="38" t="s">
        <v>6479</v>
      </c>
      <c r="K3018" s="44">
        <v>2.61</v>
      </c>
    </row>
    <row r="3019" spans="3:11">
      <c r="C3019" s="38" t="s">
        <v>1386</v>
      </c>
      <c r="D3019" s="38" t="s">
        <v>6480</v>
      </c>
      <c r="E3019" s="38"/>
      <c r="F3019" s="38" t="s">
        <v>6481</v>
      </c>
      <c r="K3019" s="44">
        <v>38.67</v>
      </c>
    </row>
    <row r="3020" spans="3:11">
      <c r="C3020" s="38" t="s">
        <v>1386</v>
      </c>
      <c r="D3020" s="38" t="s">
        <v>10561</v>
      </c>
      <c r="E3020" s="38"/>
      <c r="F3020" s="38" t="s">
        <v>10562</v>
      </c>
      <c r="K3020" s="44">
        <v>2.4300000000000002</v>
      </c>
    </row>
    <row r="3021" spans="3:11">
      <c r="C3021" s="38" t="s">
        <v>1386</v>
      </c>
      <c r="D3021" s="38" t="s">
        <v>6482</v>
      </c>
      <c r="E3021" s="38"/>
      <c r="F3021" s="38" t="s">
        <v>6483</v>
      </c>
      <c r="K3021" s="44">
        <v>1.68</v>
      </c>
    </row>
    <row r="3022" spans="3:11">
      <c r="C3022" s="38" t="s">
        <v>1386</v>
      </c>
      <c r="D3022" s="38" t="s">
        <v>6484</v>
      </c>
      <c r="E3022" s="38"/>
      <c r="F3022" s="38" t="s">
        <v>6485</v>
      </c>
      <c r="K3022" s="44">
        <v>5</v>
      </c>
    </row>
    <row r="3023" spans="3:11">
      <c r="C3023" s="38" t="s">
        <v>1386</v>
      </c>
      <c r="D3023" s="38" t="s">
        <v>6486</v>
      </c>
      <c r="E3023" s="38"/>
      <c r="F3023" s="38" t="s">
        <v>5228</v>
      </c>
      <c r="K3023" s="44">
        <v>20.7</v>
      </c>
    </row>
    <row r="3024" spans="3:11">
      <c r="C3024" s="38" t="s">
        <v>1386</v>
      </c>
      <c r="D3024" s="38" t="s">
        <v>6487</v>
      </c>
      <c r="E3024" s="38"/>
      <c r="F3024" s="38" t="s">
        <v>6488</v>
      </c>
      <c r="K3024" s="44">
        <v>2.04</v>
      </c>
    </row>
    <row r="3025" spans="3:11">
      <c r="C3025" s="38" t="s">
        <v>1386</v>
      </c>
      <c r="D3025" s="38" t="s">
        <v>6489</v>
      </c>
      <c r="E3025" s="38"/>
      <c r="F3025" s="38" t="s">
        <v>6490</v>
      </c>
      <c r="K3025" s="44">
        <v>2.5499999999999998</v>
      </c>
    </row>
    <row r="3026" spans="3:11">
      <c r="C3026" s="38" t="s">
        <v>1386</v>
      </c>
      <c r="D3026" s="38" t="s">
        <v>10563</v>
      </c>
      <c r="E3026" s="38"/>
      <c r="F3026" s="38" t="s">
        <v>5026</v>
      </c>
      <c r="K3026" s="44">
        <v>15.12</v>
      </c>
    </row>
    <row r="3027" spans="3:11">
      <c r="C3027" s="38" t="s">
        <v>1386</v>
      </c>
      <c r="D3027" s="38" t="s">
        <v>10564</v>
      </c>
      <c r="E3027" s="38"/>
      <c r="F3027" s="38" t="s">
        <v>10565</v>
      </c>
      <c r="K3027" s="44">
        <v>20.56</v>
      </c>
    </row>
    <row r="3028" spans="3:11">
      <c r="C3028" s="38" t="s">
        <v>1386</v>
      </c>
      <c r="D3028" s="38" t="s">
        <v>6491</v>
      </c>
      <c r="E3028" s="38"/>
      <c r="F3028" s="38" t="s">
        <v>6492</v>
      </c>
      <c r="K3028" s="44">
        <v>108.14</v>
      </c>
    </row>
    <row r="3029" spans="3:11">
      <c r="C3029" s="38" t="s">
        <v>1386</v>
      </c>
      <c r="D3029" s="38" t="s">
        <v>6493</v>
      </c>
      <c r="E3029" s="38"/>
      <c r="F3029" s="38" t="s">
        <v>6494</v>
      </c>
      <c r="K3029" s="44">
        <v>16.309999999999999</v>
      </c>
    </row>
    <row r="3030" spans="3:11">
      <c r="C3030" s="38" t="s">
        <v>1386</v>
      </c>
      <c r="D3030" s="38" t="s">
        <v>6495</v>
      </c>
      <c r="E3030" s="38"/>
      <c r="F3030" s="38" t="s">
        <v>6496</v>
      </c>
      <c r="K3030" s="44">
        <v>5.64</v>
      </c>
    </row>
    <row r="3031" spans="3:11">
      <c r="C3031" s="38" t="s">
        <v>1386</v>
      </c>
      <c r="D3031" s="38" t="s">
        <v>10566</v>
      </c>
      <c r="E3031" s="38"/>
      <c r="F3031" s="38" t="s">
        <v>10567</v>
      </c>
      <c r="K3031" s="44">
        <v>16.18</v>
      </c>
    </row>
    <row r="3032" spans="3:11">
      <c r="C3032" s="38" t="s">
        <v>1386</v>
      </c>
      <c r="D3032" s="38" t="s">
        <v>6497</v>
      </c>
      <c r="E3032" s="38"/>
      <c r="F3032" s="38" t="s">
        <v>6498</v>
      </c>
      <c r="K3032" s="44">
        <v>2.79</v>
      </c>
    </row>
    <row r="3033" spans="3:11">
      <c r="C3033" s="38" t="s">
        <v>1386</v>
      </c>
      <c r="D3033" s="38" t="s">
        <v>6499</v>
      </c>
      <c r="E3033" s="38"/>
      <c r="F3033" s="38" t="s">
        <v>6500</v>
      </c>
      <c r="K3033" s="44">
        <v>2.5</v>
      </c>
    </row>
    <row r="3034" spans="3:11">
      <c r="C3034" s="38" t="s">
        <v>1386</v>
      </c>
      <c r="D3034" s="38" t="s">
        <v>10568</v>
      </c>
      <c r="E3034" s="38"/>
      <c r="F3034" s="38" t="s">
        <v>10569</v>
      </c>
      <c r="K3034" s="44">
        <v>3.87</v>
      </c>
    </row>
    <row r="3035" spans="3:11">
      <c r="C3035" s="38" t="s">
        <v>1386</v>
      </c>
      <c r="D3035" s="38" t="s">
        <v>10570</v>
      </c>
      <c r="E3035" s="38"/>
      <c r="F3035" s="38" t="s">
        <v>10571</v>
      </c>
      <c r="K3035" s="44">
        <v>2.56</v>
      </c>
    </row>
    <row r="3036" spans="3:11">
      <c r="C3036" s="38" t="s">
        <v>1386</v>
      </c>
      <c r="D3036" s="38" t="s">
        <v>6501</v>
      </c>
      <c r="E3036" s="38"/>
      <c r="F3036" s="38" t="s">
        <v>6502</v>
      </c>
      <c r="K3036" s="44">
        <v>9.52</v>
      </c>
    </row>
    <row r="3037" spans="3:11">
      <c r="C3037" s="38" t="s">
        <v>1386</v>
      </c>
      <c r="D3037" s="38" t="s">
        <v>6503</v>
      </c>
      <c r="E3037" s="38"/>
      <c r="F3037" s="38" t="s">
        <v>6504</v>
      </c>
      <c r="K3037" s="44">
        <v>31.31</v>
      </c>
    </row>
    <row r="3038" spans="3:11">
      <c r="C3038" s="38" t="s">
        <v>1386</v>
      </c>
      <c r="D3038" s="38" t="s">
        <v>6505</v>
      </c>
      <c r="E3038" s="38"/>
      <c r="F3038" s="38" t="s">
        <v>6506</v>
      </c>
      <c r="K3038" s="44">
        <v>3.92</v>
      </c>
    </row>
    <row r="3039" spans="3:11">
      <c r="C3039" s="38" t="s">
        <v>1386</v>
      </c>
      <c r="D3039" s="38" t="s">
        <v>6507</v>
      </c>
      <c r="E3039" s="38"/>
      <c r="F3039" s="38" t="s">
        <v>6508</v>
      </c>
      <c r="K3039" s="44">
        <v>6.78</v>
      </c>
    </row>
    <row r="3040" spans="3:11">
      <c r="C3040" s="38" t="s">
        <v>1386</v>
      </c>
      <c r="D3040" s="38" t="s">
        <v>6509</v>
      </c>
      <c r="E3040" s="38"/>
      <c r="F3040" s="38" t="s">
        <v>6510</v>
      </c>
      <c r="K3040" s="44">
        <v>5.12</v>
      </c>
    </row>
    <row r="3041" spans="3:11">
      <c r="C3041" s="38" t="s">
        <v>1386</v>
      </c>
      <c r="D3041" s="38" t="s">
        <v>6511</v>
      </c>
      <c r="E3041" s="38"/>
      <c r="F3041" s="38" t="s">
        <v>6512</v>
      </c>
      <c r="K3041" s="44">
        <v>34.880000000000003</v>
      </c>
    </row>
    <row r="3042" spans="3:11">
      <c r="C3042" s="38" t="s">
        <v>1386</v>
      </c>
      <c r="D3042" s="38" t="s">
        <v>6513</v>
      </c>
      <c r="E3042" s="38"/>
      <c r="F3042" s="38" t="s">
        <v>6514</v>
      </c>
      <c r="K3042" s="44">
        <v>1.89</v>
      </c>
    </row>
    <row r="3043" spans="3:11">
      <c r="C3043" s="38" t="s">
        <v>1386</v>
      </c>
      <c r="D3043" s="38" t="s">
        <v>6515</v>
      </c>
      <c r="E3043" s="38"/>
      <c r="F3043" s="38" t="s">
        <v>6516</v>
      </c>
      <c r="K3043" s="44">
        <v>1.68</v>
      </c>
    </row>
    <row r="3044" spans="3:11">
      <c r="C3044" s="38" t="s">
        <v>1386</v>
      </c>
      <c r="D3044" s="38" t="s">
        <v>6517</v>
      </c>
      <c r="E3044" s="38"/>
      <c r="F3044" s="38" t="s">
        <v>6518</v>
      </c>
      <c r="K3044" s="44">
        <v>1.68</v>
      </c>
    </row>
    <row r="3045" spans="3:11">
      <c r="C3045" s="38" t="s">
        <v>1386</v>
      </c>
      <c r="D3045" s="38" t="s">
        <v>10572</v>
      </c>
      <c r="E3045" s="38"/>
      <c r="F3045" s="38" t="s">
        <v>10573</v>
      </c>
      <c r="K3045" s="44">
        <v>50.57</v>
      </c>
    </row>
    <row r="3046" spans="3:11">
      <c r="C3046" s="38" t="s">
        <v>1386</v>
      </c>
      <c r="D3046" s="38" t="s">
        <v>10574</v>
      </c>
      <c r="E3046" s="38"/>
      <c r="F3046" s="38" t="s">
        <v>10575</v>
      </c>
      <c r="K3046" s="44">
        <v>17.32</v>
      </c>
    </row>
    <row r="3047" spans="3:11">
      <c r="C3047" s="38" t="s">
        <v>1386</v>
      </c>
      <c r="D3047" s="38" t="s">
        <v>10576</v>
      </c>
      <c r="E3047" s="38"/>
      <c r="F3047" s="38" t="s">
        <v>10577</v>
      </c>
      <c r="K3047" s="44">
        <v>98.45</v>
      </c>
    </row>
    <row r="3048" spans="3:11">
      <c r="C3048" s="38" t="s">
        <v>1386</v>
      </c>
      <c r="D3048" s="38" t="s">
        <v>10578</v>
      </c>
      <c r="E3048" s="38"/>
      <c r="F3048" s="38" t="s">
        <v>10579</v>
      </c>
      <c r="K3048" s="44">
        <v>9.0299999999999994</v>
      </c>
    </row>
    <row r="3049" spans="3:11">
      <c r="C3049" s="38" t="s">
        <v>1386</v>
      </c>
      <c r="D3049" s="38" t="s">
        <v>10580</v>
      </c>
      <c r="E3049" s="38"/>
      <c r="F3049" s="38" t="s">
        <v>10581</v>
      </c>
      <c r="K3049" s="44">
        <v>1.9</v>
      </c>
    </row>
    <row r="3050" spans="3:11">
      <c r="C3050" s="38" t="s">
        <v>1386</v>
      </c>
      <c r="D3050" s="38" t="s">
        <v>10582</v>
      </c>
      <c r="E3050" s="38"/>
      <c r="F3050" s="38" t="s">
        <v>10583</v>
      </c>
      <c r="K3050" s="44">
        <v>1.68</v>
      </c>
    </row>
    <row r="3051" spans="3:11">
      <c r="C3051" s="38" t="s">
        <v>1386</v>
      </c>
      <c r="D3051" s="38" t="s">
        <v>10584</v>
      </c>
      <c r="E3051" s="38"/>
      <c r="F3051" s="38" t="s">
        <v>10585</v>
      </c>
      <c r="K3051" s="44">
        <v>2.96</v>
      </c>
    </row>
    <row r="3052" spans="3:11">
      <c r="C3052" s="38" t="s">
        <v>1386</v>
      </c>
      <c r="D3052" s="38" t="s">
        <v>10586</v>
      </c>
      <c r="E3052" s="38"/>
      <c r="F3052" s="38" t="s">
        <v>10587</v>
      </c>
      <c r="K3052" s="44">
        <v>0.08</v>
      </c>
    </row>
    <row r="3053" spans="3:11">
      <c r="C3053" s="38" t="s">
        <v>1386</v>
      </c>
      <c r="D3053" s="38" t="s">
        <v>10588</v>
      </c>
      <c r="E3053" s="38"/>
      <c r="F3053" s="38" t="s">
        <v>10589</v>
      </c>
      <c r="K3053" s="44">
        <v>100.23</v>
      </c>
    </row>
    <row r="3054" spans="3:11">
      <c r="C3054" s="38" t="s">
        <v>1386</v>
      </c>
      <c r="D3054" s="38" t="s">
        <v>10590</v>
      </c>
      <c r="E3054" s="38"/>
      <c r="F3054" s="38" t="s">
        <v>10591</v>
      </c>
      <c r="K3054" s="44">
        <v>2.27</v>
      </c>
    </row>
    <row r="3055" spans="3:11">
      <c r="C3055" s="38" t="s">
        <v>1386</v>
      </c>
      <c r="D3055" s="38" t="s">
        <v>10592</v>
      </c>
      <c r="E3055" s="38"/>
      <c r="F3055" s="38" t="s">
        <v>10593</v>
      </c>
      <c r="K3055" s="44">
        <v>0.01</v>
      </c>
    </row>
    <row r="3056" spans="3:11">
      <c r="C3056" s="38" t="s">
        <v>1386</v>
      </c>
      <c r="D3056" s="38" t="s">
        <v>10594</v>
      </c>
      <c r="E3056" s="38"/>
      <c r="F3056" s="38" t="s">
        <v>10595</v>
      </c>
      <c r="K3056" s="44">
        <v>9.83</v>
      </c>
    </row>
    <row r="3057" spans="3:11">
      <c r="C3057" s="38" t="s">
        <v>1386</v>
      </c>
      <c r="D3057" s="38" t="s">
        <v>10596</v>
      </c>
      <c r="E3057" s="38"/>
      <c r="F3057" s="38" t="s">
        <v>10597</v>
      </c>
      <c r="K3057" s="44">
        <v>0.62</v>
      </c>
    </row>
    <row r="3058" spans="3:11">
      <c r="C3058" s="38" t="s">
        <v>1386</v>
      </c>
      <c r="D3058" s="38" t="s">
        <v>10598</v>
      </c>
      <c r="E3058" s="38"/>
      <c r="F3058" s="38" t="s">
        <v>10599</v>
      </c>
      <c r="K3058" s="44">
        <v>14.28</v>
      </c>
    </row>
    <row r="3059" spans="3:11">
      <c r="C3059" s="38" t="s">
        <v>1386</v>
      </c>
      <c r="D3059" s="38" t="s">
        <v>10600</v>
      </c>
      <c r="E3059" s="38"/>
      <c r="F3059" s="38" t="s">
        <v>10601</v>
      </c>
      <c r="K3059" s="44">
        <v>0.56000000000000005</v>
      </c>
    </row>
    <row r="3060" spans="3:11">
      <c r="C3060" s="38" t="s">
        <v>1386</v>
      </c>
      <c r="D3060" s="38" t="s">
        <v>10602</v>
      </c>
      <c r="E3060" s="38"/>
      <c r="F3060" s="38" t="s">
        <v>10603</v>
      </c>
      <c r="K3060" s="44">
        <v>-0.81</v>
      </c>
    </row>
    <row r="3061" spans="3:11">
      <c r="C3061" s="38" t="s">
        <v>1386</v>
      </c>
      <c r="D3061" s="38" t="s">
        <v>10604</v>
      </c>
      <c r="E3061" s="38"/>
      <c r="F3061" s="38" t="s">
        <v>10605</v>
      </c>
      <c r="K3061" s="44">
        <v>2.15</v>
      </c>
    </row>
    <row r="3062" spans="3:11">
      <c r="C3062" s="38" t="s">
        <v>1386</v>
      </c>
      <c r="D3062" s="38" t="s">
        <v>10606</v>
      </c>
      <c r="E3062" s="38"/>
      <c r="F3062" s="38" t="s">
        <v>10607</v>
      </c>
      <c r="K3062" s="44">
        <v>0.22</v>
      </c>
    </row>
    <row r="3063" spans="3:11">
      <c r="C3063" s="38" t="s">
        <v>1386</v>
      </c>
      <c r="D3063" s="38" t="s">
        <v>10608</v>
      </c>
      <c r="E3063" s="38"/>
      <c r="F3063" s="38" t="s">
        <v>10609</v>
      </c>
      <c r="K3063" s="44">
        <v>0.67</v>
      </c>
    </row>
    <row r="3064" spans="3:11">
      <c r="C3064" s="38" t="s">
        <v>1386</v>
      </c>
      <c r="D3064" s="38" t="s">
        <v>10610</v>
      </c>
      <c r="E3064" s="38"/>
      <c r="F3064" s="38" t="s">
        <v>10611</v>
      </c>
      <c r="K3064" s="44">
        <v>42.43</v>
      </c>
    </row>
    <row r="3065" spans="3:11">
      <c r="C3065" s="38" t="s">
        <v>1386</v>
      </c>
      <c r="D3065" s="38" t="s">
        <v>10612</v>
      </c>
      <c r="E3065" s="38"/>
      <c r="F3065" s="38" t="s">
        <v>10613</v>
      </c>
      <c r="K3065" s="44">
        <v>0.01</v>
      </c>
    </row>
    <row r="3066" spans="3:11">
      <c r="C3066" s="38" t="s">
        <v>1386</v>
      </c>
      <c r="D3066" s="38" t="s">
        <v>10614</v>
      </c>
      <c r="E3066" s="38"/>
      <c r="F3066" s="38" t="s">
        <v>10615</v>
      </c>
      <c r="K3066" s="44">
        <v>3.06</v>
      </c>
    </row>
    <row r="3067" spans="3:11">
      <c r="C3067" s="38" t="s">
        <v>1386</v>
      </c>
      <c r="D3067" s="38" t="s">
        <v>10616</v>
      </c>
      <c r="E3067" s="38"/>
      <c r="F3067" s="38" t="s">
        <v>10617</v>
      </c>
      <c r="K3067" s="44">
        <v>0.01</v>
      </c>
    </row>
    <row r="3068" spans="3:11">
      <c r="C3068" s="38" t="s">
        <v>1386</v>
      </c>
      <c r="D3068" s="38" t="s">
        <v>10618</v>
      </c>
      <c r="E3068" s="38"/>
      <c r="F3068" s="38" t="s">
        <v>10619</v>
      </c>
      <c r="K3068" s="44">
        <v>0.31</v>
      </c>
    </row>
    <row r="3069" spans="3:11">
      <c r="C3069" s="38" t="s">
        <v>1386</v>
      </c>
      <c r="D3069" s="38" t="s">
        <v>10620</v>
      </c>
      <c r="E3069" s="38"/>
      <c r="F3069" s="38" t="s">
        <v>10621</v>
      </c>
      <c r="K3069" s="44">
        <v>0.28999999999999998</v>
      </c>
    </row>
    <row r="3070" spans="3:11">
      <c r="C3070" s="38" t="s">
        <v>1386</v>
      </c>
      <c r="D3070" s="38" t="s">
        <v>10622</v>
      </c>
      <c r="E3070" s="38"/>
      <c r="F3070" s="38" t="s">
        <v>10623</v>
      </c>
      <c r="K3070" s="44">
        <v>4.08</v>
      </c>
    </row>
    <row r="3071" spans="3:11">
      <c r="C3071" s="38" t="s">
        <v>1386</v>
      </c>
      <c r="D3071" s="38" t="s">
        <v>10624</v>
      </c>
      <c r="E3071" s="38"/>
      <c r="F3071" s="38" t="s">
        <v>10625</v>
      </c>
      <c r="K3071" s="44">
        <v>4.41</v>
      </c>
    </row>
    <row r="3072" spans="3:11">
      <c r="C3072" s="38" t="s">
        <v>1386</v>
      </c>
      <c r="D3072" s="38" t="s">
        <v>10626</v>
      </c>
      <c r="E3072" s="38"/>
      <c r="F3072" s="38" t="s">
        <v>10627</v>
      </c>
      <c r="K3072" s="44">
        <v>1.38</v>
      </c>
    </row>
    <row r="3073" spans="1:11">
      <c r="C3073" s="38" t="s">
        <v>1386</v>
      </c>
      <c r="D3073" s="38" t="s">
        <v>10628</v>
      </c>
      <c r="E3073" s="38"/>
      <c r="F3073" s="38" t="s">
        <v>10629</v>
      </c>
      <c r="K3073" s="44">
        <v>4.5</v>
      </c>
    </row>
    <row r="3074" spans="1:11">
      <c r="C3074" s="38" t="s">
        <v>1386</v>
      </c>
      <c r="D3074" s="38" t="s">
        <v>10630</v>
      </c>
      <c r="E3074" s="38"/>
      <c r="F3074" s="38" t="s">
        <v>10631</v>
      </c>
      <c r="K3074" s="44">
        <v>3.82</v>
      </c>
    </row>
    <row r="3075" spans="1:11">
      <c r="C3075" s="38" t="s">
        <v>1386</v>
      </c>
      <c r="D3075" s="38" t="s">
        <v>10632</v>
      </c>
      <c r="E3075" s="38"/>
      <c r="F3075" s="38" t="s">
        <v>10633</v>
      </c>
      <c r="K3075" s="44">
        <v>0.62</v>
      </c>
    </row>
    <row r="3076" spans="1:11">
      <c r="C3076" s="38" t="s">
        <v>1386</v>
      </c>
      <c r="D3076" s="38" t="s">
        <v>10634</v>
      </c>
      <c r="E3076" s="38"/>
      <c r="F3076" s="38" t="s">
        <v>10635</v>
      </c>
      <c r="K3076" s="44">
        <v>2.14</v>
      </c>
    </row>
    <row r="3077" spans="1:11">
      <c r="C3077" s="38" t="s">
        <v>1386</v>
      </c>
      <c r="D3077" s="38" t="s">
        <v>10636</v>
      </c>
      <c r="E3077" s="38"/>
      <c r="F3077" s="38" t="s">
        <v>10637</v>
      </c>
      <c r="K3077" s="44">
        <v>0.02</v>
      </c>
    </row>
    <row r="3078" spans="1:11">
      <c r="C3078" s="38" t="s">
        <v>1386</v>
      </c>
      <c r="D3078" s="38" t="s">
        <v>10638</v>
      </c>
      <c r="E3078" s="38"/>
      <c r="F3078" s="38" t="s">
        <v>10639</v>
      </c>
      <c r="K3078" s="44">
        <v>0.09</v>
      </c>
    </row>
    <row r="3079" spans="1:11">
      <c r="C3079" s="38" t="s">
        <v>1386</v>
      </c>
      <c r="D3079" s="38" t="s">
        <v>10640</v>
      </c>
      <c r="E3079" s="38"/>
      <c r="F3079" s="38" t="s">
        <v>10641</v>
      </c>
      <c r="K3079" s="44">
        <v>0.01</v>
      </c>
    </row>
    <row r="3080" spans="1:11">
      <c r="C3080" s="38" t="s">
        <v>1386</v>
      </c>
      <c r="D3080" s="38" t="s">
        <v>10642</v>
      </c>
      <c r="E3080" s="38"/>
      <c r="F3080" s="38" t="s">
        <v>10643</v>
      </c>
      <c r="K3080" s="44">
        <v>4.04</v>
      </c>
    </row>
    <row r="3081" spans="1:11">
      <c r="C3081" s="38" t="s">
        <v>1386</v>
      </c>
      <c r="D3081" s="38" t="s">
        <v>10644</v>
      </c>
      <c r="E3081" s="38"/>
      <c r="F3081" s="38" t="s">
        <v>10645</v>
      </c>
      <c r="K3081" s="44">
        <v>0.4</v>
      </c>
    </row>
    <row r="3083" spans="1:11">
      <c r="A3083" s="38" t="s">
        <v>6519</v>
      </c>
      <c r="D3083" s="38" t="s">
        <v>6520</v>
      </c>
      <c r="E3083" s="38"/>
      <c r="K3083" s="50">
        <f>SUM(K3084:K3190)</f>
        <v>1543.1200000000001</v>
      </c>
    </row>
    <row r="3084" spans="1:11">
      <c r="C3084" s="38" t="s">
        <v>1386</v>
      </c>
      <c r="D3084" s="38" t="s">
        <v>10646</v>
      </c>
      <c r="E3084" s="38"/>
      <c r="F3084" s="38" t="s">
        <v>10647</v>
      </c>
      <c r="K3084" s="44">
        <v>13.29</v>
      </c>
    </row>
    <row r="3085" spans="1:11">
      <c r="C3085" s="38" t="s">
        <v>1386</v>
      </c>
      <c r="D3085" s="38" t="s">
        <v>6521</v>
      </c>
      <c r="E3085" s="38"/>
      <c r="F3085" s="38" t="s">
        <v>6522</v>
      </c>
      <c r="K3085" s="44">
        <v>4.51</v>
      </c>
    </row>
    <row r="3086" spans="1:11">
      <c r="C3086" s="38" t="s">
        <v>1386</v>
      </c>
      <c r="D3086" s="38" t="s">
        <v>6523</v>
      </c>
      <c r="E3086" s="38"/>
      <c r="F3086" s="38" t="s">
        <v>6524</v>
      </c>
      <c r="K3086" s="44">
        <v>-5.44</v>
      </c>
    </row>
    <row r="3087" spans="1:11">
      <c r="C3087" s="38" t="s">
        <v>1386</v>
      </c>
      <c r="D3087" s="38" t="s">
        <v>6525</v>
      </c>
      <c r="E3087" s="38"/>
      <c r="F3087" s="38" t="s">
        <v>6526</v>
      </c>
      <c r="K3087" s="44">
        <v>5.04</v>
      </c>
    </row>
    <row r="3088" spans="1:11">
      <c r="C3088" s="38" t="s">
        <v>1386</v>
      </c>
      <c r="D3088" s="38" t="s">
        <v>6527</v>
      </c>
      <c r="E3088" s="38"/>
      <c r="F3088" s="38" t="s">
        <v>6528</v>
      </c>
      <c r="K3088" s="44">
        <v>5.04</v>
      </c>
    </row>
    <row r="3089" spans="3:11">
      <c r="C3089" s="38" t="s">
        <v>1386</v>
      </c>
      <c r="D3089" s="38" t="s">
        <v>6529</v>
      </c>
      <c r="E3089" s="38"/>
      <c r="F3089" s="38" t="s">
        <v>6530</v>
      </c>
      <c r="K3089" s="44">
        <v>1.19</v>
      </c>
    </row>
    <row r="3090" spans="3:11">
      <c r="C3090" s="38" t="s">
        <v>1386</v>
      </c>
      <c r="D3090" s="38" t="s">
        <v>6531</v>
      </c>
      <c r="E3090" s="38"/>
      <c r="F3090" s="38" t="s">
        <v>6532</v>
      </c>
      <c r="K3090" s="44">
        <v>3.36</v>
      </c>
    </row>
    <row r="3091" spans="3:11">
      <c r="C3091" s="38" t="s">
        <v>1386</v>
      </c>
      <c r="D3091" s="38" t="s">
        <v>6533</v>
      </c>
      <c r="E3091" s="38"/>
      <c r="F3091" s="38" t="s">
        <v>6534</v>
      </c>
      <c r="K3091" s="44">
        <v>11.38</v>
      </c>
    </row>
    <row r="3092" spans="3:11">
      <c r="C3092" s="38" t="s">
        <v>1386</v>
      </c>
      <c r="D3092" s="38" t="s">
        <v>6535</v>
      </c>
      <c r="E3092" s="38"/>
      <c r="F3092" s="38" t="s">
        <v>6536</v>
      </c>
      <c r="K3092" s="44">
        <v>24.89</v>
      </c>
    </row>
    <row r="3093" spans="3:11">
      <c r="C3093" s="38" t="s">
        <v>1386</v>
      </c>
      <c r="D3093" s="38" t="s">
        <v>6537</v>
      </c>
      <c r="E3093" s="38"/>
      <c r="F3093" s="38" t="s">
        <v>6538</v>
      </c>
      <c r="K3093" s="44">
        <v>15.12</v>
      </c>
    </row>
    <row r="3094" spans="3:11">
      <c r="C3094" s="38" t="s">
        <v>1386</v>
      </c>
      <c r="D3094" s="38" t="s">
        <v>6539</v>
      </c>
      <c r="E3094" s="38"/>
      <c r="F3094" s="38" t="s">
        <v>6540</v>
      </c>
      <c r="K3094" s="44">
        <v>16.28</v>
      </c>
    </row>
    <row r="3095" spans="3:11">
      <c r="C3095" s="38" t="s">
        <v>1386</v>
      </c>
      <c r="D3095" s="38" t="s">
        <v>6541</v>
      </c>
      <c r="E3095" s="38"/>
      <c r="F3095" s="38" t="s">
        <v>6542</v>
      </c>
      <c r="K3095" s="44">
        <v>5.3</v>
      </c>
    </row>
    <row r="3096" spans="3:11">
      <c r="C3096" s="38" t="s">
        <v>1386</v>
      </c>
      <c r="D3096" s="38" t="s">
        <v>6543</v>
      </c>
      <c r="E3096" s="38"/>
      <c r="F3096" s="38" t="s">
        <v>6544</v>
      </c>
      <c r="K3096" s="44">
        <v>28.86</v>
      </c>
    </row>
    <row r="3097" spans="3:11">
      <c r="C3097" s="38" t="s">
        <v>1386</v>
      </c>
      <c r="D3097" s="38" t="s">
        <v>6545</v>
      </c>
      <c r="E3097" s="38"/>
      <c r="F3097" s="38" t="s">
        <v>6546</v>
      </c>
      <c r="K3097" s="44">
        <v>5.04</v>
      </c>
    </row>
    <row r="3098" spans="3:11">
      <c r="C3098" s="38" t="s">
        <v>1386</v>
      </c>
      <c r="D3098" s="38" t="s">
        <v>6547</v>
      </c>
      <c r="E3098" s="38"/>
      <c r="F3098" s="38" t="s">
        <v>6548</v>
      </c>
      <c r="K3098" s="44">
        <v>4.76</v>
      </c>
    </row>
    <row r="3099" spans="3:11">
      <c r="C3099" s="38" t="s">
        <v>1386</v>
      </c>
      <c r="D3099" s="38" t="s">
        <v>6549</v>
      </c>
      <c r="E3099" s="38"/>
      <c r="F3099" s="38" t="s">
        <v>6550</v>
      </c>
      <c r="K3099" s="44">
        <v>5.04</v>
      </c>
    </row>
    <row r="3100" spans="3:11">
      <c r="C3100" s="38" t="s">
        <v>1386</v>
      </c>
      <c r="D3100" s="38" t="s">
        <v>6551</v>
      </c>
      <c r="E3100" s="38"/>
      <c r="F3100" s="38" t="s">
        <v>6552</v>
      </c>
      <c r="K3100" s="44">
        <v>1.84</v>
      </c>
    </row>
    <row r="3101" spans="3:11">
      <c r="C3101" s="38" t="s">
        <v>1386</v>
      </c>
      <c r="D3101" s="38" t="s">
        <v>6553</v>
      </c>
      <c r="E3101" s="38"/>
      <c r="F3101" s="38" t="s">
        <v>6554</v>
      </c>
      <c r="K3101" s="44">
        <v>35.36</v>
      </c>
    </row>
    <row r="3102" spans="3:11">
      <c r="C3102" s="38" t="s">
        <v>1386</v>
      </c>
      <c r="D3102" s="38" t="s">
        <v>6555</v>
      </c>
      <c r="E3102" s="38"/>
      <c r="F3102" s="38" t="s">
        <v>6556</v>
      </c>
      <c r="K3102" s="44">
        <v>5.04</v>
      </c>
    </row>
    <row r="3103" spans="3:11">
      <c r="C3103" s="38" t="s">
        <v>1386</v>
      </c>
      <c r="D3103" s="38" t="s">
        <v>6557</v>
      </c>
      <c r="E3103" s="38"/>
      <c r="F3103" s="38" t="s">
        <v>6558</v>
      </c>
      <c r="K3103" s="44">
        <v>7.73</v>
      </c>
    </row>
    <row r="3104" spans="3:11">
      <c r="C3104" s="38" t="s">
        <v>1386</v>
      </c>
      <c r="D3104" s="38" t="s">
        <v>6559</v>
      </c>
      <c r="E3104" s="38"/>
      <c r="F3104" s="38" t="s">
        <v>6560</v>
      </c>
      <c r="K3104" s="44">
        <v>9.8000000000000007</v>
      </c>
    </row>
    <row r="3105" spans="3:11">
      <c r="C3105" s="38" t="s">
        <v>1386</v>
      </c>
      <c r="D3105" s="38" t="s">
        <v>6561</v>
      </c>
      <c r="E3105" s="38"/>
      <c r="F3105" s="38" t="s">
        <v>6562</v>
      </c>
      <c r="K3105" s="44">
        <v>17.36</v>
      </c>
    </row>
    <row r="3106" spans="3:11">
      <c r="C3106" s="38" t="s">
        <v>1386</v>
      </c>
      <c r="D3106" s="38" t="s">
        <v>6563</v>
      </c>
      <c r="E3106" s="38"/>
      <c r="F3106" s="38" t="s">
        <v>6564</v>
      </c>
      <c r="K3106" s="44">
        <v>5.29</v>
      </c>
    </row>
    <row r="3107" spans="3:11">
      <c r="C3107" s="38" t="s">
        <v>1386</v>
      </c>
      <c r="D3107" s="38" t="s">
        <v>6565</v>
      </c>
      <c r="E3107" s="38"/>
      <c r="F3107" s="38" t="s">
        <v>6566</v>
      </c>
      <c r="K3107" s="44">
        <v>7.65</v>
      </c>
    </row>
    <row r="3108" spans="3:11">
      <c r="C3108" s="38" t="s">
        <v>1386</v>
      </c>
      <c r="D3108" s="38" t="s">
        <v>10648</v>
      </c>
      <c r="E3108" s="38"/>
      <c r="F3108" s="38" t="s">
        <v>10649</v>
      </c>
      <c r="K3108" s="44">
        <v>3.4</v>
      </c>
    </row>
    <row r="3109" spans="3:11">
      <c r="C3109" s="38" t="s">
        <v>1386</v>
      </c>
      <c r="D3109" s="38" t="s">
        <v>6567</v>
      </c>
      <c r="E3109" s="38"/>
      <c r="F3109" s="38" t="s">
        <v>6568</v>
      </c>
      <c r="K3109" s="44">
        <v>0.78</v>
      </c>
    </row>
    <row r="3110" spans="3:11">
      <c r="C3110" s="38" t="s">
        <v>1386</v>
      </c>
      <c r="D3110" s="38" t="s">
        <v>6569</v>
      </c>
      <c r="E3110" s="38"/>
      <c r="F3110" s="38" t="s">
        <v>6570</v>
      </c>
      <c r="K3110" s="44">
        <v>6.94</v>
      </c>
    </row>
    <row r="3111" spans="3:11">
      <c r="C3111" s="38" t="s">
        <v>1386</v>
      </c>
      <c r="D3111" s="38" t="s">
        <v>6571</v>
      </c>
      <c r="E3111" s="38"/>
      <c r="F3111" s="38" t="s">
        <v>6572</v>
      </c>
      <c r="K3111" s="44">
        <v>5.04</v>
      </c>
    </row>
    <row r="3112" spans="3:11">
      <c r="C3112" s="38" t="s">
        <v>1386</v>
      </c>
      <c r="D3112" s="38" t="s">
        <v>6573</v>
      </c>
      <c r="E3112" s="38"/>
      <c r="F3112" s="38" t="s">
        <v>6574</v>
      </c>
      <c r="K3112" s="44">
        <v>40.79</v>
      </c>
    </row>
    <row r="3113" spans="3:11">
      <c r="C3113" s="38" t="s">
        <v>1386</v>
      </c>
      <c r="D3113" s="38" t="s">
        <v>6575</v>
      </c>
      <c r="E3113" s="38"/>
      <c r="F3113" s="38" t="s">
        <v>6576</v>
      </c>
      <c r="K3113" s="44">
        <v>53.3</v>
      </c>
    </row>
    <row r="3114" spans="3:11">
      <c r="C3114" s="38" t="s">
        <v>1386</v>
      </c>
      <c r="D3114" s="38" t="s">
        <v>6577</v>
      </c>
      <c r="E3114" s="38"/>
      <c r="F3114" s="38" t="s">
        <v>6578</v>
      </c>
      <c r="K3114" s="44">
        <v>3.23</v>
      </c>
    </row>
    <row r="3115" spans="3:11">
      <c r="C3115" s="38" t="s">
        <v>1386</v>
      </c>
      <c r="D3115" s="38" t="s">
        <v>6579</v>
      </c>
      <c r="E3115" s="38"/>
      <c r="F3115" s="38" t="s">
        <v>6580</v>
      </c>
      <c r="K3115" s="44">
        <v>5.04</v>
      </c>
    </row>
    <row r="3116" spans="3:11">
      <c r="C3116" s="38" t="s">
        <v>1386</v>
      </c>
      <c r="D3116" s="38" t="s">
        <v>6581</v>
      </c>
      <c r="E3116" s="38"/>
      <c r="F3116" s="38" t="s">
        <v>6582</v>
      </c>
      <c r="K3116" s="44">
        <v>3.15</v>
      </c>
    </row>
    <row r="3117" spans="3:11">
      <c r="C3117" s="38" t="s">
        <v>1386</v>
      </c>
      <c r="D3117" s="38" t="s">
        <v>10650</v>
      </c>
      <c r="E3117" s="38"/>
      <c r="F3117" s="38" t="s">
        <v>10651</v>
      </c>
      <c r="K3117" s="44">
        <v>23.52</v>
      </c>
    </row>
    <row r="3118" spans="3:11">
      <c r="C3118" s="38" t="s">
        <v>1386</v>
      </c>
      <c r="D3118" s="38" t="s">
        <v>10652</v>
      </c>
      <c r="E3118" s="38"/>
      <c r="F3118" s="38" t="s">
        <v>10653</v>
      </c>
      <c r="K3118" s="44">
        <v>6.57</v>
      </c>
    </row>
    <row r="3119" spans="3:11">
      <c r="C3119" s="38" t="s">
        <v>1386</v>
      </c>
      <c r="D3119" s="38" t="s">
        <v>6583</v>
      </c>
      <c r="E3119" s="38"/>
      <c r="F3119" s="38" t="s">
        <v>6584</v>
      </c>
      <c r="K3119" s="44">
        <v>7.19</v>
      </c>
    </row>
    <row r="3120" spans="3:11">
      <c r="C3120" s="38" t="s">
        <v>1386</v>
      </c>
      <c r="D3120" s="38" t="s">
        <v>6585</v>
      </c>
      <c r="E3120" s="38"/>
      <c r="F3120" s="38" t="s">
        <v>6586</v>
      </c>
      <c r="K3120" s="44">
        <v>5.04</v>
      </c>
    </row>
    <row r="3121" spans="3:11">
      <c r="C3121" s="38" t="s">
        <v>1386</v>
      </c>
      <c r="D3121" s="38" t="s">
        <v>6587</v>
      </c>
      <c r="E3121" s="38"/>
      <c r="F3121" s="38" t="s">
        <v>6588</v>
      </c>
      <c r="K3121" s="44">
        <v>27.06</v>
      </c>
    </row>
    <row r="3122" spans="3:11">
      <c r="C3122" s="38" t="s">
        <v>1386</v>
      </c>
      <c r="D3122" s="38" t="s">
        <v>6589</v>
      </c>
      <c r="E3122" s="38"/>
      <c r="F3122" s="38" t="s">
        <v>6590</v>
      </c>
      <c r="K3122" s="44">
        <v>1.68</v>
      </c>
    </row>
    <row r="3123" spans="3:11">
      <c r="C3123" s="38" t="s">
        <v>1386</v>
      </c>
      <c r="D3123" s="38" t="s">
        <v>6591</v>
      </c>
      <c r="E3123" s="38"/>
      <c r="F3123" s="38" t="s">
        <v>6592</v>
      </c>
      <c r="K3123" s="44">
        <v>25.02</v>
      </c>
    </row>
    <row r="3124" spans="3:11">
      <c r="C3124" s="38" t="s">
        <v>1386</v>
      </c>
      <c r="D3124" s="38" t="s">
        <v>6593</v>
      </c>
      <c r="E3124" s="38"/>
      <c r="F3124" s="38" t="s">
        <v>6594</v>
      </c>
      <c r="K3124" s="44">
        <v>20.53</v>
      </c>
    </row>
    <row r="3125" spans="3:11">
      <c r="C3125" s="38" t="s">
        <v>1386</v>
      </c>
      <c r="D3125" s="38" t="s">
        <v>6595</v>
      </c>
      <c r="E3125" s="38"/>
      <c r="F3125" s="38" t="s">
        <v>6596</v>
      </c>
      <c r="K3125" s="44">
        <v>3.37</v>
      </c>
    </row>
    <row r="3126" spans="3:11">
      <c r="C3126" s="38" t="s">
        <v>1386</v>
      </c>
      <c r="D3126" s="38" t="s">
        <v>6597</v>
      </c>
      <c r="E3126" s="38"/>
      <c r="F3126" s="38" t="s">
        <v>6598</v>
      </c>
      <c r="K3126" s="44">
        <v>1.31</v>
      </c>
    </row>
    <row r="3127" spans="3:11">
      <c r="C3127" s="38" t="s">
        <v>1386</v>
      </c>
      <c r="D3127" s="38" t="s">
        <v>6599</v>
      </c>
      <c r="E3127" s="38"/>
      <c r="F3127" s="38" t="s">
        <v>6600</v>
      </c>
      <c r="K3127" s="44">
        <v>4.6100000000000003</v>
      </c>
    </row>
    <row r="3128" spans="3:11">
      <c r="C3128" s="38" t="s">
        <v>1386</v>
      </c>
      <c r="D3128" s="38" t="s">
        <v>6601</v>
      </c>
      <c r="E3128" s="38"/>
      <c r="F3128" s="38" t="s">
        <v>6602</v>
      </c>
      <c r="K3128" s="44">
        <v>3.36</v>
      </c>
    </row>
    <row r="3129" spans="3:11">
      <c r="C3129" s="38" t="s">
        <v>1386</v>
      </c>
      <c r="D3129" s="38" t="s">
        <v>10654</v>
      </c>
      <c r="E3129" s="38"/>
      <c r="F3129" s="38" t="s">
        <v>10655</v>
      </c>
      <c r="K3129" s="44">
        <v>-1.32</v>
      </c>
    </row>
    <row r="3130" spans="3:11">
      <c r="C3130" s="38" t="s">
        <v>1386</v>
      </c>
      <c r="D3130" s="38" t="s">
        <v>6603</v>
      </c>
      <c r="E3130" s="38"/>
      <c r="F3130" s="38" t="s">
        <v>6604</v>
      </c>
      <c r="K3130" s="44">
        <v>20.71</v>
      </c>
    </row>
    <row r="3131" spans="3:11">
      <c r="C3131" s="38" t="s">
        <v>1386</v>
      </c>
      <c r="D3131" s="38" t="s">
        <v>6605</v>
      </c>
      <c r="E3131" s="38"/>
      <c r="F3131" s="38" t="s">
        <v>6606</v>
      </c>
      <c r="K3131" s="44">
        <v>86.06</v>
      </c>
    </row>
    <row r="3132" spans="3:11">
      <c r="C3132" s="38" t="s">
        <v>1386</v>
      </c>
      <c r="D3132" s="38" t="s">
        <v>6607</v>
      </c>
      <c r="E3132" s="38"/>
      <c r="F3132" s="38" t="s">
        <v>6608</v>
      </c>
      <c r="K3132" s="44">
        <v>1.76</v>
      </c>
    </row>
    <row r="3133" spans="3:11">
      <c r="C3133" s="38" t="s">
        <v>1386</v>
      </c>
      <c r="D3133" s="38" t="s">
        <v>6609</v>
      </c>
      <c r="E3133" s="38"/>
      <c r="F3133" s="38" t="s">
        <v>6610</v>
      </c>
      <c r="K3133" s="44">
        <v>1.44</v>
      </c>
    </row>
    <row r="3134" spans="3:11">
      <c r="C3134" s="38" t="s">
        <v>1386</v>
      </c>
      <c r="D3134" s="38" t="s">
        <v>6611</v>
      </c>
      <c r="E3134" s="38"/>
      <c r="F3134" s="38" t="s">
        <v>6612</v>
      </c>
      <c r="K3134" s="44">
        <v>10.65</v>
      </c>
    </row>
    <row r="3135" spans="3:11">
      <c r="C3135" s="38" t="s">
        <v>1386</v>
      </c>
      <c r="D3135" s="38" t="s">
        <v>10656</v>
      </c>
      <c r="E3135" s="38"/>
      <c r="F3135" s="38" t="s">
        <v>10657</v>
      </c>
      <c r="K3135" s="44">
        <v>1.68</v>
      </c>
    </row>
    <row r="3136" spans="3:11">
      <c r="C3136" s="38" t="s">
        <v>1386</v>
      </c>
      <c r="D3136" s="38" t="s">
        <v>6613</v>
      </c>
      <c r="E3136" s="38"/>
      <c r="F3136" s="38" t="s">
        <v>6614</v>
      </c>
      <c r="K3136" s="44">
        <v>6.15</v>
      </c>
    </row>
    <row r="3137" spans="3:11">
      <c r="C3137" s="38" t="s">
        <v>1386</v>
      </c>
      <c r="D3137" s="38" t="s">
        <v>6615</v>
      </c>
      <c r="E3137" s="38"/>
      <c r="F3137" s="38" t="s">
        <v>6616</v>
      </c>
      <c r="K3137" s="44">
        <v>5.04</v>
      </c>
    </row>
    <row r="3138" spans="3:11">
      <c r="C3138" s="38" t="s">
        <v>1386</v>
      </c>
      <c r="D3138" s="38" t="s">
        <v>6617</v>
      </c>
      <c r="E3138" s="38"/>
      <c r="F3138" s="38" t="s">
        <v>6618</v>
      </c>
      <c r="K3138" s="44">
        <v>44.98</v>
      </c>
    </row>
    <row r="3139" spans="3:11">
      <c r="C3139" s="38" t="s">
        <v>1386</v>
      </c>
      <c r="D3139" s="38" t="s">
        <v>6619</v>
      </c>
      <c r="E3139" s="38"/>
      <c r="F3139" s="38" t="s">
        <v>6620</v>
      </c>
      <c r="K3139" s="44">
        <v>2.15</v>
      </c>
    </row>
    <row r="3140" spans="3:11">
      <c r="C3140" s="38" t="s">
        <v>1386</v>
      </c>
      <c r="D3140" s="38" t="s">
        <v>6621</v>
      </c>
      <c r="E3140" s="38"/>
      <c r="F3140" s="38" t="s">
        <v>6622</v>
      </c>
      <c r="K3140" s="44">
        <v>7.1</v>
      </c>
    </row>
    <row r="3141" spans="3:11">
      <c r="C3141" s="38" t="s">
        <v>1386</v>
      </c>
      <c r="D3141" s="38" t="s">
        <v>6623</v>
      </c>
      <c r="E3141" s="38"/>
      <c r="F3141" s="38" t="s">
        <v>6624</v>
      </c>
      <c r="K3141" s="44">
        <v>1.93</v>
      </c>
    </row>
    <row r="3142" spans="3:11">
      <c r="C3142" s="38" t="s">
        <v>1386</v>
      </c>
      <c r="D3142" s="38" t="s">
        <v>6625</v>
      </c>
      <c r="E3142" s="38"/>
      <c r="F3142" s="38" t="s">
        <v>6626</v>
      </c>
      <c r="K3142" s="44">
        <v>5.04</v>
      </c>
    </row>
    <row r="3143" spans="3:11">
      <c r="C3143" s="38" t="s">
        <v>1386</v>
      </c>
      <c r="D3143" s="38" t="s">
        <v>6627</v>
      </c>
      <c r="E3143" s="38"/>
      <c r="F3143" s="38" t="s">
        <v>6628</v>
      </c>
      <c r="K3143" s="44">
        <v>22.15</v>
      </c>
    </row>
    <row r="3144" spans="3:11">
      <c r="C3144" s="38" t="s">
        <v>1386</v>
      </c>
      <c r="D3144" s="38" t="s">
        <v>10658</v>
      </c>
      <c r="E3144" s="38"/>
      <c r="F3144" s="38" t="s">
        <v>10659</v>
      </c>
      <c r="K3144" s="44">
        <v>2.09</v>
      </c>
    </row>
    <row r="3145" spans="3:11">
      <c r="C3145" s="38" t="s">
        <v>1386</v>
      </c>
      <c r="D3145" s="38" t="s">
        <v>6629</v>
      </c>
      <c r="E3145" s="38"/>
      <c r="F3145" s="38" t="s">
        <v>6630</v>
      </c>
      <c r="K3145" s="44">
        <v>46.47</v>
      </c>
    </row>
    <row r="3146" spans="3:11">
      <c r="C3146" s="38" t="s">
        <v>1386</v>
      </c>
      <c r="D3146" s="38" t="s">
        <v>6631</v>
      </c>
      <c r="E3146" s="38"/>
      <c r="F3146" s="38" t="s">
        <v>6632</v>
      </c>
      <c r="K3146" s="44">
        <v>39.729999999999997</v>
      </c>
    </row>
    <row r="3147" spans="3:11">
      <c r="C3147" s="38" t="s">
        <v>1386</v>
      </c>
      <c r="D3147" s="38" t="s">
        <v>10660</v>
      </c>
      <c r="E3147" s="38"/>
      <c r="F3147" s="38" t="s">
        <v>10661</v>
      </c>
      <c r="K3147" s="44">
        <v>2.06</v>
      </c>
    </row>
    <row r="3148" spans="3:11">
      <c r="C3148" s="38" t="s">
        <v>1386</v>
      </c>
      <c r="D3148" s="38" t="s">
        <v>6633</v>
      </c>
      <c r="E3148" s="38"/>
      <c r="F3148" s="38" t="s">
        <v>6634</v>
      </c>
      <c r="K3148" s="44">
        <v>17.489999999999998</v>
      </c>
    </row>
    <row r="3149" spans="3:11">
      <c r="C3149" s="38" t="s">
        <v>1386</v>
      </c>
      <c r="D3149" s="38" t="s">
        <v>6635</v>
      </c>
      <c r="E3149" s="38"/>
      <c r="F3149" s="38" t="s">
        <v>6636</v>
      </c>
      <c r="K3149" s="44">
        <v>0.56000000000000005</v>
      </c>
    </row>
    <row r="3150" spans="3:11">
      <c r="C3150" s="38" t="s">
        <v>1386</v>
      </c>
      <c r="D3150" s="38" t="s">
        <v>6637</v>
      </c>
      <c r="E3150" s="38"/>
      <c r="F3150" s="38" t="s">
        <v>6638</v>
      </c>
      <c r="K3150" s="44">
        <v>10.08</v>
      </c>
    </row>
    <row r="3151" spans="3:11">
      <c r="C3151" s="38" t="s">
        <v>1386</v>
      </c>
      <c r="D3151" s="38" t="s">
        <v>10662</v>
      </c>
      <c r="E3151" s="38"/>
      <c r="F3151" s="38" t="s">
        <v>10663</v>
      </c>
      <c r="K3151" s="44">
        <v>1.68</v>
      </c>
    </row>
    <row r="3152" spans="3:11">
      <c r="C3152" s="38" t="s">
        <v>1386</v>
      </c>
      <c r="D3152" s="38" t="s">
        <v>6639</v>
      </c>
      <c r="E3152" s="38"/>
      <c r="F3152" s="38" t="s">
        <v>6640</v>
      </c>
      <c r="K3152" s="44">
        <v>155.65</v>
      </c>
    </row>
    <row r="3153" spans="3:11">
      <c r="C3153" s="38" t="s">
        <v>1386</v>
      </c>
      <c r="D3153" s="38" t="s">
        <v>10664</v>
      </c>
      <c r="E3153" s="38"/>
      <c r="F3153" s="38" t="s">
        <v>10665</v>
      </c>
      <c r="K3153" s="44">
        <v>6.28</v>
      </c>
    </row>
    <row r="3154" spans="3:11">
      <c r="C3154" s="38" t="s">
        <v>1386</v>
      </c>
      <c r="D3154" s="38" t="s">
        <v>6641</v>
      </c>
      <c r="E3154" s="38"/>
      <c r="F3154" s="38" t="s">
        <v>6642</v>
      </c>
      <c r="K3154" s="44">
        <v>26.28</v>
      </c>
    </row>
    <row r="3155" spans="3:11">
      <c r="C3155" s="38" t="s">
        <v>1386</v>
      </c>
      <c r="D3155" s="38" t="s">
        <v>6643</v>
      </c>
      <c r="E3155" s="38"/>
      <c r="F3155" s="38" t="s">
        <v>6644</v>
      </c>
      <c r="K3155" s="44">
        <v>3.7</v>
      </c>
    </row>
    <row r="3156" spans="3:11">
      <c r="C3156" s="38" t="s">
        <v>1386</v>
      </c>
      <c r="D3156" s="38" t="s">
        <v>6645</v>
      </c>
      <c r="E3156" s="38"/>
      <c r="F3156" s="38" t="s">
        <v>6646</v>
      </c>
      <c r="K3156" s="44">
        <v>76.17</v>
      </c>
    </row>
    <row r="3157" spans="3:11">
      <c r="C3157" s="38" t="s">
        <v>1386</v>
      </c>
      <c r="D3157" s="38" t="s">
        <v>6647</v>
      </c>
      <c r="E3157" s="38"/>
      <c r="F3157" s="38" t="s">
        <v>6648</v>
      </c>
      <c r="K3157" s="44">
        <v>15.82</v>
      </c>
    </row>
    <row r="3158" spans="3:11">
      <c r="C3158" s="38" t="s">
        <v>1386</v>
      </c>
      <c r="D3158" s="38" t="s">
        <v>10666</v>
      </c>
      <c r="E3158" s="38"/>
      <c r="F3158" s="38" t="s">
        <v>10667</v>
      </c>
      <c r="K3158" s="44">
        <v>26.38</v>
      </c>
    </row>
    <row r="3159" spans="3:11">
      <c r="C3159" s="38" t="s">
        <v>1386</v>
      </c>
      <c r="D3159" s="38" t="s">
        <v>6649</v>
      </c>
      <c r="E3159" s="38"/>
      <c r="F3159" s="38" t="s">
        <v>6650</v>
      </c>
      <c r="K3159" s="44">
        <v>13.45</v>
      </c>
    </row>
    <row r="3160" spans="3:11">
      <c r="C3160" s="38" t="s">
        <v>1386</v>
      </c>
      <c r="D3160" s="38" t="s">
        <v>10668</v>
      </c>
      <c r="E3160" s="38"/>
      <c r="F3160" s="38" t="s">
        <v>10669</v>
      </c>
      <c r="K3160" s="44">
        <v>13.44</v>
      </c>
    </row>
    <row r="3161" spans="3:11">
      <c r="C3161" s="38" t="s">
        <v>1386</v>
      </c>
      <c r="D3161" s="38" t="s">
        <v>6651</v>
      </c>
      <c r="E3161" s="38"/>
      <c r="F3161" s="38" t="s">
        <v>6652</v>
      </c>
      <c r="K3161" s="44">
        <v>8.81</v>
      </c>
    </row>
    <row r="3162" spans="3:11">
      <c r="C3162" s="38" t="s">
        <v>1386</v>
      </c>
      <c r="D3162" s="38" t="s">
        <v>6653</v>
      </c>
      <c r="E3162" s="38"/>
      <c r="F3162" s="38" t="s">
        <v>6654</v>
      </c>
      <c r="K3162" s="44">
        <v>3.76</v>
      </c>
    </row>
    <row r="3163" spans="3:11">
      <c r="C3163" s="38" t="s">
        <v>1386</v>
      </c>
      <c r="D3163" s="38" t="s">
        <v>10670</v>
      </c>
      <c r="E3163" s="38"/>
      <c r="F3163" s="38" t="s">
        <v>10671</v>
      </c>
      <c r="K3163" s="44">
        <v>8.8800000000000008</v>
      </c>
    </row>
    <row r="3164" spans="3:11">
      <c r="C3164" s="38" t="s">
        <v>1386</v>
      </c>
      <c r="D3164" s="38" t="s">
        <v>10672</v>
      </c>
      <c r="E3164" s="38"/>
      <c r="F3164" s="38" t="s">
        <v>10673</v>
      </c>
      <c r="K3164" s="44">
        <v>22.97</v>
      </c>
    </row>
    <row r="3165" spans="3:11">
      <c r="C3165" s="38" t="s">
        <v>1386</v>
      </c>
      <c r="D3165" s="38" t="s">
        <v>10674</v>
      </c>
      <c r="E3165" s="38"/>
      <c r="F3165" s="38" t="s">
        <v>10675</v>
      </c>
      <c r="K3165" s="44">
        <v>1.69</v>
      </c>
    </row>
    <row r="3166" spans="3:11">
      <c r="C3166" s="38" t="s">
        <v>1386</v>
      </c>
      <c r="D3166" s="38" t="s">
        <v>10676</v>
      </c>
      <c r="E3166" s="38"/>
      <c r="F3166" s="38" t="s">
        <v>10677</v>
      </c>
      <c r="K3166" s="44">
        <v>50.33</v>
      </c>
    </row>
    <row r="3167" spans="3:11">
      <c r="C3167" s="38" t="s">
        <v>1386</v>
      </c>
      <c r="D3167" s="38" t="s">
        <v>10678</v>
      </c>
      <c r="E3167" s="38"/>
      <c r="F3167" s="38" t="s">
        <v>10679</v>
      </c>
      <c r="K3167" s="44">
        <v>8.4</v>
      </c>
    </row>
    <row r="3168" spans="3:11">
      <c r="C3168" s="38" t="s">
        <v>1386</v>
      </c>
      <c r="D3168" s="38" t="s">
        <v>10680</v>
      </c>
      <c r="E3168" s="38"/>
      <c r="F3168" s="38" t="s">
        <v>10681</v>
      </c>
      <c r="K3168" s="44">
        <v>144.88999999999999</v>
      </c>
    </row>
    <row r="3169" spans="3:11">
      <c r="C3169" s="38" t="s">
        <v>1386</v>
      </c>
      <c r="D3169" s="38" t="s">
        <v>10682</v>
      </c>
      <c r="E3169" s="38"/>
      <c r="F3169" s="38" t="s">
        <v>10683</v>
      </c>
      <c r="K3169" s="44">
        <v>3.36</v>
      </c>
    </row>
    <row r="3170" spans="3:11">
      <c r="C3170" s="38" t="s">
        <v>1386</v>
      </c>
      <c r="D3170" s="38" t="s">
        <v>10684</v>
      </c>
      <c r="E3170" s="38"/>
      <c r="F3170" s="38" t="s">
        <v>10685</v>
      </c>
      <c r="K3170" s="44">
        <v>90.02</v>
      </c>
    </row>
    <row r="3171" spans="3:11">
      <c r="C3171" s="38" t="s">
        <v>1386</v>
      </c>
      <c r="D3171" s="38" t="s">
        <v>10686</v>
      </c>
      <c r="E3171" s="38"/>
      <c r="F3171" s="38" t="s">
        <v>10687</v>
      </c>
      <c r="K3171" s="44">
        <v>0.13</v>
      </c>
    </row>
    <row r="3172" spans="3:11">
      <c r="C3172" s="38" t="s">
        <v>1386</v>
      </c>
      <c r="D3172" s="38" t="s">
        <v>10688</v>
      </c>
      <c r="E3172" s="38"/>
      <c r="F3172" s="38" t="s">
        <v>10689</v>
      </c>
      <c r="K3172" s="44">
        <v>0.25</v>
      </c>
    </row>
    <row r="3173" spans="3:11">
      <c r="C3173" s="38" t="s">
        <v>1386</v>
      </c>
      <c r="D3173" s="38" t="s">
        <v>10690</v>
      </c>
      <c r="E3173" s="38"/>
      <c r="F3173" s="38" t="s">
        <v>10691</v>
      </c>
      <c r="K3173" s="44">
        <v>1.59</v>
      </c>
    </row>
    <row r="3174" spans="3:11">
      <c r="C3174" s="38" t="s">
        <v>1386</v>
      </c>
      <c r="D3174" s="38" t="s">
        <v>10692</v>
      </c>
      <c r="E3174" s="38"/>
      <c r="F3174" s="38" t="s">
        <v>10693</v>
      </c>
      <c r="K3174" s="44">
        <v>-0.85</v>
      </c>
    </row>
    <row r="3175" spans="3:11">
      <c r="C3175" s="38" t="s">
        <v>1386</v>
      </c>
      <c r="D3175" s="38" t="s">
        <v>10694</v>
      </c>
      <c r="E3175" s="38"/>
      <c r="F3175" s="38" t="s">
        <v>10695</v>
      </c>
      <c r="K3175" s="44">
        <v>1.05</v>
      </c>
    </row>
    <row r="3176" spans="3:11">
      <c r="C3176" s="38" t="s">
        <v>1386</v>
      </c>
      <c r="D3176" s="38" t="s">
        <v>10696</v>
      </c>
      <c r="E3176" s="38"/>
      <c r="F3176" s="38" t="s">
        <v>10697</v>
      </c>
      <c r="K3176" s="44">
        <v>3.19</v>
      </c>
    </row>
    <row r="3177" spans="3:11">
      <c r="C3177" s="38" t="s">
        <v>1386</v>
      </c>
      <c r="D3177" s="38" t="s">
        <v>10698</v>
      </c>
      <c r="E3177" s="38"/>
      <c r="F3177" s="38" t="s">
        <v>10699</v>
      </c>
      <c r="K3177" s="44">
        <v>0.82</v>
      </c>
    </row>
    <row r="3178" spans="3:11">
      <c r="C3178" s="38" t="s">
        <v>1386</v>
      </c>
      <c r="D3178" s="38" t="s">
        <v>10700</v>
      </c>
      <c r="E3178" s="38"/>
      <c r="F3178" s="38" t="s">
        <v>10701</v>
      </c>
      <c r="K3178" s="44">
        <v>0.1</v>
      </c>
    </row>
    <row r="3179" spans="3:11">
      <c r="C3179" s="38" t="s">
        <v>1386</v>
      </c>
      <c r="D3179" s="38" t="s">
        <v>10702</v>
      </c>
      <c r="E3179" s="38"/>
      <c r="F3179" s="38" t="s">
        <v>6417</v>
      </c>
      <c r="K3179" s="44">
        <v>0.78</v>
      </c>
    </row>
    <row r="3180" spans="3:11">
      <c r="C3180" s="38" t="s">
        <v>1386</v>
      </c>
      <c r="D3180" s="38" t="s">
        <v>10703</v>
      </c>
      <c r="E3180" s="38"/>
      <c r="F3180" s="38" t="s">
        <v>10704</v>
      </c>
      <c r="K3180" s="44">
        <v>1.27</v>
      </c>
    </row>
    <row r="3181" spans="3:11">
      <c r="C3181" s="38" t="s">
        <v>1386</v>
      </c>
      <c r="D3181" s="38" t="s">
        <v>10705</v>
      </c>
      <c r="E3181" s="38"/>
      <c r="F3181" s="38" t="s">
        <v>10706</v>
      </c>
      <c r="K3181" s="44">
        <v>0.02</v>
      </c>
    </row>
    <row r="3182" spans="3:11">
      <c r="C3182" s="38" t="s">
        <v>1386</v>
      </c>
      <c r="D3182" s="38" t="s">
        <v>6655</v>
      </c>
      <c r="E3182" s="38"/>
      <c r="F3182" s="38" t="s">
        <v>6656</v>
      </c>
      <c r="K3182" s="44">
        <v>1.02</v>
      </c>
    </row>
    <row r="3183" spans="3:11">
      <c r="C3183" s="38" t="s">
        <v>1386</v>
      </c>
      <c r="D3183" s="38" t="s">
        <v>6657</v>
      </c>
      <c r="E3183" s="38"/>
      <c r="F3183" s="38" t="s">
        <v>6658</v>
      </c>
      <c r="K3183" s="44">
        <v>-4.5999999999999996</v>
      </c>
    </row>
    <row r="3184" spans="3:11">
      <c r="C3184" s="38" t="s">
        <v>1386</v>
      </c>
      <c r="D3184" s="38" t="s">
        <v>6659</v>
      </c>
      <c r="E3184" s="38"/>
      <c r="F3184" s="38" t="s">
        <v>6660</v>
      </c>
      <c r="K3184" s="44">
        <v>16.91</v>
      </c>
    </row>
    <row r="3185" spans="1:11">
      <c r="C3185" s="38" t="s">
        <v>1386</v>
      </c>
      <c r="D3185" s="38" t="s">
        <v>8398</v>
      </c>
      <c r="E3185" s="38"/>
      <c r="F3185" s="38" t="s">
        <v>8399</v>
      </c>
      <c r="K3185" s="44">
        <v>-1.69</v>
      </c>
    </row>
    <row r="3186" spans="1:11">
      <c r="C3186" s="38" t="s">
        <v>1386</v>
      </c>
      <c r="D3186" s="38" t="s">
        <v>6661</v>
      </c>
      <c r="E3186" s="38"/>
      <c r="F3186" s="38" t="s">
        <v>6662</v>
      </c>
      <c r="K3186" s="44">
        <v>-2.0699999999999998</v>
      </c>
    </row>
    <row r="3187" spans="1:11">
      <c r="C3187" s="38" t="s">
        <v>1386</v>
      </c>
      <c r="D3187" s="38" t="s">
        <v>6663</v>
      </c>
      <c r="E3187" s="38"/>
      <c r="F3187" s="38" t="s">
        <v>6664</v>
      </c>
      <c r="K3187" s="44">
        <v>17.079999999999998</v>
      </c>
    </row>
    <row r="3188" spans="1:11">
      <c r="C3188" s="38" t="s">
        <v>1386</v>
      </c>
      <c r="D3188" s="38" t="s">
        <v>6665</v>
      </c>
      <c r="E3188" s="38"/>
      <c r="F3188" s="38" t="s">
        <v>6666</v>
      </c>
      <c r="K3188" s="44">
        <v>8.14</v>
      </c>
    </row>
    <row r="3189" spans="1:11">
      <c r="C3189" s="38" t="s">
        <v>1386</v>
      </c>
      <c r="D3189" s="38" t="s">
        <v>6667</v>
      </c>
      <c r="E3189" s="38"/>
      <c r="F3189" s="38" t="s">
        <v>6668</v>
      </c>
      <c r="K3189" s="44">
        <v>0.75</v>
      </c>
    </row>
    <row r="3190" spans="1:11">
      <c r="C3190" s="38" t="s">
        <v>1386</v>
      </c>
      <c r="D3190" s="38" t="s">
        <v>10707</v>
      </c>
      <c r="E3190" s="38"/>
      <c r="F3190" s="38" t="s">
        <v>10708</v>
      </c>
      <c r="K3190" s="44">
        <v>-1.39</v>
      </c>
    </row>
    <row r="3192" spans="1:11">
      <c r="A3192" s="38" t="s">
        <v>6669</v>
      </c>
      <c r="D3192" s="38" t="s">
        <v>6670</v>
      </c>
      <c r="E3192" s="38"/>
      <c r="K3192" s="50">
        <f>SUM(K3193:K4058)</f>
        <v>24252.800000000057</v>
      </c>
    </row>
    <row r="3193" spans="1:11">
      <c r="C3193" s="38" t="s">
        <v>1386</v>
      </c>
      <c r="D3193" s="38" t="s">
        <v>6671</v>
      </c>
      <c r="E3193" s="38"/>
      <c r="F3193" s="38" t="s">
        <v>6672</v>
      </c>
      <c r="K3193" s="44">
        <v>13.28</v>
      </c>
    </row>
    <row r="3194" spans="1:11">
      <c r="C3194" s="38" t="s">
        <v>1386</v>
      </c>
      <c r="D3194" s="38" t="s">
        <v>6673</v>
      </c>
      <c r="E3194" s="38"/>
      <c r="F3194" s="38" t="s">
        <v>6674</v>
      </c>
      <c r="K3194" s="44">
        <v>5859.98</v>
      </c>
    </row>
    <row r="3195" spans="1:11">
      <c r="C3195" s="38" t="s">
        <v>1386</v>
      </c>
      <c r="D3195" s="38" t="s">
        <v>6675</v>
      </c>
      <c r="E3195" s="38"/>
      <c r="F3195" s="38" t="s">
        <v>6167</v>
      </c>
      <c r="K3195" s="44">
        <v>1.95</v>
      </c>
    </row>
    <row r="3196" spans="1:11">
      <c r="C3196" s="38" t="s">
        <v>1386</v>
      </c>
      <c r="D3196" s="38" t="s">
        <v>6676</v>
      </c>
      <c r="E3196" s="38"/>
      <c r="F3196" s="38" t="s">
        <v>6677</v>
      </c>
      <c r="K3196" s="44">
        <v>4.91</v>
      </c>
    </row>
    <row r="3197" spans="1:11">
      <c r="C3197" s="38" t="s">
        <v>1386</v>
      </c>
      <c r="D3197" s="38" t="s">
        <v>6678</v>
      </c>
      <c r="E3197" s="38"/>
      <c r="F3197" s="38" t="s">
        <v>6679</v>
      </c>
      <c r="K3197" s="44">
        <v>15.12</v>
      </c>
    </row>
    <row r="3198" spans="1:11">
      <c r="C3198" s="38" t="s">
        <v>1386</v>
      </c>
      <c r="D3198" s="38" t="s">
        <v>6680</v>
      </c>
      <c r="E3198" s="38"/>
      <c r="F3198" s="38" t="s">
        <v>6681</v>
      </c>
      <c r="K3198" s="44">
        <v>148.44</v>
      </c>
    </row>
    <row r="3199" spans="1:11">
      <c r="C3199" s="38" t="s">
        <v>1386</v>
      </c>
      <c r="D3199" s="38" t="s">
        <v>6682</v>
      </c>
      <c r="E3199" s="38"/>
      <c r="F3199" s="38" t="s">
        <v>6683</v>
      </c>
      <c r="K3199" s="44">
        <v>39.56</v>
      </c>
    </row>
    <row r="3200" spans="1:11">
      <c r="C3200" s="38" t="s">
        <v>1386</v>
      </c>
      <c r="D3200" s="38" t="s">
        <v>6684</v>
      </c>
      <c r="E3200" s="38"/>
      <c r="F3200" s="38" t="s">
        <v>6685</v>
      </c>
      <c r="K3200" s="44">
        <v>3.81</v>
      </c>
    </row>
    <row r="3201" spans="3:11">
      <c r="C3201" s="38" t="s">
        <v>1386</v>
      </c>
      <c r="D3201" s="38" t="s">
        <v>6686</v>
      </c>
      <c r="E3201" s="38"/>
      <c r="F3201" s="38" t="s">
        <v>6687</v>
      </c>
      <c r="K3201" s="44">
        <v>29.88</v>
      </c>
    </row>
    <row r="3202" spans="3:11">
      <c r="C3202" s="38" t="s">
        <v>1386</v>
      </c>
      <c r="D3202" s="38" t="s">
        <v>6688</v>
      </c>
      <c r="E3202" s="38"/>
      <c r="F3202" s="38" t="s">
        <v>6689</v>
      </c>
      <c r="K3202" s="44">
        <v>5.61</v>
      </c>
    </row>
    <row r="3203" spans="3:11">
      <c r="C3203" s="38" t="s">
        <v>1386</v>
      </c>
      <c r="D3203" s="38" t="s">
        <v>6690</v>
      </c>
      <c r="E3203" s="38"/>
      <c r="F3203" s="38" t="s">
        <v>6691</v>
      </c>
      <c r="K3203" s="44">
        <v>10.94</v>
      </c>
    </row>
    <row r="3204" spans="3:11">
      <c r="C3204" s="38" t="s">
        <v>1386</v>
      </c>
      <c r="D3204" s="38" t="s">
        <v>6692</v>
      </c>
      <c r="E3204" s="38"/>
      <c r="F3204" s="38" t="s">
        <v>6693</v>
      </c>
      <c r="K3204" s="44">
        <v>57.52</v>
      </c>
    </row>
    <row r="3205" spans="3:11">
      <c r="C3205" s="38" t="s">
        <v>1386</v>
      </c>
      <c r="D3205" s="38" t="s">
        <v>6694</v>
      </c>
      <c r="E3205" s="38"/>
      <c r="F3205" s="38" t="s">
        <v>6695</v>
      </c>
      <c r="K3205" s="44">
        <v>2.73</v>
      </c>
    </row>
    <row r="3206" spans="3:11">
      <c r="C3206" s="38" t="s">
        <v>1386</v>
      </c>
      <c r="D3206" s="38" t="s">
        <v>6696</v>
      </c>
      <c r="E3206" s="38"/>
      <c r="F3206" s="38" t="s">
        <v>6697</v>
      </c>
      <c r="K3206" s="44">
        <v>1.68</v>
      </c>
    </row>
    <row r="3207" spans="3:11">
      <c r="C3207" s="38" t="s">
        <v>1386</v>
      </c>
      <c r="D3207" s="38" t="s">
        <v>6698</v>
      </c>
      <c r="E3207" s="38"/>
      <c r="F3207" s="38" t="s">
        <v>6699</v>
      </c>
      <c r="K3207" s="44">
        <v>9.66</v>
      </c>
    </row>
    <row r="3208" spans="3:11">
      <c r="C3208" s="38" t="s">
        <v>1386</v>
      </c>
      <c r="D3208" s="38" t="s">
        <v>6700</v>
      </c>
      <c r="E3208" s="38"/>
      <c r="F3208" s="38" t="s">
        <v>6701</v>
      </c>
      <c r="K3208" s="44">
        <v>75.510000000000005</v>
      </c>
    </row>
    <row r="3209" spans="3:11">
      <c r="C3209" s="38" t="s">
        <v>1386</v>
      </c>
      <c r="D3209" s="38" t="s">
        <v>6702</v>
      </c>
      <c r="E3209" s="38"/>
      <c r="F3209" s="38" t="s">
        <v>6703</v>
      </c>
      <c r="K3209" s="44">
        <v>1.68</v>
      </c>
    </row>
    <row r="3210" spans="3:11">
      <c r="C3210" s="38" t="s">
        <v>1386</v>
      </c>
      <c r="D3210" s="38" t="s">
        <v>6704</v>
      </c>
      <c r="E3210" s="38"/>
      <c r="F3210" s="38" t="s">
        <v>6705</v>
      </c>
      <c r="K3210" s="44">
        <v>5.28</v>
      </c>
    </row>
    <row r="3211" spans="3:11">
      <c r="C3211" s="38" t="s">
        <v>1386</v>
      </c>
      <c r="D3211" s="38" t="s">
        <v>6706</v>
      </c>
      <c r="E3211" s="38"/>
      <c r="F3211" s="38" t="s">
        <v>6707</v>
      </c>
      <c r="K3211" s="44">
        <v>26.88</v>
      </c>
    </row>
    <row r="3212" spans="3:11">
      <c r="C3212" s="38" t="s">
        <v>1386</v>
      </c>
      <c r="D3212" s="38" t="s">
        <v>6708</v>
      </c>
      <c r="E3212" s="38"/>
      <c r="F3212" s="38" t="s">
        <v>6709</v>
      </c>
      <c r="K3212" s="44">
        <v>1.72</v>
      </c>
    </row>
    <row r="3213" spans="3:11">
      <c r="C3213" s="38" t="s">
        <v>1386</v>
      </c>
      <c r="D3213" s="38" t="s">
        <v>6710</v>
      </c>
      <c r="E3213" s="38"/>
      <c r="F3213" s="38" t="s">
        <v>6711</v>
      </c>
      <c r="K3213" s="44">
        <v>26.39</v>
      </c>
    </row>
    <row r="3214" spans="3:11">
      <c r="C3214" s="38" t="s">
        <v>1386</v>
      </c>
      <c r="D3214" s="38" t="s">
        <v>6712</v>
      </c>
      <c r="E3214" s="38"/>
      <c r="F3214" s="38" t="s">
        <v>6713</v>
      </c>
      <c r="K3214" s="44">
        <v>7.94</v>
      </c>
    </row>
    <row r="3215" spans="3:11">
      <c r="C3215" s="38" t="s">
        <v>1386</v>
      </c>
      <c r="D3215" s="38" t="s">
        <v>6714</v>
      </c>
      <c r="E3215" s="38"/>
      <c r="F3215" s="38" t="s">
        <v>6715</v>
      </c>
      <c r="K3215" s="44">
        <v>5.72</v>
      </c>
    </row>
    <row r="3216" spans="3:11">
      <c r="C3216" s="38" t="s">
        <v>1386</v>
      </c>
      <c r="D3216" s="38" t="s">
        <v>6716</v>
      </c>
      <c r="E3216" s="38"/>
      <c r="F3216" s="38" t="s">
        <v>6717</v>
      </c>
      <c r="K3216" s="44">
        <v>1.96</v>
      </c>
    </row>
    <row r="3217" spans="3:11">
      <c r="C3217" s="38" t="s">
        <v>1386</v>
      </c>
      <c r="D3217" s="38" t="s">
        <v>6718</v>
      </c>
      <c r="E3217" s="38"/>
      <c r="F3217" s="38" t="s">
        <v>6719</v>
      </c>
      <c r="K3217" s="44">
        <v>5.04</v>
      </c>
    </row>
    <row r="3218" spans="3:11">
      <c r="C3218" s="38" t="s">
        <v>1386</v>
      </c>
      <c r="D3218" s="38" t="s">
        <v>6720</v>
      </c>
      <c r="E3218" s="38"/>
      <c r="F3218" s="38" t="s">
        <v>6721</v>
      </c>
      <c r="K3218" s="44">
        <v>18.59</v>
      </c>
    </row>
    <row r="3219" spans="3:11">
      <c r="C3219" s="38" t="s">
        <v>1386</v>
      </c>
      <c r="D3219" s="38" t="s">
        <v>6722</v>
      </c>
      <c r="E3219" s="38"/>
      <c r="F3219" s="38" t="s">
        <v>6723</v>
      </c>
      <c r="K3219" s="44">
        <v>5.04</v>
      </c>
    </row>
    <row r="3220" spans="3:11">
      <c r="C3220" s="38" t="s">
        <v>1386</v>
      </c>
      <c r="D3220" s="38" t="s">
        <v>6724</v>
      </c>
      <c r="E3220" s="38"/>
      <c r="F3220" s="38" t="s">
        <v>6725</v>
      </c>
      <c r="K3220" s="44">
        <v>15.43</v>
      </c>
    </row>
    <row r="3221" spans="3:11">
      <c r="C3221" s="38" t="s">
        <v>1386</v>
      </c>
      <c r="D3221" s="38" t="s">
        <v>6726</v>
      </c>
      <c r="E3221" s="38"/>
      <c r="F3221" s="38" t="s">
        <v>6727</v>
      </c>
      <c r="K3221" s="44">
        <v>3.56</v>
      </c>
    </row>
    <row r="3222" spans="3:11">
      <c r="C3222" s="38" t="s">
        <v>1386</v>
      </c>
      <c r="D3222" s="38" t="s">
        <v>6728</v>
      </c>
      <c r="E3222" s="38"/>
      <c r="F3222" s="38" t="s">
        <v>6729</v>
      </c>
      <c r="K3222" s="44">
        <v>29.86</v>
      </c>
    </row>
    <row r="3223" spans="3:11">
      <c r="C3223" s="38" t="s">
        <v>1386</v>
      </c>
      <c r="D3223" s="38" t="s">
        <v>10709</v>
      </c>
      <c r="E3223" s="38"/>
      <c r="F3223" s="38" t="s">
        <v>10710</v>
      </c>
      <c r="K3223" s="44">
        <v>1.7</v>
      </c>
    </row>
    <row r="3224" spans="3:11">
      <c r="C3224" s="38" t="s">
        <v>1386</v>
      </c>
      <c r="D3224" s="38" t="s">
        <v>6730</v>
      </c>
      <c r="E3224" s="38"/>
      <c r="F3224" s="38" t="s">
        <v>6731</v>
      </c>
      <c r="K3224" s="44">
        <v>23.86</v>
      </c>
    </row>
    <row r="3225" spans="3:11">
      <c r="C3225" s="38" t="s">
        <v>1386</v>
      </c>
      <c r="D3225" s="38" t="s">
        <v>6732</v>
      </c>
      <c r="E3225" s="38"/>
      <c r="F3225" s="38" t="s">
        <v>6733</v>
      </c>
      <c r="K3225" s="44">
        <v>35.28</v>
      </c>
    </row>
    <row r="3226" spans="3:11">
      <c r="C3226" s="38" t="s">
        <v>1386</v>
      </c>
      <c r="D3226" s="38" t="s">
        <v>6734</v>
      </c>
      <c r="E3226" s="38"/>
      <c r="F3226" s="38" t="s">
        <v>6735</v>
      </c>
      <c r="K3226" s="44">
        <v>0.1</v>
      </c>
    </row>
    <row r="3227" spans="3:11">
      <c r="C3227" s="38" t="s">
        <v>1386</v>
      </c>
      <c r="D3227" s="38" t="s">
        <v>6736</v>
      </c>
      <c r="E3227" s="38"/>
      <c r="F3227" s="38" t="s">
        <v>6737</v>
      </c>
      <c r="K3227" s="44">
        <v>4.32</v>
      </c>
    </row>
    <row r="3228" spans="3:11">
      <c r="C3228" s="38" t="s">
        <v>1386</v>
      </c>
      <c r="D3228" s="38" t="s">
        <v>6738</v>
      </c>
      <c r="E3228" s="38"/>
      <c r="F3228" s="38" t="s">
        <v>6739</v>
      </c>
      <c r="K3228" s="44">
        <v>5.04</v>
      </c>
    </row>
    <row r="3229" spans="3:11">
      <c r="C3229" s="38" t="s">
        <v>1386</v>
      </c>
      <c r="D3229" s="38" t="s">
        <v>6740</v>
      </c>
      <c r="E3229" s="38"/>
      <c r="F3229" s="38" t="s">
        <v>6741</v>
      </c>
      <c r="K3229" s="44">
        <v>5.04</v>
      </c>
    </row>
    <row r="3230" spans="3:11">
      <c r="C3230" s="38" t="s">
        <v>1386</v>
      </c>
      <c r="D3230" s="38" t="s">
        <v>6742</v>
      </c>
      <c r="E3230" s="38"/>
      <c r="F3230" s="38" t="s">
        <v>6743</v>
      </c>
      <c r="K3230" s="44">
        <v>8.31</v>
      </c>
    </row>
    <row r="3231" spans="3:11">
      <c r="C3231" s="38" t="s">
        <v>1386</v>
      </c>
      <c r="D3231" s="38" t="s">
        <v>6744</v>
      </c>
      <c r="E3231" s="38"/>
      <c r="F3231" s="38" t="s">
        <v>6745</v>
      </c>
      <c r="K3231" s="44">
        <v>5.98</v>
      </c>
    </row>
    <row r="3232" spans="3:11">
      <c r="C3232" s="38" t="s">
        <v>1386</v>
      </c>
      <c r="D3232" s="38" t="s">
        <v>6746</v>
      </c>
      <c r="E3232" s="38"/>
      <c r="F3232" s="38" t="s">
        <v>6747</v>
      </c>
      <c r="K3232" s="44">
        <v>1.68</v>
      </c>
    </row>
    <row r="3233" spans="3:11">
      <c r="C3233" s="38" t="s">
        <v>1386</v>
      </c>
      <c r="D3233" s="38" t="s">
        <v>6748</v>
      </c>
      <c r="E3233" s="38"/>
      <c r="F3233" s="38" t="s">
        <v>6749</v>
      </c>
      <c r="K3233" s="44">
        <v>3.47</v>
      </c>
    </row>
    <row r="3234" spans="3:11">
      <c r="C3234" s="38" t="s">
        <v>1386</v>
      </c>
      <c r="D3234" s="38" t="s">
        <v>6750</v>
      </c>
      <c r="E3234" s="38"/>
      <c r="F3234" s="38" t="s">
        <v>6751</v>
      </c>
      <c r="K3234" s="44">
        <v>4.8899999999999997</v>
      </c>
    </row>
    <row r="3235" spans="3:11">
      <c r="C3235" s="38" t="s">
        <v>1386</v>
      </c>
      <c r="D3235" s="38" t="s">
        <v>6752</v>
      </c>
      <c r="E3235" s="38"/>
      <c r="F3235" s="38" t="s">
        <v>6753</v>
      </c>
      <c r="K3235" s="44">
        <v>68.39</v>
      </c>
    </row>
    <row r="3236" spans="3:11">
      <c r="C3236" s="38" t="s">
        <v>1386</v>
      </c>
      <c r="D3236" s="38" t="s">
        <v>6754</v>
      </c>
      <c r="E3236" s="38"/>
      <c r="F3236" s="38" t="s">
        <v>6755</v>
      </c>
      <c r="K3236" s="44">
        <v>6.29</v>
      </c>
    </row>
    <row r="3237" spans="3:11">
      <c r="C3237" s="38" t="s">
        <v>1386</v>
      </c>
      <c r="D3237" s="38" t="s">
        <v>6756</v>
      </c>
      <c r="E3237" s="38"/>
      <c r="F3237" s="38" t="s">
        <v>6757</v>
      </c>
      <c r="K3237" s="44">
        <v>40.19</v>
      </c>
    </row>
    <row r="3238" spans="3:11">
      <c r="C3238" s="38" t="s">
        <v>1386</v>
      </c>
      <c r="D3238" s="38" t="s">
        <v>6758</v>
      </c>
      <c r="E3238" s="38"/>
      <c r="F3238" s="38" t="s">
        <v>6759</v>
      </c>
      <c r="K3238" s="44">
        <v>20.29</v>
      </c>
    </row>
    <row r="3239" spans="3:11">
      <c r="C3239" s="38" t="s">
        <v>1386</v>
      </c>
      <c r="D3239" s="38" t="s">
        <v>6760</v>
      </c>
      <c r="E3239" s="38"/>
      <c r="F3239" s="38" t="s">
        <v>6761</v>
      </c>
      <c r="K3239" s="44">
        <v>12.87</v>
      </c>
    </row>
    <row r="3240" spans="3:11">
      <c r="C3240" s="38" t="s">
        <v>1386</v>
      </c>
      <c r="D3240" s="38" t="s">
        <v>6762</v>
      </c>
      <c r="E3240" s="38"/>
      <c r="F3240" s="38" t="s">
        <v>6763</v>
      </c>
      <c r="K3240" s="44">
        <v>15.87</v>
      </c>
    </row>
    <row r="3241" spans="3:11">
      <c r="C3241" s="38" t="s">
        <v>1386</v>
      </c>
      <c r="D3241" s="38" t="s">
        <v>6764</v>
      </c>
      <c r="E3241" s="38"/>
      <c r="F3241" s="38" t="s">
        <v>6765</v>
      </c>
      <c r="K3241" s="44">
        <v>12.62</v>
      </c>
    </row>
    <row r="3242" spans="3:11">
      <c r="C3242" s="38" t="s">
        <v>1386</v>
      </c>
      <c r="D3242" s="38" t="s">
        <v>10711</v>
      </c>
      <c r="E3242" s="38"/>
      <c r="F3242" s="38" t="s">
        <v>10712</v>
      </c>
      <c r="K3242" s="44">
        <v>16.8</v>
      </c>
    </row>
    <row r="3243" spans="3:11">
      <c r="C3243" s="38" t="s">
        <v>1386</v>
      </c>
      <c r="D3243" s="38" t="s">
        <v>6766</v>
      </c>
      <c r="E3243" s="38"/>
      <c r="F3243" s="38" t="s">
        <v>6767</v>
      </c>
      <c r="K3243" s="44">
        <v>12.91</v>
      </c>
    </row>
    <row r="3244" spans="3:11">
      <c r="C3244" s="38" t="s">
        <v>1386</v>
      </c>
      <c r="D3244" s="38" t="s">
        <v>6768</v>
      </c>
      <c r="E3244" s="38"/>
      <c r="F3244" s="38" t="s">
        <v>6769</v>
      </c>
      <c r="K3244" s="44">
        <v>5.04</v>
      </c>
    </row>
    <row r="3245" spans="3:11">
      <c r="C3245" s="38" t="s">
        <v>1386</v>
      </c>
      <c r="D3245" s="38" t="s">
        <v>6770</v>
      </c>
      <c r="E3245" s="38"/>
      <c r="F3245" s="38" t="s">
        <v>6771</v>
      </c>
      <c r="K3245" s="44">
        <v>3.91</v>
      </c>
    </row>
    <row r="3246" spans="3:11">
      <c r="C3246" s="38" t="s">
        <v>1386</v>
      </c>
      <c r="D3246" s="38" t="s">
        <v>6772</v>
      </c>
      <c r="E3246" s="38"/>
      <c r="F3246" s="38" t="s">
        <v>6773</v>
      </c>
      <c r="K3246" s="44">
        <v>8.82</v>
      </c>
    </row>
    <row r="3247" spans="3:11">
      <c r="C3247" s="38" t="s">
        <v>1386</v>
      </c>
      <c r="D3247" s="38" t="s">
        <v>6774</v>
      </c>
      <c r="E3247" s="38"/>
      <c r="F3247" s="38" t="s">
        <v>6775</v>
      </c>
      <c r="K3247" s="44">
        <v>2.23</v>
      </c>
    </row>
    <row r="3248" spans="3:11">
      <c r="C3248" s="38" t="s">
        <v>1386</v>
      </c>
      <c r="D3248" s="38" t="s">
        <v>6776</v>
      </c>
      <c r="E3248" s="38"/>
      <c r="F3248" s="38" t="s">
        <v>6777</v>
      </c>
      <c r="K3248" s="44">
        <v>25.54</v>
      </c>
    </row>
    <row r="3249" spans="3:11">
      <c r="C3249" s="38" t="s">
        <v>1386</v>
      </c>
      <c r="D3249" s="38" t="s">
        <v>10713</v>
      </c>
      <c r="E3249" s="38"/>
      <c r="F3249" s="38" t="s">
        <v>10714</v>
      </c>
      <c r="K3249" s="44">
        <v>2.4900000000000002</v>
      </c>
    </row>
    <row r="3250" spans="3:11">
      <c r="C3250" s="38" t="s">
        <v>1386</v>
      </c>
      <c r="D3250" s="38" t="s">
        <v>6778</v>
      </c>
      <c r="E3250" s="38"/>
      <c r="F3250" s="38" t="s">
        <v>6779</v>
      </c>
      <c r="K3250" s="44">
        <v>28.36</v>
      </c>
    </row>
    <row r="3251" spans="3:11">
      <c r="C3251" s="38" t="s">
        <v>1386</v>
      </c>
      <c r="D3251" s="38" t="s">
        <v>6780</v>
      </c>
      <c r="E3251" s="38"/>
      <c r="F3251" s="38" t="s">
        <v>6781</v>
      </c>
      <c r="K3251" s="44">
        <v>23.24</v>
      </c>
    </row>
    <row r="3252" spans="3:11">
      <c r="C3252" s="38" t="s">
        <v>1386</v>
      </c>
      <c r="D3252" s="38" t="s">
        <v>6782</v>
      </c>
      <c r="E3252" s="38"/>
      <c r="F3252" s="38" t="s">
        <v>6783</v>
      </c>
      <c r="K3252" s="44">
        <v>10.63</v>
      </c>
    </row>
    <row r="3253" spans="3:11">
      <c r="C3253" s="38" t="s">
        <v>1386</v>
      </c>
      <c r="D3253" s="38" t="s">
        <v>6784</v>
      </c>
      <c r="E3253" s="38"/>
      <c r="F3253" s="38" t="s">
        <v>6785</v>
      </c>
      <c r="K3253" s="44">
        <v>5.82</v>
      </c>
    </row>
    <row r="3254" spans="3:11">
      <c r="C3254" s="38" t="s">
        <v>1386</v>
      </c>
      <c r="D3254" s="38" t="s">
        <v>6786</v>
      </c>
      <c r="E3254" s="38"/>
      <c r="F3254" s="38" t="s">
        <v>6787</v>
      </c>
      <c r="K3254" s="44">
        <v>1.71</v>
      </c>
    </row>
    <row r="3255" spans="3:11">
      <c r="C3255" s="38" t="s">
        <v>1386</v>
      </c>
      <c r="D3255" s="38" t="s">
        <v>6788</v>
      </c>
      <c r="E3255" s="38"/>
      <c r="F3255" s="38" t="s">
        <v>6789</v>
      </c>
      <c r="K3255" s="44">
        <v>22.62</v>
      </c>
    </row>
    <row r="3256" spans="3:11">
      <c r="C3256" s="38" t="s">
        <v>1386</v>
      </c>
      <c r="D3256" s="38" t="s">
        <v>6790</v>
      </c>
      <c r="E3256" s="38"/>
      <c r="F3256" s="38" t="s">
        <v>6791</v>
      </c>
      <c r="K3256" s="44">
        <v>6.66</v>
      </c>
    </row>
    <row r="3257" spans="3:11">
      <c r="C3257" s="38" t="s">
        <v>1386</v>
      </c>
      <c r="D3257" s="38" t="s">
        <v>6792</v>
      </c>
      <c r="E3257" s="38"/>
      <c r="F3257" s="38" t="s">
        <v>6793</v>
      </c>
      <c r="K3257" s="44">
        <v>26.27</v>
      </c>
    </row>
    <row r="3258" spans="3:11">
      <c r="C3258" s="38" t="s">
        <v>1386</v>
      </c>
      <c r="D3258" s="38" t="s">
        <v>6794</v>
      </c>
      <c r="E3258" s="38"/>
      <c r="F3258" s="38" t="s">
        <v>6795</v>
      </c>
      <c r="K3258" s="44">
        <v>138.05000000000001</v>
      </c>
    </row>
    <row r="3259" spans="3:11">
      <c r="C3259" s="38" t="s">
        <v>1386</v>
      </c>
      <c r="D3259" s="38" t="s">
        <v>6796</v>
      </c>
      <c r="E3259" s="38"/>
      <c r="F3259" s="38" t="s">
        <v>6797</v>
      </c>
      <c r="K3259" s="44">
        <v>25.83</v>
      </c>
    </row>
    <row r="3260" spans="3:11">
      <c r="C3260" s="38" t="s">
        <v>1386</v>
      </c>
      <c r="D3260" s="38" t="s">
        <v>6798</v>
      </c>
      <c r="E3260" s="38"/>
      <c r="F3260" s="38" t="s">
        <v>6799</v>
      </c>
      <c r="K3260" s="44">
        <v>2.72</v>
      </c>
    </row>
    <row r="3261" spans="3:11">
      <c r="C3261" s="38" t="s">
        <v>1386</v>
      </c>
      <c r="D3261" s="38" t="s">
        <v>6800</v>
      </c>
      <c r="E3261" s="38"/>
      <c r="F3261" s="38" t="s">
        <v>6801</v>
      </c>
      <c r="K3261" s="44">
        <v>5.04</v>
      </c>
    </row>
    <row r="3262" spans="3:11">
      <c r="C3262" s="38" t="s">
        <v>1386</v>
      </c>
      <c r="D3262" s="38" t="s">
        <v>6802</v>
      </c>
      <c r="E3262" s="38"/>
      <c r="F3262" s="38" t="s">
        <v>6803</v>
      </c>
      <c r="K3262" s="44">
        <v>73.28</v>
      </c>
    </row>
    <row r="3263" spans="3:11">
      <c r="C3263" s="38" t="s">
        <v>1386</v>
      </c>
      <c r="D3263" s="38" t="s">
        <v>6804</v>
      </c>
      <c r="E3263" s="38"/>
      <c r="F3263" s="38" t="s">
        <v>6805</v>
      </c>
      <c r="K3263" s="44">
        <v>3.62</v>
      </c>
    </row>
    <row r="3264" spans="3:11">
      <c r="C3264" s="38" t="s">
        <v>1386</v>
      </c>
      <c r="D3264" s="38" t="s">
        <v>6806</v>
      </c>
      <c r="E3264" s="38"/>
      <c r="F3264" s="38" t="s">
        <v>6807</v>
      </c>
      <c r="K3264" s="44">
        <v>6.39</v>
      </c>
    </row>
    <row r="3265" spans="3:11">
      <c r="C3265" s="38" t="s">
        <v>1386</v>
      </c>
      <c r="D3265" s="38" t="s">
        <v>6808</v>
      </c>
      <c r="E3265" s="38"/>
      <c r="F3265" s="38" t="s">
        <v>6809</v>
      </c>
      <c r="K3265" s="44">
        <v>1.68</v>
      </c>
    </row>
    <row r="3266" spans="3:11">
      <c r="C3266" s="38" t="s">
        <v>1386</v>
      </c>
      <c r="D3266" s="38" t="s">
        <v>6810</v>
      </c>
      <c r="E3266" s="38"/>
      <c r="F3266" s="38" t="s">
        <v>6811</v>
      </c>
      <c r="K3266" s="44">
        <v>16.98</v>
      </c>
    </row>
    <row r="3267" spans="3:11">
      <c r="C3267" s="38" t="s">
        <v>1386</v>
      </c>
      <c r="D3267" s="38" t="s">
        <v>6812</v>
      </c>
      <c r="E3267" s="38"/>
      <c r="F3267" s="38" t="s">
        <v>6813</v>
      </c>
      <c r="K3267" s="44">
        <v>8.5500000000000007</v>
      </c>
    </row>
    <row r="3268" spans="3:11">
      <c r="C3268" s="38" t="s">
        <v>1386</v>
      </c>
      <c r="D3268" s="38" t="s">
        <v>6814</v>
      </c>
      <c r="E3268" s="38"/>
      <c r="F3268" s="38" t="s">
        <v>6815</v>
      </c>
      <c r="K3268" s="44">
        <v>32.14</v>
      </c>
    </row>
    <row r="3269" spans="3:11">
      <c r="C3269" s="38" t="s">
        <v>1386</v>
      </c>
      <c r="D3269" s="38" t="s">
        <v>6816</v>
      </c>
      <c r="E3269" s="38"/>
      <c r="F3269" s="38" t="s">
        <v>6817</v>
      </c>
      <c r="K3269" s="44">
        <v>63.91</v>
      </c>
    </row>
    <row r="3270" spans="3:11">
      <c r="C3270" s="38" t="s">
        <v>1386</v>
      </c>
      <c r="D3270" s="38" t="s">
        <v>6818</v>
      </c>
      <c r="E3270" s="38"/>
      <c r="F3270" s="38" t="s">
        <v>6819</v>
      </c>
      <c r="K3270" s="44">
        <v>0.38</v>
      </c>
    </row>
    <row r="3271" spans="3:11">
      <c r="C3271" s="38" t="s">
        <v>1386</v>
      </c>
      <c r="D3271" s="38" t="s">
        <v>6820</v>
      </c>
      <c r="E3271" s="38"/>
      <c r="F3271" s="38" t="s">
        <v>6821</v>
      </c>
      <c r="K3271" s="44">
        <v>115.18</v>
      </c>
    </row>
    <row r="3272" spans="3:11">
      <c r="C3272" s="38" t="s">
        <v>1386</v>
      </c>
      <c r="D3272" s="38" t="s">
        <v>6822</v>
      </c>
      <c r="E3272" s="38"/>
      <c r="F3272" s="38" t="s">
        <v>6823</v>
      </c>
      <c r="K3272" s="44">
        <v>4.7699999999999996</v>
      </c>
    </row>
    <row r="3273" spans="3:11">
      <c r="C3273" s="38" t="s">
        <v>1386</v>
      </c>
      <c r="D3273" s="38" t="s">
        <v>6824</v>
      </c>
      <c r="E3273" s="38"/>
      <c r="F3273" s="38" t="s">
        <v>6825</v>
      </c>
      <c r="K3273" s="44">
        <v>1.26</v>
      </c>
    </row>
    <row r="3274" spans="3:11">
      <c r="C3274" s="38" t="s">
        <v>1386</v>
      </c>
      <c r="D3274" s="38" t="s">
        <v>6826</v>
      </c>
      <c r="E3274" s="38"/>
      <c r="F3274" s="38" t="s">
        <v>6827</v>
      </c>
      <c r="K3274" s="44">
        <v>2.14</v>
      </c>
    </row>
    <row r="3275" spans="3:11">
      <c r="C3275" s="38" t="s">
        <v>1386</v>
      </c>
      <c r="D3275" s="38" t="s">
        <v>6828</v>
      </c>
      <c r="E3275" s="38"/>
      <c r="F3275" s="38" t="s">
        <v>6829</v>
      </c>
      <c r="K3275" s="44">
        <v>5.04</v>
      </c>
    </row>
    <row r="3276" spans="3:11">
      <c r="C3276" s="38" t="s">
        <v>1386</v>
      </c>
      <c r="D3276" s="38" t="s">
        <v>6830</v>
      </c>
      <c r="E3276" s="38"/>
      <c r="F3276" s="38" t="s">
        <v>6831</v>
      </c>
      <c r="K3276" s="44">
        <v>53.83</v>
      </c>
    </row>
    <row r="3277" spans="3:11">
      <c r="C3277" s="38" t="s">
        <v>1386</v>
      </c>
      <c r="D3277" s="38" t="s">
        <v>10715</v>
      </c>
      <c r="E3277" s="38"/>
      <c r="F3277" s="38" t="s">
        <v>10716</v>
      </c>
      <c r="K3277" s="44">
        <v>11.78</v>
      </c>
    </row>
    <row r="3278" spans="3:11">
      <c r="C3278" s="38" t="s">
        <v>1386</v>
      </c>
      <c r="D3278" s="38" t="s">
        <v>6832</v>
      </c>
      <c r="E3278" s="38"/>
      <c r="F3278" s="38" t="s">
        <v>6833</v>
      </c>
      <c r="K3278" s="44">
        <v>11.37</v>
      </c>
    </row>
    <row r="3279" spans="3:11">
      <c r="C3279" s="38" t="s">
        <v>1386</v>
      </c>
      <c r="D3279" s="38" t="s">
        <v>6834</v>
      </c>
      <c r="E3279" s="38"/>
      <c r="F3279" s="38" t="s">
        <v>6835</v>
      </c>
      <c r="K3279" s="44">
        <v>16.73</v>
      </c>
    </row>
    <row r="3280" spans="3:11">
      <c r="C3280" s="38" t="s">
        <v>1386</v>
      </c>
      <c r="D3280" s="38" t="s">
        <v>6836</v>
      </c>
      <c r="E3280" s="38"/>
      <c r="F3280" s="38" t="s">
        <v>6837</v>
      </c>
      <c r="K3280" s="44">
        <v>36.020000000000003</v>
      </c>
    </row>
    <row r="3281" spans="3:11">
      <c r="C3281" s="38" t="s">
        <v>1386</v>
      </c>
      <c r="D3281" s="38" t="s">
        <v>6838</v>
      </c>
      <c r="E3281" s="38"/>
      <c r="F3281" s="38" t="s">
        <v>6839</v>
      </c>
      <c r="K3281" s="44">
        <v>13.55</v>
      </c>
    </row>
    <row r="3282" spans="3:11">
      <c r="C3282" s="38" t="s">
        <v>1386</v>
      </c>
      <c r="D3282" s="38" t="s">
        <v>10717</v>
      </c>
      <c r="E3282" s="38"/>
      <c r="F3282" s="38" t="s">
        <v>10718</v>
      </c>
      <c r="K3282" s="44">
        <v>1.68</v>
      </c>
    </row>
    <row r="3283" spans="3:11">
      <c r="C3283" s="38" t="s">
        <v>1386</v>
      </c>
      <c r="D3283" s="38" t="s">
        <v>6840</v>
      </c>
      <c r="E3283" s="38"/>
      <c r="F3283" s="38" t="s">
        <v>6841</v>
      </c>
      <c r="K3283" s="44">
        <v>51.75</v>
      </c>
    </row>
    <row r="3284" spans="3:11">
      <c r="C3284" s="38" t="s">
        <v>1386</v>
      </c>
      <c r="D3284" s="38" t="s">
        <v>10719</v>
      </c>
      <c r="E3284" s="38"/>
      <c r="F3284" s="38" t="s">
        <v>9957</v>
      </c>
      <c r="K3284" s="44">
        <v>6.54</v>
      </c>
    </row>
    <row r="3285" spans="3:11">
      <c r="C3285" s="38" t="s">
        <v>1386</v>
      </c>
      <c r="D3285" s="38" t="s">
        <v>6842</v>
      </c>
      <c r="E3285" s="38"/>
      <c r="F3285" s="38" t="s">
        <v>6843</v>
      </c>
      <c r="K3285" s="44">
        <v>3.92</v>
      </c>
    </row>
    <row r="3286" spans="3:11">
      <c r="C3286" s="38" t="s">
        <v>1386</v>
      </c>
      <c r="D3286" s="38" t="s">
        <v>6844</v>
      </c>
      <c r="E3286" s="38"/>
      <c r="F3286" s="38" t="s">
        <v>6845</v>
      </c>
      <c r="K3286" s="44">
        <v>5.23</v>
      </c>
    </row>
    <row r="3287" spans="3:11">
      <c r="C3287" s="38" t="s">
        <v>1386</v>
      </c>
      <c r="D3287" s="38" t="s">
        <v>6846</v>
      </c>
      <c r="E3287" s="38"/>
      <c r="F3287" s="38" t="s">
        <v>6847</v>
      </c>
      <c r="K3287" s="44">
        <v>-2.76</v>
      </c>
    </row>
    <row r="3288" spans="3:11">
      <c r="C3288" s="38" t="s">
        <v>1386</v>
      </c>
      <c r="D3288" s="38" t="s">
        <v>10720</v>
      </c>
      <c r="E3288" s="38"/>
      <c r="F3288" s="38" t="s">
        <v>10721</v>
      </c>
      <c r="K3288" s="44">
        <v>38.49</v>
      </c>
    </row>
    <row r="3289" spans="3:11">
      <c r="C3289" s="38" t="s">
        <v>1386</v>
      </c>
      <c r="D3289" s="38" t="s">
        <v>6848</v>
      </c>
      <c r="E3289" s="38"/>
      <c r="F3289" s="38" t="s">
        <v>6849</v>
      </c>
      <c r="K3289" s="44">
        <v>27.82</v>
      </c>
    </row>
    <row r="3290" spans="3:11">
      <c r="C3290" s="38" t="s">
        <v>1386</v>
      </c>
      <c r="D3290" s="38" t="s">
        <v>6850</v>
      </c>
      <c r="E3290" s="38"/>
      <c r="F3290" s="38" t="s">
        <v>6851</v>
      </c>
      <c r="K3290" s="44">
        <v>31.39</v>
      </c>
    </row>
    <row r="3291" spans="3:11">
      <c r="C3291" s="38" t="s">
        <v>1386</v>
      </c>
      <c r="D3291" s="38" t="s">
        <v>6852</v>
      </c>
      <c r="E3291" s="38"/>
      <c r="F3291" s="38" t="s">
        <v>6853</v>
      </c>
      <c r="K3291" s="44">
        <v>158.18</v>
      </c>
    </row>
    <row r="3292" spans="3:11">
      <c r="C3292" s="38" t="s">
        <v>1386</v>
      </c>
      <c r="D3292" s="38" t="s">
        <v>6854</v>
      </c>
      <c r="E3292" s="38"/>
      <c r="F3292" s="38" t="s">
        <v>6855</v>
      </c>
      <c r="K3292" s="44">
        <v>3.36</v>
      </c>
    </row>
    <row r="3293" spans="3:11">
      <c r="C3293" s="38" t="s">
        <v>1386</v>
      </c>
      <c r="D3293" s="38" t="s">
        <v>10722</v>
      </c>
      <c r="E3293" s="38"/>
      <c r="F3293" s="38" t="s">
        <v>10723</v>
      </c>
      <c r="K3293" s="44">
        <v>31.33</v>
      </c>
    </row>
    <row r="3294" spans="3:11">
      <c r="C3294" s="38" t="s">
        <v>1386</v>
      </c>
      <c r="D3294" s="38" t="s">
        <v>10724</v>
      </c>
      <c r="E3294" s="38"/>
      <c r="F3294" s="38" t="s">
        <v>10725</v>
      </c>
      <c r="K3294" s="44">
        <v>4.5599999999999996</v>
      </c>
    </row>
    <row r="3295" spans="3:11">
      <c r="C3295" s="38" t="s">
        <v>1386</v>
      </c>
      <c r="D3295" s="38" t="s">
        <v>10726</v>
      </c>
      <c r="E3295" s="38"/>
      <c r="F3295" s="38" t="s">
        <v>10727</v>
      </c>
      <c r="K3295" s="44">
        <v>4</v>
      </c>
    </row>
    <row r="3296" spans="3:11">
      <c r="C3296" s="38" t="s">
        <v>1386</v>
      </c>
      <c r="D3296" s="38" t="s">
        <v>10728</v>
      </c>
      <c r="E3296" s="38"/>
      <c r="F3296" s="38" t="s">
        <v>10729</v>
      </c>
      <c r="K3296" s="44">
        <v>10.63</v>
      </c>
    </row>
    <row r="3297" spans="3:11">
      <c r="C3297" s="38" t="s">
        <v>1386</v>
      </c>
      <c r="D3297" s="38" t="s">
        <v>10730</v>
      </c>
      <c r="E3297" s="38"/>
      <c r="F3297" s="38" t="s">
        <v>10731</v>
      </c>
      <c r="K3297" s="44">
        <v>11.01</v>
      </c>
    </row>
    <row r="3298" spans="3:11">
      <c r="C3298" s="38" t="s">
        <v>1386</v>
      </c>
      <c r="D3298" s="38" t="s">
        <v>10732</v>
      </c>
      <c r="E3298" s="38"/>
      <c r="F3298" s="38" t="s">
        <v>10733</v>
      </c>
      <c r="K3298" s="44">
        <v>1.68</v>
      </c>
    </row>
    <row r="3299" spans="3:11">
      <c r="C3299" s="38" t="s">
        <v>1386</v>
      </c>
      <c r="D3299" s="38" t="s">
        <v>10734</v>
      </c>
      <c r="E3299" s="38"/>
      <c r="F3299" s="38" t="s">
        <v>10735</v>
      </c>
      <c r="K3299" s="44">
        <v>5.67</v>
      </c>
    </row>
    <row r="3300" spans="3:11">
      <c r="C3300" s="38" t="s">
        <v>1386</v>
      </c>
      <c r="D3300" s="38" t="s">
        <v>10736</v>
      </c>
      <c r="E3300" s="38"/>
      <c r="F3300" s="38" t="s">
        <v>10737</v>
      </c>
      <c r="K3300" s="44">
        <v>133.09</v>
      </c>
    </row>
    <row r="3301" spans="3:11">
      <c r="C3301" s="38" t="s">
        <v>1386</v>
      </c>
      <c r="D3301" s="38" t="s">
        <v>10738</v>
      </c>
      <c r="E3301" s="38"/>
      <c r="F3301" s="38" t="s">
        <v>10739</v>
      </c>
      <c r="K3301" s="44">
        <v>21.65</v>
      </c>
    </row>
    <row r="3302" spans="3:11">
      <c r="C3302" s="38" t="s">
        <v>1386</v>
      </c>
      <c r="D3302" s="38" t="s">
        <v>10740</v>
      </c>
      <c r="E3302" s="38"/>
      <c r="F3302" s="38" t="s">
        <v>10741</v>
      </c>
      <c r="K3302" s="44">
        <v>9.4700000000000006</v>
      </c>
    </row>
    <row r="3303" spans="3:11">
      <c r="C3303" s="38" t="s">
        <v>1386</v>
      </c>
      <c r="D3303" s="38" t="s">
        <v>10742</v>
      </c>
      <c r="E3303" s="38"/>
      <c r="F3303" s="38" t="s">
        <v>10743</v>
      </c>
      <c r="K3303" s="44">
        <v>5.6</v>
      </c>
    </row>
    <row r="3304" spans="3:11">
      <c r="C3304" s="38" t="s">
        <v>1386</v>
      </c>
      <c r="D3304" s="38" t="s">
        <v>10744</v>
      </c>
      <c r="E3304" s="38"/>
      <c r="F3304" s="38" t="s">
        <v>10745</v>
      </c>
      <c r="K3304" s="44">
        <v>99.42</v>
      </c>
    </row>
    <row r="3305" spans="3:11">
      <c r="C3305" s="38" t="s">
        <v>1386</v>
      </c>
      <c r="D3305" s="38" t="s">
        <v>10746</v>
      </c>
      <c r="E3305" s="38"/>
      <c r="F3305" s="38" t="s">
        <v>10747</v>
      </c>
      <c r="K3305" s="44">
        <v>8.67</v>
      </c>
    </row>
    <row r="3306" spans="3:11">
      <c r="C3306" s="38" t="s">
        <v>1386</v>
      </c>
      <c r="D3306" s="38" t="s">
        <v>10748</v>
      </c>
      <c r="E3306" s="38"/>
      <c r="F3306" s="38" t="s">
        <v>10749</v>
      </c>
      <c r="K3306" s="44">
        <v>1.68</v>
      </c>
    </row>
    <row r="3307" spans="3:11">
      <c r="C3307" s="38" t="s">
        <v>1386</v>
      </c>
      <c r="D3307" s="38" t="s">
        <v>10750</v>
      </c>
      <c r="E3307" s="38"/>
      <c r="F3307" s="38" t="s">
        <v>10751</v>
      </c>
      <c r="K3307" s="44">
        <v>10.91</v>
      </c>
    </row>
    <row r="3308" spans="3:11">
      <c r="C3308" s="38" t="s">
        <v>1386</v>
      </c>
      <c r="D3308" s="38" t="s">
        <v>10752</v>
      </c>
      <c r="E3308" s="38"/>
      <c r="F3308" s="38" t="s">
        <v>10753</v>
      </c>
      <c r="K3308" s="44">
        <v>9.5500000000000007</v>
      </c>
    </row>
    <row r="3309" spans="3:11">
      <c r="C3309" s="38" t="s">
        <v>1386</v>
      </c>
      <c r="D3309" s="38" t="s">
        <v>6856</v>
      </c>
      <c r="E3309" s="38"/>
      <c r="F3309" s="38" t="s">
        <v>6857</v>
      </c>
      <c r="K3309" s="44">
        <v>12.8</v>
      </c>
    </row>
    <row r="3310" spans="3:11">
      <c r="C3310" s="38" t="s">
        <v>1386</v>
      </c>
      <c r="D3310" s="38" t="s">
        <v>10754</v>
      </c>
      <c r="E3310" s="38"/>
      <c r="F3310" s="38" t="s">
        <v>10755</v>
      </c>
      <c r="K3310" s="44">
        <v>8.4</v>
      </c>
    </row>
    <row r="3311" spans="3:11">
      <c r="C3311" s="38" t="s">
        <v>1386</v>
      </c>
      <c r="D3311" s="38" t="s">
        <v>10756</v>
      </c>
      <c r="E3311" s="38"/>
      <c r="F3311" s="38" t="s">
        <v>10757</v>
      </c>
      <c r="K3311" s="44">
        <v>6.18</v>
      </c>
    </row>
    <row r="3312" spans="3:11">
      <c r="C3312" s="38" t="s">
        <v>1386</v>
      </c>
      <c r="D3312" s="38" t="s">
        <v>10758</v>
      </c>
      <c r="E3312" s="38"/>
      <c r="F3312" s="38" t="s">
        <v>10759</v>
      </c>
      <c r="K3312" s="44">
        <v>166.91</v>
      </c>
    </row>
    <row r="3313" spans="3:11">
      <c r="C3313" s="38" t="s">
        <v>1386</v>
      </c>
      <c r="D3313" s="38" t="s">
        <v>10760</v>
      </c>
      <c r="E3313" s="38"/>
      <c r="F3313" s="38" t="s">
        <v>10761</v>
      </c>
      <c r="K3313" s="44">
        <v>4.08</v>
      </c>
    </row>
    <row r="3314" spans="3:11">
      <c r="C3314" s="38" t="s">
        <v>1386</v>
      </c>
      <c r="D3314" s="38" t="s">
        <v>10762</v>
      </c>
      <c r="E3314" s="38"/>
      <c r="F3314" s="38" t="s">
        <v>10763</v>
      </c>
      <c r="K3314" s="44">
        <v>1.76</v>
      </c>
    </row>
    <row r="3315" spans="3:11">
      <c r="C3315" s="38" t="s">
        <v>1386</v>
      </c>
      <c r="D3315" s="38" t="s">
        <v>10764</v>
      </c>
      <c r="E3315" s="38"/>
      <c r="F3315" s="38" t="s">
        <v>10765</v>
      </c>
      <c r="K3315" s="44">
        <v>110.95</v>
      </c>
    </row>
    <row r="3316" spans="3:11">
      <c r="C3316" s="38" t="s">
        <v>1386</v>
      </c>
      <c r="D3316" s="38" t="s">
        <v>10766</v>
      </c>
      <c r="E3316" s="38"/>
      <c r="F3316" s="38" t="s">
        <v>10767</v>
      </c>
      <c r="K3316" s="44">
        <v>139.21</v>
      </c>
    </row>
    <row r="3317" spans="3:11">
      <c r="C3317" s="38" t="s">
        <v>1386</v>
      </c>
      <c r="D3317" s="38" t="s">
        <v>10768</v>
      </c>
      <c r="E3317" s="38"/>
      <c r="F3317" s="38" t="s">
        <v>10769</v>
      </c>
      <c r="K3317" s="44">
        <v>19.07</v>
      </c>
    </row>
    <row r="3318" spans="3:11">
      <c r="C3318" s="38" t="s">
        <v>1386</v>
      </c>
      <c r="D3318" s="38" t="s">
        <v>10770</v>
      </c>
      <c r="E3318" s="38"/>
      <c r="F3318" s="38" t="s">
        <v>10771</v>
      </c>
      <c r="K3318" s="44">
        <v>20.92</v>
      </c>
    </row>
    <row r="3319" spans="3:11">
      <c r="C3319" s="38" t="s">
        <v>1386</v>
      </c>
      <c r="D3319" s="38" t="s">
        <v>10772</v>
      </c>
      <c r="E3319" s="38"/>
      <c r="F3319" s="38" t="s">
        <v>10773</v>
      </c>
      <c r="K3319" s="44">
        <v>21.06</v>
      </c>
    </row>
    <row r="3320" spans="3:11">
      <c r="C3320" s="38" t="s">
        <v>1386</v>
      </c>
      <c r="D3320" s="38" t="s">
        <v>6858</v>
      </c>
      <c r="E3320" s="38"/>
      <c r="F3320" s="38" t="s">
        <v>6859</v>
      </c>
      <c r="K3320" s="44">
        <v>5.82</v>
      </c>
    </row>
    <row r="3321" spans="3:11">
      <c r="C3321" s="38" t="s">
        <v>1386</v>
      </c>
      <c r="D3321" s="38" t="s">
        <v>10774</v>
      </c>
      <c r="E3321" s="38"/>
      <c r="F3321" s="38" t="s">
        <v>10775</v>
      </c>
      <c r="K3321" s="44">
        <v>3.36</v>
      </c>
    </row>
    <row r="3322" spans="3:11">
      <c r="C3322" s="38" t="s">
        <v>1386</v>
      </c>
      <c r="D3322" s="38" t="s">
        <v>10776</v>
      </c>
      <c r="E3322" s="38"/>
      <c r="F3322" s="38" t="s">
        <v>10777</v>
      </c>
      <c r="K3322" s="44">
        <v>5.15</v>
      </c>
    </row>
    <row r="3323" spans="3:11">
      <c r="C3323" s="38" t="s">
        <v>1386</v>
      </c>
      <c r="D3323" s="38" t="s">
        <v>10778</v>
      </c>
      <c r="E3323" s="38"/>
      <c r="F3323" s="38" t="s">
        <v>10779</v>
      </c>
      <c r="K3323" s="44">
        <v>12.4</v>
      </c>
    </row>
    <row r="3324" spans="3:11">
      <c r="C3324" s="38" t="s">
        <v>1386</v>
      </c>
      <c r="D3324" s="38" t="s">
        <v>10780</v>
      </c>
      <c r="E3324" s="38"/>
      <c r="F3324" s="38" t="s">
        <v>10781</v>
      </c>
      <c r="K3324" s="44">
        <v>7.25</v>
      </c>
    </row>
    <row r="3325" spans="3:11">
      <c r="C3325" s="38" t="s">
        <v>1386</v>
      </c>
      <c r="D3325" s="38" t="s">
        <v>10782</v>
      </c>
      <c r="E3325" s="38"/>
      <c r="F3325" s="38" t="s">
        <v>10783</v>
      </c>
      <c r="K3325" s="44">
        <v>6.82</v>
      </c>
    </row>
    <row r="3326" spans="3:11">
      <c r="C3326" s="38" t="s">
        <v>1386</v>
      </c>
      <c r="D3326" s="38" t="s">
        <v>10784</v>
      </c>
      <c r="E3326" s="38"/>
      <c r="F3326" s="38" t="s">
        <v>10785</v>
      </c>
      <c r="K3326" s="44">
        <v>2.48</v>
      </c>
    </row>
    <row r="3327" spans="3:11">
      <c r="C3327" s="38" t="s">
        <v>1386</v>
      </c>
      <c r="D3327" s="38" t="s">
        <v>6860</v>
      </c>
      <c r="E3327" s="38"/>
      <c r="F3327" s="38" t="s">
        <v>6861</v>
      </c>
      <c r="K3327" s="44">
        <v>6.68</v>
      </c>
    </row>
    <row r="3328" spans="3:11">
      <c r="C3328" s="38" t="s">
        <v>1386</v>
      </c>
      <c r="D3328" s="38" t="s">
        <v>10786</v>
      </c>
      <c r="E3328" s="38"/>
      <c r="F3328" s="38" t="s">
        <v>10787</v>
      </c>
      <c r="K3328" s="44">
        <v>13.04</v>
      </c>
    </row>
    <row r="3329" spans="3:11">
      <c r="C3329" s="38" t="s">
        <v>1386</v>
      </c>
      <c r="D3329" s="38" t="s">
        <v>10788</v>
      </c>
      <c r="E3329" s="38"/>
      <c r="F3329" s="38" t="s">
        <v>10789</v>
      </c>
      <c r="K3329" s="44">
        <v>7.49</v>
      </c>
    </row>
    <row r="3330" spans="3:11">
      <c r="C3330" s="38" t="s">
        <v>1386</v>
      </c>
      <c r="D3330" s="38" t="s">
        <v>10790</v>
      </c>
      <c r="E3330" s="38"/>
      <c r="F3330" s="38" t="s">
        <v>10791</v>
      </c>
      <c r="K3330" s="44">
        <v>28.07</v>
      </c>
    </row>
    <row r="3331" spans="3:11">
      <c r="C3331" s="38" t="s">
        <v>1386</v>
      </c>
      <c r="D3331" s="38" t="s">
        <v>10792</v>
      </c>
      <c r="E3331" s="38"/>
      <c r="F3331" s="38" t="s">
        <v>10793</v>
      </c>
      <c r="K3331" s="44">
        <v>23.34</v>
      </c>
    </row>
    <row r="3332" spans="3:11">
      <c r="C3332" s="38" t="s">
        <v>1386</v>
      </c>
      <c r="D3332" s="38" t="s">
        <v>10794</v>
      </c>
      <c r="E3332" s="38"/>
      <c r="F3332" s="38" t="s">
        <v>10795</v>
      </c>
      <c r="K3332" s="44">
        <v>12.18</v>
      </c>
    </row>
    <row r="3333" spans="3:11">
      <c r="C3333" s="38" t="s">
        <v>1386</v>
      </c>
      <c r="D3333" s="38" t="s">
        <v>10796</v>
      </c>
      <c r="E3333" s="38"/>
      <c r="F3333" s="38" t="s">
        <v>10797</v>
      </c>
      <c r="K3333" s="44">
        <v>42.14</v>
      </c>
    </row>
    <row r="3334" spans="3:11">
      <c r="C3334" s="38" t="s">
        <v>1386</v>
      </c>
      <c r="D3334" s="38" t="s">
        <v>6862</v>
      </c>
      <c r="E3334" s="38"/>
      <c r="F3334" s="38" t="s">
        <v>6863</v>
      </c>
      <c r="K3334" s="44">
        <v>16.8</v>
      </c>
    </row>
    <row r="3335" spans="3:11">
      <c r="C3335" s="38" t="s">
        <v>1386</v>
      </c>
      <c r="D3335" s="38" t="s">
        <v>10798</v>
      </c>
      <c r="E3335" s="38"/>
      <c r="F3335" s="38" t="s">
        <v>10799</v>
      </c>
      <c r="K3335" s="44">
        <v>5.5</v>
      </c>
    </row>
    <row r="3336" spans="3:11">
      <c r="C3336" s="38" t="s">
        <v>1386</v>
      </c>
      <c r="D3336" s="38" t="s">
        <v>10800</v>
      </c>
      <c r="E3336" s="38"/>
      <c r="F3336" s="38" t="s">
        <v>10801</v>
      </c>
      <c r="K3336" s="44">
        <v>0.19</v>
      </c>
    </row>
    <row r="3337" spans="3:11">
      <c r="C3337" s="38" t="s">
        <v>1386</v>
      </c>
      <c r="D3337" s="38" t="s">
        <v>10802</v>
      </c>
      <c r="E3337" s="38"/>
      <c r="F3337" s="38" t="s">
        <v>10803</v>
      </c>
      <c r="K3337" s="44">
        <v>14.25</v>
      </c>
    </row>
    <row r="3338" spans="3:11">
      <c r="C3338" s="38" t="s">
        <v>1386</v>
      </c>
      <c r="D3338" s="38" t="s">
        <v>10804</v>
      </c>
      <c r="E3338" s="38"/>
      <c r="F3338" s="38" t="s">
        <v>10805</v>
      </c>
      <c r="K3338" s="44">
        <v>1.84</v>
      </c>
    </row>
    <row r="3339" spans="3:11">
      <c r="C3339" s="38" t="s">
        <v>1386</v>
      </c>
      <c r="D3339" s="38" t="s">
        <v>10806</v>
      </c>
      <c r="E3339" s="38"/>
      <c r="F3339" s="38" t="s">
        <v>10807</v>
      </c>
      <c r="K3339" s="44">
        <v>0.85</v>
      </c>
    </row>
    <row r="3340" spans="3:11">
      <c r="C3340" s="38" t="s">
        <v>1386</v>
      </c>
      <c r="D3340" s="38" t="s">
        <v>6864</v>
      </c>
      <c r="E3340" s="38"/>
      <c r="F3340" s="38" t="s">
        <v>6865</v>
      </c>
      <c r="K3340" s="44">
        <v>12.66</v>
      </c>
    </row>
    <row r="3341" spans="3:11">
      <c r="C3341" s="38" t="s">
        <v>1386</v>
      </c>
      <c r="D3341" s="38" t="s">
        <v>10808</v>
      </c>
      <c r="E3341" s="38"/>
      <c r="F3341" s="38" t="s">
        <v>10809</v>
      </c>
      <c r="K3341" s="44">
        <v>0.82</v>
      </c>
    </row>
    <row r="3342" spans="3:11">
      <c r="C3342" s="38" t="s">
        <v>1386</v>
      </c>
      <c r="D3342" s="38" t="s">
        <v>10810</v>
      </c>
      <c r="E3342" s="38"/>
      <c r="F3342" s="38" t="s">
        <v>10811</v>
      </c>
      <c r="K3342" s="44">
        <v>0.75</v>
      </c>
    </row>
    <row r="3343" spans="3:11">
      <c r="C3343" s="38" t="s">
        <v>1386</v>
      </c>
      <c r="D3343" s="38" t="s">
        <v>10812</v>
      </c>
      <c r="E3343" s="38"/>
      <c r="F3343" s="38" t="s">
        <v>10813</v>
      </c>
      <c r="K3343" s="44">
        <v>6.43</v>
      </c>
    </row>
    <row r="3344" spans="3:11">
      <c r="C3344" s="38" t="s">
        <v>1386</v>
      </c>
      <c r="D3344" s="38" t="s">
        <v>10814</v>
      </c>
      <c r="E3344" s="38"/>
      <c r="F3344" s="38" t="s">
        <v>10815</v>
      </c>
      <c r="K3344" s="44">
        <v>0.27</v>
      </c>
    </row>
    <row r="3345" spans="3:11">
      <c r="C3345" s="38" t="s">
        <v>1386</v>
      </c>
      <c r="D3345" s="38" t="s">
        <v>10816</v>
      </c>
      <c r="E3345" s="38"/>
      <c r="F3345" s="38" t="s">
        <v>10817</v>
      </c>
      <c r="K3345" s="44">
        <v>16.62</v>
      </c>
    </row>
    <row r="3346" spans="3:11">
      <c r="C3346" s="38" t="s">
        <v>1386</v>
      </c>
      <c r="D3346" s="38" t="s">
        <v>10818</v>
      </c>
      <c r="E3346" s="38"/>
      <c r="F3346" s="38" t="s">
        <v>10819</v>
      </c>
      <c r="K3346" s="44">
        <v>1.34</v>
      </c>
    </row>
    <row r="3347" spans="3:11">
      <c r="C3347" s="38" t="s">
        <v>1386</v>
      </c>
      <c r="D3347" s="38" t="s">
        <v>6866</v>
      </c>
      <c r="E3347" s="38"/>
      <c r="F3347" s="38" t="s">
        <v>6867</v>
      </c>
      <c r="K3347" s="44">
        <v>20.420000000000002</v>
      </c>
    </row>
    <row r="3348" spans="3:11">
      <c r="C3348" s="38" t="s">
        <v>1386</v>
      </c>
      <c r="D3348" s="38" t="s">
        <v>10820</v>
      </c>
      <c r="E3348" s="38"/>
      <c r="F3348" s="38" t="s">
        <v>4940</v>
      </c>
      <c r="K3348" s="44">
        <v>0.15</v>
      </c>
    </row>
    <row r="3349" spans="3:11">
      <c r="C3349" s="38" t="s">
        <v>1386</v>
      </c>
      <c r="D3349" s="38" t="s">
        <v>10821</v>
      </c>
      <c r="E3349" s="38"/>
      <c r="F3349" s="38" t="s">
        <v>10822</v>
      </c>
      <c r="K3349" s="44">
        <v>25.73</v>
      </c>
    </row>
    <row r="3350" spans="3:11">
      <c r="C3350" s="38" t="s">
        <v>1386</v>
      </c>
      <c r="D3350" s="38" t="s">
        <v>10823</v>
      </c>
      <c r="E3350" s="38"/>
      <c r="F3350" s="38" t="s">
        <v>10824</v>
      </c>
      <c r="K3350" s="44">
        <v>0.39</v>
      </c>
    </row>
    <row r="3351" spans="3:11">
      <c r="C3351" s="38" t="s">
        <v>1386</v>
      </c>
      <c r="D3351" s="38" t="s">
        <v>10825</v>
      </c>
      <c r="E3351" s="38"/>
      <c r="F3351" s="38" t="s">
        <v>10826</v>
      </c>
      <c r="K3351" s="44">
        <v>2.61</v>
      </c>
    </row>
    <row r="3352" spans="3:11">
      <c r="C3352" s="38" t="s">
        <v>1386</v>
      </c>
      <c r="D3352" s="38" t="s">
        <v>10827</v>
      </c>
      <c r="E3352" s="38"/>
      <c r="F3352" s="38" t="s">
        <v>10828</v>
      </c>
      <c r="K3352" s="44">
        <v>1.25</v>
      </c>
    </row>
    <row r="3353" spans="3:11">
      <c r="C3353" s="38" t="s">
        <v>1386</v>
      </c>
      <c r="D3353" s="38" t="s">
        <v>6868</v>
      </c>
      <c r="E3353" s="38"/>
      <c r="F3353" s="38" t="s">
        <v>6869</v>
      </c>
      <c r="K3353" s="44">
        <v>7.01</v>
      </c>
    </row>
    <row r="3354" spans="3:11">
      <c r="C3354" s="38" t="s">
        <v>1386</v>
      </c>
      <c r="D3354" s="38" t="s">
        <v>10829</v>
      </c>
      <c r="E3354" s="38"/>
      <c r="F3354" s="38" t="s">
        <v>10830</v>
      </c>
      <c r="K3354" s="44">
        <v>4.0599999999999996</v>
      </c>
    </row>
    <row r="3355" spans="3:11">
      <c r="C3355" s="38" t="s">
        <v>1386</v>
      </c>
      <c r="D3355" s="38" t="s">
        <v>10831</v>
      </c>
      <c r="E3355" s="38"/>
      <c r="F3355" s="38" t="s">
        <v>10832</v>
      </c>
      <c r="K3355" s="44">
        <v>0.1</v>
      </c>
    </row>
    <row r="3356" spans="3:11">
      <c r="C3356" s="38" t="s">
        <v>1386</v>
      </c>
      <c r="D3356" s="38" t="s">
        <v>10833</v>
      </c>
      <c r="E3356" s="38"/>
      <c r="F3356" s="38" t="s">
        <v>10834</v>
      </c>
      <c r="K3356" s="44">
        <v>35.130000000000003</v>
      </c>
    </row>
    <row r="3357" spans="3:11">
      <c r="C3357" s="38" t="s">
        <v>1386</v>
      </c>
      <c r="D3357" s="38" t="s">
        <v>10835</v>
      </c>
      <c r="E3357" s="38"/>
      <c r="F3357" s="38" t="s">
        <v>10836</v>
      </c>
      <c r="K3357" s="44">
        <v>0.52</v>
      </c>
    </row>
    <row r="3358" spans="3:11">
      <c r="C3358" s="38" t="s">
        <v>1386</v>
      </c>
      <c r="D3358" s="38" t="s">
        <v>10837</v>
      </c>
      <c r="E3358" s="38"/>
      <c r="F3358" s="38" t="s">
        <v>10838</v>
      </c>
      <c r="K3358" s="44">
        <v>1.04</v>
      </c>
    </row>
    <row r="3359" spans="3:11">
      <c r="C3359" s="38" t="s">
        <v>1386</v>
      </c>
      <c r="D3359" s="38" t="s">
        <v>10839</v>
      </c>
      <c r="E3359" s="38"/>
      <c r="F3359" s="38" t="s">
        <v>10840</v>
      </c>
      <c r="K3359" s="44">
        <v>0.96</v>
      </c>
    </row>
    <row r="3360" spans="3:11">
      <c r="C3360" s="38" t="s">
        <v>1386</v>
      </c>
      <c r="D3360" s="38" t="s">
        <v>10841</v>
      </c>
      <c r="E3360" s="38"/>
      <c r="F3360" s="38" t="s">
        <v>10842</v>
      </c>
      <c r="K3360" s="44">
        <v>16.28</v>
      </c>
    </row>
    <row r="3361" spans="3:11">
      <c r="C3361" s="38" t="s">
        <v>1386</v>
      </c>
      <c r="D3361" s="38" t="s">
        <v>10843</v>
      </c>
      <c r="E3361" s="38"/>
      <c r="F3361" s="38" t="s">
        <v>10844</v>
      </c>
      <c r="K3361" s="44">
        <v>2.7</v>
      </c>
    </row>
    <row r="3362" spans="3:11">
      <c r="C3362" s="38" t="s">
        <v>1386</v>
      </c>
      <c r="D3362" s="38" t="s">
        <v>10845</v>
      </c>
      <c r="E3362" s="38"/>
      <c r="F3362" s="38" t="s">
        <v>10846</v>
      </c>
      <c r="K3362" s="44">
        <v>0.94</v>
      </c>
    </row>
    <row r="3363" spans="3:11">
      <c r="C3363" s="38" t="s">
        <v>1386</v>
      </c>
      <c r="D3363" s="38" t="s">
        <v>6870</v>
      </c>
      <c r="E3363" s="38"/>
      <c r="F3363" s="38" t="s">
        <v>6871</v>
      </c>
      <c r="K3363" s="44">
        <v>1.74</v>
      </c>
    </row>
    <row r="3364" spans="3:11">
      <c r="C3364" s="38" t="s">
        <v>1386</v>
      </c>
      <c r="D3364" s="38" t="s">
        <v>10847</v>
      </c>
      <c r="E3364" s="38"/>
      <c r="F3364" s="38" t="s">
        <v>10848</v>
      </c>
      <c r="K3364" s="44">
        <v>1.1200000000000001</v>
      </c>
    </row>
    <row r="3365" spans="3:11">
      <c r="C3365" s="38" t="s">
        <v>1386</v>
      </c>
      <c r="D3365" s="38" t="s">
        <v>10849</v>
      </c>
      <c r="E3365" s="38"/>
      <c r="F3365" s="38" t="s">
        <v>10850</v>
      </c>
      <c r="K3365" s="44">
        <v>3.07</v>
      </c>
    </row>
    <row r="3366" spans="3:11">
      <c r="C3366" s="38" t="s">
        <v>1386</v>
      </c>
      <c r="D3366" s="38" t="s">
        <v>10851</v>
      </c>
      <c r="E3366" s="38"/>
      <c r="F3366" s="38" t="s">
        <v>10852</v>
      </c>
      <c r="K3366" s="44">
        <v>1.88</v>
      </c>
    </row>
    <row r="3367" spans="3:11">
      <c r="C3367" s="38" t="s">
        <v>1386</v>
      </c>
      <c r="D3367" s="38" t="s">
        <v>10853</v>
      </c>
      <c r="E3367" s="38"/>
      <c r="F3367" s="38" t="s">
        <v>10854</v>
      </c>
      <c r="K3367" s="44">
        <v>52.28</v>
      </c>
    </row>
    <row r="3368" spans="3:11">
      <c r="C3368" s="38" t="s">
        <v>1386</v>
      </c>
      <c r="D3368" s="38" t="s">
        <v>10855</v>
      </c>
      <c r="E3368" s="38"/>
      <c r="F3368" s="38" t="s">
        <v>10856</v>
      </c>
      <c r="K3368" s="44">
        <v>3.27</v>
      </c>
    </row>
    <row r="3369" spans="3:11">
      <c r="C3369" s="38" t="s">
        <v>1386</v>
      </c>
      <c r="D3369" s="38" t="s">
        <v>10857</v>
      </c>
      <c r="E3369" s="38"/>
      <c r="F3369" s="38" t="s">
        <v>10858</v>
      </c>
      <c r="K3369" s="44">
        <v>0.02</v>
      </c>
    </row>
    <row r="3370" spans="3:11">
      <c r="C3370" s="38" t="s">
        <v>1386</v>
      </c>
      <c r="D3370" s="38" t="s">
        <v>6872</v>
      </c>
      <c r="E3370" s="38"/>
      <c r="F3370" s="38" t="s">
        <v>6873</v>
      </c>
      <c r="K3370" s="44">
        <v>48.84</v>
      </c>
    </row>
    <row r="3371" spans="3:11">
      <c r="C3371" s="38" t="s">
        <v>1386</v>
      </c>
      <c r="D3371" s="38" t="s">
        <v>10859</v>
      </c>
      <c r="E3371" s="38"/>
      <c r="F3371" s="38" t="s">
        <v>10860</v>
      </c>
      <c r="K3371" s="44">
        <v>1.47</v>
      </c>
    </row>
    <row r="3372" spans="3:11">
      <c r="C3372" s="38" t="s">
        <v>1386</v>
      </c>
      <c r="D3372" s="38" t="s">
        <v>10861</v>
      </c>
      <c r="E3372" s="38"/>
      <c r="F3372" s="38" t="s">
        <v>10862</v>
      </c>
      <c r="K3372" s="44">
        <v>1.27</v>
      </c>
    </row>
    <row r="3373" spans="3:11">
      <c r="C3373" s="38" t="s">
        <v>1386</v>
      </c>
      <c r="D3373" s="38" t="s">
        <v>10863</v>
      </c>
      <c r="E3373" s="38"/>
      <c r="F3373" s="38" t="s">
        <v>10864</v>
      </c>
      <c r="K3373" s="44">
        <v>0.01</v>
      </c>
    </row>
    <row r="3374" spans="3:11">
      <c r="C3374" s="38" t="s">
        <v>1386</v>
      </c>
      <c r="D3374" s="38" t="s">
        <v>10865</v>
      </c>
      <c r="E3374" s="38"/>
      <c r="F3374" s="38" t="s">
        <v>10866</v>
      </c>
      <c r="K3374" s="44">
        <v>6.03</v>
      </c>
    </row>
    <row r="3375" spans="3:11">
      <c r="C3375" s="38" t="s">
        <v>1386</v>
      </c>
      <c r="D3375" s="38" t="s">
        <v>10867</v>
      </c>
      <c r="E3375" s="38"/>
      <c r="F3375" s="38" t="s">
        <v>10868</v>
      </c>
      <c r="K3375" s="44">
        <v>0.77</v>
      </c>
    </row>
    <row r="3376" spans="3:11">
      <c r="C3376" s="38" t="s">
        <v>1386</v>
      </c>
      <c r="D3376" s="38" t="s">
        <v>10869</v>
      </c>
      <c r="E3376" s="38"/>
      <c r="F3376" s="38" t="s">
        <v>10870</v>
      </c>
      <c r="K3376" s="44">
        <v>1.88</v>
      </c>
    </row>
    <row r="3377" spans="3:11">
      <c r="C3377" s="38" t="s">
        <v>1386</v>
      </c>
      <c r="D3377" s="38" t="s">
        <v>10871</v>
      </c>
      <c r="E3377" s="38"/>
      <c r="F3377" s="38" t="s">
        <v>10872</v>
      </c>
      <c r="K3377" s="44">
        <v>0.34</v>
      </c>
    </row>
    <row r="3378" spans="3:11">
      <c r="C3378" s="38" t="s">
        <v>1386</v>
      </c>
      <c r="D3378" s="38" t="s">
        <v>10873</v>
      </c>
      <c r="E3378" s="38"/>
      <c r="F3378" s="38" t="s">
        <v>10874</v>
      </c>
      <c r="K3378" s="44">
        <v>4.17</v>
      </c>
    </row>
    <row r="3379" spans="3:11">
      <c r="C3379" s="38" t="s">
        <v>1386</v>
      </c>
      <c r="D3379" s="38" t="s">
        <v>10875</v>
      </c>
      <c r="E3379" s="38"/>
      <c r="F3379" s="38" t="s">
        <v>10876</v>
      </c>
      <c r="K3379" s="44">
        <v>2.1800000000000002</v>
      </c>
    </row>
    <row r="3380" spans="3:11">
      <c r="C3380" s="38" t="s">
        <v>1386</v>
      </c>
      <c r="D3380" s="38" t="s">
        <v>6874</v>
      </c>
      <c r="E3380" s="38"/>
      <c r="F3380" s="38" t="s">
        <v>6875</v>
      </c>
      <c r="K3380" s="44">
        <v>1.68</v>
      </c>
    </row>
    <row r="3381" spans="3:11">
      <c r="C3381" s="38" t="s">
        <v>1386</v>
      </c>
      <c r="D3381" s="38" t="s">
        <v>10877</v>
      </c>
      <c r="E3381" s="38"/>
      <c r="F3381" s="38" t="s">
        <v>10878</v>
      </c>
      <c r="K3381" s="44">
        <v>3.25</v>
      </c>
    </row>
    <row r="3382" spans="3:11">
      <c r="C3382" s="38" t="s">
        <v>1386</v>
      </c>
      <c r="D3382" s="38" t="s">
        <v>6876</v>
      </c>
      <c r="E3382" s="38"/>
      <c r="F3382" s="38" t="s">
        <v>6877</v>
      </c>
      <c r="K3382" s="44">
        <v>5.04</v>
      </c>
    </row>
    <row r="3383" spans="3:11">
      <c r="C3383" s="38" t="s">
        <v>1386</v>
      </c>
      <c r="D3383" s="38" t="s">
        <v>6878</v>
      </c>
      <c r="E3383" s="38"/>
      <c r="F3383" s="38" t="s">
        <v>6879</v>
      </c>
      <c r="K3383" s="44">
        <v>28.78</v>
      </c>
    </row>
    <row r="3384" spans="3:11">
      <c r="C3384" s="38" t="s">
        <v>1386</v>
      </c>
      <c r="D3384" s="38" t="s">
        <v>6880</v>
      </c>
      <c r="E3384" s="38"/>
      <c r="F3384" s="38" t="s">
        <v>6881</v>
      </c>
      <c r="K3384" s="44">
        <v>3.49</v>
      </c>
    </row>
    <row r="3385" spans="3:11">
      <c r="C3385" s="38" t="s">
        <v>1386</v>
      </c>
      <c r="D3385" s="38" t="s">
        <v>6882</v>
      </c>
      <c r="E3385" s="38"/>
      <c r="F3385" s="38" t="s">
        <v>6883</v>
      </c>
      <c r="K3385" s="44">
        <v>1.99</v>
      </c>
    </row>
    <row r="3386" spans="3:11">
      <c r="C3386" s="38" t="s">
        <v>1386</v>
      </c>
      <c r="D3386" s="38" t="s">
        <v>6884</v>
      </c>
      <c r="E3386" s="38"/>
      <c r="F3386" s="38" t="s">
        <v>6885</v>
      </c>
      <c r="K3386" s="44">
        <v>6.06</v>
      </c>
    </row>
    <row r="3387" spans="3:11">
      <c r="C3387" s="38" t="s">
        <v>1386</v>
      </c>
      <c r="D3387" s="38" t="s">
        <v>6886</v>
      </c>
      <c r="E3387" s="38"/>
      <c r="F3387" s="38" t="s">
        <v>6887</v>
      </c>
      <c r="K3387" s="44">
        <v>5.86</v>
      </c>
    </row>
    <row r="3388" spans="3:11">
      <c r="C3388" s="38" t="s">
        <v>1386</v>
      </c>
      <c r="D3388" s="38" t="s">
        <v>6888</v>
      </c>
      <c r="E3388" s="38"/>
      <c r="F3388" s="38" t="s">
        <v>6889</v>
      </c>
      <c r="K3388" s="44">
        <v>1.68</v>
      </c>
    </row>
    <row r="3389" spans="3:11">
      <c r="C3389" s="38" t="s">
        <v>1386</v>
      </c>
      <c r="D3389" s="38" t="s">
        <v>6890</v>
      </c>
      <c r="E3389" s="38"/>
      <c r="F3389" s="38" t="s">
        <v>6891</v>
      </c>
      <c r="K3389" s="44">
        <v>-3.28</v>
      </c>
    </row>
    <row r="3390" spans="3:11">
      <c r="C3390" s="38" t="s">
        <v>1386</v>
      </c>
      <c r="D3390" s="38" t="s">
        <v>6892</v>
      </c>
      <c r="E3390" s="38"/>
      <c r="F3390" s="38" t="s">
        <v>6893</v>
      </c>
      <c r="K3390" s="44">
        <v>3.42</v>
      </c>
    </row>
    <row r="3391" spans="3:11">
      <c r="C3391" s="38" t="s">
        <v>1386</v>
      </c>
      <c r="D3391" s="38" t="s">
        <v>6894</v>
      </c>
      <c r="E3391" s="38"/>
      <c r="F3391" s="38" t="s">
        <v>6895</v>
      </c>
      <c r="K3391" s="44">
        <v>16.260000000000002</v>
      </c>
    </row>
    <row r="3392" spans="3:11">
      <c r="C3392" s="38" t="s">
        <v>1386</v>
      </c>
      <c r="D3392" s="38" t="s">
        <v>6896</v>
      </c>
      <c r="E3392" s="38"/>
      <c r="F3392" s="38" t="s">
        <v>6897</v>
      </c>
      <c r="K3392" s="44">
        <v>5.04</v>
      </c>
    </row>
    <row r="3393" spans="3:11">
      <c r="C3393" s="38" t="s">
        <v>1386</v>
      </c>
      <c r="D3393" s="38" t="s">
        <v>6898</v>
      </c>
      <c r="E3393" s="38"/>
      <c r="F3393" s="38" t="s">
        <v>6899</v>
      </c>
      <c r="K3393" s="44">
        <v>5.19</v>
      </c>
    </row>
    <row r="3394" spans="3:11">
      <c r="C3394" s="38" t="s">
        <v>1386</v>
      </c>
      <c r="D3394" s="38" t="s">
        <v>6900</v>
      </c>
      <c r="E3394" s="38"/>
      <c r="F3394" s="38" t="s">
        <v>6901</v>
      </c>
      <c r="K3394" s="44">
        <v>5.3</v>
      </c>
    </row>
    <row r="3395" spans="3:11">
      <c r="C3395" s="38" t="s">
        <v>1386</v>
      </c>
      <c r="D3395" s="38" t="s">
        <v>6902</v>
      </c>
      <c r="E3395" s="38"/>
      <c r="F3395" s="38" t="s">
        <v>6903</v>
      </c>
      <c r="K3395" s="44">
        <v>5.63</v>
      </c>
    </row>
    <row r="3396" spans="3:11">
      <c r="C3396" s="38" t="s">
        <v>1386</v>
      </c>
      <c r="D3396" s="38" t="s">
        <v>6904</v>
      </c>
      <c r="E3396" s="38"/>
      <c r="F3396" s="38" t="s">
        <v>6905</v>
      </c>
      <c r="K3396" s="44">
        <v>20.96</v>
      </c>
    </row>
    <row r="3397" spans="3:11">
      <c r="C3397" s="38" t="s">
        <v>1386</v>
      </c>
      <c r="D3397" s="38" t="s">
        <v>6906</v>
      </c>
      <c r="E3397" s="38"/>
      <c r="F3397" s="38" t="s">
        <v>6907</v>
      </c>
      <c r="K3397" s="44">
        <v>65.599999999999994</v>
      </c>
    </row>
    <row r="3398" spans="3:11">
      <c r="C3398" s="38" t="s">
        <v>1386</v>
      </c>
      <c r="D3398" s="38" t="s">
        <v>6908</v>
      </c>
      <c r="E3398" s="38"/>
      <c r="F3398" s="38" t="s">
        <v>6909</v>
      </c>
      <c r="K3398" s="44">
        <v>131.08000000000001</v>
      </c>
    </row>
    <row r="3399" spans="3:11">
      <c r="C3399" s="38" t="s">
        <v>1386</v>
      </c>
      <c r="D3399" s="38" t="s">
        <v>6910</v>
      </c>
      <c r="E3399" s="38"/>
      <c r="F3399" s="38" t="s">
        <v>6911</v>
      </c>
      <c r="K3399" s="44">
        <v>5.77</v>
      </c>
    </row>
    <row r="3400" spans="3:11">
      <c r="C3400" s="38" t="s">
        <v>1386</v>
      </c>
      <c r="D3400" s="38" t="s">
        <v>6912</v>
      </c>
      <c r="E3400" s="38"/>
      <c r="F3400" s="38" t="s">
        <v>6913</v>
      </c>
      <c r="K3400" s="44">
        <v>3.54</v>
      </c>
    </row>
    <row r="3401" spans="3:11">
      <c r="C3401" s="38" t="s">
        <v>1386</v>
      </c>
      <c r="D3401" s="38" t="s">
        <v>6914</v>
      </c>
      <c r="E3401" s="38"/>
      <c r="F3401" s="38" t="s">
        <v>6915</v>
      </c>
      <c r="K3401" s="44">
        <v>14.73</v>
      </c>
    </row>
    <row r="3402" spans="3:11">
      <c r="C3402" s="38" t="s">
        <v>1386</v>
      </c>
      <c r="D3402" s="38" t="s">
        <v>6916</v>
      </c>
      <c r="E3402" s="38"/>
      <c r="F3402" s="38" t="s">
        <v>6917</v>
      </c>
      <c r="K3402" s="44">
        <v>0.79</v>
      </c>
    </row>
    <row r="3403" spans="3:11">
      <c r="C3403" s="38" t="s">
        <v>1386</v>
      </c>
      <c r="D3403" s="38" t="s">
        <v>6918</v>
      </c>
      <c r="E3403" s="38"/>
      <c r="F3403" s="38" t="s">
        <v>6919</v>
      </c>
      <c r="K3403" s="44">
        <v>5.04</v>
      </c>
    </row>
    <row r="3404" spans="3:11">
      <c r="C3404" s="38" t="s">
        <v>1386</v>
      </c>
      <c r="D3404" s="38" t="s">
        <v>6920</v>
      </c>
      <c r="E3404" s="38"/>
      <c r="F3404" s="38" t="s">
        <v>6921</v>
      </c>
      <c r="K3404" s="44">
        <v>19.350000000000001</v>
      </c>
    </row>
    <row r="3405" spans="3:11">
      <c r="C3405" s="38" t="s">
        <v>1386</v>
      </c>
      <c r="D3405" s="38" t="s">
        <v>6922</v>
      </c>
      <c r="E3405" s="38"/>
      <c r="F3405" s="38" t="s">
        <v>6923</v>
      </c>
      <c r="K3405" s="44">
        <v>51.95</v>
      </c>
    </row>
    <row r="3406" spans="3:11">
      <c r="C3406" s="38" t="s">
        <v>1386</v>
      </c>
      <c r="D3406" s="38" t="s">
        <v>6924</v>
      </c>
      <c r="E3406" s="38"/>
      <c r="F3406" s="38" t="s">
        <v>6925</v>
      </c>
      <c r="K3406" s="44">
        <v>107.85</v>
      </c>
    </row>
    <row r="3407" spans="3:11">
      <c r="C3407" s="38" t="s">
        <v>1386</v>
      </c>
      <c r="D3407" s="38" t="s">
        <v>6926</v>
      </c>
      <c r="E3407" s="38"/>
      <c r="F3407" s="38" t="s">
        <v>6927</v>
      </c>
      <c r="K3407" s="44">
        <v>9.23</v>
      </c>
    </row>
    <row r="3408" spans="3:11">
      <c r="C3408" s="38" t="s">
        <v>1386</v>
      </c>
      <c r="D3408" s="38" t="s">
        <v>6928</v>
      </c>
      <c r="E3408" s="38"/>
      <c r="F3408" s="38" t="s">
        <v>6929</v>
      </c>
      <c r="K3408" s="44">
        <v>25.89</v>
      </c>
    </row>
    <row r="3409" spans="3:11">
      <c r="C3409" s="38" t="s">
        <v>1386</v>
      </c>
      <c r="D3409" s="38" t="s">
        <v>6930</v>
      </c>
      <c r="E3409" s="38"/>
      <c r="F3409" s="38" t="s">
        <v>6931</v>
      </c>
      <c r="K3409" s="44">
        <v>7.57</v>
      </c>
    </row>
    <row r="3410" spans="3:11">
      <c r="C3410" s="38" t="s">
        <v>1386</v>
      </c>
      <c r="D3410" s="38" t="s">
        <v>6932</v>
      </c>
      <c r="E3410" s="38"/>
      <c r="F3410" s="38" t="s">
        <v>6933</v>
      </c>
      <c r="K3410" s="44">
        <v>89.99</v>
      </c>
    </row>
    <row r="3411" spans="3:11">
      <c r="C3411" s="38" t="s">
        <v>1386</v>
      </c>
      <c r="D3411" s="38" t="s">
        <v>6934</v>
      </c>
      <c r="E3411" s="38"/>
      <c r="F3411" s="38" t="s">
        <v>6935</v>
      </c>
      <c r="K3411" s="44">
        <v>6.36</v>
      </c>
    </row>
    <row r="3412" spans="3:11">
      <c r="C3412" s="38" t="s">
        <v>1386</v>
      </c>
      <c r="D3412" s="38" t="s">
        <v>6936</v>
      </c>
      <c r="E3412" s="38"/>
      <c r="F3412" s="38" t="s">
        <v>6937</v>
      </c>
      <c r="K3412" s="44">
        <v>5.22</v>
      </c>
    </row>
    <row r="3413" spans="3:11">
      <c r="C3413" s="38" t="s">
        <v>1386</v>
      </c>
      <c r="D3413" s="38" t="s">
        <v>6938</v>
      </c>
      <c r="E3413" s="38"/>
      <c r="F3413" s="38" t="s">
        <v>6939</v>
      </c>
      <c r="K3413" s="44">
        <v>6.02</v>
      </c>
    </row>
    <row r="3414" spans="3:11">
      <c r="C3414" s="38" t="s">
        <v>1386</v>
      </c>
      <c r="D3414" s="38" t="s">
        <v>6940</v>
      </c>
      <c r="E3414" s="38"/>
      <c r="F3414" s="38" t="s">
        <v>6941</v>
      </c>
      <c r="K3414" s="44">
        <v>5.04</v>
      </c>
    </row>
    <row r="3415" spans="3:11">
      <c r="C3415" s="38" t="s">
        <v>1386</v>
      </c>
      <c r="D3415" s="38" t="s">
        <v>10879</v>
      </c>
      <c r="E3415" s="38"/>
      <c r="F3415" s="38" t="s">
        <v>10880</v>
      </c>
      <c r="K3415" s="44">
        <v>3.67</v>
      </c>
    </row>
    <row r="3416" spans="3:11">
      <c r="C3416" s="38" t="s">
        <v>1386</v>
      </c>
      <c r="D3416" s="38" t="s">
        <v>6942</v>
      </c>
      <c r="E3416" s="38"/>
      <c r="F3416" s="38" t="s">
        <v>6943</v>
      </c>
      <c r="K3416" s="44">
        <v>6.7</v>
      </c>
    </row>
    <row r="3417" spans="3:11">
      <c r="C3417" s="38" t="s">
        <v>1386</v>
      </c>
      <c r="D3417" s="38" t="s">
        <v>6944</v>
      </c>
      <c r="E3417" s="38"/>
      <c r="F3417" s="38" t="s">
        <v>6945</v>
      </c>
      <c r="K3417" s="44">
        <v>47.63</v>
      </c>
    </row>
    <row r="3418" spans="3:11">
      <c r="C3418" s="38" t="s">
        <v>1386</v>
      </c>
      <c r="D3418" s="38" t="s">
        <v>6946</v>
      </c>
      <c r="E3418" s="38"/>
      <c r="F3418" s="38" t="s">
        <v>6947</v>
      </c>
      <c r="K3418" s="44">
        <v>7.79</v>
      </c>
    </row>
    <row r="3419" spans="3:11">
      <c r="C3419" s="38" t="s">
        <v>1386</v>
      </c>
      <c r="D3419" s="38" t="s">
        <v>6948</v>
      </c>
      <c r="E3419" s="38"/>
      <c r="F3419" s="38" t="s">
        <v>6949</v>
      </c>
      <c r="K3419" s="44">
        <v>8.51</v>
      </c>
    </row>
    <row r="3420" spans="3:11">
      <c r="C3420" s="38" t="s">
        <v>1386</v>
      </c>
      <c r="D3420" s="38" t="s">
        <v>6950</v>
      </c>
      <c r="E3420" s="38"/>
      <c r="F3420" s="38" t="s">
        <v>6951</v>
      </c>
      <c r="K3420" s="44">
        <v>5.04</v>
      </c>
    </row>
    <row r="3421" spans="3:11">
      <c r="C3421" s="38" t="s">
        <v>1386</v>
      </c>
      <c r="D3421" s="38" t="s">
        <v>6952</v>
      </c>
      <c r="E3421" s="38"/>
      <c r="F3421" s="38" t="s">
        <v>6953</v>
      </c>
      <c r="K3421" s="44">
        <v>17.84</v>
      </c>
    </row>
    <row r="3422" spans="3:11">
      <c r="C3422" s="38" t="s">
        <v>1386</v>
      </c>
      <c r="D3422" s="38" t="s">
        <v>6954</v>
      </c>
      <c r="E3422" s="38"/>
      <c r="F3422" s="38" t="s">
        <v>6955</v>
      </c>
      <c r="K3422" s="44">
        <v>5.04</v>
      </c>
    </row>
    <row r="3423" spans="3:11">
      <c r="C3423" s="38" t="s">
        <v>1386</v>
      </c>
      <c r="D3423" s="38" t="s">
        <v>6956</v>
      </c>
      <c r="E3423" s="38"/>
      <c r="F3423" s="38" t="s">
        <v>6957</v>
      </c>
      <c r="K3423" s="44">
        <v>16.8</v>
      </c>
    </row>
    <row r="3424" spans="3:11">
      <c r="C3424" s="38" t="s">
        <v>1386</v>
      </c>
      <c r="D3424" s="38" t="s">
        <v>6958</v>
      </c>
      <c r="E3424" s="38"/>
      <c r="F3424" s="38" t="s">
        <v>6959</v>
      </c>
      <c r="K3424" s="44">
        <v>3.16</v>
      </c>
    </row>
    <row r="3425" spans="3:11">
      <c r="C3425" s="38" t="s">
        <v>1386</v>
      </c>
      <c r="D3425" s="38" t="s">
        <v>6960</v>
      </c>
      <c r="E3425" s="38"/>
      <c r="F3425" s="38" t="s">
        <v>6961</v>
      </c>
      <c r="K3425" s="44">
        <v>1.68</v>
      </c>
    </row>
    <row r="3426" spans="3:11">
      <c r="C3426" s="38" t="s">
        <v>1386</v>
      </c>
      <c r="D3426" s="38" t="s">
        <v>6962</v>
      </c>
      <c r="E3426" s="38"/>
      <c r="F3426" s="38" t="s">
        <v>6963</v>
      </c>
      <c r="K3426" s="44">
        <v>1.87</v>
      </c>
    </row>
    <row r="3427" spans="3:11">
      <c r="C3427" s="38" t="s">
        <v>1386</v>
      </c>
      <c r="D3427" s="38" t="s">
        <v>6964</v>
      </c>
      <c r="E3427" s="38"/>
      <c r="F3427" s="38" t="s">
        <v>6965</v>
      </c>
      <c r="K3427" s="44">
        <v>5.04</v>
      </c>
    </row>
    <row r="3428" spans="3:11">
      <c r="C3428" s="38" t="s">
        <v>1386</v>
      </c>
      <c r="D3428" s="38" t="s">
        <v>6966</v>
      </c>
      <c r="E3428" s="38"/>
      <c r="F3428" s="38" t="s">
        <v>6967</v>
      </c>
      <c r="K3428" s="44">
        <v>4.91</v>
      </c>
    </row>
    <row r="3429" spans="3:11">
      <c r="C3429" s="38" t="s">
        <v>1386</v>
      </c>
      <c r="D3429" s="38" t="s">
        <v>6968</v>
      </c>
      <c r="E3429" s="38"/>
      <c r="F3429" s="38" t="s">
        <v>6969</v>
      </c>
      <c r="K3429" s="44">
        <v>9.02</v>
      </c>
    </row>
    <row r="3430" spans="3:11">
      <c r="C3430" s="38" t="s">
        <v>1386</v>
      </c>
      <c r="D3430" s="38" t="s">
        <v>6970</v>
      </c>
      <c r="E3430" s="38"/>
      <c r="F3430" s="38" t="s">
        <v>6971</v>
      </c>
      <c r="K3430" s="44">
        <v>49.91</v>
      </c>
    </row>
    <row r="3431" spans="3:11">
      <c r="C3431" s="38" t="s">
        <v>1386</v>
      </c>
      <c r="D3431" s="38" t="s">
        <v>6972</v>
      </c>
      <c r="E3431" s="38"/>
      <c r="F3431" s="38" t="s">
        <v>6973</v>
      </c>
      <c r="K3431" s="44">
        <v>1.05</v>
      </c>
    </row>
    <row r="3432" spans="3:11">
      <c r="C3432" s="38" t="s">
        <v>1386</v>
      </c>
      <c r="D3432" s="38" t="s">
        <v>6974</v>
      </c>
      <c r="E3432" s="38"/>
      <c r="F3432" s="38" t="s">
        <v>6975</v>
      </c>
      <c r="K3432" s="44">
        <v>4.79</v>
      </c>
    </row>
    <row r="3433" spans="3:11">
      <c r="C3433" s="38" t="s">
        <v>1386</v>
      </c>
      <c r="D3433" s="38" t="s">
        <v>6976</v>
      </c>
      <c r="E3433" s="38"/>
      <c r="F3433" s="38" t="s">
        <v>6977</v>
      </c>
      <c r="K3433" s="44">
        <v>16.71</v>
      </c>
    </row>
    <row r="3434" spans="3:11">
      <c r="C3434" s="38" t="s">
        <v>1386</v>
      </c>
      <c r="D3434" s="38" t="s">
        <v>6978</v>
      </c>
      <c r="E3434" s="38"/>
      <c r="F3434" s="38" t="s">
        <v>6979</v>
      </c>
      <c r="K3434" s="44">
        <v>29.53</v>
      </c>
    </row>
    <row r="3435" spans="3:11">
      <c r="C3435" s="38" t="s">
        <v>1386</v>
      </c>
      <c r="D3435" s="38" t="s">
        <v>6980</v>
      </c>
      <c r="E3435" s="38"/>
      <c r="F3435" s="38" t="s">
        <v>6981</v>
      </c>
      <c r="K3435" s="44">
        <v>76.150000000000006</v>
      </c>
    </row>
    <row r="3436" spans="3:11">
      <c r="C3436" s="38" t="s">
        <v>1386</v>
      </c>
      <c r="D3436" s="38" t="s">
        <v>6982</v>
      </c>
      <c r="E3436" s="38"/>
      <c r="F3436" s="38" t="s">
        <v>6983</v>
      </c>
      <c r="K3436" s="44">
        <v>12.76</v>
      </c>
    </row>
    <row r="3437" spans="3:11">
      <c r="C3437" s="38" t="s">
        <v>1386</v>
      </c>
      <c r="D3437" s="38" t="s">
        <v>6984</v>
      </c>
      <c r="E3437" s="38"/>
      <c r="F3437" s="38" t="s">
        <v>6985</v>
      </c>
      <c r="K3437" s="44">
        <v>35.520000000000003</v>
      </c>
    </row>
    <row r="3438" spans="3:11">
      <c r="C3438" s="38" t="s">
        <v>1386</v>
      </c>
      <c r="D3438" s="38" t="s">
        <v>6986</v>
      </c>
      <c r="E3438" s="38"/>
      <c r="F3438" s="38" t="s">
        <v>6987</v>
      </c>
      <c r="K3438" s="44">
        <v>48.9</v>
      </c>
    </row>
    <row r="3439" spans="3:11">
      <c r="C3439" s="38" t="s">
        <v>1386</v>
      </c>
      <c r="D3439" s="38" t="s">
        <v>6988</v>
      </c>
      <c r="E3439" s="38"/>
      <c r="F3439" s="38" t="s">
        <v>6989</v>
      </c>
      <c r="K3439" s="44">
        <v>12.55</v>
      </c>
    </row>
    <row r="3440" spans="3:11">
      <c r="C3440" s="38" t="s">
        <v>1386</v>
      </c>
      <c r="D3440" s="38" t="s">
        <v>6990</v>
      </c>
      <c r="E3440" s="38"/>
      <c r="F3440" s="38" t="s">
        <v>6991</v>
      </c>
      <c r="K3440" s="44">
        <v>1.78</v>
      </c>
    </row>
    <row r="3441" spans="3:11">
      <c r="C3441" s="38" t="s">
        <v>1386</v>
      </c>
      <c r="D3441" s="38" t="s">
        <v>6992</v>
      </c>
      <c r="E3441" s="38"/>
      <c r="F3441" s="38" t="s">
        <v>6993</v>
      </c>
      <c r="K3441" s="44">
        <v>1.79</v>
      </c>
    </row>
    <row r="3442" spans="3:11">
      <c r="C3442" s="38" t="s">
        <v>1386</v>
      </c>
      <c r="D3442" s="38" t="s">
        <v>6994</v>
      </c>
      <c r="E3442" s="38"/>
      <c r="F3442" s="38" t="s">
        <v>6995</v>
      </c>
      <c r="K3442" s="44">
        <v>32.880000000000003</v>
      </c>
    </row>
    <row r="3443" spans="3:11">
      <c r="C3443" s="38" t="s">
        <v>1386</v>
      </c>
      <c r="D3443" s="38" t="s">
        <v>6996</v>
      </c>
      <c r="E3443" s="38"/>
      <c r="F3443" s="38" t="s">
        <v>6997</v>
      </c>
      <c r="K3443" s="44">
        <v>4.76</v>
      </c>
    </row>
    <row r="3444" spans="3:11">
      <c r="C3444" s="38" t="s">
        <v>1386</v>
      </c>
      <c r="D3444" s="38" t="s">
        <v>6998</v>
      </c>
      <c r="E3444" s="38"/>
      <c r="F3444" s="38" t="s">
        <v>6999</v>
      </c>
      <c r="K3444" s="44">
        <v>18.38</v>
      </c>
    </row>
    <row r="3445" spans="3:11">
      <c r="C3445" s="38" t="s">
        <v>1386</v>
      </c>
      <c r="D3445" s="38" t="s">
        <v>7000</v>
      </c>
      <c r="E3445" s="38"/>
      <c r="F3445" s="38" t="s">
        <v>7001</v>
      </c>
      <c r="K3445" s="44">
        <v>10.85</v>
      </c>
    </row>
    <row r="3446" spans="3:11">
      <c r="C3446" s="38" t="s">
        <v>1386</v>
      </c>
      <c r="D3446" s="38" t="s">
        <v>7002</v>
      </c>
      <c r="E3446" s="38"/>
      <c r="F3446" s="38" t="s">
        <v>7003</v>
      </c>
      <c r="K3446" s="44">
        <v>20.28</v>
      </c>
    </row>
    <row r="3447" spans="3:11">
      <c r="C3447" s="38" t="s">
        <v>1386</v>
      </c>
      <c r="D3447" s="38" t="s">
        <v>7004</v>
      </c>
      <c r="E3447" s="38"/>
      <c r="F3447" s="38" t="s">
        <v>7005</v>
      </c>
      <c r="K3447" s="44">
        <v>6.89</v>
      </c>
    </row>
    <row r="3448" spans="3:11">
      <c r="C3448" s="38" t="s">
        <v>1386</v>
      </c>
      <c r="D3448" s="38" t="s">
        <v>7006</v>
      </c>
      <c r="E3448" s="38"/>
      <c r="F3448" s="38" t="s">
        <v>7007</v>
      </c>
      <c r="K3448" s="44">
        <v>5.91</v>
      </c>
    </row>
    <row r="3449" spans="3:11">
      <c r="C3449" s="38" t="s">
        <v>1386</v>
      </c>
      <c r="D3449" s="38" t="s">
        <v>10881</v>
      </c>
      <c r="E3449" s="38"/>
      <c r="F3449" s="38" t="s">
        <v>10882</v>
      </c>
      <c r="K3449" s="44">
        <v>4.72</v>
      </c>
    </row>
    <row r="3450" spans="3:11">
      <c r="C3450" s="38" t="s">
        <v>1386</v>
      </c>
      <c r="D3450" s="38" t="s">
        <v>7008</v>
      </c>
      <c r="E3450" s="38"/>
      <c r="F3450" s="38" t="s">
        <v>7009</v>
      </c>
      <c r="K3450" s="44">
        <v>9.42</v>
      </c>
    </row>
    <row r="3451" spans="3:11">
      <c r="C3451" s="38" t="s">
        <v>1386</v>
      </c>
      <c r="D3451" s="38" t="s">
        <v>7010</v>
      </c>
      <c r="E3451" s="38"/>
      <c r="F3451" s="38" t="s">
        <v>7011</v>
      </c>
      <c r="K3451" s="44">
        <v>49.46</v>
      </c>
    </row>
    <row r="3452" spans="3:11">
      <c r="C3452" s="38" t="s">
        <v>1386</v>
      </c>
      <c r="D3452" s="38" t="s">
        <v>7012</v>
      </c>
      <c r="E3452" s="38"/>
      <c r="F3452" s="38" t="s">
        <v>7013</v>
      </c>
      <c r="K3452" s="44">
        <v>5.04</v>
      </c>
    </row>
    <row r="3453" spans="3:11">
      <c r="C3453" s="38" t="s">
        <v>1386</v>
      </c>
      <c r="D3453" s="38" t="s">
        <v>7014</v>
      </c>
      <c r="E3453" s="38"/>
      <c r="F3453" s="38" t="s">
        <v>7015</v>
      </c>
      <c r="K3453" s="44">
        <v>3.31</v>
      </c>
    </row>
    <row r="3454" spans="3:11">
      <c r="C3454" s="38" t="s">
        <v>1386</v>
      </c>
      <c r="D3454" s="38" t="s">
        <v>7016</v>
      </c>
      <c r="E3454" s="38"/>
      <c r="F3454" s="38" t="s">
        <v>7017</v>
      </c>
      <c r="K3454" s="44">
        <v>25.06</v>
      </c>
    </row>
    <row r="3455" spans="3:11">
      <c r="C3455" s="38" t="s">
        <v>1386</v>
      </c>
      <c r="D3455" s="38" t="s">
        <v>7018</v>
      </c>
      <c r="E3455" s="38"/>
      <c r="F3455" s="38" t="s">
        <v>7019</v>
      </c>
      <c r="K3455" s="44">
        <v>33.04</v>
      </c>
    </row>
    <row r="3456" spans="3:11">
      <c r="C3456" s="38" t="s">
        <v>1386</v>
      </c>
      <c r="D3456" s="38" t="s">
        <v>10883</v>
      </c>
      <c r="E3456" s="38"/>
      <c r="F3456" s="38" t="s">
        <v>10884</v>
      </c>
      <c r="K3456" s="44">
        <v>5.84</v>
      </c>
    </row>
    <row r="3457" spans="3:11">
      <c r="C3457" s="38" t="s">
        <v>1386</v>
      </c>
      <c r="D3457" s="38" t="s">
        <v>7020</v>
      </c>
      <c r="E3457" s="38"/>
      <c r="F3457" s="38" t="s">
        <v>7021</v>
      </c>
      <c r="K3457" s="44">
        <v>17.399999999999999</v>
      </c>
    </row>
    <row r="3458" spans="3:11">
      <c r="C3458" s="38" t="s">
        <v>1386</v>
      </c>
      <c r="D3458" s="38" t="s">
        <v>7022</v>
      </c>
      <c r="E3458" s="38"/>
      <c r="F3458" s="38" t="s">
        <v>7023</v>
      </c>
      <c r="K3458" s="44">
        <v>41.6</v>
      </c>
    </row>
    <row r="3459" spans="3:11">
      <c r="C3459" s="38" t="s">
        <v>1386</v>
      </c>
      <c r="D3459" s="38" t="s">
        <v>7024</v>
      </c>
      <c r="E3459" s="38"/>
      <c r="F3459" s="38" t="s">
        <v>7025</v>
      </c>
      <c r="K3459" s="44">
        <v>10.210000000000001</v>
      </c>
    </row>
    <row r="3460" spans="3:11">
      <c r="C3460" s="38" t="s">
        <v>1386</v>
      </c>
      <c r="D3460" s="38" t="s">
        <v>7026</v>
      </c>
      <c r="E3460" s="38"/>
      <c r="F3460" s="38" t="s">
        <v>7027</v>
      </c>
      <c r="K3460" s="44">
        <v>5.43</v>
      </c>
    </row>
    <row r="3461" spans="3:11">
      <c r="C3461" s="38" t="s">
        <v>1386</v>
      </c>
      <c r="D3461" s="38" t="s">
        <v>7028</v>
      </c>
      <c r="E3461" s="38"/>
      <c r="F3461" s="38" t="s">
        <v>7029</v>
      </c>
      <c r="K3461" s="44">
        <v>5.04</v>
      </c>
    </row>
    <row r="3462" spans="3:11">
      <c r="C3462" s="38" t="s">
        <v>1386</v>
      </c>
      <c r="D3462" s="38" t="s">
        <v>7030</v>
      </c>
      <c r="E3462" s="38"/>
      <c r="F3462" s="38" t="s">
        <v>7031</v>
      </c>
      <c r="K3462" s="44">
        <v>14.4</v>
      </c>
    </row>
    <row r="3463" spans="3:11">
      <c r="C3463" s="38" t="s">
        <v>1386</v>
      </c>
      <c r="D3463" s="38" t="s">
        <v>7032</v>
      </c>
      <c r="E3463" s="38"/>
      <c r="F3463" s="38" t="s">
        <v>7033</v>
      </c>
      <c r="K3463" s="44">
        <v>6.42</v>
      </c>
    </row>
    <row r="3464" spans="3:11">
      <c r="C3464" s="38" t="s">
        <v>1386</v>
      </c>
      <c r="D3464" s="38" t="s">
        <v>7034</v>
      </c>
      <c r="E3464" s="38"/>
      <c r="F3464" s="38" t="s">
        <v>7035</v>
      </c>
      <c r="K3464" s="44">
        <v>3.46</v>
      </c>
    </row>
    <row r="3465" spans="3:11">
      <c r="C3465" s="38" t="s">
        <v>1386</v>
      </c>
      <c r="D3465" s="38" t="s">
        <v>7036</v>
      </c>
      <c r="E3465" s="38"/>
      <c r="F3465" s="38" t="s">
        <v>7037</v>
      </c>
      <c r="K3465" s="44">
        <v>74.78</v>
      </c>
    </row>
    <row r="3466" spans="3:11">
      <c r="C3466" s="38" t="s">
        <v>1386</v>
      </c>
      <c r="D3466" s="38" t="s">
        <v>7038</v>
      </c>
      <c r="E3466" s="38"/>
      <c r="F3466" s="38" t="s">
        <v>7039</v>
      </c>
      <c r="K3466" s="44">
        <v>1.91</v>
      </c>
    </row>
    <row r="3467" spans="3:11">
      <c r="C3467" s="38" t="s">
        <v>1386</v>
      </c>
      <c r="D3467" s="38" t="s">
        <v>7040</v>
      </c>
      <c r="E3467" s="38"/>
      <c r="F3467" s="38" t="s">
        <v>7041</v>
      </c>
      <c r="K3467" s="44">
        <v>34.159999999999997</v>
      </c>
    </row>
    <row r="3468" spans="3:11">
      <c r="C3468" s="38" t="s">
        <v>1386</v>
      </c>
      <c r="D3468" s="38" t="s">
        <v>7042</v>
      </c>
      <c r="E3468" s="38"/>
      <c r="F3468" s="38" t="s">
        <v>7043</v>
      </c>
      <c r="K3468" s="44">
        <v>16.8</v>
      </c>
    </row>
    <row r="3469" spans="3:11">
      <c r="C3469" s="38" t="s">
        <v>1386</v>
      </c>
      <c r="D3469" s="38" t="s">
        <v>7044</v>
      </c>
      <c r="E3469" s="38"/>
      <c r="F3469" s="38" t="s">
        <v>7045</v>
      </c>
      <c r="K3469" s="44">
        <v>5.04</v>
      </c>
    </row>
    <row r="3470" spans="3:11">
      <c r="C3470" s="38" t="s">
        <v>1386</v>
      </c>
      <c r="D3470" s="38" t="s">
        <v>7046</v>
      </c>
      <c r="E3470" s="38"/>
      <c r="F3470" s="38" t="s">
        <v>7047</v>
      </c>
      <c r="K3470" s="44">
        <v>158.78</v>
      </c>
    </row>
    <row r="3471" spans="3:11">
      <c r="C3471" s="38" t="s">
        <v>1386</v>
      </c>
      <c r="D3471" s="38" t="s">
        <v>7048</v>
      </c>
      <c r="E3471" s="38"/>
      <c r="F3471" s="38" t="s">
        <v>7049</v>
      </c>
      <c r="K3471" s="44">
        <v>134.04</v>
      </c>
    </row>
    <row r="3472" spans="3:11">
      <c r="C3472" s="38" t="s">
        <v>1386</v>
      </c>
      <c r="D3472" s="38" t="s">
        <v>7050</v>
      </c>
      <c r="E3472" s="38"/>
      <c r="F3472" s="38" t="s">
        <v>7051</v>
      </c>
      <c r="K3472" s="44">
        <v>74.69</v>
      </c>
    </row>
    <row r="3473" spans="3:11">
      <c r="C3473" s="38" t="s">
        <v>1386</v>
      </c>
      <c r="D3473" s="38" t="s">
        <v>7052</v>
      </c>
      <c r="E3473" s="38"/>
      <c r="F3473" s="38" t="s">
        <v>7053</v>
      </c>
      <c r="K3473" s="44">
        <v>1.79</v>
      </c>
    </row>
    <row r="3474" spans="3:11">
      <c r="C3474" s="38" t="s">
        <v>1386</v>
      </c>
      <c r="D3474" s="38" t="s">
        <v>7054</v>
      </c>
      <c r="E3474" s="38"/>
      <c r="F3474" s="38" t="s">
        <v>7055</v>
      </c>
      <c r="K3474" s="44">
        <v>32.01</v>
      </c>
    </row>
    <row r="3475" spans="3:11">
      <c r="C3475" s="38" t="s">
        <v>1386</v>
      </c>
      <c r="D3475" s="38" t="s">
        <v>7056</v>
      </c>
      <c r="E3475" s="38"/>
      <c r="F3475" s="38" t="s">
        <v>7057</v>
      </c>
      <c r="K3475" s="44">
        <v>0.53</v>
      </c>
    </row>
    <row r="3476" spans="3:11">
      <c r="C3476" s="38" t="s">
        <v>1386</v>
      </c>
      <c r="D3476" s="38" t="s">
        <v>7058</v>
      </c>
      <c r="E3476" s="38"/>
      <c r="F3476" s="38" t="s">
        <v>7059</v>
      </c>
      <c r="K3476" s="44">
        <v>7.01</v>
      </c>
    </row>
    <row r="3477" spans="3:11">
      <c r="C3477" s="38" t="s">
        <v>1386</v>
      </c>
      <c r="D3477" s="38" t="s">
        <v>7060</v>
      </c>
      <c r="E3477" s="38"/>
      <c r="F3477" s="38" t="s">
        <v>7061</v>
      </c>
      <c r="K3477" s="44">
        <v>45.3</v>
      </c>
    </row>
    <row r="3478" spans="3:11">
      <c r="C3478" s="38" t="s">
        <v>1386</v>
      </c>
      <c r="D3478" s="38" t="s">
        <v>7062</v>
      </c>
      <c r="E3478" s="38"/>
      <c r="F3478" s="38" t="s">
        <v>7063</v>
      </c>
      <c r="K3478" s="44">
        <v>17.87</v>
      </c>
    </row>
    <row r="3479" spans="3:11">
      <c r="C3479" s="38" t="s">
        <v>1386</v>
      </c>
      <c r="D3479" s="38" t="s">
        <v>7064</v>
      </c>
      <c r="E3479" s="38"/>
      <c r="F3479" s="38" t="s">
        <v>7065</v>
      </c>
      <c r="K3479" s="44">
        <v>3.45</v>
      </c>
    </row>
    <row r="3480" spans="3:11">
      <c r="C3480" s="38" t="s">
        <v>1386</v>
      </c>
      <c r="D3480" s="38" t="s">
        <v>7066</v>
      </c>
      <c r="E3480" s="38"/>
      <c r="F3480" s="38" t="s">
        <v>7067</v>
      </c>
      <c r="K3480" s="44">
        <v>7.52</v>
      </c>
    </row>
    <row r="3481" spans="3:11">
      <c r="C3481" s="38" t="s">
        <v>1386</v>
      </c>
      <c r="D3481" s="38" t="s">
        <v>7068</v>
      </c>
      <c r="E3481" s="38"/>
      <c r="F3481" s="38" t="s">
        <v>7069</v>
      </c>
      <c r="K3481" s="44">
        <v>202.99</v>
      </c>
    </row>
    <row r="3482" spans="3:11">
      <c r="C3482" s="38" t="s">
        <v>1386</v>
      </c>
      <c r="D3482" s="38" t="s">
        <v>7070</v>
      </c>
      <c r="E3482" s="38"/>
      <c r="F3482" s="38" t="s">
        <v>7071</v>
      </c>
      <c r="K3482" s="44">
        <v>8.39</v>
      </c>
    </row>
    <row r="3483" spans="3:11">
      <c r="C3483" s="38" t="s">
        <v>1386</v>
      </c>
      <c r="D3483" s="38" t="s">
        <v>7072</v>
      </c>
      <c r="E3483" s="38"/>
      <c r="F3483" s="38" t="s">
        <v>7073</v>
      </c>
      <c r="K3483" s="44">
        <v>2.91</v>
      </c>
    </row>
    <row r="3484" spans="3:11">
      <c r="C3484" s="38" t="s">
        <v>1386</v>
      </c>
      <c r="D3484" s="38" t="s">
        <v>7074</v>
      </c>
      <c r="E3484" s="38"/>
      <c r="F3484" s="38" t="s">
        <v>7075</v>
      </c>
      <c r="K3484" s="44">
        <v>6.08</v>
      </c>
    </row>
    <row r="3485" spans="3:11">
      <c r="C3485" s="38" t="s">
        <v>1386</v>
      </c>
      <c r="D3485" s="38" t="s">
        <v>7076</v>
      </c>
      <c r="E3485" s="38"/>
      <c r="F3485" s="38" t="s">
        <v>7077</v>
      </c>
      <c r="K3485" s="44">
        <v>6.2</v>
      </c>
    </row>
    <row r="3486" spans="3:11">
      <c r="C3486" s="38" t="s">
        <v>1386</v>
      </c>
      <c r="D3486" s="38" t="s">
        <v>7078</v>
      </c>
      <c r="E3486" s="38"/>
      <c r="F3486" s="38" t="s">
        <v>7079</v>
      </c>
      <c r="K3486" s="44">
        <v>3.56</v>
      </c>
    </row>
    <row r="3487" spans="3:11">
      <c r="C3487" s="38" t="s">
        <v>1386</v>
      </c>
      <c r="D3487" s="38" t="s">
        <v>7080</v>
      </c>
      <c r="E3487" s="38"/>
      <c r="F3487" s="38" t="s">
        <v>7081</v>
      </c>
      <c r="K3487" s="44">
        <v>35.54</v>
      </c>
    </row>
    <row r="3488" spans="3:11">
      <c r="C3488" s="38" t="s">
        <v>1386</v>
      </c>
      <c r="D3488" s="38" t="s">
        <v>7082</v>
      </c>
      <c r="E3488" s="38"/>
      <c r="F3488" s="38" t="s">
        <v>7083</v>
      </c>
      <c r="K3488" s="44">
        <v>16.850000000000001</v>
      </c>
    </row>
    <row r="3489" spans="3:11">
      <c r="C3489" s="38" t="s">
        <v>1386</v>
      </c>
      <c r="D3489" s="38" t="s">
        <v>7084</v>
      </c>
      <c r="E3489" s="38"/>
      <c r="F3489" s="38" t="s">
        <v>7085</v>
      </c>
      <c r="K3489" s="44">
        <v>6.7</v>
      </c>
    </row>
    <row r="3490" spans="3:11">
      <c r="C3490" s="38" t="s">
        <v>1386</v>
      </c>
      <c r="D3490" s="38" t="s">
        <v>7086</v>
      </c>
      <c r="E3490" s="38"/>
      <c r="F3490" s="38" t="s">
        <v>7087</v>
      </c>
      <c r="K3490" s="44">
        <v>5.04</v>
      </c>
    </row>
    <row r="3491" spans="3:11">
      <c r="C3491" s="38" t="s">
        <v>1386</v>
      </c>
      <c r="D3491" s="38" t="s">
        <v>7088</v>
      </c>
      <c r="E3491" s="38"/>
      <c r="F3491" s="38" t="s">
        <v>7089</v>
      </c>
      <c r="K3491" s="44">
        <v>14.29</v>
      </c>
    </row>
    <row r="3492" spans="3:11">
      <c r="C3492" s="38" t="s">
        <v>1386</v>
      </c>
      <c r="D3492" s="38" t="s">
        <v>7090</v>
      </c>
      <c r="E3492" s="38"/>
      <c r="F3492" s="38" t="s">
        <v>7091</v>
      </c>
      <c r="K3492" s="44">
        <v>2.1800000000000002</v>
      </c>
    </row>
    <row r="3493" spans="3:11">
      <c r="C3493" s="38" t="s">
        <v>1386</v>
      </c>
      <c r="D3493" s="38" t="s">
        <v>7092</v>
      </c>
      <c r="E3493" s="38"/>
      <c r="F3493" s="38" t="s">
        <v>7093</v>
      </c>
      <c r="K3493" s="44">
        <v>5.04</v>
      </c>
    </row>
    <row r="3494" spans="3:11">
      <c r="C3494" s="38" t="s">
        <v>1386</v>
      </c>
      <c r="D3494" s="38" t="s">
        <v>7094</v>
      </c>
      <c r="E3494" s="38"/>
      <c r="F3494" s="38" t="s">
        <v>7095</v>
      </c>
      <c r="K3494" s="44">
        <v>18.61</v>
      </c>
    </row>
    <row r="3495" spans="3:11">
      <c r="C3495" s="38" t="s">
        <v>1386</v>
      </c>
      <c r="D3495" s="38" t="s">
        <v>7096</v>
      </c>
      <c r="E3495" s="38"/>
      <c r="F3495" s="38" t="s">
        <v>7097</v>
      </c>
      <c r="K3495" s="44">
        <v>4.3499999999999996</v>
      </c>
    </row>
    <row r="3496" spans="3:11">
      <c r="C3496" s="38" t="s">
        <v>1386</v>
      </c>
      <c r="D3496" s="38" t="s">
        <v>7098</v>
      </c>
      <c r="E3496" s="38"/>
      <c r="F3496" s="38" t="s">
        <v>7099</v>
      </c>
      <c r="K3496" s="44">
        <v>28.94</v>
      </c>
    </row>
    <row r="3497" spans="3:11">
      <c r="C3497" s="38" t="s">
        <v>1386</v>
      </c>
      <c r="D3497" s="38" t="s">
        <v>7100</v>
      </c>
      <c r="E3497" s="38"/>
      <c r="F3497" s="38" t="s">
        <v>7101</v>
      </c>
      <c r="K3497" s="44">
        <v>8.4</v>
      </c>
    </row>
    <row r="3498" spans="3:11">
      <c r="C3498" s="38" t="s">
        <v>1386</v>
      </c>
      <c r="D3498" s="38" t="s">
        <v>7102</v>
      </c>
      <c r="E3498" s="38"/>
      <c r="F3498" s="38" t="s">
        <v>7103</v>
      </c>
      <c r="K3498" s="44">
        <v>5.04</v>
      </c>
    </row>
    <row r="3499" spans="3:11">
      <c r="C3499" s="38" t="s">
        <v>1386</v>
      </c>
      <c r="D3499" s="38" t="s">
        <v>7104</v>
      </c>
      <c r="E3499" s="38"/>
      <c r="F3499" s="38" t="s">
        <v>7105</v>
      </c>
      <c r="K3499" s="44">
        <v>6.9</v>
      </c>
    </row>
    <row r="3500" spans="3:11">
      <c r="C3500" s="38" t="s">
        <v>1386</v>
      </c>
      <c r="D3500" s="38" t="s">
        <v>7106</v>
      </c>
      <c r="E3500" s="38"/>
      <c r="F3500" s="38" t="s">
        <v>7107</v>
      </c>
      <c r="K3500" s="44">
        <v>6.98</v>
      </c>
    </row>
    <row r="3501" spans="3:11">
      <c r="C3501" s="38" t="s">
        <v>1386</v>
      </c>
      <c r="D3501" s="38" t="s">
        <v>7108</v>
      </c>
      <c r="E3501" s="38"/>
      <c r="F3501" s="38" t="s">
        <v>7109</v>
      </c>
      <c r="K3501" s="44">
        <v>4.91</v>
      </c>
    </row>
    <row r="3502" spans="3:11">
      <c r="C3502" s="38" t="s">
        <v>1386</v>
      </c>
      <c r="D3502" s="38" t="s">
        <v>7110</v>
      </c>
      <c r="E3502" s="38"/>
      <c r="F3502" s="38" t="s">
        <v>7111</v>
      </c>
      <c r="K3502" s="44">
        <v>40.5</v>
      </c>
    </row>
    <row r="3503" spans="3:11">
      <c r="C3503" s="38" t="s">
        <v>1386</v>
      </c>
      <c r="D3503" s="38" t="s">
        <v>7112</v>
      </c>
      <c r="E3503" s="38"/>
      <c r="F3503" s="38" t="s">
        <v>7113</v>
      </c>
      <c r="K3503" s="44">
        <v>4.3600000000000003</v>
      </c>
    </row>
    <row r="3504" spans="3:11">
      <c r="C3504" s="38" t="s">
        <v>1386</v>
      </c>
      <c r="D3504" s="38" t="s">
        <v>7114</v>
      </c>
      <c r="E3504" s="38"/>
      <c r="F3504" s="38" t="s">
        <v>7115</v>
      </c>
      <c r="K3504" s="44">
        <v>6.89</v>
      </c>
    </row>
    <row r="3505" spans="3:11">
      <c r="C3505" s="38" t="s">
        <v>1386</v>
      </c>
      <c r="D3505" s="38" t="s">
        <v>7116</v>
      </c>
      <c r="E3505" s="38"/>
      <c r="F3505" s="38" t="s">
        <v>7117</v>
      </c>
      <c r="K3505" s="44">
        <v>23.11</v>
      </c>
    </row>
    <row r="3506" spans="3:11">
      <c r="C3506" s="38" t="s">
        <v>1386</v>
      </c>
      <c r="D3506" s="38" t="s">
        <v>7118</v>
      </c>
      <c r="E3506" s="38"/>
      <c r="F3506" s="38" t="s">
        <v>7119</v>
      </c>
      <c r="K3506" s="44">
        <v>5.31</v>
      </c>
    </row>
    <row r="3507" spans="3:11">
      <c r="C3507" s="38" t="s">
        <v>1386</v>
      </c>
      <c r="D3507" s="38" t="s">
        <v>7120</v>
      </c>
      <c r="E3507" s="38"/>
      <c r="F3507" s="38" t="s">
        <v>7121</v>
      </c>
      <c r="K3507" s="44">
        <v>3.07</v>
      </c>
    </row>
    <row r="3508" spans="3:11">
      <c r="C3508" s="38" t="s">
        <v>1386</v>
      </c>
      <c r="D3508" s="38" t="s">
        <v>7122</v>
      </c>
      <c r="E3508" s="38"/>
      <c r="F3508" s="38" t="s">
        <v>7123</v>
      </c>
      <c r="K3508" s="44">
        <v>3.25</v>
      </c>
    </row>
    <row r="3509" spans="3:11">
      <c r="C3509" s="38" t="s">
        <v>1386</v>
      </c>
      <c r="D3509" s="38" t="s">
        <v>7124</v>
      </c>
      <c r="E3509" s="38"/>
      <c r="F3509" s="38" t="s">
        <v>7125</v>
      </c>
      <c r="K3509" s="44">
        <v>178.27</v>
      </c>
    </row>
    <row r="3510" spans="3:11">
      <c r="C3510" s="38" t="s">
        <v>1386</v>
      </c>
      <c r="D3510" s="38" t="s">
        <v>7126</v>
      </c>
      <c r="E3510" s="38"/>
      <c r="F3510" s="38" t="s">
        <v>7127</v>
      </c>
      <c r="K3510" s="44">
        <v>35.57</v>
      </c>
    </row>
    <row r="3511" spans="3:11">
      <c r="C3511" s="38" t="s">
        <v>1386</v>
      </c>
      <c r="D3511" s="38" t="s">
        <v>7128</v>
      </c>
      <c r="E3511" s="38"/>
      <c r="F3511" s="38" t="s">
        <v>7129</v>
      </c>
      <c r="K3511" s="44">
        <v>122.13</v>
      </c>
    </row>
    <row r="3512" spans="3:11">
      <c r="C3512" s="38" t="s">
        <v>1386</v>
      </c>
      <c r="D3512" s="38" t="s">
        <v>7130</v>
      </c>
      <c r="E3512" s="38"/>
      <c r="F3512" s="38" t="s">
        <v>7131</v>
      </c>
      <c r="K3512" s="44">
        <v>8.92</v>
      </c>
    </row>
    <row r="3513" spans="3:11">
      <c r="C3513" s="38" t="s">
        <v>1386</v>
      </c>
      <c r="D3513" s="38" t="s">
        <v>7132</v>
      </c>
      <c r="E3513" s="38"/>
      <c r="F3513" s="38" t="s">
        <v>7133</v>
      </c>
      <c r="K3513" s="44">
        <v>5.04</v>
      </c>
    </row>
    <row r="3514" spans="3:11">
      <c r="C3514" s="38" t="s">
        <v>1386</v>
      </c>
      <c r="D3514" s="38" t="s">
        <v>7134</v>
      </c>
      <c r="E3514" s="38"/>
      <c r="F3514" s="38" t="s">
        <v>7135</v>
      </c>
      <c r="K3514" s="44">
        <v>14.07</v>
      </c>
    </row>
    <row r="3515" spans="3:11">
      <c r="C3515" s="38" t="s">
        <v>1386</v>
      </c>
      <c r="D3515" s="38" t="s">
        <v>7136</v>
      </c>
      <c r="E3515" s="38"/>
      <c r="F3515" s="38" t="s">
        <v>7137</v>
      </c>
      <c r="K3515" s="44">
        <v>2.0499999999999998</v>
      </c>
    </row>
    <row r="3516" spans="3:11">
      <c r="C3516" s="38" t="s">
        <v>1386</v>
      </c>
      <c r="D3516" s="38" t="s">
        <v>7138</v>
      </c>
      <c r="E3516" s="38"/>
      <c r="F3516" s="38" t="s">
        <v>7139</v>
      </c>
      <c r="K3516" s="44">
        <v>5.04</v>
      </c>
    </row>
    <row r="3517" spans="3:11">
      <c r="C3517" s="38" t="s">
        <v>1386</v>
      </c>
      <c r="D3517" s="38" t="s">
        <v>7140</v>
      </c>
      <c r="E3517" s="38"/>
      <c r="F3517" s="38" t="s">
        <v>7141</v>
      </c>
      <c r="K3517" s="44">
        <v>20.12</v>
      </c>
    </row>
    <row r="3518" spans="3:11">
      <c r="C3518" s="38" t="s">
        <v>1386</v>
      </c>
      <c r="D3518" s="38" t="s">
        <v>7142</v>
      </c>
      <c r="E3518" s="38"/>
      <c r="F3518" s="38" t="s">
        <v>7143</v>
      </c>
      <c r="K3518" s="44">
        <v>23.14</v>
      </c>
    </row>
    <row r="3519" spans="3:11">
      <c r="C3519" s="38" t="s">
        <v>1386</v>
      </c>
      <c r="D3519" s="38" t="s">
        <v>7144</v>
      </c>
      <c r="E3519" s="38"/>
      <c r="F3519" s="38" t="s">
        <v>7145</v>
      </c>
      <c r="K3519" s="44">
        <v>13.62</v>
      </c>
    </row>
    <row r="3520" spans="3:11">
      <c r="C3520" s="38" t="s">
        <v>1386</v>
      </c>
      <c r="D3520" s="38" t="s">
        <v>7146</v>
      </c>
      <c r="E3520" s="38"/>
      <c r="F3520" s="38" t="s">
        <v>7147</v>
      </c>
      <c r="K3520" s="44">
        <v>29.75</v>
      </c>
    </row>
    <row r="3521" spans="3:11">
      <c r="C3521" s="38" t="s">
        <v>1386</v>
      </c>
      <c r="D3521" s="38" t="s">
        <v>7148</v>
      </c>
      <c r="E3521" s="38"/>
      <c r="F3521" s="38" t="s">
        <v>7149</v>
      </c>
      <c r="K3521" s="44">
        <v>4.4000000000000004</v>
      </c>
    </row>
    <row r="3522" spans="3:11">
      <c r="C3522" s="38" t="s">
        <v>1386</v>
      </c>
      <c r="D3522" s="38" t="s">
        <v>7150</v>
      </c>
      <c r="E3522" s="38"/>
      <c r="F3522" s="38" t="s">
        <v>7151</v>
      </c>
      <c r="K3522" s="44">
        <v>42.84</v>
      </c>
    </row>
    <row r="3523" spans="3:11">
      <c r="C3523" s="38" t="s">
        <v>1386</v>
      </c>
      <c r="D3523" s="38" t="s">
        <v>7152</v>
      </c>
      <c r="E3523" s="38"/>
      <c r="F3523" s="38" t="s">
        <v>7153</v>
      </c>
      <c r="K3523" s="44">
        <v>2.1800000000000002</v>
      </c>
    </row>
    <row r="3524" spans="3:11">
      <c r="C3524" s="38" t="s">
        <v>1386</v>
      </c>
      <c r="D3524" s="38" t="s">
        <v>7154</v>
      </c>
      <c r="E3524" s="38"/>
      <c r="F3524" s="38" t="s">
        <v>7155</v>
      </c>
      <c r="K3524" s="44">
        <v>-5.78</v>
      </c>
    </row>
    <row r="3525" spans="3:11">
      <c r="C3525" s="38" t="s">
        <v>1386</v>
      </c>
      <c r="D3525" s="38" t="s">
        <v>7156</v>
      </c>
      <c r="E3525" s="38"/>
      <c r="F3525" s="38" t="s">
        <v>7157</v>
      </c>
      <c r="K3525" s="44">
        <v>0.61</v>
      </c>
    </row>
    <row r="3526" spans="3:11">
      <c r="C3526" s="38" t="s">
        <v>1386</v>
      </c>
      <c r="D3526" s="38" t="s">
        <v>7158</v>
      </c>
      <c r="E3526" s="38"/>
      <c r="F3526" s="38" t="s">
        <v>7159</v>
      </c>
      <c r="K3526" s="44">
        <v>11.15</v>
      </c>
    </row>
    <row r="3527" spans="3:11">
      <c r="C3527" s="38" t="s">
        <v>1386</v>
      </c>
      <c r="D3527" s="38" t="s">
        <v>7160</v>
      </c>
      <c r="E3527" s="38"/>
      <c r="F3527" s="38" t="s">
        <v>7161</v>
      </c>
      <c r="K3527" s="44">
        <v>5.26</v>
      </c>
    </row>
    <row r="3528" spans="3:11">
      <c r="C3528" s="38" t="s">
        <v>1386</v>
      </c>
      <c r="D3528" s="38" t="s">
        <v>7162</v>
      </c>
      <c r="E3528" s="38"/>
      <c r="F3528" s="38" t="s">
        <v>7163</v>
      </c>
      <c r="K3528" s="44">
        <v>6.93</v>
      </c>
    </row>
    <row r="3529" spans="3:11">
      <c r="C3529" s="38" t="s">
        <v>1386</v>
      </c>
      <c r="D3529" s="38" t="s">
        <v>7164</v>
      </c>
      <c r="E3529" s="38"/>
      <c r="F3529" s="38" t="s">
        <v>7165</v>
      </c>
      <c r="K3529" s="44">
        <v>1.98</v>
      </c>
    </row>
    <row r="3530" spans="3:11">
      <c r="C3530" s="38" t="s">
        <v>1386</v>
      </c>
      <c r="D3530" s="38" t="s">
        <v>7166</v>
      </c>
      <c r="E3530" s="38"/>
      <c r="F3530" s="38" t="s">
        <v>7167</v>
      </c>
      <c r="K3530" s="44">
        <v>70.38</v>
      </c>
    </row>
    <row r="3531" spans="3:11">
      <c r="C3531" s="38" t="s">
        <v>1386</v>
      </c>
      <c r="D3531" s="38" t="s">
        <v>10885</v>
      </c>
      <c r="E3531" s="38"/>
      <c r="F3531" s="38" t="s">
        <v>10886</v>
      </c>
      <c r="K3531" s="44">
        <v>-0.01</v>
      </c>
    </row>
    <row r="3532" spans="3:11">
      <c r="C3532" s="38" t="s">
        <v>1386</v>
      </c>
      <c r="D3532" s="38" t="s">
        <v>7168</v>
      </c>
      <c r="E3532" s="38"/>
      <c r="F3532" s="38" t="s">
        <v>7169</v>
      </c>
      <c r="K3532" s="44">
        <v>11.6</v>
      </c>
    </row>
    <row r="3533" spans="3:11">
      <c r="C3533" s="38" t="s">
        <v>1386</v>
      </c>
      <c r="D3533" s="38" t="s">
        <v>7170</v>
      </c>
      <c r="E3533" s="38"/>
      <c r="F3533" s="38" t="s">
        <v>7171</v>
      </c>
      <c r="K3533" s="44">
        <v>8.0500000000000007</v>
      </c>
    </row>
    <row r="3534" spans="3:11">
      <c r="C3534" s="38" t="s">
        <v>1386</v>
      </c>
      <c r="D3534" s="38" t="s">
        <v>10887</v>
      </c>
      <c r="E3534" s="38"/>
      <c r="F3534" s="38" t="s">
        <v>10888</v>
      </c>
      <c r="K3534" s="44">
        <v>16.47</v>
      </c>
    </row>
    <row r="3535" spans="3:11">
      <c r="C3535" s="38" t="s">
        <v>1386</v>
      </c>
      <c r="D3535" s="38" t="s">
        <v>7172</v>
      </c>
      <c r="E3535" s="38"/>
      <c r="F3535" s="38" t="s">
        <v>7173</v>
      </c>
      <c r="K3535" s="44">
        <v>16.170000000000002</v>
      </c>
    </row>
    <row r="3536" spans="3:11">
      <c r="C3536" s="38" t="s">
        <v>1386</v>
      </c>
      <c r="D3536" s="38" t="s">
        <v>7174</v>
      </c>
      <c r="E3536" s="38"/>
      <c r="F3536" s="38" t="s">
        <v>7175</v>
      </c>
      <c r="K3536" s="44">
        <v>13.77</v>
      </c>
    </row>
    <row r="3537" spans="3:11">
      <c r="C3537" s="38" t="s">
        <v>1386</v>
      </c>
      <c r="D3537" s="38" t="s">
        <v>7176</v>
      </c>
      <c r="E3537" s="38"/>
      <c r="F3537" s="38" t="s">
        <v>7177</v>
      </c>
      <c r="K3537" s="44">
        <v>28.71</v>
      </c>
    </row>
    <row r="3538" spans="3:11">
      <c r="C3538" s="38" t="s">
        <v>1386</v>
      </c>
      <c r="D3538" s="38" t="s">
        <v>7178</v>
      </c>
      <c r="E3538" s="38"/>
      <c r="F3538" s="38" t="s">
        <v>7179</v>
      </c>
      <c r="K3538" s="44">
        <v>5.05</v>
      </c>
    </row>
    <row r="3539" spans="3:11">
      <c r="C3539" s="38" t="s">
        <v>1386</v>
      </c>
      <c r="D3539" s="38" t="s">
        <v>7180</v>
      </c>
      <c r="E3539" s="38"/>
      <c r="F3539" s="38" t="s">
        <v>7181</v>
      </c>
      <c r="K3539" s="44">
        <v>5.14</v>
      </c>
    </row>
    <row r="3540" spans="3:11">
      <c r="C3540" s="38" t="s">
        <v>1386</v>
      </c>
      <c r="D3540" s="38" t="s">
        <v>7182</v>
      </c>
      <c r="E3540" s="38"/>
      <c r="F3540" s="38" t="s">
        <v>7183</v>
      </c>
      <c r="K3540" s="44">
        <v>1.36</v>
      </c>
    </row>
    <row r="3541" spans="3:11">
      <c r="C3541" s="38" t="s">
        <v>1386</v>
      </c>
      <c r="D3541" s="38" t="s">
        <v>7184</v>
      </c>
      <c r="E3541" s="38"/>
      <c r="F3541" s="38" t="s">
        <v>7185</v>
      </c>
      <c r="K3541" s="44">
        <v>5.04</v>
      </c>
    </row>
    <row r="3542" spans="3:11">
      <c r="C3542" s="38" t="s">
        <v>1386</v>
      </c>
      <c r="D3542" s="38" t="s">
        <v>7186</v>
      </c>
      <c r="E3542" s="38"/>
      <c r="F3542" s="38" t="s">
        <v>7187</v>
      </c>
      <c r="K3542" s="44">
        <v>5.26</v>
      </c>
    </row>
    <row r="3543" spans="3:11">
      <c r="C3543" s="38" t="s">
        <v>1386</v>
      </c>
      <c r="D3543" s="38" t="s">
        <v>7188</v>
      </c>
      <c r="E3543" s="38"/>
      <c r="F3543" s="38" t="s">
        <v>7189</v>
      </c>
      <c r="K3543" s="44">
        <v>8.64</v>
      </c>
    </row>
    <row r="3544" spans="3:11">
      <c r="C3544" s="38" t="s">
        <v>1386</v>
      </c>
      <c r="D3544" s="38" t="s">
        <v>7190</v>
      </c>
      <c r="E3544" s="38"/>
      <c r="F3544" s="38" t="s">
        <v>7191</v>
      </c>
      <c r="K3544" s="44">
        <v>15.13</v>
      </c>
    </row>
    <row r="3545" spans="3:11">
      <c r="C3545" s="38" t="s">
        <v>1386</v>
      </c>
      <c r="D3545" s="38" t="s">
        <v>7192</v>
      </c>
      <c r="E3545" s="38"/>
      <c r="F3545" s="38" t="s">
        <v>7193</v>
      </c>
      <c r="K3545" s="44">
        <v>18.170000000000002</v>
      </c>
    </row>
    <row r="3546" spans="3:11">
      <c r="C3546" s="38" t="s">
        <v>1386</v>
      </c>
      <c r="D3546" s="38" t="s">
        <v>7194</v>
      </c>
      <c r="E3546" s="38"/>
      <c r="F3546" s="38" t="s">
        <v>7195</v>
      </c>
      <c r="K3546" s="44">
        <v>8.0500000000000007</v>
      </c>
    </row>
    <row r="3547" spans="3:11">
      <c r="C3547" s="38" t="s">
        <v>1386</v>
      </c>
      <c r="D3547" s="38" t="s">
        <v>7196</v>
      </c>
      <c r="E3547" s="38"/>
      <c r="F3547" s="38" t="s">
        <v>7197</v>
      </c>
      <c r="K3547" s="44">
        <v>4.3</v>
      </c>
    </row>
    <row r="3548" spans="3:11">
      <c r="C3548" s="38" t="s">
        <v>1386</v>
      </c>
      <c r="D3548" s="38" t="s">
        <v>10889</v>
      </c>
      <c r="E3548" s="38"/>
      <c r="F3548" s="38" t="s">
        <v>10890</v>
      </c>
      <c r="K3548" s="44">
        <v>7.8</v>
      </c>
    </row>
    <row r="3549" spans="3:11">
      <c r="C3549" s="38" t="s">
        <v>1386</v>
      </c>
      <c r="D3549" s="38" t="s">
        <v>7198</v>
      </c>
      <c r="E3549" s="38"/>
      <c r="F3549" s="38" t="s">
        <v>7199</v>
      </c>
      <c r="K3549" s="44">
        <v>1.61</v>
      </c>
    </row>
    <row r="3550" spans="3:11">
      <c r="C3550" s="38" t="s">
        <v>1386</v>
      </c>
      <c r="D3550" s="38" t="s">
        <v>7200</v>
      </c>
      <c r="E3550" s="38"/>
      <c r="F3550" s="38" t="s">
        <v>7201</v>
      </c>
      <c r="K3550" s="44">
        <v>6.54</v>
      </c>
    </row>
    <row r="3551" spans="3:11">
      <c r="C3551" s="38" t="s">
        <v>1386</v>
      </c>
      <c r="D3551" s="38" t="s">
        <v>7202</v>
      </c>
      <c r="E3551" s="38"/>
      <c r="F3551" s="38" t="s">
        <v>7203</v>
      </c>
      <c r="K3551" s="44">
        <v>1.78</v>
      </c>
    </row>
    <row r="3552" spans="3:11">
      <c r="C3552" s="38" t="s">
        <v>1386</v>
      </c>
      <c r="D3552" s="38" t="s">
        <v>7204</v>
      </c>
      <c r="E3552" s="38"/>
      <c r="F3552" s="38" t="s">
        <v>7205</v>
      </c>
      <c r="K3552" s="44">
        <v>12.1</v>
      </c>
    </row>
    <row r="3553" spans="3:11">
      <c r="C3553" s="38" t="s">
        <v>1386</v>
      </c>
      <c r="D3553" s="38" t="s">
        <v>7206</v>
      </c>
      <c r="E3553" s="38"/>
      <c r="F3553" s="38" t="s">
        <v>7207</v>
      </c>
      <c r="K3553" s="44">
        <v>580.94000000000005</v>
      </c>
    </row>
    <row r="3554" spans="3:11">
      <c r="C3554" s="38" t="s">
        <v>1386</v>
      </c>
      <c r="D3554" s="38" t="s">
        <v>7208</v>
      </c>
      <c r="E3554" s="38"/>
      <c r="F3554" s="38" t="s">
        <v>7209</v>
      </c>
      <c r="K3554" s="44">
        <v>82.62</v>
      </c>
    </row>
    <row r="3555" spans="3:11">
      <c r="C3555" s="38" t="s">
        <v>1386</v>
      </c>
      <c r="D3555" s="38" t="s">
        <v>7210</v>
      </c>
      <c r="E3555" s="38"/>
      <c r="F3555" s="38" t="s">
        <v>7211</v>
      </c>
      <c r="K3555" s="44">
        <v>154.63999999999999</v>
      </c>
    </row>
    <row r="3556" spans="3:11">
      <c r="C3556" s="38" t="s">
        <v>1386</v>
      </c>
      <c r="D3556" s="38" t="s">
        <v>7212</v>
      </c>
      <c r="E3556" s="38"/>
      <c r="F3556" s="38" t="s">
        <v>7213</v>
      </c>
      <c r="K3556" s="44">
        <v>105.87</v>
      </c>
    </row>
    <row r="3557" spans="3:11">
      <c r="C3557" s="38" t="s">
        <v>1386</v>
      </c>
      <c r="D3557" s="38" t="s">
        <v>7214</v>
      </c>
      <c r="E3557" s="38"/>
      <c r="F3557" s="38" t="s">
        <v>7215</v>
      </c>
      <c r="K3557" s="44">
        <v>80.72</v>
      </c>
    </row>
    <row r="3558" spans="3:11">
      <c r="C3558" s="38" t="s">
        <v>1386</v>
      </c>
      <c r="D3558" s="38" t="s">
        <v>7216</v>
      </c>
      <c r="E3558" s="38"/>
      <c r="F3558" s="38" t="s">
        <v>7217</v>
      </c>
      <c r="K3558" s="44">
        <v>6.43</v>
      </c>
    </row>
    <row r="3559" spans="3:11">
      <c r="C3559" s="38" t="s">
        <v>1386</v>
      </c>
      <c r="D3559" s="38" t="s">
        <v>7218</v>
      </c>
      <c r="E3559" s="38"/>
      <c r="F3559" s="38" t="s">
        <v>7219</v>
      </c>
      <c r="K3559" s="44">
        <v>5.04</v>
      </c>
    </row>
    <row r="3560" spans="3:11">
      <c r="C3560" s="38" t="s">
        <v>1386</v>
      </c>
      <c r="D3560" s="38" t="s">
        <v>10891</v>
      </c>
      <c r="E3560" s="38"/>
      <c r="F3560" s="38" t="s">
        <v>10892</v>
      </c>
      <c r="K3560" s="44">
        <v>2.0299999999999998</v>
      </c>
    </row>
    <row r="3561" spans="3:11">
      <c r="C3561" s="38" t="s">
        <v>1386</v>
      </c>
      <c r="D3561" s="38" t="s">
        <v>7220</v>
      </c>
      <c r="E3561" s="38"/>
      <c r="F3561" s="38" t="s">
        <v>7221</v>
      </c>
      <c r="K3561" s="44">
        <v>4.57</v>
      </c>
    </row>
    <row r="3562" spans="3:11">
      <c r="C3562" s="38" t="s">
        <v>1386</v>
      </c>
      <c r="D3562" s="38" t="s">
        <v>7222</v>
      </c>
      <c r="E3562" s="38"/>
      <c r="F3562" s="38" t="s">
        <v>7223</v>
      </c>
      <c r="K3562" s="44">
        <v>3.49</v>
      </c>
    </row>
    <row r="3563" spans="3:11">
      <c r="C3563" s="38" t="s">
        <v>1386</v>
      </c>
      <c r="D3563" s="38" t="s">
        <v>7224</v>
      </c>
      <c r="E3563" s="38"/>
      <c r="F3563" s="38" t="s">
        <v>7225</v>
      </c>
      <c r="K3563" s="44">
        <v>5.0999999999999996</v>
      </c>
    </row>
    <row r="3564" spans="3:11">
      <c r="C3564" s="38" t="s">
        <v>1386</v>
      </c>
      <c r="D3564" s="38" t="s">
        <v>7226</v>
      </c>
      <c r="E3564" s="38"/>
      <c r="F3564" s="38" t="s">
        <v>7227</v>
      </c>
      <c r="K3564" s="44">
        <v>5.04</v>
      </c>
    </row>
    <row r="3565" spans="3:11">
      <c r="C3565" s="38" t="s">
        <v>1386</v>
      </c>
      <c r="D3565" s="38" t="s">
        <v>7228</v>
      </c>
      <c r="E3565" s="38"/>
      <c r="F3565" s="38" t="s">
        <v>7229</v>
      </c>
      <c r="K3565" s="44">
        <v>20.77</v>
      </c>
    </row>
    <row r="3566" spans="3:11">
      <c r="C3566" s="38" t="s">
        <v>1386</v>
      </c>
      <c r="D3566" s="38" t="s">
        <v>10893</v>
      </c>
      <c r="E3566" s="38"/>
      <c r="F3566" s="38" t="s">
        <v>10894</v>
      </c>
      <c r="K3566" s="44">
        <v>28.87</v>
      </c>
    </row>
    <row r="3567" spans="3:11">
      <c r="C3567" s="38" t="s">
        <v>1386</v>
      </c>
      <c r="D3567" s="38" t="s">
        <v>10895</v>
      </c>
      <c r="E3567" s="38"/>
      <c r="F3567" s="38" t="s">
        <v>10896</v>
      </c>
      <c r="K3567" s="44">
        <v>56.06</v>
      </c>
    </row>
    <row r="3568" spans="3:11">
      <c r="C3568" s="38" t="s">
        <v>1386</v>
      </c>
      <c r="D3568" s="38" t="s">
        <v>10897</v>
      </c>
      <c r="E3568" s="38"/>
      <c r="F3568" s="38" t="s">
        <v>10898</v>
      </c>
      <c r="K3568" s="44">
        <v>82.16</v>
      </c>
    </row>
    <row r="3569" spans="3:11">
      <c r="C3569" s="38" t="s">
        <v>1386</v>
      </c>
      <c r="D3569" s="38" t="s">
        <v>7230</v>
      </c>
      <c r="E3569" s="38"/>
      <c r="F3569" s="38" t="s">
        <v>7231</v>
      </c>
      <c r="K3569" s="44">
        <v>5.04</v>
      </c>
    </row>
    <row r="3570" spans="3:11">
      <c r="C3570" s="38" t="s">
        <v>1386</v>
      </c>
      <c r="D3570" s="38" t="s">
        <v>7232</v>
      </c>
      <c r="E3570" s="38"/>
      <c r="F3570" s="38" t="s">
        <v>7233</v>
      </c>
      <c r="K3570" s="44">
        <v>6.78</v>
      </c>
    </row>
    <row r="3571" spans="3:11">
      <c r="C3571" s="38" t="s">
        <v>1386</v>
      </c>
      <c r="D3571" s="38" t="s">
        <v>7234</v>
      </c>
      <c r="E3571" s="38"/>
      <c r="F3571" s="38" t="s">
        <v>7235</v>
      </c>
      <c r="K3571" s="44">
        <v>3.95</v>
      </c>
    </row>
    <row r="3572" spans="3:11">
      <c r="C3572" s="38" t="s">
        <v>1386</v>
      </c>
      <c r="D3572" s="38" t="s">
        <v>7236</v>
      </c>
      <c r="E3572" s="38"/>
      <c r="F3572" s="38" t="s">
        <v>7237</v>
      </c>
      <c r="K3572" s="44">
        <v>1.68</v>
      </c>
    </row>
    <row r="3573" spans="3:11">
      <c r="C3573" s="38" t="s">
        <v>1386</v>
      </c>
      <c r="D3573" s="38" t="s">
        <v>7238</v>
      </c>
      <c r="E3573" s="38"/>
      <c r="F3573" s="38" t="s">
        <v>7239</v>
      </c>
      <c r="K3573" s="44">
        <v>5.04</v>
      </c>
    </row>
    <row r="3574" spans="3:11">
      <c r="C3574" s="38" t="s">
        <v>1386</v>
      </c>
      <c r="D3574" s="38" t="s">
        <v>7240</v>
      </c>
      <c r="E3574" s="38"/>
      <c r="F3574" s="38" t="s">
        <v>7241</v>
      </c>
      <c r="K3574" s="44">
        <v>5.27</v>
      </c>
    </row>
    <row r="3575" spans="3:11">
      <c r="C3575" s="38" t="s">
        <v>1386</v>
      </c>
      <c r="D3575" s="38" t="s">
        <v>7242</v>
      </c>
      <c r="E3575" s="38"/>
      <c r="F3575" s="38" t="s">
        <v>7243</v>
      </c>
      <c r="K3575" s="44">
        <v>7.04</v>
      </c>
    </row>
    <row r="3576" spans="3:11">
      <c r="C3576" s="38" t="s">
        <v>1386</v>
      </c>
      <c r="D3576" s="38" t="s">
        <v>7244</v>
      </c>
      <c r="E3576" s="38"/>
      <c r="F3576" s="38" t="s">
        <v>7245</v>
      </c>
      <c r="K3576" s="44">
        <v>-0.37</v>
      </c>
    </row>
    <row r="3577" spans="3:11">
      <c r="C3577" s="38" t="s">
        <v>1386</v>
      </c>
      <c r="D3577" s="38" t="s">
        <v>7246</v>
      </c>
      <c r="E3577" s="38"/>
      <c r="F3577" s="38" t="s">
        <v>7247</v>
      </c>
      <c r="K3577" s="44">
        <v>1.96</v>
      </c>
    </row>
    <row r="3578" spans="3:11">
      <c r="C3578" s="38" t="s">
        <v>1386</v>
      </c>
      <c r="D3578" s="38" t="s">
        <v>10899</v>
      </c>
      <c r="E3578" s="38"/>
      <c r="F3578" s="38" t="s">
        <v>10900</v>
      </c>
      <c r="K3578" s="44">
        <v>3.89</v>
      </c>
    </row>
    <row r="3579" spans="3:11">
      <c r="C3579" s="38" t="s">
        <v>1386</v>
      </c>
      <c r="D3579" s="38" t="s">
        <v>7248</v>
      </c>
      <c r="E3579" s="38"/>
      <c r="F3579" s="38" t="s">
        <v>7249</v>
      </c>
      <c r="K3579" s="44">
        <v>3.65</v>
      </c>
    </row>
    <row r="3580" spans="3:11">
      <c r="C3580" s="38" t="s">
        <v>1386</v>
      </c>
      <c r="D3580" s="38" t="s">
        <v>10901</v>
      </c>
      <c r="E3580" s="38"/>
      <c r="F3580" s="38" t="s">
        <v>10902</v>
      </c>
      <c r="K3580" s="44">
        <v>16.8</v>
      </c>
    </row>
    <row r="3581" spans="3:11">
      <c r="C3581" s="38" t="s">
        <v>1386</v>
      </c>
      <c r="D3581" s="38" t="s">
        <v>7250</v>
      </c>
      <c r="E3581" s="38"/>
      <c r="F3581" s="38" t="s">
        <v>7251</v>
      </c>
      <c r="K3581" s="44">
        <v>25.2</v>
      </c>
    </row>
    <row r="3582" spans="3:11">
      <c r="C3582" s="38" t="s">
        <v>1386</v>
      </c>
      <c r="D3582" s="38" t="s">
        <v>7252</v>
      </c>
      <c r="E3582" s="38"/>
      <c r="F3582" s="38" t="s">
        <v>7253</v>
      </c>
      <c r="K3582" s="44">
        <v>33.9</v>
      </c>
    </row>
    <row r="3583" spans="3:11">
      <c r="C3583" s="38" t="s">
        <v>1386</v>
      </c>
      <c r="D3583" s="38" t="s">
        <v>10903</v>
      </c>
      <c r="E3583" s="38"/>
      <c r="F3583" s="38" t="s">
        <v>10904</v>
      </c>
      <c r="K3583" s="44">
        <v>274.88</v>
      </c>
    </row>
    <row r="3584" spans="3:11">
      <c r="C3584" s="38" t="s">
        <v>1386</v>
      </c>
      <c r="D3584" s="38" t="s">
        <v>7254</v>
      </c>
      <c r="E3584" s="38"/>
      <c r="F3584" s="38" t="s">
        <v>7255</v>
      </c>
      <c r="K3584" s="44">
        <v>9.83</v>
      </c>
    </row>
    <row r="3585" spans="3:11">
      <c r="C3585" s="38" t="s">
        <v>1386</v>
      </c>
      <c r="D3585" s="38" t="s">
        <v>7256</v>
      </c>
      <c r="E3585" s="38"/>
      <c r="F3585" s="38" t="s">
        <v>7257</v>
      </c>
      <c r="K3585" s="44">
        <v>5.04</v>
      </c>
    </row>
    <row r="3586" spans="3:11">
      <c r="C3586" s="38" t="s">
        <v>1386</v>
      </c>
      <c r="D3586" s="38" t="s">
        <v>7258</v>
      </c>
      <c r="E3586" s="38"/>
      <c r="F3586" s="38" t="s">
        <v>7259</v>
      </c>
      <c r="K3586" s="44">
        <v>6.02</v>
      </c>
    </row>
    <row r="3587" spans="3:11">
      <c r="C3587" s="38" t="s">
        <v>1386</v>
      </c>
      <c r="D3587" s="38" t="s">
        <v>7260</v>
      </c>
      <c r="E3587" s="38"/>
      <c r="F3587" s="38" t="s">
        <v>7261</v>
      </c>
      <c r="K3587" s="44">
        <v>2.38</v>
      </c>
    </row>
    <row r="3588" spans="3:11">
      <c r="C3588" s="38" t="s">
        <v>1386</v>
      </c>
      <c r="D3588" s="38" t="s">
        <v>7262</v>
      </c>
      <c r="E3588" s="38"/>
      <c r="F3588" s="38" t="s">
        <v>7263</v>
      </c>
      <c r="K3588" s="44">
        <v>19</v>
      </c>
    </row>
    <row r="3589" spans="3:11">
      <c r="C3589" s="38" t="s">
        <v>1386</v>
      </c>
      <c r="D3589" s="38" t="s">
        <v>7264</v>
      </c>
      <c r="E3589" s="38"/>
      <c r="F3589" s="38" t="s">
        <v>7265</v>
      </c>
      <c r="K3589" s="44">
        <v>1.68</v>
      </c>
    </row>
    <row r="3590" spans="3:11">
      <c r="C3590" s="38" t="s">
        <v>1386</v>
      </c>
      <c r="D3590" s="38" t="s">
        <v>7266</v>
      </c>
      <c r="E3590" s="38"/>
      <c r="F3590" s="38" t="s">
        <v>7267</v>
      </c>
      <c r="K3590" s="44">
        <v>81.63</v>
      </c>
    </row>
    <row r="3591" spans="3:11">
      <c r="C3591" s="38" t="s">
        <v>1386</v>
      </c>
      <c r="D3591" s="38" t="s">
        <v>7268</v>
      </c>
      <c r="E3591" s="38"/>
      <c r="F3591" s="38" t="s">
        <v>7269</v>
      </c>
      <c r="K3591" s="44">
        <v>5.04</v>
      </c>
    </row>
    <row r="3592" spans="3:11">
      <c r="C3592" s="38" t="s">
        <v>1386</v>
      </c>
      <c r="D3592" s="38" t="s">
        <v>7270</v>
      </c>
      <c r="E3592" s="38"/>
      <c r="F3592" s="38" t="s">
        <v>7271</v>
      </c>
      <c r="K3592" s="44">
        <v>3.05</v>
      </c>
    </row>
    <row r="3593" spans="3:11">
      <c r="C3593" s="38" t="s">
        <v>1386</v>
      </c>
      <c r="D3593" s="38" t="s">
        <v>7272</v>
      </c>
      <c r="E3593" s="38"/>
      <c r="F3593" s="38" t="s">
        <v>7273</v>
      </c>
      <c r="K3593" s="44">
        <v>15.12</v>
      </c>
    </row>
    <row r="3594" spans="3:11">
      <c r="C3594" s="38" t="s">
        <v>1386</v>
      </c>
      <c r="D3594" s="38" t="s">
        <v>7274</v>
      </c>
      <c r="E3594" s="38"/>
      <c r="F3594" s="38" t="s">
        <v>7275</v>
      </c>
      <c r="K3594" s="44">
        <v>1.69</v>
      </c>
    </row>
    <row r="3595" spans="3:11">
      <c r="C3595" s="38" t="s">
        <v>1386</v>
      </c>
      <c r="D3595" s="38" t="s">
        <v>7276</v>
      </c>
      <c r="E3595" s="38"/>
      <c r="F3595" s="38" t="s">
        <v>7277</v>
      </c>
      <c r="K3595" s="44">
        <v>9.4</v>
      </c>
    </row>
    <row r="3596" spans="3:11">
      <c r="C3596" s="38" t="s">
        <v>1386</v>
      </c>
      <c r="D3596" s="38" t="s">
        <v>7278</v>
      </c>
      <c r="E3596" s="38"/>
      <c r="F3596" s="38" t="s">
        <v>7279</v>
      </c>
      <c r="K3596" s="44">
        <v>5.0599999999999996</v>
      </c>
    </row>
    <row r="3597" spans="3:11">
      <c r="C3597" s="38" t="s">
        <v>1386</v>
      </c>
      <c r="D3597" s="38" t="s">
        <v>7280</v>
      </c>
      <c r="E3597" s="38"/>
      <c r="F3597" s="38" t="s">
        <v>7281</v>
      </c>
      <c r="K3597" s="44">
        <v>3.62</v>
      </c>
    </row>
    <row r="3598" spans="3:11">
      <c r="C3598" s="38" t="s">
        <v>1386</v>
      </c>
      <c r="D3598" s="38" t="s">
        <v>7282</v>
      </c>
      <c r="E3598" s="38"/>
      <c r="F3598" s="38" t="s">
        <v>7283</v>
      </c>
      <c r="K3598" s="44">
        <v>7.33</v>
      </c>
    </row>
    <row r="3599" spans="3:11">
      <c r="C3599" s="38" t="s">
        <v>1386</v>
      </c>
      <c r="D3599" s="38" t="s">
        <v>7284</v>
      </c>
      <c r="E3599" s="38"/>
      <c r="F3599" s="38" t="s">
        <v>7285</v>
      </c>
      <c r="K3599" s="44">
        <v>7.3</v>
      </c>
    </row>
    <row r="3600" spans="3:11">
      <c r="C3600" s="38" t="s">
        <v>1386</v>
      </c>
      <c r="D3600" s="38" t="s">
        <v>7286</v>
      </c>
      <c r="E3600" s="38"/>
      <c r="F3600" s="38" t="s">
        <v>7287</v>
      </c>
      <c r="K3600" s="44">
        <v>5.04</v>
      </c>
    </row>
    <row r="3601" spans="3:11">
      <c r="C3601" s="38" t="s">
        <v>1386</v>
      </c>
      <c r="D3601" s="38" t="s">
        <v>7288</v>
      </c>
      <c r="E3601" s="38"/>
      <c r="F3601" s="38" t="s">
        <v>7289</v>
      </c>
      <c r="K3601" s="44">
        <v>1.69</v>
      </c>
    </row>
    <row r="3602" spans="3:11">
      <c r="C3602" s="38" t="s">
        <v>1386</v>
      </c>
      <c r="D3602" s="38" t="s">
        <v>7290</v>
      </c>
      <c r="E3602" s="38"/>
      <c r="F3602" s="38" t="s">
        <v>7291</v>
      </c>
      <c r="K3602" s="44">
        <v>4.79</v>
      </c>
    </row>
    <row r="3603" spans="3:11">
      <c r="C3603" s="38" t="s">
        <v>1386</v>
      </c>
      <c r="D3603" s="38" t="s">
        <v>7292</v>
      </c>
      <c r="E3603" s="38"/>
      <c r="F3603" s="38" t="s">
        <v>7293</v>
      </c>
      <c r="K3603" s="44">
        <v>3.36</v>
      </c>
    </row>
    <row r="3604" spans="3:11">
      <c r="C3604" s="38" t="s">
        <v>1386</v>
      </c>
      <c r="D3604" s="38" t="s">
        <v>10905</v>
      </c>
      <c r="E3604" s="38"/>
      <c r="F3604" s="38" t="s">
        <v>10906</v>
      </c>
      <c r="K3604" s="44">
        <v>4.46</v>
      </c>
    </row>
    <row r="3605" spans="3:11">
      <c r="C3605" s="38" t="s">
        <v>1386</v>
      </c>
      <c r="D3605" s="38" t="s">
        <v>7294</v>
      </c>
      <c r="E3605" s="38"/>
      <c r="F3605" s="38" t="s">
        <v>7295</v>
      </c>
      <c r="K3605" s="44">
        <v>20.260000000000002</v>
      </c>
    </row>
    <row r="3606" spans="3:11">
      <c r="C3606" s="38" t="s">
        <v>1386</v>
      </c>
      <c r="D3606" s="38" t="s">
        <v>7296</v>
      </c>
      <c r="E3606" s="38"/>
      <c r="F3606" s="38" t="s">
        <v>7297</v>
      </c>
      <c r="K3606" s="44">
        <v>12.11</v>
      </c>
    </row>
    <row r="3607" spans="3:11">
      <c r="C3607" s="38" t="s">
        <v>1386</v>
      </c>
      <c r="D3607" s="38" t="s">
        <v>7298</v>
      </c>
      <c r="E3607" s="38"/>
      <c r="F3607" s="38" t="s">
        <v>7299</v>
      </c>
      <c r="K3607" s="44">
        <v>3.08</v>
      </c>
    </row>
    <row r="3608" spans="3:11">
      <c r="C3608" s="38" t="s">
        <v>1386</v>
      </c>
      <c r="D3608" s="38" t="s">
        <v>7300</v>
      </c>
      <c r="E3608" s="38"/>
      <c r="F3608" s="38" t="s">
        <v>7301</v>
      </c>
      <c r="K3608" s="44">
        <v>5.04</v>
      </c>
    </row>
    <row r="3609" spans="3:11">
      <c r="C3609" s="38" t="s">
        <v>1386</v>
      </c>
      <c r="D3609" s="38" t="s">
        <v>7302</v>
      </c>
      <c r="E3609" s="38"/>
      <c r="F3609" s="38" t="s">
        <v>7303</v>
      </c>
      <c r="K3609" s="44">
        <v>2.09</v>
      </c>
    </row>
    <row r="3610" spans="3:11">
      <c r="C3610" s="38" t="s">
        <v>1386</v>
      </c>
      <c r="D3610" s="38" t="s">
        <v>7304</v>
      </c>
      <c r="E3610" s="38"/>
      <c r="F3610" s="38" t="s">
        <v>7305</v>
      </c>
      <c r="K3610" s="44">
        <v>31.48</v>
      </c>
    </row>
    <row r="3611" spans="3:11">
      <c r="C3611" s="38" t="s">
        <v>1386</v>
      </c>
      <c r="D3611" s="38" t="s">
        <v>7306</v>
      </c>
      <c r="E3611" s="38"/>
      <c r="F3611" s="38" t="s">
        <v>7307</v>
      </c>
      <c r="K3611" s="44">
        <v>57.14</v>
      </c>
    </row>
    <row r="3612" spans="3:11">
      <c r="C3612" s="38" t="s">
        <v>1386</v>
      </c>
      <c r="D3612" s="38" t="s">
        <v>10907</v>
      </c>
      <c r="E3612" s="38"/>
      <c r="F3612" s="38" t="s">
        <v>10908</v>
      </c>
      <c r="K3612" s="44">
        <v>22.91</v>
      </c>
    </row>
    <row r="3613" spans="3:11">
      <c r="C3613" s="38" t="s">
        <v>1386</v>
      </c>
      <c r="D3613" s="38" t="s">
        <v>10909</v>
      </c>
      <c r="E3613" s="38"/>
      <c r="F3613" s="38" t="s">
        <v>10910</v>
      </c>
      <c r="K3613" s="44">
        <v>16.82</v>
      </c>
    </row>
    <row r="3614" spans="3:11">
      <c r="C3614" s="38" t="s">
        <v>1386</v>
      </c>
      <c r="D3614" s="38" t="s">
        <v>7308</v>
      </c>
      <c r="E3614" s="38"/>
      <c r="F3614" s="38" t="s">
        <v>7309</v>
      </c>
      <c r="K3614" s="44">
        <v>1.68</v>
      </c>
    </row>
    <row r="3615" spans="3:11">
      <c r="C3615" s="38" t="s">
        <v>1386</v>
      </c>
      <c r="D3615" s="38" t="s">
        <v>7310</v>
      </c>
      <c r="E3615" s="38"/>
      <c r="F3615" s="38" t="s">
        <v>7311</v>
      </c>
      <c r="K3615" s="44">
        <v>8.27</v>
      </c>
    </row>
    <row r="3616" spans="3:11">
      <c r="C3616" s="38" t="s">
        <v>1386</v>
      </c>
      <c r="D3616" s="38" t="s">
        <v>7312</v>
      </c>
      <c r="E3616" s="38"/>
      <c r="F3616" s="38" t="s">
        <v>7313</v>
      </c>
      <c r="K3616" s="44">
        <v>78.91</v>
      </c>
    </row>
    <row r="3617" spans="3:11">
      <c r="C3617" s="38" t="s">
        <v>1386</v>
      </c>
      <c r="D3617" s="38" t="s">
        <v>7314</v>
      </c>
      <c r="E3617" s="38"/>
      <c r="F3617" s="38" t="s">
        <v>7315</v>
      </c>
      <c r="K3617" s="44">
        <v>1.38</v>
      </c>
    </row>
    <row r="3618" spans="3:11">
      <c r="C3618" s="38" t="s">
        <v>1386</v>
      </c>
      <c r="D3618" s="38" t="s">
        <v>7316</v>
      </c>
      <c r="E3618" s="38"/>
      <c r="F3618" s="38" t="s">
        <v>7317</v>
      </c>
      <c r="K3618" s="44">
        <v>1.96</v>
      </c>
    </row>
    <row r="3619" spans="3:11">
      <c r="C3619" s="38" t="s">
        <v>1386</v>
      </c>
      <c r="D3619" s="38" t="s">
        <v>7318</v>
      </c>
      <c r="E3619" s="38"/>
      <c r="F3619" s="38" t="s">
        <v>7319</v>
      </c>
      <c r="K3619" s="44">
        <v>17.03</v>
      </c>
    </row>
    <row r="3620" spans="3:11">
      <c r="C3620" s="38" t="s">
        <v>1386</v>
      </c>
      <c r="D3620" s="38" t="s">
        <v>10911</v>
      </c>
      <c r="E3620" s="38"/>
      <c r="F3620" s="38" t="s">
        <v>10912</v>
      </c>
      <c r="K3620" s="44">
        <v>13.59</v>
      </c>
    </row>
    <row r="3621" spans="3:11">
      <c r="C3621" s="38" t="s">
        <v>1386</v>
      </c>
      <c r="D3621" s="38" t="s">
        <v>7320</v>
      </c>
      <c r="E3621" s="38"/>
      <c r="F3621" s="38" t="s">
        <v>7321</v>
      </c>
      <c r="K3621" s="44">
        <v>46.22</v>
      </c>
    </row>
    <row r="3622" spans="3:11">
      <c r="C3622" s="38" t="s">
        <v>1386</v>
      </c>
      <c r="D3622" s="38" t="s">
        <v>7322</v>
      </c>
      <c r="E3622" s="38"/>
      <c r="F3622" s="38" t="s">
        <v>7323</v>
      </c>
      <c r="K3622" s="44">
        <v>6.36</v>
      </c>
    </row>
    <row r="3623" spans="3:11">
      <c r="C3623" s="38" t="s">
        <v>1386</v>
      </c>
      <c r="D3623" s="38" t="s">
        <v>7324</v>
      </c>
      <c r="E3623" s="38"/>
      <c r="F3623" s="38" t="s">
        <v>7325</v>
      </c>
      <c r="K3623" s="44">
        <v>9.7100000000000009</v>
      </c>
    </row>
    <row r="3624" spans="3:11">
      <c r="C3624" s="38" t="s">
        <v>1386</v>
      </c>
      <c r="D3624" s="38" t="s">
        <v>7326</v>
      </c>
      <c r="E3624" s="38"/>
      <c r="F3624" s="38" t="s">
        <v>7327</v>
      </c>
      <c r="K3624" s="44">
        <v>11.96</v>
      </c>
    </row>
    <row r="3625" spans="3:11">
      <c r="C3625" s="38" t="s">
        <v>1386</v>
      </c>
      <c r="D3625" s="38" t="s">
        <v>7328</v>
      </c>
      <c r="E3625" s="38"/>
      <c r="F3625" s="38" t="s">
        <v>7329</v>
      </c>
      <c r="K3625" s="44">
        <v>7.83</v>
      </c>
    </row>
    <row r="3626" spans="3:11">
      <c r="C3626" s="38" t="s">
        <v>1386</v>
      </c>
      <c r="D3626" s="38" t="s">
        <v>10913</v>
      </c>
      <c r="E3626" s="38"/>
      <c r="F3626" s="38" t="s">
        <v>10914</v>
      </c>
      <c r="K3626" s="44">
        <v>2.4300000000000002</v>
      </c>
    </row>
    <row r="3627" spans="3:11">
      <c r="C3627" s="38" t="s">
        <v>1386</v>
      </c>
      <c r="D3627" s="38" t="s">
        <v>7330</v>
      </c>
      <c r="E3627" s="38"/>
      <c r="F3627" s="38" t="s">
        <v>7331</v>
      </c>
      <c r="K3627" s="44">
        <v>1.8</v>
      </c>
    </row>
    <row r="3628" spans="3:11">
      <c r="C3628" s="38" t="s">
        <v>1386</v>
      </c>
      <c r="D3628" s="38" t="s">
        <v>10915</v>
      </c>
      <c r="E3628" s="38"/>
      <c r="F3628" s="38" t="s">
        <v>10916</v>
      </c>
      <c r="K3628" s="44">
        <v>6.05</v>
      </c>
    </row>
    <row r="3629" spans="3:11">
      <c r="C3629" s="38" t="s">
        <v>1386</v>
      </c>
      <c r="D3629" s="38" t="s">
        <v>7332</v>
      </c>
      <c r="E3629" s="38"/>
      <c r="F3629" s="38" t="s">
        <v>7333</v>
      </c>
      <c r="K3629" s="44">
        <v>34.590000000000003</v>
      </c>
    </row>
    <row r="3630" spans="3:11">
      <c r="C3630" s="38" t="s">
        <v>1386</v>
      </c>
      <c r="D3630" s="38" t="s">
        <v>7334</v>
      </c>
      <c r="E3630" s="38"/>
      <c r="F3630" s="38" t="s">
        <v>7335</v>
      </c>
      <c r="K3630" s="44">
        <v>8.48</v>
      </c>
    </row>
    <row r="3631" spans="3:11">
      <c r="C3631" s="38" t="s">
        <v>1386</v>
      </c>
      <c r="D3631" s="38" t="s">
        <v>7336</v>
      </c>
      <c r="E3631" s="38"/>
      <c r="F3631" s="38" t="s">
        <v>7337</v>
      </c>
      <c r="K3631" s="44">
        <v>3.88</v>
      </c>
    </row>
    <row r="3632" spans="3:11">
      <c r="C3632" s="38" t="s">
        <v>1386</v>
      </c>
      <c r="D3632" s="38" t="s">
        <v>7338</v>
      </c>
      <c r="E3632" s="38"/>
      <c r="F3632" s="38" t="s">
        <v>7339</v>
      </c>
      <c r="K3632" s="44">
        <v>150.55000000000001</v>
      </c>
    </row>
    <row r="3633" spans="3:11">
      <c r="C3633" s="38" t="s">
        <v>1386</v>
      </c>
      <c r="D3633" s="38" t="s">
        <v>7340</v>
      </c>
      <c r="E3633" s="38"/>
      <c r="F3633" s="38" t="s">
        <v>7341</v>
      </c>
      <c r="K3633" s="44">
        <v>3.44</v>
      </c>
    </row>
    <row r="3634" spans="3:11">
      <c r="C3634" s="38" t="s">
        <v>1386</v>
      </c>
      <c r="D3634" s="38" t="s">
        <v>7342</v>
      </c>
      <c r="E3634" s="38"/>
      <c r="F3634" s="38" t="s">
        <v>7343</v>
      </c>
      <c r="K3634" s="44">
        <v>5.04</v>
      </c>
    </row>
    <row r="3635" spans="3:11">
      <c r="C3635" s="38" t="s">
        <v>1386</v>
      </c>
      <c r="D3635" s="38" t="s">
        <v>7344</v>
      </c>
      <c r="E3635" s="38"/>
      <c r="F3635" s="38" t="s">
        <v>7345</v>
      </c>
      <c r="K3635" s="44">
        <v>6.3</v>
      </c>
    </row>
    <row r="3636" spans="3:11">
      <c r="C3636" s="38" t="s">
        <v>1386</v>
      </c>
      <c r="D3636" s="38" t="s">
        <v>7346</v>
      </c>
      <c r="E3636" s="38"/>
      <c r="F3636" s="38" t="s">
        <v>7347</v>
      </c>
      <c r="K3636" s="44">
        <v>4.03</v>
      </c>
    </row>
    <row r="3637" spans="3:11">
      <c r="C3637" s="38" t="s">
        <v>1386</v>
      </c>
      <c r="D3637" s="38" t="s">
        <v>7348</v>
      </c>
      <c r="E3637" s="38"/>
      <c r="F3637" s="38" t="s">
        <v>7349</v>
      </c>
      <c r="K3637" s="44">
        <v>1.68</v>
      </c>
    </row>
    <row r="3638" spans="3:11">
      <c r="C3638" s="38" t="s">
        <v>1386</v>
      </c>
      <c r="D3638" s="38" t="s">
        <v>7350</v>
      </c>
      <c r="E3638" s="38"/>
      <c r="F3638" s="38" t="s">
        <v>7351</v>
      </c>
      <c r="K3638" s="44">
        <v>5.1100000000000003</v>
      </c>
    </row>
    <row r="3639" spans="3:11">
      <c r="C3639" s="38" t="s">
        <v>1386</v>
      </c>
      <c r="D3639" s="38" t="s">
        <v>10917</v>
      </c>
      <c r="E3639" s="38"/>
      <c r="F3639" s="38" t="s">
        <v>10918</v>
      </c>
      <c r="K3639" s="44">
        <v>5.82</v>
      </c>
    </row>
    <row r="3640" spans="3:11">
      <c r="C3640" s="38" t="s">
        <v>1386</v>
      </c>
      <c r="D3640" s="38" t="s">
        <v>7352</v>
      </c>
      <c r="E3640" s="38"/>
      <c r="F3640" s="38" t="s">
        <v>7353</v>
      </c>
      <c r="K3640" s="44">
        <v>5.71</v>
      </c>
    </row>
    <row r="3641" spans="3:11">
      <c r="C3641" s="38" t="s">
        <v>1386</v>
      </c>
      <c r="D3641" s="38" t="s">
        <v>7354</v>
      </c>
      <c r="E3641" s="38"/>
      <c r="F3641" s="38" t="s">
        <v>7355</v>
      </c>
      <c r="K3641" s="44">
        <v>19.600000000000001</v>
      </c>
    </row>
    <row r="3642" spans="3:11">
      <c r="C3642" s="38" t="s">
        <v>1386</v>
      </c>
      <c r="D3642" s="38" t="s">
        <v>7356</v>
      </c>
      <c r="E3642" s="38"/>
      <c r="F3642" s="38" t="s">
        <v>7357</v>
      </c>
      <c r="K3642" s="44">
        <v>14.23</v>
      </c>
    </row>
    <row r="3643" spans="3:11">
      <c r="C3643" s="38" t="s">
        <v>1386</v>
      </c>
      <c r="D3643" s="38" t="s">
        <v>7358</v>
      </c>
      <c r="E3643" s="38"/>
      <c r="F3643" s="38" t="s">
        <v>7359</v>
      </c>
      <c r="K3643" s="44">
        <v>17.829999999999998</v>
      </c>
    </row>
    <row r="3644" spans="3:11">
      <c r="C3644" s="38" t="s">
        <v>1386</v>
      </c>
      <c r="D3644" s="38" t="s">
        <v>7360</v>
      </c>
      <c r="E3644" s="38"/>
      <c r="F3644" s="38" t="s">
        <v>7361</v>
      </c>
      <c r="K3644" s="44">
        <v>5.98</v>
      </c>
    </row>
    <row r="3645" spans="3:11">
      <c r="C3645" s="38" t="s">
        <v>1386</v>
      </c>
      <c r="D3645" s="38" t="s">
        <v>7362</v>
      </c>
      <c r="E3645" s="38"/>
      <c r="F3645" s="38" t="s">
        <v>7363</v>
      </c>
      <c r="K3645" s="44">
        <v>5.04</v>
      </c>
    </row>
    <row r="3646" spans="3:11">
      <c r="C3646" s="38" t="s">
        <v>1386</v>
      </c>
      <c r="D3646" s="38" t="s">
        <v>7364</v>
      </c>
      <c r="E3646" s="38"/>
      <c r="F3646" s="38" t="s">
        <v>7365</v>
      </c>
      <c r="K3646" s="44">
        <v>3.37</v>
      </c>
    </row>
    <row r="3647" spans="3:11">
      <c r="C3647" s="38" t="s">
        <v>1386</v>
      </c>
      <c r="D3647" s="38" t="s">
        <v>7366</v>
      </c>
      <c r="E3647" s="38"/>
      <c r="F3647" s="38" t="s">
        <v>7367</v>
      </c>
      <c r="K3647" s="44">
        <v>5.2</v>
      </c>
    </row>
    <row r="3648" spans="3:11">
      <c r="C3648" s="38" t="s">
        <v>1386</v>
      </c>
      <c r="D3648" s="38" t="s">
        <v>7368</v>
      </c>
      <c r="E3648" s="38"/>
      <c r="F3648" s="38" t="s">
        <v>7369</v>
      </c>
      <c r="K3648" s="44">
        <v>61.98</v>
      </c>
    </row>
    <row r="3649" spans="3:11">
      <c r="C3649" s="38" t="s">
        <v>1386</v>
      </c>
      <c r="D3649" s="38" t="s">
        <v>7370</v>
      </c>
      <c r="E3649" s="38"/>
      <c r="F3649" s="38" t="s">
        <v>7371</v>
      </c>
      <c r="K3649" s="44">
        <v>44.37</v>
      </c>
    </row>
    <row r="3650" spans="3:11">
      <c r="C3650" s="38" t="s">
        <v>1386</v>
      </c>
      <c r="D3650" s="38" t="s">
        <v>10919</v>
      </c>
      <c r="E3650" s="38"/>
      <c r="F3650" s="38" t="s">
        <v>10920</v>
      </c>
      <c r="K3650" s="44">
        <v>4.24</v>
      </c>
    </row>
    <row r="3651" spans="3:11">
      <c r="C3651" s="38" t="s">
        <v>1386</v>
      </c>
      <c r="D3651" s="38" t="s">
        <v>7372</v>
      </c>
      <c r="E3651" s="38"/>
      <c r="F3651" s="38" t="s">
        <v>7373</v>
      </c>
      <c r="K3651" s="44">
        <v>3.25</v>
      </c>
    </row>
    <row r="3652" spans="3:11">
      <c r="C3652" s="38" t="s">
        <v>1386</v>
      </c>
      <c r="D3652" s="38" t="s">
        <v>7374</v>
      </c>
      <c r="E3652" s="38"/>
      <c r="F3652" s="38" t="s">
        <v>7375</v>
      </c>
      <c r="K3652" s="44">
        <v>7.01</v>
      </c>
    </row>
    <row r="3653" spans="3:11">
      <c r="C3653" s="38" t="s">
        <v>1386</v>
      </c>
      <c r="D3653" s="38" t="s">
        <v>7376</v>
      </c>
      <c r="E3653" s="38"/>
      <c r="F3653" s="38" t="s">
        <v>7377</v>
      </c>
      <c r="K3653" s="44">
        <v>5.04</v>
      </c>
    </row>
    <row r="3654" spans="3:11">
      <c r="C3654" s="38" t="s">
        <v>1386</v>
      </c>
      <c r="D3654" s="38" t="s">
        <v>7378</v>
      </c>
      <c r="E3654" s="38"/>
      <c r="F3654" s="38" t="s">
        <v>7379</v>
      </c>
      <c r="K3654" s="44">
        <v>26.78</v>
      </c>
    </row>
    <row r="3655" spans="3:11">
      <c r="C3655" s="38" t="s">
        <v>1386</v>
      </c>
      <c r="D3655" s="38" t="s">
        <v>10921</v>
      </c>
      <c r="E3655" s="38"/>
      <c r="F3655" s="38" t="s">
        <v>10922</v>
      </c>
      <c r="K3655" s="44">
        <v>5.51</v>
      </c>
    </row>
    <row r="3656" spans="3:11">
      <c r="C3656" s="38" t="s">
        <v>1386</v>
      </c>
      <c r="D3656" s="38" t="s">
        <v>7380</v>
      </c>
      <c r="E3656" s="38"/>
      <c r="F3656" s="38" t="s">
        <v>7381</v>
      </c>
      <c r="K3656" s="44">
        <v>1.51</v>
      </c>
    </row>
    <row r="3657" spans="3:11">
      <c r="C3657" s="38" t="s">
        <v>1386</v>
      </c>
      <c r="D3657" s="38" t="s">
        <v>7382</v>
      </c>
      <c r="E3657" s="38"/>
      <c r="F3657" s="38" t="s">
        <v>7383</v>
      </c>
      <c r="K3657" s="44">
        <v>109.82</v>
      </c>
    </row>
    <row r="3658" spans="3:11">
      <c r="C3658" s="38" t="s">
        <v>1386</v>
      </c>
      <c r="D3658" s="38" t="s">
        <v>7384</v>
      </c>
      <c r="E3658" s="38"/>
      <c r="F3658" s="38" t="s">
        <v>7385</v>
      </c>
      <c r="K3658" s="44">
        <v>160.38</v>
      </c>
    </row>
    <row r="3659" spans="3:11">
      <c r="C3659" s="38" t="s">
        <v>1386</v>
      </c>
      <c r="D3659" s="38" t="s">
        <v>10923</v>
      </c>
      <c r="E3659" s="38"/>
      <c r="F3659" s="38" t="s">
        <v>10924</v>
      </c>
      <c r="K3659" s="44">
        <v>4.33</v>
      </c>
    </row>
    <row r="3660" spans="3:11">
      <c r="C3660" s="38" t="s">
        <v>1386</v>
      </c>
      <c r="D3660" s="38" t="s">
        <v>7386</v>
      </c>
      <c r="E3660" s="38"/>
      <c r="F3660" s="38" t="s">
        <v>7387</v>
      </c>
      <c r="K3660" s="44">
        <v>1.92</v>
      </c>
    </row>
    <row r="3661" spans="3:11">
      <c r="C3661" s="38" t="s">
        <v>1386</v>
      </c>
      <c r="D3661" s="38" t="s">
        <v>7388</v>
      </c>
      <c r="E3661" s="38"/>
      <c r="F3661" s="38" t="s">
        <v>7389</v>
      </c>
      <c r="K3661" s="44">
        <v>0.65</v>
      </c>
    </row>
    <row r="3662" spans="3:11">
      <c r="C3662" s="38" t="s">
        <v>1386</v>
      </c>
      <c r="D3662" s="38" t="s">
        <v>10925</v>
      </c>
      <c r="E3662" s="38"/>
      <c r="F3662" s="38" t="s">
        <v>10926</v>
      </c>
      <c r="K3662" s="44">
        <v>38.369999999999997</v>
      </c>
    </row>
    <row r="3663" spans="3:11">
      <c r="C3663" s="38" t="s">
        <v>1386</v>
      </c>
      <c r="D3663" s="38" t="s">
        <v>7390</v>
      </c>
      <c r="E3663" s="38"/>
      <c r="F3663" s="38" t="s">
        <v>7391</v>
      </c>
      <c r="K3663" s="44">
        <v>5.04</v>
      </c>
    </row>
    <row r="3664" spans="3:11">
      <c r="C3664" s="38" t="s">
        <v>1386</v>
      </c>
      <c r="D3664" s="38" t="s">
        <v>10927</v>
      </c>
      <c r="E3664" s="38"/>
      <c r="F3664" s="38" t="s">
        <v>10928</v>
      </c>
      <c r="K3664" s="44">
        <v>2.2000000000000002</v>
      </c>
    </row>
    <row r="3665" spans="3:11">
      <c r="C3665" s="38" t="s">
        <v>1386</v>
      </c>
      <c r="D3665" s="38" t="s">
        <v>7392</v>
      </c>
      <c r="E3665" s="38"/>
      <c r="F3665" s="38" t="s">
        <v>7393</v>
      </c>
      <c r="K3665" s="44">
        <v>1.19</v>
      </c>
    </row>
    <row r="3666" spans="3:11">
      <c r="C3666" s="38" t="s">
        <v>1386</v>
      </c>
      <c r="D3666" s="38" t="s">
        <v>7394</v>
      </c>
      <c r="E3666" s="38"/>
      <c r="F3666" s="38" t="s">
        <v>7395</v>
      </c>
      <c r="K3666" s="44">
        <v>0.8</v>
      </c>
    </row>
    <row r="3667" spans="3:11">
      <c r="C3667" s="38" t="s">
        <v>1386</v>
      </c>
      <c r="D3667" s="38" t="s">
        <v>10929</v>
      </c>
      <c r="E3667" s="38"/>
      <c r="F3667" s="38" t="s">
        <v>10930</v>
      </c>
      <c r="K3667" s="44">
        <v>7.25</v>
      </c>
    </row>
    <row r="3668" spans="3:11">
      <c r="C3668" s="38" t="s">
        <v>1386</v>
      </c>
      <c r="D3668" s="38" t="s">
        <v>7396</v>
      </c>
      <c r="E3668" s="38"/>
      <c r="F3668" s="38" t="s">
        <v>7397</v>
      </c>
      <c r="K3668" s="44">
        <v>6.7</v>
      </c>
    </row>
    <row r="3669" spans="3:11">
      <c r="C3669" s="38" t="s">
        <v>1386</v>
      </c>
      <c r="D3669" s="38" t="s">
        <v>7398</v>
      </c>
      <c r="E3669" s="38"/>
      <c r="F3669" s="38" t="s">
        <v>7399</v>
      </c>
      <c r="K3669" s="44">
        <v>12.83</v>
      </c>
    </row>
    <row r="3670" spans="3:11">
      <c r="C3670" s="38" t="s">
        <v>1386</v>
      </c>
      <c r="D3670" s="38" t="s">
        <v>7400</v>
      </c>
      <c r="E3670" s="38"/>
      <c r="F3670" s="38" t="s">
        <v>7401</v>
      </c>
      <c r="K3670" s="44">
        <v>1.35</v>
      </c>
    </row>
    <row r="3671" spans="3:11">
      <c r="C3671" s="38" t="s">
        <v>1386</v>
      </c>
      <c r="D3671" s="38" t="s">
        <v>7402</v>
      </c>
      <c r="E3671" s="38"/>
      <c r="F3671" s="38" t="s">
        <v>7403</v>
      </c>
      <c r="K3671" s="44">
        <v>21.55</v>
      </c>
    </row>
    <row r="3672" spans="3:11">
      <c r="C3672" s="38" t="s">
        <v>1386</v>
      </c>
      <c r="D3672" s="38" t="s">
        <v>7404</v>
      </c>
      <c r="E3672" s="38"/>
      <c r="F3672" s="38" t="s">
        <v>7405</v>
      </c>
      <c r="K3672" s="44">
        <v>5.25</v>
      </c>
    </row>
    <row r="3673" spans="3:11">
      <c r="C3673" s="38" t="s">
        <v>1386</v>
      </c>
      <c r="D3673" s="38" t="s">
        <v>7406</v>
      </c>
      <c r="E3673" s="38"/>
      <c r="F3673" s="38" t="s">
        <v>7407</v>
      </c>
      <c r="K3673" s="44">
        <v>4.95</v>
      </c>
    </row>
    <row r="3674" spans="3:11">
      <c r="C3674" s="38" t="s">
        <v>1386</v>
      </c>
      <c r="D3674" s="38" t="s">
        <v>7408</v>
      </c>
      <c r="E3674" s="38"/>
      <c r="F3674" s="38" t="s">
        <v>7409</v>
      </c>
      <c r="K3674" s="44">
        <v>18.7</v>
      </c>
    </row>
    <row r="3675" spans="3:11">
      <c r="C3675" s="38" t="s">
        <v>1386</v>
      </c>
      <c r="D3675" s="38" t="s">
        <v>10931</v>
      </c>
      <c r="E3675" s="38"/>
      <c r="F3675" s="38" t="s">
        <v>10932</v>
      </c>
      <c r="K3675" s="44">
        <v>113.77</v>
      </c>
    </row>
    <row r="3676" spans="3:11">
      <c r="C3676" s="38" t="s">
        <v>1386</v>
      </c>
      <c r="D3676" s="38" t="s">
        <v>10933</v>
      </c>
      <c r="E3676" s="38"/>
      <c r="F3676" s="38" t="s">
        <v>10934</v>
      </c>
      <c r="K3676" s="44">
        <v>15.11</v>
      </c>
    </row>
    <row r="3677" spans="3:11">
      <c r="C3677" s="38" t="s">
        <v>1386</v>
      </c>
      <c r="D3677" s="38" t="s">
        <v>7410</v>
      </c>
      <c r="E3677" s="38"/>
      <c r="F3677" s="38" t="s">
        <v>7411</v>
      </c>
      <c r="K3677" s="44">
        <v>1.68</v>
      </c>
    </row>
    <row r="3678" spans="3:11">
      <c r="C3678" s="38" t="s">
        <v>1386</v>
      </c>
      <c r="D3678" s="38" t="s">
        <v>7412</v>
      </c>
      <c r="E3678" s="38"/>
      <c r="F3678" s="38" t="s">
        <v>7413</v>
      </c>
      <c r="K3678" s="44">
        <v>21.23</v>
      </c>
    </row>
    <row r="3679" spans="3:11">
      <c r="C3679" s="38" t="s">
        <v>1386</v>
      </c>
      <c r="D3679" s="38" t="s">
        <v>7414</v>
      </c>
      <c r="E3679" s="38"/>
      <c r="F3679" s="38" t="s">
        <v>7415</v>
      </c>
      <c r="K3679" s="44">
        <v>8.43</v>
      </c>
    </row>
    <row r="3680" spans="3:11">
      <c r="C3680" s="38" t="s">
        <v>1386</v>
      </c>
      <c r="D3680" s="38" t="s">
        <v>7416</v>
      </c>
      <c r="E3680" s="38"/>
      <c r="F3680" s="38" t="s">
        <v>7417</v>
      </c>
      <c r="K3680" s="44">
        <v>58.07</v>
      </c>
    </row>
    <row r="3681" spans="3:11">
      <c r="C3681" s="38" t="s">
        <v>1386</v>
      </c>
      <c r="D3681" s="38" t="s">
        <v>7418</v>
      </c>
      <c r="E3681" s="38"/>
      <c r="F3681" s="38" t="s">
        <v>7419</v>
      </c>
      <c r="K3681" s="44">
        <v>98.51</v>
      </c>
    </row>
    <row r="3682" spans="3:11">
      <c r="C3682" s="38" t="s">
        <v>1386</v>
      </c>
      <c r="D3682" s="38" t="s">
        <v>7420</v>
      </c>
      <c r="E3682" s="38"/>
      <c r="F3682" s="38" t="s">
        <v>7421</v>
      </c>
      <c r="K3682" s="44">
        <v>5.04</v>
      </c>
    </row>
    <row r="3683" spans="3:11">
      <c r="C3683" s="38" t="s">
        <v>1386</v>
      </c>
      <c r="D3683" s="38" t="s">
        <v>7422</v>
      </c>
      <c r="E3683" s="38"/>
      <c r="F3683" s="38" t="s">
        <v>7423</v>
      </c>
      <c r="K3683" s="44">
        <v>1.68</v>
      </c>
    </row>
    <row r="3684" spans="3:11">
      <c r="C3684" s="38" t="s">
        <v>1386</v>
      </c>
      <c r="D3684" s="38" t="s">
        <v>10935</v>
      </c>
      <c r="E3684" s="38"/>
      <c r="F3684" s="38" t="s">
        <v>10936</v>
      </c>
      <c r="K3684" s="44">
        <v>-0.1</v>
      </c>
    </row>
    <row r="3685" spans="3:11">
      <c r="C3685" s="38" t="s">
        <v>1386</v>
      </c>
      <c r="D3685" s="38" t="s">
        <v>10937</v>
      </c>
      <c r="E3685" s="38"/>
      <c r="F3685" s="38" t="s">
        <v>10938</v>
      </c>
      <c r="K3685" s="44">
        <v>15.12</v>
      </c>
    </row>
    <row r="3686" spans="3:11">
      <c r="C3686" s="38" t="s">
        <v>1386</v>
      </c>
      <c r="D3686" s="38" t="s">
        <v>7424</v>
      </c>
      <c r="E3686" s="38"/>
      <c r="F3686" s="38" t="s">
        <v>3362</v>
      </c>
      <c r="K3686" s="44">
        <v>36.93</v>
      </c>
    </row>
    <row r="3687" spans="3:11">
      <c r="C3687" s="38" t="s">
        <v>1386</v>
      </c>
      <c r="D3687" s="38" t="s">
        <v>7425</v>
      </c>
      <c r="E3687" s="38"/>
      <c r="F3687" s="38" t="s">
        <v>7426</v>
      </c>
      <c r="K3687" s="44">
        <v>5.2</v>
      </c>
    </row>
    <row r="3688" spans="3:11">
      <c r="C3688" s="38" t="s">
        <v>1386</v>
      </c>
      <c r="D3688" s="38" t="s">
        <v>7427</v>
      </c>
      <c r="E3688" s="38"/>
      <c r="F3688" s="38" t="s">
        <v>7428</v>
      </c>
      <c r="K3688" s="44">
        <v>11.23</v>
      </c>
    </row>
    <row r="3689" spans="3:11">
      <c r="C3689" s="38" t="s">
        <v>1386</v>
      </c>
      <c r="D3689" s="38" t="s">
        <v>7429</v>
      </c>
      <c r="E3689" s="38"/>
      <c r="F3689" s="38" t="s">
        <v>7430</v>
      </c>
      <c r="K3689" s="44">
        <v>100.82</v>
      </c>
    </row>
    <row r="3690" spans="3:11">
      <c r="C3690" s="38" t="s">
        <v>1386</v>
      </c>
      <c r="D3690" s="38" t="s">
        <v>10939</v>
      </c>
      <c r="E3690" s="38"/>
      <c r="F3690" s="38" t="s">
        <v>10940</v>
      </c>
      <c r="K3690" s="44">
        <v>1.75</v>
      </c>
    </row>
    <row r="3691" spans="3:11">
      <c r="C3691" s="38" t="s">
        <v>1386</v>
      </c>
      <c r="D3691" s="38" t="s">
        <v>7431</v>
      </c>
      <c r="E3691" s="38"/>
      <c r="F3691" s="38" t="s">
        <v>7432</v>
      </c>
      <c r="K3691" s="44">
        <v>1.68</v>
      </c>
    </row>
    <row r="3692" spans="3:11">
      <c r="C3692" s="38" t="s">
        <v>1386</v>
      </c>
      <c r="D3692" s="38" t="s">
        <v>7433</v>
      </c>
      <c r="E3692" s="38"/>
      <c r="F3692" s="38" t="s">
        <v>7434</v>
      </c>
      <c r="K3692" s="44">
        <v>5.04</v>
      </c>
    </row>
    <row r="3693" spans="3:11">
      <c r="C3693" s="38" t="s">
        <v>1386</v>
      </c>
      <c r="D3693" s="38" t="s">
        <v>7435</v>
      </c>
      <c r="E3693" s="38"/>
      <c r="F3693" s="38" t="s">
        <v>7436</v>
      </c>
      <c r="K3693" s="44">
        <v>351.82</v>
      </c>
    </row>
    <row r="3694" spans="3:11">
      <c r="C3694" s="38" t="s">
        <v>1386</v>
      </c>
      <c r="D3694" s="38" t="s">
        <v>7437</v>
      </c>
      <c r="E3694" s="38"/>
      <c r="F3694" s="38" t="s">
        <v>7438</v>
      </c>
      <c r="K3694" s="44">
        <v>3.87</v>
      </c>
    </row>
    <row r="3695" spans="3:11">
      <c r="C3695" s="38" t="s">
        <v>1386</v>
      </c>
      <c r="D3695" s="38" t="s">
        <v>10941</v>
      </c>
      <c r="E3695" s="38"/>
      <c r="F3695" s="38" t="s">
        <v>10942</v>
      </c>
      <c r="K3695" s="44">
        <v>5.15</v>
      </c>
    </row>
    <row r="3696" spans="3:11">
      <c r="C3696" s="38" t="s">
        <v>1386</v>
      </c>
      <c r="D3696" s="38" t="s">
        <v>7439</v>
      </c>
      <c r="E3696" s="38"/>
      <c r="F3696" s="38" t="s">
        <v>7440</v>
      </c>
      <c r="K3696" s="44">
        <v>4.92</v>
      </c>
    </row>
    <row r="3697" spans="3:11">
      <c r="C3697" s="38" t="s">
        <v>1386</v>
      </c>
      <c r="D3697" s="38" t="s">
        <v>7441</v>
      </c>
      <c r="E3697" s="38"/>
      <c r="F3697" s="38" t="s">
        <v>7442</v>
      </c>
      <c r="K3697" s="44">
        <v>3.36</v>
      </c>
    </row>
    <row r="3698" spans="3:11">
      <c r="C3698" s="38" t="s">
        <v>1386</v>
      </c>
      <c r="D3698" s="38" t="s">
        <v>7443</v>
      </c>
      <c r="E3698" s="38"/>
      <c r="F3698" s="38" t="s">
        <v>7444</v>
      </c>
      <c r="K3698" s="44">
        <v>2.04</v>
      </c>
    </row>
    <row r="3699" spans="3:11">
      <c r="C3699" s="38" t="s">
        <v>1386</v>
      </c>
      <c r="D3699" s="38" t="s">
        <v>7445</v>
      </c>
      <c r="E3699" s="38"/>
      <c r="F3699" s="38" t="s">
        <v>7446</v>
      </c>
      <c r="K3699" s="44">
        <v>5.82</v>
      </c>
    </row>
    <row r="3700" spans="3:11">
      <c r="C3700" s="38" t="s">
        <v>1386</v>
      </c>
      <c r="D3700" s="38" t="s">
        <v>7447</v>
      </c>
      <c r="E3700" s="38"/>
      <c r="F3700" s="38" t="s">
        <v>7448</v>
      </c>
      <c r="K3700" s="44">
        <v>0.42</v>
      </c>
    </row>
    <row r="3701" spans="3:11">
      <c r="C3701" s="38" t="s">
        <v>1386</v>
      </c>
      <c r="D3701" s="38" t="s">
        <v>7449</v>
      </c>
      <c r="E3701" s="38"/>
      <c r="F3701" s="38" t="s">
        <v>7450</v>
      </c>
      <c r="K3701" s="44">
        <v>55.85</v>
      </c>
    </row>
    <row r="3702" spans="3:11">
      <c r="C3702" s="38" t="s">
        <v>1386</v>
      </c>
      <c r="D3702" s="38" t="s">
        <v>7451</v>
      </c>
      <c r="E3702" s="38"/>
      <c r="F3702" s="38" t="s">
        <v>7452</v>
      </c>
      <c r="K3702" s="44">
        <v>7.83</v>
      </c>
    </row>
    <row r="3703" spans="3:11">
      <c r="C3703" s="38" t="s">
        <v>1386</v>
      </c>
      <c r="D3703" s="38" t="s">
        <v>7453</v>
      </c>
      <c r="E3703" s="38"/>
      <c r="F3703" s="38" t="s">
        <v>7454</v>
      </c>
      <c r="K3703" s="44">
        <v>1.68</v>
      </c>
    </row>
    <row r="3704" spans="3:11">
      <c r="C3704" s="38" t="s">
        <v>1386</v>
      </c>
      <c r="D3704" s="38" t="s">
        <v>7455</v>
      </c>
      <c r="E3704" s="38"/>
      <c r="F3704" s="38" t="s">
        <v>7456</v>
      </c>
      <c r="K3704" s="44">
        <v>3.81</v>
      </c>
    </row>
    <row r="3705" spans="3:11">
      <c r="C3705" s="38" t="s">
        <v>1386</v>
      </c>
      <c r="D3705" s="38" t="s">
        <v>7457</v>
      </c>
      <c r="E3705" s="38"/>
      <c r="F3705" s="38" t="s">
        <v>7458</v>
      </c>
      <c r="K3705" s="44">
        <v>5.04</v>
      </c>
    </row>
    <row r="3706" spans="3:11">
      <c r="C3706" s="38" t="s">
        <v>1386</v>
      </c>
      <c r="D3706" s="38" t="s">
        <v>10943</v>
      </c>
      <c r="E3706" s="38"/>
      <c r="F3706" s="38" t="s">
        <v>10944</v>
      </c>
      <c r="K3706" s="44">
        <v>-23.45</v>
      </c>
    </row>
    <row r="3707" spans="3:11">
      <c r="C3707" s="38" t="s">
        <v>1386</v>
      </c>
      <c r="D3707" s="38" t="s">
        <v>7459</v>
      </c>
      <c r="E3707" s="38"/>
      <c r="F3707" s="38" t="s">
        <v>7460</v>
      </c>
      <c r="K3707" s="44">
        <v>5.04</v>
      </c>
    </row>
    <row r="3708" spans="3:11">
      <c r="C3708" s="38" t="s">
        <v>1386</v>
      </c>
      <c r="D3708" s="38" t="s">
        <v>7461</v>
      </c>
      <c r="E3708" s="38"/>
      <c r="F3708" s="38" t="s">
        <v>7462</v>
      </c>
      <c r="K3708" s="44">
        <v>16.57</v>
      </c>
    </row>
    <row r="3709" spans="3:11">
      <c r="C3709" s="38" t="s">
        <v>1386</v>
      </c>
      <c r="D3709" s="38" t="s">
        <v>7463</v>
      </c>
      <c r="E3709" s="38"/>
      <c r="F3709" s="38" t="s">
        <v>7464</v>
      </c>
      <c r="K3709" s="44">
        <v>4.16</v>
      </c>
    </row>
    <row r="3710" spans="3:11">
      <c r="C3710" s="38" t="s">
        <v>1386</v>
      </c>
      <c r="D3710" s="38" t="s">
        <v>7465</v>
      </c>
      <c r="E3710" s="38"/>
      <c r="F3710" s="38" t="s">
        <v>7466</v>
      </c>
      <c r="K3710" s="44">
        <v>1.94</v>
      </c>
    </row>
    <row r="3711" spans="3:11">
      <c r="C3711" s="38" t="s">
        <v>1386</v>
      </c>
      <c r="D3711" s="38" t="s">
        <v>7467</v>
      </c>
      <c r="E3711" s="38"/>
      <c r="F3711" s="38" t="s">
        <v>7468</v>
      </c>
      <c r="K3711" s="44">
        <v>8.24</v>
      </c>
    </row>
    <row r="3712" spans="3:11">
      <c r="C3712" s="38" t="s">
        <v>1386</v>
      </c>
      <c r="D3712" s="38" t="s">
        <v>7469</v>
      </c>
      <c r="E3712" s="38"/>
      <c r="F3712" s="38" t="s">
        <v>7470</v>
      </c>
      <c r="K3712" s="44">
        <v>-0.76</v>
      </c>
    </row>
    <row r="3713" spans="3:11">
      <c r="C3713" s="38" t="s">
        <v>1386</v>
      </c>
      <c r="D3713" s="38" t="s">
        <v>7471</v>
      </c>
      <c r="E3713" s="38"/>
      <c r="F3713" s="38" t="s">
        <v>7472</v>
      </c>
      <c r="K3713" s="44">
        <v>2.5099999999999998</v>
      </c>
    </row>
    <row r="3714" spans="3:11">
      <c r="C3714" s="38" t="s">
        <v>1386</v>
      </c>
      <c r="D3714" s="38" t="s">
        <v>7473</v>
      </c>
      <c r="E3714" s="38"/>
      <c r="F3714" s="38" t="s">
        <v>7474</v>
      </c>
      <c r="K3714" s="44">
        <v>46.42</v>
      </c>
    </row>
    <row r="3715" spans="3:11">
      <c r="C3715" s="38" t="s">
        <v>1386</v>
      </c>
      <c r="D3715" s="38" t="s">
        <v>7475</v>
      </c>
      <c r="E3715" s="38"/>
      <c r="F3715" s="38" t="s">
        <v>7476</v>
      </c>
      <c r="K3715" s="44">
        <v>34.42</v>
      </c>
    </row>
    <row r="3716" spans="3:11">
      <c r="C3716" s="38" t="s">
        <v>1386</v>
      </c>
      <c r="D3716" s="38" t="s">
        <v>7477</v>
      </c>
      <c r="E3716" s="38"/>
      <c r="F3716" s="38" t="s">
        <v>7478</v>
      </c>
      <c r="K3716" s="44">
        <v>8.7100000000000009</v>
      </c>
    </row>
    <row r="3717" spans="3:11">
      <c r="C3717" s="38" t="s">
        <v>1386</v>
      </c>
      <c r="D3717" s="38" t="s">
        <v>7479</v>
      </c>
      <c r="E3717" s="38"/>
      <c r="F3717" s="38" t="s">
        <v>7480</v>
      </c>
      <c r="K3717" s="44">
        <v>4.75</v>
      </c>
    </row>
    <row r="3718" spans="3:11">
      <c r="C3718" s="38" t="s">
        <v>1386</v>
      </c>
      <c r="D3718" s="38" t="s">
        <v>7481</v>
      </c>
      <c r="E3718" s="38"/>
      <c r="F3718" s="38" t="s">
        <v>7482</v>
      </c>
      <c r="K3718" s="44">
        <v>2.65</v>
      </c>
    </row>
    <row r="3719" spans="3:11">
      <c r="C3719" s="38" t="s">
        <v>1386</v>
      </c>
      <c r="D3719" s="38" t="s">
        <v>7483</v>
      </c>
      <c r="E3719" s="38"/>
      <c r="F3719" s="38" t="s">
        <v>7482</v>
      </c>
      <c r="K3719" s="44">
        <v>14.65</v>
      </c>
    </row>
    <row r="3720" spans="3:11">
      <c r="C3720" s="38" t="s">
        <v>1386</v>
      </c>
      <c r="D3720" s="38" t="s">
        <v>7484</v>
      </c>
      <c r="E3720" s="38"/>
      <c r="F3720" s="38" t="s">
        <v>7485</v>
      </c>
      <c r="K3720" s="44">
        <v>4.49</v>
      </c>
    </row>
    <row r="3721" spans="3:11">
      <c r="C3721" s="38" t="s">
        <v>1386</v>
      </c>
      <c r="D3721" s="38" t="s">
        <v>7486</v>
      </c>
      <c r="E3721" s="38"/>
      <c r="F3721" s="38" t="s">
        <v>7487</v>
      </c>
      <c r="K3721" s="44">
        <v>24.05</v>
      </c>
    </row>
    <row r="3722" spans="3:11">
      <c r="C3722" s="38" t="s">
        <v>1386</v>
      </c>
      <c r="D3722" s="38" t="s">
        <v>7488</v>
      </c>
      <c r="E3722" s="38"/>
      <c r="F3722" s="38" t="s">
        <v>7489</v>
      </c>
      <c r="K3722" s="44">
        <v>5.0999999999999996</v>
      </c>
    </row>
    <row r="3723" spans="3:11">
      <c r="C3723" s="38" t="s">
        <v>1386</v>
      </c>
      <c r="D3723" s="38" t="s">
        <v>7490</v>
      </c>
      <c r="E3723" s="38"/>
      <c r="F3723" s="38" t="s">
        <v>7491</v>
      </c>
      <c r="K3723" s="44">
        <v>5.04</v>
      </c>
    </row>
    <row r="3724" spans="3:11">
      <c r="C3724" s="38" t="s">
        <v>1386</v>
      </c>
      <c r="D3724" s="38" t="s">
        <v>7492</v>
      </c>
      <c r="E3724" s="38"/>
      <c r="F3724" s="38" t="s">
        <v>7493</v>
      </c>
      <c r="K3724" s="44">
        <v>8.3800000000000008</v>
      </c>
    </row>
    <row r="3725" spans="3:11">
      <c r="C3725" s="38" t="s">
        <v>1386</v>
      </c>
      <c r="D3725" s="38" t="s">
        <v>7494</v>
      </c>
      <c r="E3725" s="38"/>
      <c r="F3725" s="38" t="s">
        <v>7495</v>
      </c>
      <c r="K3725" s="44">
        <v>6.2</v>
      </c>
    </row>
    <row r="3726" spans="3:11">
      <c r="C3726" s="38" t="s">
        <v>1386</v>
      </c>
      <c r="D3726" s="38" t="s">
        <v>7496</v>
      </c>
      <c r="E3726" s="38"/>
      <c r="F3726" s="38" t="s">
        <v>7497</v>
      </c>
      <c r="K3726" s="44">
        <v>1.03</v>
      </c>
    </row>
    <row r="3727" spans="3:11">
      <c r="C3727" s="38" t="s">
        <v>1386</v>
      </c>
      <c r="D3727" s="38" t="s">
        <v>10945</v>
      </c>
      <c r="E3727" s="38"/>
      <c r="F3727" s="38" t="s">
        <v>10946</v>
      </c>
      <c r="K3727" s="44">
        <v>3.36</v>
      </c>
    </row>
    <row r="3728" spans="3:11">
      <c r="C3728" s="38" t="s">
        <v>1386</v>
      </c>
      <c r="D3728" s="38" t="s">
        <v>7498</v>
      </c>
      <c r="E3728" s="38"/>
      <c r="F3728" s="38" t="s">
        <v>7499</v>
      </c>
      <c r="K3728" s="44">
        <v>13.75</v>
      </c>
    </row>
    <row r="3729" spans="3:11">
      <c r="C3729" s="38" t="s">
        <v>1386</v>
      </c>
      <c r="D3729" s="38" t="s">
        <v>7500</v>
      </c>
      <c r="E3729" s="38"/>
      <c r="F3729" s="38" t="s">
        <v>7501</v>
      </c>
      <c r="K3729" s="44">
        <v>14.03</v>
      </c>
    </row>
    <row r="3730" spans="3:11">
      <c r="C3730" s="38" t="s">
        <v>1386</v>
      </c>
      <c r="D3730" s="38" t="s">
        <v>10947</v>
      </c>
      <c r="E3730" s="38"/>
      <c r="F3730" s="38" t="s">
        <v>10948</v>
      </c>
      <c r="K3730" s="44">
        <v>21.38</v>
      </c>
    </row>
    <row r="3731" spans="3:11">
      <c r="C3731" s="38" t="s">
        <v>1386</v>
      </c>
      <c r="D3731" s="38" t="s">
        <v>7502</v>
      </c>
      <c r="E3731" s="38"/>
      <c r="F3731" s="38" t="s">
        <v>7503</v>
      </c>
      <c r="K3731" s="44">
        <v>0.97</v>
      </c>
    </row>
    <row r="3732" spans="3:11">
      <c r="C3732" s="38" t="s">
        <v>1386</v>
      </c>
      <c r="D3732" s="38" t="s">
        <v>7504</v>
      </c>
      <c r="E3732" s="38"/>
      <c r="F3732" s="38" t="s">
        <v>7505</v>
      </c>
      <c r="K3732" s="44">
        <v>5.04</v>
      </c>
    </row>
    <row r="3733" spans="3:11">
      <c r="C3733" s="38" t="s">
        <v>1386</v>
      </c>
      <c r="D3733" s="38" t="s">
        <v>7506</v>
      </c>
      <c r="E3733" s="38"/>
      <c r="F3733" s="38" t="s">
        <v>7507</v>
      </c>
      <c r="K3733" s="44">
        <v>5.04</v>
      </c>
    </row>
    <row r="3734" spans="3:11">
      <c r="C3734" s="38" t="s">
        <v>1386</v>
      </c>
      <c r="D3734" s="38" t="s">
        <v>7508</v>
      </c>
      <c r="E3734" s="38"/>
      <c r="F3734" s="38" t="s">
        <v>7509</v>
      </c>
      <c r="K3734" s="44">
        <v>6.17</v>
      </c>
    </row>
    <row r="3735" spans="3:11">
      <c r="C3735" s="38" t="s">
        <v>1386</v>
      </c>
      <c r="D3735" s="38" t="s">
        <v>7510</v>
      </c>
      <c r="E3735" s="38"/>
      <c r="F3735" s="38" t="s">
        <v>7511</v>
      </c>
      <c r="K3735" s="44">
        <v>1.06</v>
      </c>
    </row>
    <row r="3736" spans="3:11">
      <c r="C3736" s="38" t="s">
        <v>1386</v>
      </c>
      <c r="D3736" s="38" t="s">
        <v>7512</v>
      </c>
      <c r="E3736" s="38"/>
      <c r="F3736" s="38" t="s">
        <v>7513</v>
      </c>
      <c r="K3736" s="44">
        <v>44.08</v>
      </c>
    </row>
    <row r="3737" spans="3:11">
      <c r="C3737" s="38" t="s">
        <v>1386</v>
      </c>
      <c r="D3737" s="38" t="s">
        <v>7514</v>
      </c>
      <c r="E3737" s="38"/>
      <c r="F3737" s="38" t="s">
        <v>7515</v>
      </c>
      <c r="K3737" s="44">
        <v>18.420000000000002</v>
      </c>
    </row>
    <row r="3738" spans="3:11">
      <c r="C3738" s="38" t="s">
        <v>1386</v>
      </c>
      <c r="D3738" s="38" t="s">
        <v>10949</v>
      </c>
      <c r="E3738" s="38"/>
      <c r="F3738" s="38" t="s">
        <v>10950</v>
      </c>
      <c r="K3738" s="44">
        <v>16.649999999999999</v>
      </c>
    </row>
    <row r="3739" spans="3:11">
      <c r="C3739" s="38" t="s">
        <v>1386</v>
      </c>
      <c r="D3739" s="38" t="s">
        <v>7516</v>
      </c>
      <c r="E3739" s="38"/>
      <c r="F3739" s="38" t="s">
        <v>7517</v>
      </c>
      <c r="K3739" s="44">
        <v>3.12</v>
      </c>
    </row>
    <row r="3740" spans="3:11">
      <c r="C3740" s="38" t="s">
        <v>1386</v>
      </c>
      <c r="D3740" s="38" t="s">
        <v>7518</v>
      </c>
      <c r="E3740" s="38"/>
      <c r="F3740" s="38" t="s">
        <v>7519</v>
      </c>
      <c r="K3740" s="44">
        <v>3.81</v>
      </c>
    </row>
    <row r="3741" spans="3:11">
      <c r="C3741" s="38" t="s">
        <v>1386</v>
      </c>
      <c r="D3741" s="38" t="s">
        <v>10951</v>
      </c>
      <c r="E3741" s="38"/>
      <c r="F3741" s="38" t="s">
        <v>10952</v>
      </c>
      <c r="K3741" s="44">
        <v>5.04</v>
      </c>
    </row>
    <row r="3742" spans="3:11">
      <c r="C3742" s="38" t="s">
        <v>1386</v>
      </c>
      <c r="D3742" s="38" t="s">
        <v>7520</v>
      </c>
      <c r="E3742" s="38"/>
      <c r="F3742" s="38" t="s">
        <v>7521</v>
      </c>
      <c r="K3742" s="44">
        <v>5.04</v>
      </c>
    </row>
    <row r="3743" spans="3:11">
      <c r="C3743" s="38" t="s">
        <v>1386</v>
      </c>
      <c r="D3743" s="38" t="s">
        <v>7522</v>
      </c>
      <c r="E3743" s="38"/>
      <c r="F3743" s="38" t="s">
        <v>7523</v>
      </c>
      <c r="K3743" s="44">
        <v>5.13</v>
      </c>
    </row>
    <row r="3744" spans="3:11">
      <c r="C3744" s="38" t="s">
        <v>1386</v>
      </c>
      <c r="D3744" s="38" t="s">
        <v>7524</v>
      </c>
      <c r="E3744" s="38"/>
      <c r="F3744" s="38" t="s">
        <v>7525</v>
      </c>
      <c r="K3744" s="44">
        <v>51.16</v>
      </c>
    </row>
    <row r="3745" spans="3:11">
      <c r="C3745" s="38" t="s">
        <v>1386</v>
      </c>
      <c r="D3745" s="38" t="s">
        <v>7526</v>
      </c>
      <c r="E3745" s="38"/>
      <c r="F3745" s="38" t="s">
        <v>7527</v>
      </c>
      <c r="K3745" s="44">
        <v>-5.07</v>
      </c>
    </row>
    <row r="3746" spans="3:11">
      <c r="C3746" s="38" t="s">
        <v>1386</v>
      </c>
      <c r="D3746" s="38" t="s">
        <v>7528</v>
      </c>
      <c r="E3746" s="38"/>
      <c r="F3746" s="38" t="s">
        <v>7529</v>
      </c>
      <c r="K3746" s="44">
        <v>5.62</v>
      </c>
    </row>
    <row r="3747" spans="3:11">
      <c r="C3747" s="38" t="s">
        <v>1386</v>
      </c>
      <c r="D3747" s="38" t="s">
        <v>7530</v>
      </c>
      <c r="E3747" s="38"/>
      <c r="F3747" s="38" t="s">
        <v>7531</v>
      </c>
      <c r="K3747" s="44">
        <v>1.89</v>
      </c>
    </row>
    <row r="3748" spans="3:11">
      <c r="C3748" s="38" t="s">
        <v>1386</v>
      </c>
      <c r="D3748" s="38" t="s">
        <v>7532</v>
      </c>
      <c r="E3748" s="38"/>
      <c r="F3748" s="38" t="s">
        <v>7533</v>
      </c>
      <c r="K3748" s="44">
        <v>45</v>
      </c>
    </row>
    <row r="3749" spans="3:11">
      <c r="C3749" s="38" t="s">
        <v>1386</v>
      </c>
      <c r="D3749" s="38" t="s">
        <v>7534</v>
      </c>
      <c r="E3749" s="38"/>
      <c r="F3749" s="38" t="s">
        <v>7535</v>
      </c>
      <c r="K3749" s="44">
        <v>23.95</v>
      </c>
    </row>
    <row r="3750" spans="3:11">
      <c r="C3750" s="38" t="s">
        <v>1386</v>
      </c>
      <c r="D3750" s="38" t="s">
        <v>7536</v>
      </c>
      <c r="E3750" s="38"/>
      <c r="F3750" s="38" t="s">
        <v>7537</v>
      </c>
      <c r="K3750" s="44">
        <v>18.829999999999998</v>
      </c>
    </row>
    <row r="3751" spans="3:11">
      <c r="C3751" s="38" t="s">
        <v>1386</v>
      </c>
      <c r="D3751" s="38" t="s">
        <v>7538</v>
      </c>
      <c r="E3751" s="38"/>
      <c r="F3751" s="38" t="s">
        <v>7539</v>
      </c>
      <c r="K3751" s="44">
        <v>5.04</v>
      </c>
    </row>
    <row r="3752" spans="3:11">
      <c r="C3752" s="38" t="s">
        <v>1386</v>
      </c>
      <c r="D3752" s="38" t="s">
        <v>7540</v>
      </c>
      <c r="E3752" s="38"/>
      <c r="F3752" s="38" t="s">
        <v>7541</v>
      </c>
      <c r="K3752" s="44">
        <v>15.12</v>
      </c>
    </row>
    <row r="3753" spans="3:11">
      <c r="C3753" s="38" t="s">
        <v>1386</v>
      </c>
      <c r="D3753" s="38" t="s">
        <v>7542</v>
      </c>
      <c r="E3753" s="38"/>
      <c r="F3753" s="38" t="s">
        <v>7543</v>
      </c>
      <c r="K3753" s="44">
        <v>37.590000000000003</v>
      </c>
    </row>
    <row r="3754" spans="3:11">
      <c r="C3754" s="38" t="s">
        <v>1386</v>
      </c>
      <c r="D3754" s="38" t="s">
        <v>7544</v>
      </c>
      <c r="E3754" s="38"/>
      <c r="F3754" s="38" t="s">
        <v>7545</v>
      </c>
      <c r="K3754" s="44">
        <v>55.61</v>
      </c>
    </row>
    <row r="3755" spans="3:11">
      <c r="C3755" s="38" t="s">
        <v>1386</v>
      </c>
      <c r="D3755" s="38" t="s">
        <v>7546</v>
      </c>
      <c r="E3755" s="38"/>
      <c r="F3755" s="38" t="s">
        <v>7547</v>
      </c>
      <c r="K3755" s="44">
        <v>27.4</v>
      </c>
    </row>
    <row r="3756" spans="3:11">
      <c r="C3756" s="38" t="s">
        <v>1386</v>
      </c>
      <c r="D3756" s="38" t="s">
        <v>7548</v>
      </c>
      <c r="E3756" s="38"/>
      <c r="F3756" s="38" t="s">
        <v>7549</v>
      </c>
      <c r="K3756" s="44">
        <v>12.05</v>
      </c>
    </row>
    <row r="3757" spans="3:11">
      <c r="C3757" s="38" t="s">
        <v>1386</v>
      </c>
      <c r="D3757" s="38" t="s">
        <v>10953</v>
      </c>
      <c r="E3757" s="38"/>
      <c r="F3757" s="38" t="s">
        <v>10954</v>
      </c>
      <c r="K3757" s="44">
        <v>3.36</v>
      </c>
    </row>
    <row r="3758" spans="3:11">
      <c r="C3758" s="38" t="s">
        <v>1386</v>
      </c>
      <c r="D3758" s="38" t="s">
        <v>7550</v>
      </c>
      <c r="E3758" s="38"/>
      <c r="F3758" s="38" t="s">
        <v>7551</v>
      </c>
      <c r="K3758" s="44">
        <v>2.5499999999999998</v>
      </c>
    </row>
    <row r="3759" spans="3:11">
      <c r="C3759" s="38" t="s">
        <v>1386</v>
      </c>
      <c r="D3759" s="38" t="s">
        <v>7552</v>
      </c>
      <c r="E3759" s="38"/>
      <c r="F3759" s="38" t="s">
        <v>7553</v>
      </c>
      <c r="K3759" s="44">
        <v>82.11</v>
      </c>
    </row>
    <row r="3760" spans="3:11">
      <c r="C3760" s="38" t="s">
        <v>1386</v>
      </c>
      <c r="D3760" s="38" t="s">
        <v>7554</v>
      </c>
      <c r="E3760" s="38"/>
      <c r="F3760" s="38" t="s">
        <v>7555</v>
      </c>
      <c r="K3760" s="44">
        <v>32.549999999999997</v>
      </c>
    </row>
    <row r="3761" spans="3:11">
      <c r="C3761" s="38" t="s">
        <v>1386</v>
      </c>
      <c r="D3761" s="38" t="s">
        <v>7556</v>
      </c>
      <c r="E3761" s="38"/>
      <c r="F3761" s="38" t="s">
        <v>7557</v>
      </c>
      <c r="K3761" s="44">
        <v>5.22</v>
      </c>
    </row>
    <row r="3762" spans="3:11">
      <c r="C3762" s="38" t="s">
        <v>1386</v>
      </c>
      <c r="D3762" s="38" t="s">
        <v>7558</v>
      </c>
      <c r="E3762" s="38"/>
      <c r="F3762" s="38" t="s">
        <v>7559</v>
      </c>
      <c r="K3762" s="44">
        <v>5.04</v>
      </c>
    </row>
    <row r="3763" spans="3:11">
      <c r="C3763" s="38" t="s">
        <v>1386</v>
      </c>
      <c r="D3763" s="38" t="s">
        <v>10955</v>
      </c>
      <c r="E3763" s="38"/>
      <c r="F3763" s="38" t="s">
        <v>10956</v>
      </c>
      <c r="K3763" s="44">
        <v>48.98</v>
      </c>
    </row>
    <row r="3764" spans="3:11">
      <c r="C3764" s="38" t="s">
        <v>1386</v>
      </c>
      <c r="D3764" s="38" t="s">
        <v>7560</v>
      </c>
      <c r="E3764" s="38"/>
      <c r="F3764" s="38" t="s">
        <v>7561</v>
      </c>
      <c r="K3764" s="44">
        <v>14.62</v>
      </c>
    </row>
    <row r="3765" spans="3:11">
      <c r="C3765" s="38" t="s">
        <v>1386</v>
      </c>
      <c r="D3765" s="38" t="s">
        <v>7562</v>
      </c>
      <c r="E3765" s="38"/>
      <c r="F3765" s="38" t="s">
        <v>7563</v>
      </c>
      <c r="K3765" s="44">
        <v>12.09</v>
      </c>
    </row>
    <row r="3766" spans="3:11">
      <c r="C3766" s="38" t="s">
        <v>1386</v>
      </c>
      <c r="D3766" s="38" t="s">
        <v>7564</v>
      </c>
      <c r="E3766" s="38"/>
      <c r="F3766" s="38" t="s">
        <v>7565</v>
      </c>
      <c r="K3766" s="44">
        <v>4.07</v>
      </c>
    </row>
    <row r="3767" spans="3:11">
      <c r="C3767" s="38" t="s">
        <v>1386</v>
      </c>
      <c r="D3767" s="38" t="s">
        <v>7566</v>
      </c>
      <c r="E3767" s="38"/>
      <c r="F3767" s="38" t="s">
        <v>7567</v>
      </c>
      <c r="K3767" s="44">
        <v>-0.51</v>
      </c>
    </row>
    <row r="3768" spans="3:11">
      <c r="C3768" s="38" t="s">
        <v>1386</v>
      </c>
      <c r="D3768" s="38" t="s">
        <v>7568</v>
      </c>
      <c r="E3768" s="38"/>
      <c r="F3768" s="38" t="s">
        <v>7569</v>
      </c>
      <c r="K3768" s="44">
        <v>4.2699999999999996</v>
      </c>
    </row>
    <row r="3769" spans="3:11">
      <c r="C3769" s="38" t="s">
        <v>1386</v>
      </c>
      <c r="D3769" s="38" t="s">
        <v>7570</v>
      </c>
      <c r="E3769" s="38"/>
      <c r="F3769" s="38" t="s">
        <v>7571</v>
      </c>
      <c r="K3769" s="44">
        <v>14.83</v>
      </c>
    </row>
    <row r="3770" spans="3:11">
      <c r="C3770" s="38" t="s">
        <v>1386</v>
      </c>
      <c r="D3770" s="38" t="s">
        <v>7572</v>
      </c>
      <c r="E3770" s="38"/>
      <c r="F3770" s="38" t="s">
        <v>7573</v>
      </c>
      <c r="K3770" s="44">
        <v>0.18</v>
      </c>
    </row>
    <row r="3771" spans="3:11">
      <c r="C3771" s="38" t="s">
        <v>1386</v>
      </c>
      <c r="D3771" s="38" t="s">
        <v>7574</v>
      </c>
      <c r="E3771" s="38"/>
      <c r="F3771" s="38" t="s">
        <v>7575</v>
      </c>
      <c r="K3771" s="44">
        <v>5.04</v>
      </c>
    </row>
    <row r="3772" spans="3:11">
      <c r="C3772" s="38" t="s">
        <v>1386</v>
      </c>
      <c r="D3772" s="38" t="s">
        <v>7576</v>
      </c>
      <c r="E3772" s="38"/>
      <c r="F3772" s="38" t="s">
        <v>7577</v>
      </c>
      <c r="K3772" s="44">
        <v>39.76</v>
      </c>
    </row>
    <row r="3773" spans="3:11">
      <c r="C3773" s="38" t="s">
        <v>1386</v>
      </c>
      <c r="D3773" s="38" t="s">
        <v>7578</v>
      </c>
      <c r="E3773" s="38"/>
      <c r="F3773" s="38" t="s">
        <v>7579</v>
      </c>
      <c r="K3773" s="44">
        <v>26.9</v>
      </c>
    </row>
    <row r="3774" spans="3:11">
      <c r="C3774" s="38" t="s">
        <v>1386</v>
      </c>
      <c r="D3774" s="38" t="s">
        <v>7580</v>
      </c>
      <c r="E3774" s="38"/>
      <c r="F3774" s="38" t="s">
        <v>7581</v>
      </c>
      <c r="K3774" s="44">
        <v>5.04</v>
      </c>
    </row>
    <row r="3775" spans="3:11">
      <c r="C3775" s="38" t="s">
        <v>1386</v>
      </c>
      <c r="D3775" s="38" t="s">
        <v>7582</v>
      </c>
      <c r="E3775" s="38"/>
      <c r="F3775" s="38" t="s">
        <v>7583</v>
      </c>
      <c r="K3775" s="44">
        <v>14.1</v>
      </c>
    </row>
    <row r="3776" spans="3:11">
      <c r="C3776" s="38" t="s">
        <v>1386</v>
      </c>
      <c r="D3776" s="38" t="s">
        <v>7584</v>
      </c>
      <c r="E3776" s="38"/>
      <c r="F3776" s="38" t="s">
        <v>7585</v>
      </c>
      <c r="K3776" s="44">
        <v>3.49</v>
      </c>
    </row>
    <row r="3777" spans="3:11">
      <c r="C3777" s="38" t="s">
        <v>1386</v>
      </c>
      <c r="D3777" s="38" t="s">
        <v>7586</v>
      </c>
      <c r="E3777" s="38"/>
      <c r="F3777" s="38" t="s">
        <v>7587</v>
      </c>
      <c r="K3777" s="44">
        <v>7.14</v>
      </c>
    </row>
    <row r="3778" spans="3:11">
      <c r="C3778" s="38" t="s">
        <v>1386</v>
      </c>
      <c r="D3778" s="38" t="s">
        <v>7588</v>
      </c>
      <c r="E3778" s="38"/>
      <c r="F3778" s="38" t="s">
        <v>7589</v>
      </c>
      <c r="K3778" s="44">
        <v>5.04</v>
      </c>
    </row>
    <row r="3779" spans="3:11">
      <c r="C3779" s="38" t="s">
        <v>1386</v>
      </c>
      <c r="D3779" s="38" t="s">
        <v>7590</v>
      </c>
      <c r="E3779" s="38"/>
      <c r="F3779" s="38" t="s">
        <v>7591</v>
      </c>
      <c r="K3779" s="44">
        <v>6.94</v>
      </c>
    </row>
    <row r="3780" spans="3:11">
      <c r="C3780" s="38" t="s">
        <v>1386</v>
      </c>
      <c r="D3780" s="38" t="s">
        <v>7592</v>
      </c>
      <c r="E3780" s="38"/>
      <c r="F3780" s="38" t="s">
        <v>7593</v>
      </c>
      <c r="K3780" s="44">
        <v>18.02</v>
      </c>
    </row>
    <row r="3781" spans="3:11">
      <c r="C3781" s="38" t="s">
        <v>1386</v>
      </c>
      <c r="D3781" s="38" t="s">
        <v>7594</v>
      </c>
      <c r="E3781" s="38"/>
      <c r="F3781" s="38" t="s">
        <v>7595</v>
      </c>
      <c r="K3781" s="44">
        <v>7.07</v>
      </c>
    </row>
    <row r="3782" spans="3:11">
      <c r="C3782" s="38" t="s">
        <v>1386</v>
      </c>
      <c r="D3782" s="38" t="s">
        <v>7596</v>
      </c>
      <c r="E3782" s="38"/>
      <c r="F3782" s="38" t="s">
        <v>7597</v>
      </c>
      <c r="K3782" s="44">
        <v>11.47</v>
      </c>
    </row>
    <row r="3783" spans="3:11">
      <c r="C3783" s="38" t="s">
        <v>1386</v>
      </c>
      <c r="D3783" s="38" t="s">
        <v>7598</v>
      </c>
      <c r="E3783" s="38"/>
      <c r="F3783" s="38" t="s">
        <v>7599</v>
      </c>
      <c r="K3783" s="44">
        <v>1.18</v>
      </c>
    </row>
    <row r="3784" spans="3:11">
      <c r="C3784" s="38" t="s">
        <v>1386</v>
      </c>
      <c r="D3784" s="38" t="s">
        <v>7600</v>
      </c>
      <c r="E3784" s="38"/>
      <c r="F3784" s="38" t="s">
        <v>7601</v>
      </c>
      <c r="K3784" s="44">
        <v>6.24</v>
      </c>
    </row>
    <row r="3785" spans="3:11">
      <c r="C3785" s="38" t="s">
        <v>1386</v>
      </c>
      <c r="D3785" s="38" t="s">
        <v>7602</v>
      </c>
      <c r="E3785" s="38"/>
      <c r="F3785" s="38" t="s">
        <v>7603</v>
      </c>
      <c r="K3785" s="44">
        <v>1.68</v>
      </c>
    </row>
    <row r="3786" spans="3:11">
      <c r="C3786" s="38" t="s">
        <v>1386</v>
      </c>
      <c r="D3786" s="38" t="s">
        <v>10957</v>
      </c>
      <c r="E3786" s="38"/>
      <c r="F3786" s="38" t="s">
        <v>10958</v>
      </c>
      <c r="K3786" s="44">
        <v>73.14</v>
      </c>
    </row>
    <row r="3787" spans="3:11">
      <c r="C3787" s="38" t="s">
        <v>1386</v>
      </c>
      <c r="D3787" s="38" t="s">
        <v>7604</v>
      </c>
      <c r="E3787" s="38"/>
      <c r="F3787" s="38" t="s">
        <v>7605</v>
      </c>
      <c r="K3787" s="44">
        <v>16.68</v>
      </c>
    </row>
    <row r="3788" spans="3:11">
      <c r="C3788" s="38" t="s">
        <v>1386</v>
      </c>
      <c r="D3788" s="38" t="s">
        <v>7606</v>
      </c>
      <c r="E3788" s="38"/>
      <c r="F3788" s="38" t="s">
        <v>7607</v>
      </c>
      <c r="K3788" s="44">
        <v>5.04</v>
      </c>
    </row>
    <row r="3789" spans="3:11">
      <c r="C3789" s="38" t="s">
        <v>1386</v>
      </c>
      <c r="D3789" s="38" t="s">
        <v>7608</v>
      </c>
      <c r="E3789" s="38"/>
      <c r="F3789" s="38" t="s">
        <v>7609</v>
      </c>
      <c r="K3789" s="44">
        <v>3.7</v>
      </c>
    </row>
    <row r="3790" spans="3:11">
      <c r="C3790" s="38" t="s">
        <v>1386</v>
      </c>
      <c r="D3790" s="38" t="s">
        <v>7610</v>
      </c>
      <c r="E3790" s="38"/>
      <c r="F3790" s="38" t="s">
        <v>7611</v>
      </c>
      <c r="K3790" s="44">
        <v>5.99</v>
      </c>
    </row>
    <row r="3791" spans="3:11">
      <c r="C3791" s="38" t="s">
        <v>1386</v>
      </c>
      <c r="D3791" s="38" t="s">
        <v>7612</v>
      </c>
      <c r="E3791" s="38"/>
      <c r="F3791" s="38" t="s">
        <v>7613</v>
      </c>
      <c r="K3791" s="44">
        <v>10.02</v>
      </c>
    </row>
    <row r="3792" spans="3:11">
      <c r="C3792" s="38" t="s">
        <v>1386</v>
      </c>
      <c r="D3792" s="38" t="s">
        <v>7614</v>
      </c>
      <c r="E3792" s="38"/>
      <c r="F3792" s="38" t="s">
        <v>7615</v>
      </c>
      <c r="K3792" s="44">
        <v>-6.03</v>
      </c>
    </row>
    <row r="3793" spans="3:11">
      <c r="C3793" s="38" t="s">
        <v>1386</v>
      </c>
      <c r="D3793" s="38" t="s">
        <v>7616</v>
      </c>
      <c r="E3793" s="38"/>
      <c r="F3793" s="38" t="s">
        <v>7617</v>
      </c>
      <c r="K3793" s="44">
        <v>10.39</v>
      </c>
    </row>
    <row r="3794" spans="3:11">
      <c r="C3794" s="38" t="s">
        <v>1386</v>
      </c>
      <c r="D3794" s="38" t="s">
        <v>7618</v>
      </c>
      <c r="E3794" s="38"/>
      <c r="F3794" s="38" t="s">
        <v>7619</v>
      </c>
      <c r="K3794" s="44">
        <v>7.11</v>
      </c>
    </row>
    <row r="3795" spans="3:11">
      <c r="C3795" s="38" t="s">
        <v>1386</v>
      </c>
      <c r="D3795" s="38" t="s">
        <v>7620</v>
      </c>
      <c r="E3795" s="38"/>
      <c r="F3795" s="38" t="s">
        <v>7621</v>
      </c>
      <c r="K3795" s="44">
        <v>-1.68</v>
      </c>
    </row>
    <row r="3796" spans="3:11">
      <c r="C3796" s="38" t="s">
        <v>1386</v>
      </c>
      <c r="D3796" s="38" t="s">
        <v>7622</v>
      </c>
      <c r="E3796" s="38"/>
      <c r="F3796" s="38" t="s">
        <v>7623</v>
      </c>
      <c r="K3796" s="44">
        <v>3.03</v>
      </c>
    </row>
    <row r="3797" spans="3:11">
      <c r="C3797" s="38" t="s">
        <v>1386</v>
      </c>
      <c r="D3797" s="38" t="s">
        <v>10959</v>
      </c>
      <c r="E3797" s="38"/>
      <c r="F3797" s="38" t="s">
        <v>10960</v>
      </c>
      <c r="K3797" s="44">
        <v>2.62</v>
      </c>
    </row>
    <row r="3798" spans="3:11">
      <c r="C3798" s="38" t="s">
        <v>1386</v>
      </c>
      <c r="D3798" s="38" t="s">
        <v>7624</v>
      </c>
      <c r="E3798" s="38"/>
      <c r="F3798" s="38" t="s">
        <v>7625</v>
      </c>
      <c r="K3798" s="44">
        <v>5.56</v>
      </c>
    </row>
    <row r="3799" spans="3:11">
      <c r="C3799" s="38" t="s">
        <v>1386</v>
      </c>
      <c r="D3799" s="38" t="s">
        <v>10961</v>
      </c>
      <c r="E3799" s="38"/>
      <c r="F3799" s="38" t="s">
        <v>10962</v>
      </c>
      <c r="K3799" s="44">
        <v>11.01</v>
      </c>
    </row>
    <row r="3800" spans="3:11">
      <c r="C3800" s="38" t="s">
        <v>1386</v>
      </c>
      <c r="D3800" s="38" t="s">
        <v>7626</v>
      </c>
      <c r="E3800" s="38"/>
      <c r="F3800" s="38" t="s">
        <v>7627</v>
      </c>
      <c r="K3800" s="44">
        <v>2.14</v>
      </c>
    </row>
    <row r="3801" spans="3:11">
      <c r="C3801" s="38" t="s">
        <v>1386</v>
      </c>
      <c r="D3801" s="38" t="s">
        <v>7628</v>
      </c>
      <c r="E3801" s="38"/>
      <c r="F3801" s="38" t="s">
        <v>7629</v>
      </c>
      <c r="K3801" s="44">
        <v>32.35</v>
      </c>
    </row>
    <row r="3802" spans="3:11">
      <c r="C3802" s="38" t="s">
        <v>1386</v>
      </c>
      <c r="D3802" s="38" t="s">
        <v>7630</v>
      </c>
      <c r="E3802" s="38"/>
      <c r="F3802" s="38" t="s">
        <v>7631</v>
      </c>
      <c r="K3802" s="44">
        <v>5.32</v>
      </c>
    </row>
    <row r="3803" spans="3:11">
      <c r="C3803" s="38" t="s">
        <v>1386</v>
      </c>
      <c r="D3803" s="38" t="s">
        <v>7632</v>
      </c>
      <c r="E3803" s="38"/>
      <c r="F3803" s="38" t="s">
        <v>7633</v>
      </c>
      <c r="K3803" s="44">
        <v>4.8</v>
      </c>
    </row>
    <row r="3804" spans="3:11">
      <c r="C3804" s="38" t="s">
        <v>1386</v>
      </c>
      <c r="D3804" s="38" t="s">
        <v>10963</v>
      </c>
      <c r="E3804" s="38"/>
      <c r="F3804" s="38" t="s">
        <v>10964</v>
      </c>
      <c r="K3804" s="44">
        <v>1.68</v>
      </c>
    </row>
    <row r="3805" spans="3:11">
      <c r="C3805" s="38" t="s">
        <v>1386</v>
      </c>
      <c r="D3805" s="38" t="s">
        <v>7634</v>
      </c>
      <c r="E3805" s="38"/>
      <c r="F3805" s="38" t="s">
        <v>7635</v>
      </c>
      <c r="K3805" s="44">
        <v>4.59</v>
      </c>
    </row>
    <row r="3806" spans="3:11">
      <c r="C3806" s="38" t="s">
        <v>1386</v>
      </c>
      <c r="D3806" s="38" t="s">
        <v>7636</v>
      </c>
      <c r="E3806" s="38"/>
      <c r="F3806" s="38" t="s">
        <v>7637</v>
      </c>
      <c r="K3806" s="44">
        <v>8.49</v>
      </c>
    </row>
    <row r="3807" spans="3:11">
      <c r="C3807" s="38" t="s">
        <v>1386</v>
      </c>
      <c r="D3807" s="38" t="s">
        <v>7638</v>
      </c>
      <c r="E3807" s="38"/>
      <c r="F3807" s="38" t="s">
        <v>7639</v>
      </c>
      <c r="K3807" s="44">
        <v>4.6900000000000004</v>
      </c>
    </row>
    <row r="3808" spans="3:11">
      <c r="C3808" s="38" t="s">
        <v>1386</v>
      </c>
      <c r="D3808" s="38" t="s">
        <v>7640</v>
      </c>
      <c r="E3808" s="38"/>
      <c r="F3808" s="38" t="s">
        <v>7641</v>
      </c>
      <c r="K3808" s="44">
        <v>-16.46</v>
      </c>
    </row>
    <row r="3809" spans="3:11">
      <c r="C3809" s="38" t="s">
        <v>1386</v>
      </c>
      <c r="D3809" s="38" t="s">
        <v>7642</v>
      </c>
      <c r="E3809" s="38"/>
      <c r="F3809" s="38" t="s">
        <v>7643</v>
      </c>
      <c r="K3809" s="44">
        <v>2.21</v>
      </c>
    </row>
    <row r="3810" spans="3:11">
      <c r="C3810" s="38" t="s">
        <v>1386</v>
      </c>
      <c r="D3810" s="38" t="s">
        <v>7644</v>
      </c>
      <c r="E3810" s="38"/>
      <c r="F3810" s="38" t="s">
        <v>7645</v>
      </c>
      <c r="K3810" s="44">
        <v>2.85</v>
      </c>
    </row>
    <row r="3811" spans="3:11">
      <c r="C3811" s="38" t="s">
        <v>1386</v>
      </c>
      <c r="D3811" s="38" t="s">
        <v>7646</v>
      </c>
      <c r="E3811" s="38"/>
      <c r="F3811" s="38" t="s">
        <v>7647</v>
      </c>
      <c r="K3811" s="44">
        <v>11.14</v>
      </c>
    </row>
    <row r="3812" spans="3:11">
      <c r="C3812" s="38" t="s">
        <v>1386</v>
      </c>
      <c r="D3812" s="38" t="s">
        <v>7648</v>
      </c>
      <c r="E3812" s="38"/>
      <c r="F3812" s="38" t="s">
        <v>7649</v>
      </c>
      <c r="K3812" s="44">
        <v>17.78</v>
      </c>
    </row>
    <row r="3813" spans="3:11">
      <c r="C3813" s="38" t="s">
        <v>1386</v>
      </c>
      <c r="D3813" s="38" t="s">
        <v>7650</v>
      </c>
      <c r="E3813" s="38"/>
      <c r="F3813" s="38" t="s">
        <v>7651</v>
      </c>
      <c r="K3813" s="44">
        <v>40.86</v>
      </c>
    </row>
    <row r="3814" spans="3:11">
      <c r="C3814" s="38" t="s">
        <v>1386</v>
      </c>
      <c r="D3814" s="38" t="s">
        <v>7652</v>
      </c>
      <c r="E3814" s="38"/>
      <c r="F3814" s="38" t="s">
        <v>6612</v>
      </c>
      <c r="K3814" s="44">
        <v>1.68</v>
      </c>
    </row>
    <row r="3815" spans="3:11">
      <c r="C3815" s="38" t="s">
        <v>1386</v>
      </c>
      <c r="D3815" s="38" t="s">
        <v>7653</v>
      </c>
      <c r="E3815" s="38"/>
      <c r="F3815" s="38" t="s">
        <v>7654</v>
      </c>
      <c r="K3815" s="44">
        <v>21.49</v>
      </c>
    </row>
    <row r="3816" spans="3:11">
      <c r="C3816" s="38" t="s">
        <v>1386</v>
      </c>
      <c r="D3816" s="38" t="s">
        <v>7655</v>
      </c>
      <c r="E3816" s="38"/>
      <c r="F3816" s="38" t="s">
        <v>7656</v>
      </c>
      <c r="K3816" s="44">
        <v>21.2</v>
      </c>
    </row>
    <row r="3817" spans="3:11">
      <c r="C3817" s="38" t="s">
        <v>1386</v>
      </c>
      <c r="D3817" s="38" t="s">
        <v>7657</v>
      </c>
      <c r="E3817" s="38"/>
      <c r="F3817" s="38" t="s">
        <v>7658</v>
      </c>
      <c r="K3817" s="44">
        <v>4.4400000000000004</v>
      </c>
    </row>
    <row r="3818" spans="3:11">
      <c r="C3818" s="38" t="s">
        <v>1386</v>
      </c>
      <c r="D3818" s="38" t="s">
        <v>10965</v>
      </c>
      <c r="E3818" s="38"/>
      <c r="F3818" s="38" t="s">
        <v>10966</v>
      </c>
      <c r="K3818" s="44">
        <v>-4.68</v>
      </c>
    </row>
    <row r="3819" spans="3:11">
      <c r="C3819" s="38" t="s">
        <v>1386</v>
      </c>
      <c r="D3819" s="38" t="s">
        <v>7659</v>
      </c>
      <c r="E3819" s="38"/>
      <c r="F3819" s="38" t="s">
        <v>7660</v>
      </c>
      <c r="K3819" s="44">
        <v>3.75</v>
      </c>
    </row>
    <row r="3820" spans="3:11">
      <c r="C3820" s="38" t="s">
        <v>1386</v>
      </c>
      <c r="D3820" s="38" t="s">
        <v>7661</v>
      </c>
      <c r="E3820" s="38"/>
      <c r="F3820" s="38" t="s">
        <v>7662</v>
      </c>
      <c r="K3820" s="44">
        <v>22.11</v>
      </c>
    </row>
    <row r="3821" spans="3:11">
      <c r="C3821" s="38" t="s">
        <v>1386</v>
      </c>
      <c r="D3821" s="38" t="s">
        <v>7663</v>
      </c>
      <c r="E3821" s="38"/>
      <c r="F3821" s="38" t="s">
        <v>7664</v>
      </c>
      <c r="K3821" s="44">
        <v>28.04</v>
      </c>
    </row>
    <row r="3822" spans="3:11">
      <c r="C3822" s="38" t="s">
        <v>1386</v>
      </c>
      <c r="D3822" s="38" t="s">
        <v>7665</v>
      </c>
      <c r="E3822" s="38"/>
      <c r="F3822" s="38" t="s">
        <v>7666</v>
      </c>
      <c r="K3822" s="44">
        <v>87.82</v>
      </c>
    </row>
    <row r="3823" spans="3:11">
      <c r="C3823" s="38" t="s">
        <v>1386</v>
      </c>
      <c r="D3823" s="38" t="s">
        <v>7667</v>
      </c>
      <c r="E3823" s="38"/>
      <c r="F3823" s="38" t="s">
        <v>7668</v>
      </c>
      <c r="K3823" s="44">
        <v>26.47</v>
      </c>
    </row>
    <row r="3824" spans="3:11">
      <c r="C3824" s="38" t="s">
        <v>1386</v>
      </c>
      <c r="D3824" s="38" t="s">
        <v>7669</v>
      </c>
      <c r="E3824" s="38"/>
      <c r="F3824" s="38" t="s">
        <v>7670</v>
      </c>
      <c r="K3824" s="44">
        <v>6</v>
      </c>
    </row>
    <row r="3825" spans="3:11">
      <c r="C3825" s="38" t="s">
        <v>1386</v>
      </c>
      <c r="D3825" s="38" t="s">
        <v>10967</v>
      </c>
      <c r="E3825" s="38"/>
      <c r="F3825" s="38" t="s">
        <v>10968</v>
      </c>
      <c r="K3825" s="44">
        <v>1.95</v>
      </c>
    </row>
    <row r="3826" spans="3:11">
      <c r="C3826" s="38" t="s">
        <v>1386</v>
      </c>
      <c r="D3826" s="38" t="s">
        <v>10969</v>
      </c>
      <c r="E3826" s="38"/>
      <c r="F3826" s="38" t="s">
        <v>10970</v>
      </c>
      <c r="K3826" s="44">
        <v>17.21</v>
      </c>
    </row>
    <row r="3827" spans="3:11">
      <c r="C3827" s="38" t="s">
        <v>1386</v>
      </c>
      <c r="D3827" s="38" t="s">
        <v>7671</v>
      </c>
      <c r="E3827" s="38"/>
      <c r="F3827" s="38" t="s">
        <v>7672</v>
      </c>
      <c r="K3827" s="44">
        <v>39.229999999999997</v>
      </c>
    </row>
    <row r="3828" spans="3:11">
      <c r="C3828" s="38" t="s">
        <v>1386</v>
      </c>
      <c r="D3828" s="38" t="s">
        <v>10971</v>
      </c>
      <c r="E3828" s="38"/>
      <c r="F3828" s="38" t="s">
        <v>10972</v>
      </c>
      <c r="K3828" s="44">
        <v>7.62</v>
      </c>
    </row>
    <row r="3829" spans="3:11">
      <c r="C3829" s="38" t="s">
        <v>1386</v>
      </c>
      <c r="D3829" s="38" t="s">
        <v>7673</v>
      </c>
      <c r="E3829" s="38"/>
      <c r="F3829" s="38" t="s">
        <v>7674</v>
      </c>
      <c r="K3829" s="44">
        <v>12.02</v>
      </c>
    </row>
    <row r="3830" spans="3:11">
      <c r="C3830" s="38" t="s">
        <v>1386</v>
      </c>
      <c r="D3830" s="38" t="s">
        <v>7675</v>
      </c>
      <c r="E3830" s="38"/>
      <c r="F3830" s="38" t="s">
        <v>7676</v>
      </c>
      <c r="K3830" s="44">
        <v>22.45</v>
      </c>
    </row>
    <row r="3831" spans="3:11">
      <c r="C3831" s="38" t="s">
        <v>1386</v>
      </c>
      <c r="D3831" s="38" t="s">
        <v>7677</v>
      </c>
      <c r="E3831" s="38"/>
      <c r="F3831" s="38" t="s">
        <v>7678</v>
      </c>
      <c r="K3831" s="44">
        <v>15.12</v>
      </c>
    </row>
    <row r="3832" spans="3:11">
      <c r="C3832" s="38" t="s">
        <v>1386</v>
      </c>
      <c r="D3832" s="38" t="s">
        <v>7679</v>
      </c>
      <c r="E3832" s="38"/>
      <c r="F3832" s="38" t="s">
        <v>7680</v>
      </c>
      <c r="K3832" s="44">
        <v>16.38</v>
      </c>
    </row>
    <row r="3833" spans="3:11">
      <c r="C3833" s="38" t="s">
        <v>1386</v>
      </c>
      <c r="D3833" s="38" t="s">
        <v>10973</v>
      </c>
      <c r="E3833" s="38"/>
      <c r="F3833" s="38" t="s">
        <v>10974</v>
      </c>
      <c r="K3833" s="44">
        <v>1.92</v>
      </c>
    </row>
    <row r="3834" spans="3:11">
      <c r="C3834" s="38" t="s">
        <v>1386</v>
      </c>
      <c r="D3834" s="38" t="s">
        <v>7681</v>
      </c>
      <c r="E3834" s="38"/>
      <c r="F3834" s="38" t="s">
        <v>7682</v>
      </c>
      <c r="K3834" s="44">
        <v>8.83</v>
      </c>
    </row>
    <row r="3835" spans="3:11">
      <c r="C3835" s="38" t="s">
        <v>1386</v>
      </c>
      <c r="D3835" s="38" t="s">
        <v>7683</v>
      </c>
      <c r="E3835" s="38"/>
      <c r="F3835" s="38" t="s">
        <v>7684</v>
      </c>
      <c r="K3835" s="44">
        <v>2.39</v>
      </c>
    </row>
    <row r="3836" spans="3:11">
      <c r="C3836" s="38" t="s">
        <v>1386</v>
      </c>
      <c r="D3836" s="38" t="s">
        <v>7685</v>
      </c>
      <c r="E3836" s="38"/>
      <c r="F3836" s="38" t="s">
        <v>7686</v>
      </c>
      <c r="K3836" s="44">
        <v>7.55</v>
      </c>
    </row>
    <row r="3837" spans="3:11">
      <c r="C3837" s="38" t="s">
        <v>1386</v>
      </c>
      <c r="D3837" s="38" t="s">
        <v>7687</v>
      </c>
      <c r="E3837" s="38"/>
      <c r="F3837" s="38" t="s">
        <v>7688</v>
      </c>
      <c r="K3837" s="44">
        <v>0.51</v>
      </c>
    </row>
    <row r="3838" spans="3:11">
      <c r="C3838" s="38" t="s">
        <v>1386</v>
      </c>
      <c r="D3838" s="38" t="s">
        <v>7689</v>
      </c>
      <c r="E3838" s="38"/>
      <c r="F3838" s="38" t="s">
        <v>7690</v>
      </c>
      <c r="K3838" s="44">
        <v>5.04</v>
      </c>
    </row>
    <row r="3839" spans="3:11">
      <c r="C3839" s="38" t="s">
        <v>1386</v>
      </c>
      <c r="D3839" s="38" t="s">
        <v>7691</v>
      </c>
      <c r="E3839" s="38"/>
      <c r="F3839" s="38" t="s">
        <v>7692</v>
      </c>
      <c r="K3839" s="44">
        <v>3.37</v>
      </c>
    </row>
    <row r="3840" spans="3:11">
      <c r="C3840" s="38" t="s">
        <v>1386</v>
      </c>
      <c r="D3840" s="38" t="s">
        <v>7693</v>
      </c>
      <c r="E3840" s="38"/>
      <c r="F3840" s="38" t="s">
        <v>7694</v>
      </c>
      <c r="K3840" s="44">
        <v>4.2300000000000004</v>
      </c>
    </row>
    <row r="3841" spans="3:11">
      <c r="C3841" s="38" t="s">
        <v>1386</v>
      </c>
      <c r="D3841" s="38" t="s">
        <v>7695</v>
      </c>
      <c r="E3841" s="38"/>
      <c r="F3841" s="38" t="s">
        <v>7696</v>
      </c>
      <c r="K3841" s="44">
        <v>1.68</v>
      </c>
    </row>
    <row r="3842" spans="3:11">
      <c r="C3842" s="38" t="s">
        <v>1386</v>
      </c>
      <c r="D3842" s="38" t="s">
        <v>7697</v>
      </c>
      <c r="E3842" s="38"/>
      <c r="F3842" s="38" t="s">
        <v>7698</v>
      </c>
      <c r="K3842" s="44">
        <v>9.51</v>
      </c>
    </row>
    <row r="3843" spans="3:11">
      <c r="C3843" s="38" t="s">
        <v>1386</v>
      </c>
      <c r="D3843" s="38" t="s">
        <v>7699</v>
      </c>
      <c r="E3843" s="38"/>
      <c r="F3843" s="38" t="s">
        <v>7700</v>
      </c>
      <c r="K3843" s="44">
        <v>26.34</v>
      </c>
    </row>
    <row r="3844" spans="3:11">
      <c r="C3844" s="38" t="s">
        <v>1386</v>
      </c>
      <c r="D3844" s="38" t="s">
        <v>7701</v>
      </c>
      <c r="E3844" s="38"/>
      <c r="F3844" s="38" t="s">
        <v>7702</v>
      </c>
      <c r="K3844" s="44">
        <v>1.51</v>
      </c>
    </row>
    <row r="3845" spans="3:11">
      <c r="C3845" s="38" t="s">
        <v>1386</v>
      </c>
      <c r="D3845" s="38" t="s">
        <v>7703</v>
      </c>
      <c r="E3845" s="38"/>
      <c r="F3845" s="38" t="s">
        <v>7704</v>
      </c>
      <c r="K3845" s="44">
        <v>26.77</v>
      </c>
    </row>
    <row r="3846" spans="3:11">
      <c r="C3846" s="38" t="s">
        <v>1386</v>
      </c>
      <c r="D3846" s="38" t="s">
        <v>7705</v>
      </c>
      <c r="E3846" s="38"/>
      <c r="F3846" s="38" t="s">
        <v>7706</v>
      </c>
      <c r="K3846" s="44">
        <v>7.78</v>
      </c>
    </row>
    <row r="3847" spans="3:11">
      <c r="C3847" s="38" t="s">
        <v>1386</v>
      </c>
      <c r="D3847" s="38" t="s">
        <v>7707</v>
      </c>
      <c r="E3847" s="38"/>
      <c r="F3847" s="38" t="s">
        <v>7708</v>
      </c>
      <c r="K3847" s="44">
        <v>0.25</v>
      </c>
    </row>
    <row r="3848" spans="3:11">
      <c r="C3848" s="38" t="s">
        <v>1386</v>
      </c>
      <c r="D3848" s="38" t="s">
        <v>7709</v>
      </c>
      <c r="E3848" s="38"/>
      <c r="F3848" s="38" t="s">
        <v>7710</v>
      </c>
      <c r="K3848" s="44">
        <v>3.96</v>
      </c>
    </row>
    <row r="3849" spans="3:11">
      <c r="C3849" s="38" t="s">
        <v>1386</v>
      </c>
      <c r="D3849" s="38" t="s">
        <v>7711</v>
      </c>
      <c r="E3849" s="38"/>
      <c r="F3849" s="38" t="s">
        <v>7712</v>
      </c>
      <c r="K3849" s="44">
        <v>5.19</v>
      </c>
    </row>
    <row r="3850" spans="3:11">
      <c r="C3850" s="38" t="s">
        <v>1386</v>
      </c>
      <c r="D3850" s="38" t="s">
        <v>7713</v>
      </c>
      <c r="E3850" s="38"/>
      <c r="F3850" s="38" t="s">
        <v>7714</v>
      </c>
      <c r="K3850" s="44">
        <v>3.28</v>
      </c>
    </row>
    <row r="3851" spans="3:11">
      <c r="C3851" s="38" t="s">
        <v>1386</v>
      </c>
      <c r="D3851" s="38" t="s">
        <v>7715</v>
      </c>
      <c r="E3851" s="38"/>
      <c r="F3851" s="38" t="s">
        <v>7716</v>
      </c>
      <c r="K3851" s="44">
        <v>2.9</v>
      </c>
    </row>
    <row r="3852" spans="3:11">
      <c r="C3852" s="38" t="s">
        <v>1386</v>
      </c>
      <c r="D3852" s="38" t="s">
        <v>7717</v>
      </c>
      <c r="E3852" s="38"/>
      <c r="F3852" s="38" t="s">
        <v>7718</v>
      </c>
      <c r="K3852" s="44">
        <v>409.34</v>
      </c>
    </row>
    <row r="3853" spans="3:11">
      <c r="C3853" s="38" t="s">
        <v>1386</v>
      </c>
      <c r="D3853" s="38" t="s">
        <v>7719</v>
      </c>
      <c r="E3853" s="38"/>
      <c r="F3853" s="38" t="s">
        <v>7720</v>
      </c>
      <c r="K3853" s="44">
        <v>4.5199999999999996</v>
      </c>
    </row>
    <row r="3854" spans="3:11">
      <c r="C3854" s="38" t="s">
        <v>1386</v>
      </c>
      <c r="D3854" s="38" t="s">
        <v>7721</v>
      </c>
      <c r="E3854" s="38"/>
      <c r="F3854" s="38" t="s">
        <v>7722</v>
      </c>
      <c r="K3854" s="44">
        <v>8.23</v>
      </c>
    </row>
    <row r="3855" spans="3:11">
      <c r="C3855" s="38" t="s">
        <v>1386</v>
      </c>
      <c r="D3855" s="38" t="s">
        <v>7723</v>
      </c>
      <c r="E3855" s="38"/>
      <c r="F3855" s="38" t="s">
        <v>7724</v>
      </c>
      <c r="K3855" s="44">
        <v>25.62</v>
      </c>
    </row>
    <row r="3856" spans="3:11">
      <c r="C3856" s="38" t="s">
        <v>1386</v>
      </c>
      <c r="D3856" s="38" t="s">
        <v>7725</v>
      </c>
      <c r="E3856" s="38"/>
      <c r="F3856" s="38" t="s">
        <v>7726</v>
      </c>
      <c r="K3856" s="44">
        <v>6.27</v>
      </c>
    </row>
    <row r="3857" spans="3:11">
      <c r="C3857" s="38" t="s">
        <v>1386</v>
      </c>
      <c r="D3857" s="38" t="s">
        <v>7727</v>
      </c>
      <c r="E3857" s="38"/>
      <c r="F3857" s="38" t="s">
        <v>7728</v>
      </c>
      <c r="K3857" s="44">
        <v>6.04</v>
      </c>
    </row>
    <row r="3858" spans="3:11">
      <c r="C3858" s="38" t="s">
        <v>1386</v>
      </c>
      <c r="D3858" s="38" t="s">
        <v>7729</v>
      </c>
      <c r="E3858" s="38"/>
      <c r="F3858" s="38" t="s">
        <v>7730</v>
      </c>
      <c r="K3858" s="44">
        <v>19.899999999999999</v>
      </c>
    </row>
    <row r="3859" spans="3:11">
      <c r="C3859" s="38" t="s">
        <v>1386</v>
      </c>
      <c r="D3859" s="38" t="s">
        <v>7731</v>
      </c>
      <c r="E3859" s="38"/>
      <c r="F3859" s="38" t="s">
        <v>7732</v>
      </c>
      <c r="K3859" s="44">
        <v>3.42</v>
      </c>
    </row>
    <row r="3860" spans="3:11">
      <c r="C3860" s="38" t="s">
        <v>1386</v>
      </c>
      <c r="D3860" s="38" t="s">
        <v>7733</v>
      </c>
      <c r="E3860" s="38"/>
      <c r="F3860" s="38" t="s">
        <v>7734</v>
      </c>
      <c r="K3860" s="44">
        <v>3.47</v>
      </c>
    </row>
    <row r="3861" spans="3:11">
      <c r="C3861" s="38" t="s">
        <v>1386</v>
      </c>
      <c r="D3861" s="38" t="s">
        <v>7735</v>
      </c>
      <c r="E3861" s="38"/>
      <c r="F3861" s="38" t="s">
        <v>7736</v>
      </c>
      <c r="K3861" s="44">
        <v>49.36</v>
      </c>
    </row>
    <row r="3862" spans="3:11">
      <c r="C3862" s="38" t="s">
        <v>1386</v>
      </c>
      <c r="D3862" s="38" t="s">
        <v>7737</v>
      </c>
      <c r="E3862" s="38"/>
      <c r="F3862" s="38" t="s">
        <v>7738</v>
      </c>
      <c r="K3862" s="44">
        <v>4.2699999999999996</v>
      </c>
    </row>
    <row r="3863" spans="3:11">
      <c r="C3863" s="38" t="s">
        <v>1386</v>
      </c>
      <c r="D3863" s="38" t="s">
        <v>7739</v>
      </c>
      <c r="E3863" s="38"/>
      <c r="F3863" s="38" t="s">
        <v>7740</v>
      </c>
      <c r="K3863" s="44">
        <v>29.61</v>
      </c>
    </row>
    <row r="3864" spans="3:11">
      <c r="C3864" s="38" t="s">
        <v>1386</v>
      </c>
      <c r="D3864" s="38" t="s">
        <v>7741</v>
      </c>
      <c r="E3864" s="38"/>
      <c r="F3864" s="38" t="s">
        <v>7742</v>
      </c>
      <c r="K3864" s="44">
        <v>1.31</v>
      </c>
    </row>
    <row r="3865" spans="3:11">
      <c r="C3865" s="38" t="s">
        <v>1386</v>
      </c>
      <c r="D3865" s="38" t="s">
        <v>7743</v>
      </c>
      <c r="E3865" s="38"/>
      <c r="F3865" s="38" t="s">
        <v>7744</v>
      </c>
      <c r="K3865" s="44">
        <v>3.43</v>
      </c>
    </row>
    <row r="3866" spans="3:11">
      <c r="C3866" s="38" t="s">
        <v>1386</v>
      </c>
      <c r="D3866" s="38" t="s">
        <v>7745</v>
      </c>
      <c r="E3866" s="38"/>
      <c r="F3866" s="38" t="s">
        <v>7746</v>
      </c>
      <c r="K3866" s="44">
        <v>15.12</v>
      </c>
    </row>
    <row r="3867" spans="3:11">
      <c r="C3867" s="38" t="s">
        <v>1386</v>
      </c>
      <c r="D3867" s="38" t="s">
        <v>7747</v>
      </c>
      <c r="E3867" s="38"/>
      <c r="F3867" s="38" t="s">
        <v>7748</v>
      </c>
      <c r="K3867" s="44">
        <v>3.36</v>
      </c>
    </row>
    <row r="3868" spans="3:11">
      <c r="C3868" s="38" t="s">
        <v>1386</v>
      </c>
      <c r="D3868" s="38" t="s">
        <v>7749</v>
      </c>
      <c r="E3868" s="38"/>
      <c r="F3868" s="38" t="s">
        <v>7750</v>
      </c>
      <c r="K3868" s="44">
        <v>3.99</v>
      </c>
    </row>
    <row r="3869" spans="3:11">
      <c r="C3869" s="38" t="s">
        <v>1386</v>
      </c>
      <c r="D3869" s="38" t="s">
        <v>7751</v>
      </c>
      <c r="E3869" s="38"/>
      <c r="F3869" s="38" t="s">
        <v>7752</v>
      </c>
      <c r="K3869" s="44">
        <v>15.12</v>
      </c>
    </row>
    <row r="3870" spans="3:11">
      <c r="C3870" s="38" t="s">
        <v>1386</v>
      </c>
      <c r="D3870" s="38" t="s">
        <v>7753</v>
      </c>
      <c r="E3870" s="38"/>
      <c r="F3870" s="38" t="s">
        <v>7754</v>
      </c>
      <c r="K3870" s="44">
        <v>25.33</v>
      </c>
    </row>
    <row r="3871" spans="3:11">
      <c r="C3871" s="38" t="s">
        <v>1386</v>
      </c>
      <c r="D3871" s="38" t="s">
        <v>7755</v>
      </c>
      <c r="E3871" s="38"/>
      <c r="F3871" s="38" t="s">
        <v>7756</v>
      </c>
      <c r="K3871" s="44">
        <v>3.07</v>
      </c>
    </row>
    <row r="3872" spans="3:11">
      <c r="C3872" s="38" t="s">
        <v>1386</v>
      </c>
      <c r="D3872" s="38" t="s">
        <v>7757</v>
      </c>
      <c r="E3872" s="38"/>
      <c r="F3872" s="38" t="s">
        <v>7758</v>
      </c>
      <c r="K3872" s="44">
        <v>0.12</v>
      </c>
    </row>
    <row r="3873" spans="3:11">
      <c r="C3873" s="38" t="s">
        <v>1386</v>
      </c>
      <c r="D3873" s="38" t="s">
        <v>7759</v>
      </c>
      <c r="E3873" s="38"/>
      <c r="F3873" s="38" t="s">
        <v>7760</v>
      </c>
      <c r="K3873" s="44">
        <v>3.37</v>
      </c>
    </row>
    <row r="3874" spans="3:11">
      <c r="C3874" s="38" t="s">
        <v>1386</v>
      </c>
      <c r="D3874" s="38" t="s">
        <v>7761</v>
      </c>
      <c r="E3874" s="38"/>
      <c r="F3874" s="38" t="s">
        <v>7762</v>
      </c>
      <c r="K3874" s="44">
        <v>3.21</v>
      </c>
    </row>
    <row r="3875" spans="3:11">
      <c r="C3875" s="38" t="s">
        <v>1386</v>
      </c>
      <c r="D3875" s="38" t="s">
        <v>7763</v>
      </c>
      <c r="E3875" s="38"/>
      <c r="F3875" s="38" t="s">
        <v>7764</v>
      </c>
      <c r="K3875" s="44">
        <v>3.36</v>
      </c>
    </row>
    <row r="3876" spans="3:11">
      <c r="C3876" s="38" t="s">
        <v>1386</v>
      </c>
      <c r="D3876" s="38" t="s">
        <v>7765</v>
      </c>
      <c r="E3876" s="38"/>
      <c r="F3876" s="38" t="s">
        <v>7766</v>
      </c>
      <c r="K3876" s="44">
        <v>3.06</v>
      </c>
    </row>
    <row r="3877" spans="3:11">
      <c r="C3877" s="38" t="s">
        <v>1386</v>
      </c>
      <c r="D3877" s="38" t="s">
        <v>7767</v>
      </c>
      <c r="E3877" s="38"/>
      <c r="F3877" s="38" t="s">
        <v>7768</v>
      </c>
      <c r="K3877" s="44">
        <v>5.09</v>
      </c>
    </row>
    <row r="3878" spans="3:11">
      <c r="C3878" s="38" t="s">
        <v>1386</v>
      </c>
      <c r="D3878" s="38" t="s">
        <v>7769</v>
      </c>
      <c r="E3878" s="38"/>
      <c r="F3878" s="38" t="s">
        <v>7770</v>
      </c>
      <c r="K3878" s="44">
        <v>8.14</v>
      </c>
    </row>
    <row r="3879" spans="3:11">
      <c r="C3879" s="38" t="s">
        <v>1386</v>
      </c>
      <c r="D3879" s="38" t="s">
        <v>10975</v>
      </c>
      <c r="E3879" s="38"/>
      <c r="F3879" s="38" t="s">
        <v>10976</v>
      </c>
      <c r="K3879" s="44">
        <v>5.82</v>
      </c>
    </row>
    <row r="3880" spans="3:11">
      <c r="C3880" s="38" t="s">
        <v>1386</v>
      </c>
      <c r="D3880" s="38" t="s">
        <v>7771</v>
      </c>
      <c r="E3880" s="38"/>
      <c r="F3880" s="38" t="s">
        <v>7772</v>
      </c>
      <c r="K3880" s="44">
        <v>172.48</v>
      </c>
    </row>
    <row r="3881" spans="3:11">
      <c r="C3881" s="38" t="s">
        <v>1386</v>
      </c>
      <c r="D3881" s="38" t="s">
        <v>7773</v>
      </c>
      <c r="E3881" s="38"/>
      <c r="F3881" s="38" t="s">
        <v>7774</v>
      </c>
      <c r="K3881" s="44">
        <v>4.5999999999999996</v>
      </c>
    </row>
    <row r="3882" spans="3:11">
      <c r="C3882" s="38" t="s">
        <v>1386</v>
      </c>
      <c r="D3882" s="38" t="s">
        <v>7775</v>
      </c>
      <c r="E3882" s="38"/>
      <c r="F3882" s="38" t="s">
        <v>7776</v>
      </c>
      <c r="K3882" s="44">
        <v>1.45</v>
      </c>
    </row>
    <row r="3883" spans="3:11">
      <c r="C3883" s="38" t="s">
        <v>1386</v>
      </c>
      <c r="D3883" s="38" t="s">
        <v>7777</v>
      </c>
      <c r="E3883" s="38"/>
      <c r="F3883" s="38" t="s">
        <v>7778</v>
      </c>
      <c r="K3883" s="44">
        <v>6.28</v>
      </c>
    </row>
    <row r="3884" spans="3:11">
      <c r="C3884" s="38" t="s">
        <v>1386</v>
      </c>
      <c r="D3884" s="38" t="s">
        <v>7779</v>
      </c>
      <c r="E3884" s="38"/>
      <c r="F3884" s="38" t="s">
        <v>7780</v>
      </c>
      <c r="K3884" s="44">
        <v>75.25</v>
      </c>
    </row>
    <row r="3885" spans="3:11">
      <c r="C3885" s="38" t="s">
        <v>1386</v>
      </c>
      <c r="D3885" s="38" t="s">
        <v>7781</v>
      </c>
      <c r="E3885" s="38"/>
      <c r="F3885" s="38" t="s">
        <v>7782</v>
      </c>
      <c r="K3885" s="44">
        <v>1.0900000000000001</v>
      </c>
    </row>
    <row r="3886" spans="3:11">
      <c r="C3886" s="38" t="s">
        <v>1386</v>
      </c>
      <c r="D3886" s="38" t="s">
        <v>7783</v>
      </c>
      <c r="E3886" s="38"/>
      <c r="F3886" s="38" t="s">
        <v>7784</v>
      </c>
      <c r="K3886" s="44">
        <v>2.17</v>
      </c>
    </row>
    <row r="3887" spans="3:11">
      <c r="C3887" s="38" t="s">
        <v>1386</v>
      </c>
      <c r="D3887" s="38" t="s">
        <v>7785</v>
      </c>
      <c r="E3887" s="38"/>
      <c r="F3887" s="38" t="s">
        <v>7786</v>
      </c>
      <c r="K3887" s="44">
        <v>3.45</v>
      </c>
    </row>
    <row r="3888" spans="3:11">
      <c r="C3888" s="38" t="s">
        <v>1386</v>
      </c>
      <c r="D3888" s="38" t="s">
        <v>7787</v>
      </c>
      <c r="E3888" s="38"/>
      <c r="F3888" s="38" t="s">
        <v>7788</v>
      </c>
      <c r="K3888" s="44">
        <v>6.56</v>
      </c>
    </row>
    <row r="3889" spans="3:11">
      <c r="C3889" s="38" t="s">
        <v>1386</v>
      </c>
      <c r="D3889" s="38" t="s">
        <v>7789</v>
      </c>
      <c r="E3889" s="38"/>
      <c r="F3889" s="38" t="s">
        <v>7790</v>
      </c>
      <c r="K3889" s="44">
        <v>3.93</v>
      </c>
    </row>
    <row r="3890" spans="3:11">
      <c r="C3890" s="38" t="s">
        <v>1386</v>
      </c>
      <c r="D3890" s="38" t="s">
        <v>7791</v>
      </c>
      <c r="E3890" s="38"/>
      <c r="F3890" s="38" t="s">
        <v>7792</v>
      </c>
      <c r="K3890" s="44">
        <v>1.89</v>
      </c>
    </row>
    <row r="3891" spans="3:11">
      <c r="C3891" s="38" t="s">
        <v>1386</v>
      </c>
      <c r="D3891" s="38" t="s">
        <v>7793</v>
      </c>
      <c r="E3891" s="38"/>
      <c r="F3891" s="38" t="s">
        <v>7794</v>
      </c>
      <c r="K3891" s="44">
        <v>7.11</v>
      </c>
    </row>
    <row r="3892" spans="3:11">
      <c r="C3892" s="38" t="s">
        <v>1386</v>
      </c>
      <c r="D3892" s="38" t="s">
        <v>7795</v>
      </c>
      <c r="E3892" s="38"/>
      <c r="F3892" s="38" t="s">
        <v>7796</v>
      </c>
      <c r="K3892" s="44">
        <v>56.43</v>
      </c>
    </row>
    <row r="3893" spans="3:11">
      <c r="C3893" s="38" t="s">
        <v>1386</v>
      </c>
      <c r="D3893" s="38" t="s">
        <v>7797</v>
      </c>
      <c r="E3893" s="38"/>
      <c r="F3893" s="38" t="s">
        <v>7798</v>
      </c>
      <c r="K3893" s="44">
        <v>5.04</v>
      </c>
    </row>
    <row r="3894" spans="3:11">
      <c r="C3894" s="38" t="s">
        <v>1386</v>
      </c>
      <c r="D3894" s="38" t="s">
        <v>7799</v>
      </c>
      <c r="E3894" s="38"/>
      <c r="F3894" s="38" t="s">
        <v>7800</v>
      </c>
      <c r="K3894" s="44">
        <v>5.62</v>
      </c>
    </row>
    <row r="3895" spans="3:11">
      <c r="C3895" s="38" t="s">
        <v>1386</v>
      </c>
      <c r="D3895" s="38" t="s">
        <v>7801</v>
      </c>
      <c r="E3895" s="38"/>
      <c r="F3895" s="38" t="s">
        <v>7802</v>
      </c>
      <c r="K3895" s="44">
        <v>9.5399999999999991</v>
      </c>
    </row>
    <row r="3896" spans="3:11">
      <c r="C3896" s="38" t="s">
        <v>1386</v>
      </c>
      <c r="D3896" s="38" t="s">
        <v>7803</v>
      </c>
      <c r="E3896" s="38"/>
      <c r="F3896" s="38" t="s">
        <v>7804</v>
      </c>
      <c r="K3896" s="44">
        <v>17.46</v>
      </c>
    </row>
    <row r="3897" spans="3:11">
      <c r="C3897" s="38" t="s">
        <v>1386</v>
      </c>
      <c r="D3897" s="38" t="s">
        <v>7805</v>
      </c>
      <c r="E3897" s="38"/>
      <c r="F3897" s="38" t="s">
        <v>7806</v>
      </c>
      <c r="K3897" s="44">
        <v>7.59</v>
      </c>
    </row>
    <row r="3898" spans="3:11">
      <c r="C3898" s="38" t="s">
        <v>1386</v>
      </c>
      <c r="D3898" s="38" t="s">
        <v>7807</v>
      </c>
      <c r="E3898" s="38"/>
      <c r="F3898" s="38" t="s">
        <v>7808</v>
      </c>
      <c r="K3898" s="44">
        <v>8.41</v>
      </c>
    </row>
    <row r="3899" spans="3:11">
      <c r="C3899" s="38" t="s">
        <v>1386</v>
      </c>
      <c r="D3899" s="38" t="s">
        <v>7809</v>
      </c>
      <c r="E3899" s="38"/>
      <c r="F3899" s="38" t="s">
        <v>7810</v>
      </c>
      <c r="K3899" s="44">
        <v>3.12</v>
      </c>
    </row>
    <row r="3900" spans="3:11">
      <c r="C3900" s="38" t="s">
        <v>1386</v>
      </c>
      <c r="D3900" s="38" t="s">
        <v>7811</v>
      </c>
      <c r="E3900" s="38"/>
      <c r="F3900" s="38" t="s">
        <v>7812</v>
      </c>
      <c r="K3900" s="44">
        <v>15.47</v>
      </c>
    </row>
    <row r="3901" spans="3:11">
      <c r="C3901" s="38" t="s">
        <v>1386</v>
      </c>
      <c r="D3901" s="38" t="s">
        <v>7813</v>
      </c>
      <c r="E3901" s="38"/>
      <c r="F3901" s="38" t="s">
        <v>7814</v>
      </c>
      <c r="K3901" s="44">
        <v>-1.42</v>
      </c>
    </row>
    <row r="3902" spans="3:11">
      <c r="C3902" s="38" t="s">
        <v>1386</v>
      </c>
      <c r="D3902" s="38" t="s">
        <v>7815</v>
      </c>
      <c r="E3902" s="38"/>
      <c r="F3902" s="38" t="s">
        <v>7816</v>
      </c>
      <c r="K3902" s="44">
        <v>16.62</v>
      </c>
    </row>
    <row r="3903" spans="3:11">
      <c r="C3903" s="38" t="s">
        <v>1386</v>
      </c>
      <c r="D3903" s="38" t="s">
        <v>7817</v>
      </c>
      <c r="E3903" s="38"/>
      <c r="F3903" s="38" t="s">
        <v>7714</v>
      </c>
      <c r="K3903" s="44">
        <v>19.010000000000002</v>
      </c>
    </row>
    <row r="3904" spans="3:11">
      <c r="C3904" s="38" t="s">
        <v>1386</v>
      </c>
      <c r="D3904" s="38" t="s">
        <v>7818</v>
      </c>
      <c r="E3904" s="38"/>
      <c r="F3904" s="38" t="s">
        <v>6626</v>
      </c>
      <c r="K3904" s="44">
        <v>21.06</v>
      </c>
    </row>
    <row r="3905" spans="3:11">
      <c r="C3905" s="38" t="s">
        <v>1386</v>
      </c>
      <c r="D3905" s="38" t="s">
        <v>7819</v>
      </c>
      <c r="E3905" s="38"/>
      <c r="F3905" s="38" t="s">
        <v>7820</v>
      </c>
      <c r="K3905" s="44">
        <v>4.28</v>
      </c>
    </row>
    <row r="3906" spans="3:11">
      <c r="C3906" s="38" t="s">
        <v>1386</v>
      </c>
      <c r="D3906" s="38" t="s">
        <v>7821</v>
      </c>
      <c r="E3906" s="38"/>
      <c r="F3906" s="38" t="s">
        <v>7822</v>
      </c>
      <c r="K3906" s="44">
        <v>7.17</v>
      </c>
    </row>
    <row r="3907" spans="3:11">
      <c r="C3907" s="38" t="s">
        <v>1386</v>
      </c>
      <c r="D3907" s="38" t="s">
        <v>7823</v>
      </c>
      <c r="E3907" s="38"/>
      <c r="F3907" s="38" t="s">
        <v>7824</v>
      </c>
      <c r="K3907" s="44">
        <v>68.319999999999993</v>
      </c>
    </row>
    <row r="3908" spans="3:11">
      <c r="C3908" s="38" t="s">
        <v>1386</v>
      </c>
      <c r="D3908" s="38" t="s">
        <v>7825</v>
      </c>
      <c r="E3908" s="38"/>
      <c r="F3908" s="38" t="s">
        <v>7826</v>
      </c>
      <c r="K3908" s="44">
        <v>1.68</v>
      </c>
    </row>
    <row r="3909" spans="3:11">
      <c r="C3909" s="38" t="s">
        <v>1386</v>
      </c>
      <c r="D3909" s="38" t="s">
        <v>7827</v>
      </c>
      <c r="E3909" s="38"/>
      <c r="F3909" s="38" t="s">
        <v>7828</v>
      </c>
      <c r="K3909" s="44">
        <v>16.829999999999998</v>
      </c>
    </row>
    <row r="3910" spans="3:11">
      <c r="C3910" s="38" t="s">
        <v>1386</v>
      </c>
      <c r="D3910" s="38" t="s">
        <v>7829</v>
      </c>
      <c r="E3910" s="38"/>
      <c r="F3910" s="38" t="s">
        <v>7830</v>
      </c>
      <c r="K3910" s="44">
        <v>85.15</v>
      </c>
    </row>
    <row r="3911" spans="3:11">
      <c r="C3911" s="38" t="s">
        <v>1386</v>
      </c>
      <c r="D3911" s="38" t="s">
        <v>7831</v>
      </c>
      <c r="E3911" s="38"/>
      <c r="F3911" s="38" t="s">
        <v>5003</v>
      </c>
      <c r="K3911" s="44">
        <v>12.5</v>
      </c>
    </row>
    <row r="3912" spans="3:11">
      <c r="C3912" s="38" t="s">
        <v>1386</v>
      </c>
      <c r="D3912" s="38" t="s">
        <v>7832</v>
      </c>
      <c r="E3912" s="38"/>
      <c r="F3912" s="38" t="s">
        <v>7833</v>
      </c>
      <c r="K3912" s="44">
        <v>5.88</v>
      </c>
    </row>
    <row r="3913" spans="3:11">
      <c r="C3913" s="38" t="s">
        <v>1386</v>
      </c>
      <c r="D3913" s="38" t="s">
        <v>7834</v>
      </c>
      <c r="E3913" s="38"/>
      <c r="F3913" s="38" t="s">
        <v>7835</v>
      </c>
      <c r="K3913" s="44">
        <v>6.84</v>
      </c>
    </row>
    <row r="3914" spans="3:11">
      <c r="C3914" s="38" t="s">
        <v>1386</v>
      </c>
      <c r="D3914" s="38" t="s">
        <v>7836</v>
      </c>
      <c r="E3914" s="38"/>
      <c r="F3914" s="38" t="s">
        <v>7837</v>
      </c>
      <c r="K3914" s="44">
        <v>62.27</v>
      </c>
    </row>
    <row r="3915" spans="3:11">
      <c r="C3915" s="38" t="s">
        <v>1386</v>
      </c>
      <c r="D3915" s="38" t="s">
        <v>7838</v>
      </c>
      <c r="E3915" s="38"/>
      <c r="F3915" s="38" t="s">
        <v>7839</v>
      </c>
      <c r="K3915" s="44">
        <v>25.09</v>
      </c>
    </row>
    <row r="3916" spans="3:11">
      <c r="C3916" s="38" t="s">
        <v>1386</v>
      </c>
      <c r="D3916" s="38" t="s">
        <v>7840</v>
      </c>
      <c r="E3916" s="38"/>
      <c r="F3916" s="38" t="s">
        <v>7841</v>
      </c>
      <c r="K3916" s="44">
        <v>12.99</v>
      </c>
    </row>
    <row r="3917" spans="3:11">
      <c r="C3917" s="38" t="s">
        <v>1386</v>
      </c>
      <c r="D3917" s="38" t="s">
        <v>7842</v>
      </c>
      <c r="E3917" s="38"/>
      <c r="F3917" s="38" t="s">
        <v>7843</v>
      </c>
      <c r="K3917" s="44">
        <v>3.38</v>
      </c>
    </row>
    <row r="3918" spans="3:11">
      <c r="C3918" s="38" t="s">
        <v>1386</v>
      </c>
      <c r="D3918" s="38" t="s">
        <v>7844</v>
      </c>
      <c r="E3918" s="38"/>
      <c r="F3918" s="38" t="s">
        <v>7845</v>
      </c>
      <c r="K3918" s="44">
        <v>7.06</v>
      </c>
    </row>
    <row r="3919" spans="3:11">
      <c r="C3919" s="38" t="s">
        <v>1386</v>
      </c>
      <c r="D3919" s="38" t="s">
        <v>7846</v>
      </c>
      <c r="E3919" s="38"/>
      <c r="F3919" s="38" t="s">
        <v>7847</v>
      </c>
      <c r="K3919" s="44">
        <v>5.04</v>
      </c>
    </row>
    <row r="3920" spans="3:11">
      <c r="C3920" s="38" t="s">
        <v>1386</v>
      </c>
      <c r="D3920" s="38" t="s">
        <v>7848</v>
      </c>
      <c r="E3920" s="38"/>
      <c r="F3920" s="38" t="s">
        <v>7849</v>
      </c>
      <c r="K3920" s="44">
        <v>1.53</v>
      </c>
    </row>
    <row r="3921" spans="3:11">
      <c r="C3921" s="38" t="s">
        <v>1386</v>
      </c>
      <c r="D3921" s="38" t="s">
        <v>7850</v>
      </c>
      <c r="E3921" s="38"/>
      <c r="F3921" s="38" t="s">
        <v>7851</v>
      </c>
      <c r="K3921" s="44">
        <v>5.04</v>
      </c>
    </row>
    <row r="3922" spans="3:11">
      <c r="C3922" s="38" t="s">
        <v>1386</v>
      </c>
      <c r="D3922" s="38" t="s">
        <v>7852</v>
      </c>
      <c r="E3922" s="38"/>
      <c r="F3922" s="38" t="s">
        <v>7853</v>
      </c>
      <c r="K3922" s="44">
        <v>5.88</v>
      </c>
    </row>
    <row r="3923" spans="3:11">
      <c r="C3923" s="38" t="s">
        <v>1386</v>
      </c>
      <c r="D3923" s="38" t="s">
        <v>7854</v>
      </c>
      <c r="E3923" s="38"/>
      <c r="F3923" s="38" t="s">
        <v>7855</v>
      </c>
      <c r="K3923" s="44">
        <v>1.81</v>
      </c>
    </row>
    <row r="3924" spans="3:11">
      <c r="C3924" s="38" t="s">
        <v>1386</v>
      </c>
      <c r="D3924" s="38" t="s">
        <v>7856</v>
      </c>
      <c r="E3924" s="38"/>
      <c r="F3924" s="38" t="s">
        <v>7857</v>
      </c>
      <c r="K3924" s="44">
        <v>22.92</v>
      </c>
    </row>
    <row r="3925" spans="3:11">
      <c r="C3925" s="38" t="s">
        <v>1386</v>
      </c>
      <c r="D3925" s="38" t="s">
        <v>7858</v>
      </c>
      <c r="E3925" s="38"/>
      <c r="F3925" s="38" t="s">
        <v>7859</v>
      </c>
      <c r="K3925" s="44">
        <v>2.84</v>
      </c>
    </row>
    <row r="3926" spans="3:11">
      <c r="C3926" s="38" t="s">
        <v>1386</v>
      </c>
      <c r="D3926" s="38" t="s">
        <v>7860</v>
      </c>
      <c r="E3926" s="38"/>
      <c r="F3926" s="38" t="s">
        <v>7859</v>
      </c>
      <c r="K3926" s="44">
        <v>37.549999999999997</v>
      </c>
    </row>
    <row r="3927" spans="3:11">
      <c r="C3927" s="38" t="s">
        <v>1386</v>
      </c>
      <c r="D3927" s="38" t="s">
        <v>7861</v>
      </c>
      <c r="E3927" s="38"/>
      <c r="F3927" s="38" t="s">
        <v>7862</v>
      </c>
      <c r="K3927" s="44">
        <v>11.33</v>
      </c>
    </row>
    <row r="3928" spans="3:11">
      <c r="C3928" s="38" t="s">
        <v>1386</v>
      </c>
      <c r="D3928" s="38" t="s">
        <v>7863</v>
      </c>
      <c r="E3928" s="38"/>
      <c r="F3928" s="38" t="s">
        <v>7864</v>
      </c>
      <c r="K3928" s="44">
        <v>5.04</v>
      </c>
    </row>
    <row r="3929" spans="3:11">
      <c r="C3929" s="38" t="s">
        <v>1386</v>
      </c>
      <c r="D3929" s="38" t="s">
        <v>7865</v>
      </c>
      <c r="E3929" s="38"/>
      <c r="F3929" s="38" t="s">
        <v>7866</v>
      </c>
      <c r="K3929" s="44">
        <v>5.63</v>
      </c>
    </row>
    <row r="3930" spans="3:11">
      <c r="C3930" s="38" t="s">
        <v>1386</v>
      </c>
      <c r="D3930" s="38" t="s">
        <v>10977</v>
      </c>
      <c r="E3930" s="38"/>
      <c r="F3930" s="38" t="s">
        <v>10978</v>
      </c>
      <c r="K3930" s="44">
        <v>12.19</v>
      </c>
    </row>
    <row r="3931" spans="3:11">
      <c r="C3931" s="38" t="s">
        <v>1386</v>
      </c>
      <c r="D3931" s="38" t="s">
        <v>7867</v>
      </c>
      <c r="E3931" s="38"/>
      <c r="F3931" s="38" t="s">
        <v>7868</v>
      </c>
      <c r="K3931" s="44">
        <v>11.5</v>
      </c>
    </row>
    <row r="3932" spans="3:11">
      <c r="C3932" s="38" t="s">
        <v>1386</v>
      </c>
      <c r="D3932" s="38" t="s">
        <v>7869</v>
      </c>
      <c r="E3932" s="38"/>
      <c r="F3932" s="38" t="s">
        <v>7870</v>
      </c>
      <c r="K3932" s="44">
        <v>12.77</v>
      </c>
    </row>
    <row r="3933" spans="3:11">
      <c r="C3933" s="38" t="s">
        <v>1386</v>
      </c>
      <c r="D3933" s="38" t="s">
        <v>7871</v>
      </c>
      <c r="E3933" s="38"/>
      <c r="F3933" s="38" t="s">
        <v>7872</v>
      </c>
      <c r="K3933" s="44">
        <v>2.4</v>
      </c>
    </row>
    <row r="3934" spans="3:11">
      <c r="C3934" s="38" t="s">
        <v>1386</v>
      </c>
      <c r="D3934" s="38" t="s">
        <v>7873</v>
      </c>
      <c r="E3934" s="38"/>
      <c r="F3934" s="38" t="s">
        <v>7874</v>
      </c>
      <c r="K3934" s="44">
        <v>30.78</v>
      </c>
    </row>
    <row r="3935" spans="3:11">
      <c r="C3935" s="38" t="s">
        <v>1386</v>
      </c>
      <c r="D3935" s="38" t="s">
        <v>7875</v>
      </c>
      <c r="E3935" s="38"/>
      <c r="F3935" s="38" t="s">
        <v>7876</v>
      </c>
      <c r="K3935" s="44">
        <v>5.05</v>
      </c>
    </row>
    <row r="3936" spans="3:11">
      <c r="C3936" s="38" t="s">
        <v>1386</v>
      </c>
      <c r="D3936" s="38" t="s">
        <v>7877</v>
      </c>
      <c r="E3936" s="38"/>
      <c r="F3936" s="38" t="s">
        <v>7878</v>
      </c>
      <c r="K3936" s="44">
        <v>3.57</v>
      </c>
    </row>
    <row r="3937" spans="3:11">
      <c r="C3937" s="38" t="s">
        <v>1386</v>
      </c>
      <c r="D3937" s="38" t="s">
        <v>7879</v>
      </c>
      <c r="E3937" s="38"/>
      <c r="F3937" s="38" t="s">
        <v>7880</v>
      </c>
      <c r="K3937" s="44">
        <v>0.51</v>
      </c>
    </row>
    <row r="3938" spans="3:11">
      <c r="C3938" s="38" t="s">
        <v>1386</v>
      </c>
      <c r="D3938" s="38" t="s">
        <v>10979</v>
      </c>
      <c r="E3938" s="38"/>
      <c r="F3938" s="38" t="s">
        <v>10980</v>
      </c>
      <c r="K3938" s="44">
        <v>711.67</v>
      </c>
    </row>
    <row r="3939" spans="3:11">
      <c r="C3939" s="38" t="s">
        <v>1386</v>
      </c>
      <c r="D3939" s="38" t="s">
        <v>10981</v>
      </c>
      <c r="E3939" s="38"/>
      <c r="F3939" s="38" t="s">
        <v>10982</v>
      </c>
      <c r="K3939" s="44">
        <v>50.29</v>
      </c>
    </row>
    <row r="3940" spans="3:11">
      <c r="C3940" s="38" t="s">
        <v>1386</v>
      </c>
      <c r="D3940" s="38" t="s">
        <v>7881</v>
      </c>
      <c r="E3940" s="38"/>
      <c r="F3940" s="38" t="s">
        <v>7882</v>
      </c>
      <c r="K3940" s="44">
        <v>60.62</v>
      </c>
    </row>
    <row r="3941" spans="3:11">
      <c r="C3941" s="38" t="s">
        <v>1386</v>
      </c>
      <c r="D3941" s="38" t="s">
        <v>7883</v>
      </c>
      <c r="E3941" s="38"/>
      <c r="F3941" s="38" t="s">
        <v>7884</v>
      </c>
      <c r="K3941" s="44">
        <v>33.6</v>
      </c>
    </row>
    <row r="3942" spans="3:11">
      <c r="C3942" s="38" t="s">
        <v>1386</v>
      </c>
      <c r="D3942" s="38" t="s">
        <v>7885</v>
      </c>
      <c r="E3942" s="38"/>
      <c r="F3942" s="38" t="s">
        <v>7886</v>
      </c>
      <c r="K3942" s="44">
        <v>5.04</v>
      </c>
    </row>
    <row r="3943" spans="3:11">
      <c r="C3943" s="38" t="s">
        <v>1386</v>
      </c>
      <c r="D3943" s="38" t="s">
        <v>7887</v>
      </c>
      <c r="E3943" s="38"/>
      <c r="F3943" s="38" t="s">
        <v>7888</v>
      </c>
      <c r="K3943" s="44">
        <v>7.88</v>
      </c>
    </row>
    <row r="3944" spans="3:11">
      <c r="C3944" s="38" t="s">
        <v>1386</v>
      </c>
      <c r="D3944" s="38" t="s">
        <v>7889</v>
      </c>
      <c r="E3944" s="38"/>
      <c r="F3944" s="38" t="s">
        <v>7890</v>
      </c>
      <c r="K3944" s="44">
        <v>4.6500000000000004</v>
      </c>
    </row>
    <row r="3945" spans="3:11">
      <c r="C3945" s="38" t="s">
        <v>1386</v>
      </c>
      <c r="D3945" s="38" t="s">
        <v>7891</v>
      </c>
      <c r="E3945" s="38"/>
      <c r="F3945" s="38" t="s">
        <v>7892</v>
      </c>
      <c r="K3945" s="44">
        <v>4.03</v>
      </c>
    </row>
    <row r="3946" spans="3:11">
      <c r="C3946" s="38" t="s">
        <v>1386</v>
      </c>
      <c r="D3946" s="38" t="s">
        <v>7893</v>
      </c>
      <c r="E3946" s="38"/>
      <c r="F3946" s="38" t="s">
        <v>7894</v>
      </c>
      <c r="K3946" s="44">
        <v>2.56</v>
      </c>
    </row>
    <row r="3947" spans="3:11">
      <c r="C3947" s="38" t="s">
        <v>1386</v>
      </c>
      <c r="D3947" s="38" t="s">
        <v>10983</v>
      </c>
      <c r="E3947" s="38"/>
      <c r="F3947" s="38" t="s">
        <v>10984</v>
      </c>
      <c r="K3947" s="44">
        <v>8.4</v>
      </c>
    </row>
    <row r="3948" spans="3:11">
      <c r="C3948" s="38" t="s">
        <v>1386</v>
      </c>
      <c r="D3948" s="38" t="s">
        <v>7895</v>
      </c>
      <c r="E3948" s="38"/>
      <c r="F3948" s="38" t="s">
        <v>7896</v>
      </c>
      <c r="K3948" s="44">
        <v>3.55</v>
      </c>
    </row>
    <row r="3949" spans="3:11">
      <c r="C3949" s="38" t="s">
        <v>1386</v>
      </c>
      <c r="D3949" s="38" t="s">
        <v>7897</v>
      </c>
      <c r="E3949" s="38"/>
      <c r="F3949" s="38" t="s">
        <v>7898</v>
      </c>
      <c r="K3949" s="44">
        <v>27.9</v>
      </c>
    </row>
    <row r="3950" spans="3:11">
      <c r="C3950" s="38" t="s">
        <v>1386</v>
      </c>
      <c r="D3950" s="38" t="s">
        <v>7899</v>
      </c>
      <c r="E3950" s="38"/>
      <c r="F3950" s="38" t="s">
        <v>7900</v>
      </c>
      <c r="K3950" s="44">
        <v>5.28</v>
      </c>
    </row>
    <row r="3951" spans="3:11">
      <c r="C3951" s="38" t="s">
        <v>1386</v>
      </c>
      <c r="D3951" s="38" t="s">
        <v>7901</v>
      </c>
      <c r="E3951" s="38"/>
      <c r="F3951" s="38" t="s">
        <v>7902</v>
      </c>
      <c r="K3951" s="44">
        <v>15.12</v>
      </c>
    </row>
    <row r="3952" spans="3:11">
      <c r="C3952" s="38" t="s">
        <v>1386</v>
      </c>
      <c r="D3952" s="38" t="s">
        <v>7903</v>
      </c>
      <c r="E3952" s="38"/>
      <c r="F3952" s="38" t="s">
        <v>7904</v>
      </c>
      <c r="K3952" s="44">
        <v>14.92</v>
      </c>
    </row>
    <row r="3953" spans="3:11">
      <c r="C3953" s="38" t="s">
        <v>1386</v>
      </c>
      <c r="D3953" s="38" t="s">
        <v>7905</v>
      </c>
      <c r="E3953" s="38"/>
      <c r="F3953" s="38" t="s">
        <v>7906</v>
      </c>
      <c r="K3953" s="44">
        <v>3.36</v>
      </c>
    </row>
    <row r="3954" spans="3:11">
      <c r="C3954" s="38" t="s">
        <v>1386</v>
      </c>
      <c r="D3954" s="38" t="s">
        <v>7907</v>
      </c>
      <c r="E3954" s="38"/>
      <c r="F3954" s="38" t="s">
        <v>7908</v>
      </c>
      <c r="K3954" s="44">
        <v>5.54</v>
      </c>
    </row>
    <row r="3955" spans="3:11">
      <c r="C3955" s="38" t="s">
        <v>1386</v>
      </c>
      <c r="D3955" s="38" t="s">
        <v>7909</v>
      </c>
      <c r="E3955" s="38"/>
      <c r="F3955" s="38" t="s">
        <v>7910</v>
      </c>
      <c r="K3955" s="44">
        <v>1.68</v>
      </c>
    </row>
    <row r="3956" spans="3:11">
      <c r="C3956" s="38" t="s">
        <v>1386</v>
      </c>
      <c r="D3956" s="38" t="s">
        <v>7911</v>
      </c>
      <c r="E3956" s="38"/>
      <c r="F3956" s="38" t="s">
        <v>7912</v>
      </c>
      <c r="K3956" s="44">
        <v>8.3800000000000008</v>
      </c>
    </row>
    <row r="3957" spans="3:11">
      <c r="C3957" s="38" t="s">
        <v>1386</v>
      </c>
      <c r="D3957" s="38" t="s">
        <v>7913</v>
      </c>
      <c r="E3957" s="38"/>
      <c r="F3957" s="38" t="s">
        <v>7914</v>
      </c>
      <c r="K3957" s="44">
        <v>338.85</v>
      </c>
    </row>
    <row r="3958" spans="3:11">
      <c r="C3958" s="38" t="s">
        <v>1386</v>
      </c>
      <c r="D3958" s="38" t="s">
        <v>7915</v>
      </c>
      <c r="E3958" s="38"/>
      <c r="F3958" s="38" t="s">
        <v>7916</v>
      </c>
      <c r="K3958" s="44">
        <v>11.71</v>
      </c>
    </row>
    <row r="3959" spans="3:11">
      <c r="C3959" s="38" t="s">
        <v>1386</v>
      </c>
      <c r="D3959" s="38" t="s">
        <v>10985</v>
      </c>
      <c r="E3959" s="38"/>
      <c r="F3959" s="38" t="s">
        <v>10986</v>
      </c>
      <c r="K3959" s="44">
        <v>13.55</v>
      </c>
    </row>
    <row r="3960" spans="3:11">
      <c r="C3960" s="38" t="s">
        <v>1386</v>
      </c>
      <c r="D3960" s="38" t="s">
        <v>7917</v>
      </c>
      <c r="E3960" s="38"/>
      <c r="F3960" s="38" t="s">
        <v>7918</v>
      </c>
      <c r="K3960" s="44">
        <v>4.55</v>
      </c>
    </row>
    <row r="3961" spans="3:11">
      <c r="C3961" s="38" t="s">
        <v>1386</v>
      </c>
      <c r="D3961" s="38" t="s">
        <v>7919</v>
      </c>
      <c r="E3961" s="38"/>
      <c r="F3961" s="38" t="s">
        <v>7920</v>
      </c>
      <c r="K3961" s="44">
        <v>3.36</v>
      </c>
    </row>
    <row r="3962" spans="3:11">
      <c r="C3962" s="38" t="s">
        <v>1386</v>
      </c>
      <c r="D3962" s="38" t="s">
        <v>7921</v>
      </c>
      <c r="E3962" s="38"/>
      <c r="F3962" s="38" t="s">
        <v>7922</v>
      </c>
      <c r="K3962" s="44">
        <v>5.04</v>
      </c>
    </row>
    <row r="3963" spans="3:11">
      <c r="C3963" s="38" t="s">
        <v>1386</v>
      </c>
      <c r="D3963" s="38" t="s">
        <v>7923</v>
      </c>
      <c r="E3963" s="38"/>
      <c r="F3963" s="38" t="s">
        <v>7924</v>
      </c>
      <c r="K3963" s="44">
        <v>9.01</v>
      </c>
    </row>
    <row r="3964" spans="3:11">
      <c r="C3964" s="38" t="s">
        <v>1386</v>
      </c>
      <c r="D3964" s="38" t="s">
        <v>7925</v>
      </c>
      <c r="E3964" s="38"/>
      <c r="F3964" s="38" t="s">
        <v>7926</v>
      </c>
      <c r="K3964" s="44">
        <v>5.84</v>
      </c>
    </row>
    <row r="3965" spans="3:11">
      <c r="C3965" s="38" t="s">
        <v>1386</v>
      </c>
      <c r="D3965" s="38" t="s">
        <v>7927</v>
      </c>
      <c r="E3965" s="38"/>
      <c r="F3965" s="38" t="s">
        <v>7928</v>
      </c>
      <c r="K3965" s="44">
        <v>0.5</v>
      </c>
    </row>
    <row r="3966" spans="3:11">
      <c r="C3966" s="38" t="s">
        <v>1386</v>
      </c>
      <c r="D3966" s="38" t="s">
        <v>7929</v>
      </c>
      <c r="E3966" s="38"/>
      <c r="F3966" s="38" t="s">
        <v>7930</v>
      </c>
      <c r="K3966" s="44">
        <v>5.68</v>
      </c>
    </row>
    <row r="3967" spans="3:11">
      <c r="C3967" s="38" t="s">
        <v>1386</v>
      </c>
      <c r="D3967" s="38" t="s">
        <v>10987</v>
      </c>
      <c r="E3967" s="38"/>
      <c r="F3967" s="38" t="s">
        <v>10988</v>
      </c>
      <c r="K3967" s="44">
        <v>41.79</v>
      </c>
    </row>
    <row r="3968" spans="3:11">
      <c r="C3968" s="38" t="s">
        <v>1386</v>
      </c>
      <c r="D3968" s="38" t="s">
        <v>10989</v>
      </c>
      <c r="E3968" s="38"/>
      <c r="F3968" s="38" t="s">
        <v>10990</v>
      </c>
      <c r="K3968" s="44">
        <v>20.32</v>
      </c>
    </row>
    <row r="3969" spans="3:11">
      <c r="C3969" s="38" t="s">
        <v>1386</v>
      </c>
      <c r="D3969" s="38" t="s">
        <v>7931</v>
      </c>
      <c r="E3969" s="38"/>
      <c r="F3969" s="38" t="s">
        <v>7932</v>
      </c>
      <c r="K3969" s="44">
        <v>56.63</v>
      </c>
    </row>
    <row r="3970" spans="3:11">
      <c r="C3970" s="38" t="s">
        <v>1386</v>
      </c>
      <c r="D3970" s="38" t="s">
        <v>10991</v>
      </c>
      <c r="E3970" s="38"/>
      <c r="F3970" s="38" t="s">
        <v>10992</v>
      </c>
      <c r="K3970" s="44">
        <v>18.48</v>
      </c>
    </row>
    <row r="3971" spans="3:11">
      <c r="C3971" s="38" t="s">
        <v>1386</v>
      </c>
      <c r="D3971" s="38" t="s">
        <v>10993</v>
      </c>
      <c r="E3971" s="38"/>
      <c r="F3971" s="38" t="s">
        <v>10994</v>
      </c>
      <c r="K3971" s="44">
        <v>12.99</v>
      </c>
    </row>
    <row r="3972" spans="3:11">
      <c r="C3972" s="38" t="s">
        <v>1386</v>
      </c>
      <c r="D3972" s="38" t="s">
        <v>7933</v>
      </c>
      <c r="E3972" s="38"/>
      <c r="F3972" s="38" t="s">
        <v>7934</v>
      </c>
      <c r="K3972" s="44">
        <v>4.1100000000000003</v>
      </c>
    </row>
    <row r="3973" spans="3:11">
      <c r="C3973" s="38" t="s">
        <v>1386</v>
      </c>
      <c r="D3973" s="38" t="s">
        <v>7935</v>
      </c>
      <c r="E3973" s="38"/>
      <c r="F3973" s="38" t="s">
        <v>7936</v>
      </c>
      <c r="K3973" s="44">
        <v>8.43</v>
      </c>
    </row>
    <row r="3974" spans="3:11">
      <c r="C3974" s="38" t="s">
        <v>1386</v>
      </c>
      <c r="D3974" s="38" t="s">
        <v>7937</v>
      </c>
      <c r="E3974" s="38"/>
      <c r="F3974" s="38" t="s">
        <v>7938</v>
      </c>
      <c r="K3974" s="44">
        <v>249.07</v>
      </c>
    </row>
    <row r="3975" spans="3:11">
      <c r="C3975" s="38" t="s">
        <v>1386</v>
      </c>
      <c r="D3975" s="38" t="s">
        <v>7939</v>
      </c>
      <c r="E3975" s="38"/>
      <c r="F3975" s="38" t="s">
        <v>7940</v>
      </c>
      <c r="K3975" s="44">
        <v>3.47</v>
      </c>
    </row>
    <row r="3976" spans="3:11">
      <c r="C3976" s="38" t="s">
        <v>1386</v>
      </c>
      <c r="D3976" s="38" t="s">
        <v>7941</v>
      </c>
      <c r="E3976" s="38"/>
      <c r="F3976" s="38" t="s">
        <v>7942</v>
      </c>
      <c r="K3976" s="44">
        <v>3.36</v>
      </c>
    </row>
    <row r="3977" spans="3:11">
      <c r="C3977" s="38" t="s">
        <v>1386</v>
      </c>
      <c r="D3977" s="38" t="s">
        <v>7943</v>
      </c>
      <c r="E3977" s="38"/>
      <c r="F3977" s="38" t="s">
        <v>7944</v>
      </c>
      <c r="K3977" s="44">
        <v>4.88</v>
      </c>
    </row>
    <row r="3978" spans="3:11">
      <c r="C3978" s="38" t="s">
        <v>1386</v>
      </c>
      <c r="D3978" s="38" t="s">
        <v>10995</v>
      </c>
      <c r="E3978" s="38"/>
      <c r="F3978" s="38" t="s">
        <v>10996</v>
      </c>
      <c r="K3978" s="44">
        <v>1.1399999999999999</v>
      </c>
    </row>
    <row r="3979" spans="3:11">
      <c r="C3979" s="38" t="s">
        <v>1386</v>
      </c>
      <c r="D3979" s="38" t="s">
        <v>7945</v>
      </c>
      <c r="E3979" s="38"/>
      <c r="F3979" s="38" t="s">
        <v>7946</v>
      </c>
      <c r="K3979" s="44">
        <v>15.51</v>
      </c>
    </row>
    <row r="3980" spans="3:11">
      <c r="C3980" s="38" t="s">
        <v>1386</v>
      </c>
      <c r="D3980" s="38" t="s">
        <v>7947</v>
      </c>
      <c r="E3980" s="38"/>
      <c r="F3980" s="38" t="s">
        <v>7948</v>
      </c>
      <c r="K3980" s="44">
        <v>5.04</v>
      </c>
    </row>
    <row r="3981" spans="3:11">
      <c r="C3981" s="38" t="s">
        <v>1386</v>
      </c>
      <c r="D3981" s="38" t="s">
        <v>7949</v>
      </c>
      <c r="E3981" s="38"/>
      <c r="F3981" s="38" t="s">
        <v>7950</v>
      </c>
      <c r="K3981" s="44">
        <v>4.72</v>
      </c>
    </row>
    <row r="3982" spans="3:11">
      <c r="C3982" s="38" t="s">
        <v>1386</v>
      </c>
      <c r="D3982" s="38" t="s">
        <v>7951</v>
      </c>
      <c r="E3982" s="38"/>
      <c r="F3982" s="38" t="s">
        <v>7952</v>
      </c>
      <c r="K3982" s="44">
        <v>1.71</v>
      </c>
    </row>
    <row r="3983" spans="3:11">
      <c r="C3983" s="38" t="s">
        <v>1386</v>
      </c>
      <c r="D3983" s="38" t="s">
        <v>7953</v>
      </c>
      <c r="E3983" s="38"/>
      <c r="F3983" s="38" t="s">
        <v>7954</v>
      </c>
      <c r="K3983" s="44">
        <v>1.68</v>
      </c>
    </row>
    <row r="3984" spans="3:11">
      <c r="C3984" s="38" t="s">
        <v>1386</v>
      </c>
      <c r="D3984" s="38" t="s">
        <v>7955</v>
      </c>
      <c r="E3984" s="38"/>
      <c r="F3984" s="38" t="s">
        <v>7956</v>
      </c>
      <c r="K3984" s="44">
        <v>136.63999999999999</v>
      </c>
    </row>
    <row r="3985" spans="3:11">
      <c r="C3985" s="38" t="s">
        <v>1386</v>
      </c>
      <c r="D3985" s="38" t="s">
        <v>7957</v>
      </c>
      <c r="E3985" s="38"/>
      <c r="F3985" s="38" t="s">
        <v>7958</v>
      </c>
      <c r="K3985" s="44">
        <v>1.88</v>
      </c>
    </row>
    <row r="3986" spans="3:11">
      <c r="C3986" s="38" t="s">
        <v>1386</v>
      </c>
      <c r="D3986" s="38" t="s">
        <v>7959</v>
      </c>
      <c r="E3986" s="38"/>
      <c r="F3986" s="38" t="s">
        <v>7960</v>
      </c>
      <c r="K3986" s="44">
        <v>0.21</v>
      </c>
    </row>
    <row r="3987" spans="3:11">
      <c r="C3987" s="38" t="s">
        <v>1386</v>
      </c>
      <c r="D3987" s="38" t="s">
        <v>7961</v>
      </c>
      <c r="E3987" s="38"/>
      <c r="F3987" s="38" t="s">
        <v>7962</v>
      </c>
      <c r="K3987" s="44">
        <v>4.0199999999999996</v>
      </c>
    </row>
    <row r="3988" spans="3:11">
      <c r="C3988" s="38" t="s">
        <v>1386</v>
      </c>
      <c r="D3988" s="38" t="s">
        <v>7963</v>
      </c>
      <c r="E3988" s="38"/>
      <c r="F3988" s="38" t="s">
        <v>7964</v>
      </c>
      <c r="K3988" s="44">
        <v>18.54</v>
      </c>
    </row>
    <row r="3989" spans="3:11">
      <c r="C3989" s="38" t="s">
        <v>1386</v>
      </c>
      <c r="D3989" s="38" t="s">
        <v>7965</v>
      </c>
      <c r="E3989" s="38"/>
      <c r="F3989" s="38" t="s">
        <v>7966</v>
      </c>
      <c r="K3989" s="44">
        <v>30.92</v>
      </c>
    </row>
    <row r="3990" spans="3:11">
      <c r="C3990" s="38" t="s">
        <v>1386</v>
      </c>
      <c r="D3990" s="38" t="s">
        <v>7967</v>
      </c>
      <c r="E3990" s="38"/>
      <c r="F3990" s="38" t="s">
        <v>7968</v>
      </c>
      <c r="K3990" s="44">
        <v>21.21</v>
      </c>
    </row>
    <row r="3991" spans="3:11">
      <c r="C3991" s="38" t="s">
        <v>1386</v>
      </c>
      <c r="D3991" s="38" t="s">
        <v>7969</v>
      </c>
      <c r="E3991" s="38"/>
      <c r="F3991" s="38" t="s">
        <v>7970</v>
      </c>
      <c r="K3991" s="44">
        <v>5.38</v>
      </c>
    </row>
    <row r="3992" spans="3:11">
      <c r="C3992" s="38" t="s">
        <v>1386</v>
      </c>
      <c r="D3992" s="38" t="s">
        <v>7971</v>
      </c>
      <c r="E3992" s="38"/>
      <c r="F3992" s="38" t="s">
        <v>7972</v>
      </c>
      <c r="K3992" s="44">
        <v>22.05</v>
      </c>
    </row>
    <row r="3993" spans="3:11">
      <c r="C3993" s="38" t="s">
        <v>1386</v>
      </c>
      <c r="D3993" s="38" t="s">
        <v>7973</v>
      </c>
      <c r="E3993" s="38"/>
      <c r="F3993" s="38" t="s">
        <v>7974</v>
      </c>
      <c r="K3993" s="44">
        <v>8.1</v>
      </c>
    </row>
    <row r="3994" spans="3:11">
      <c r="C3994" s="38" t="s">
        <v>1386</v>
      </c>
      <c r="D3994" s="38" t="s">
        <v>7975</v>
      </c>
      <c r="E3994" s="38"/>
      <c r="F3994" s="38" t="s">
        <v>7976</v>
      </c>
      <c r="K3994" s="44">
        <v>1.71</v>
      </c>
    </row>
    <row r="3995" spans="3:11">
      <c r="C3995" s="38" t="s">
        <v>1386</v>
      </c>
      <c r="D3995" s="38" t="s">
        <v>7977</v>
      </c>
      <c r="E3995" s="38"/>
      <c r="F3995" s="38" t="s">
        <v>7978</v>
      </c>
      <c r="K3995" s="44">
        <v>0.28999999999999998</v>
      </c>
    </row>
    <row r="3996" spans="3:11">
      <c r="C3996" s="38" t="s">
        <v>1386</v>
      </c>
      <c r="D3996" s="38" t="s">
        <v>10997</v>
      </c>
      <c r="E3996" s="38"/>
      <c r="F3996" s="38" t="s">
        <v>10998</v>
      </c>
      <c r="K3996" s="44">
        <v>8.4</v>
      </c>
    </row>
    <row r="3997" spans="3:11">
      <c r="C3997" s="38" t="s">
        <v>1386</v>
      </c>
      <c r="D3997" s="38" t="s">
        <v>7979</v>
      </c>
      <c r="E3997" s="38"/>
      <c r="F3997" s="38" t="s">
        <v>7980</v>
      </c>
      <c r="K3997" s="44">
        <v>2.83</v>
      </c>
    </row>
    <row r="3998" spans="3:11">
      <c r="C3998" s="38" t="s">
        <v>1386</v>
      </c>
      <c r="D3998" s="38" t="s">
        <v>10999</v>
      </c>
      <c r="E3998" s="38"/>
      <c r="F3998" s="38" t="s">
        <v>11000</v>
      </c>
      <c r="K3998" s="44">
        <v>17.11</v>
      </c>
    </row>
    <row r="3999" spans="3:11">
      <c r="C3999" s="38" t="s">
        <v>1386</v>
      </c>
      <c r="D3999" s="38" t="s">
        <v>7981</v>
      </c>
      <c r="E3999" s="38"/>
      <c r="F3999" s="38" t="s">
        <v>7982</v>
      </c>
      <c r="K3999" s="44">
        <v>4.83</v>
      </c>
    </row>
    <row r="4000" spans="3:11">
      <c r="C4000" s="38" t="s">
        <v>1386</v>
      </c>
      <c r="D4000" s="38" t="s">
        <v>7983</v>
      </c>
      <c r="E4000" s="38"/>
      <c r="F4000" s="38" t="s">
        <v>7984</v>
      </c>
      <c r="K4000" s="44">
        <v>2.2999999999999998</v>
      </c>
    </row>
    <row r="4001" spans="3:11">
      <c r="C4001" s="38" t="s">
        <v>1386</v>
      </c>
      <c r="D4001" s="38" t="s">
        <v>7985</v>
      </c>
      <c r="E4001" s="38"/>
      <c r="F4001" s="38" t="s">
        <v>6490</v>
      </c>
      <c r="K4001" s="44">
        <v>19.75</v>
      </c>
    </row>
    <row r="4002" spans="3:11">
      <c r="C4002" s="38" t="s">
        <v>1386</v>
      </c>
      <c r="D4002" s="38" t="s">
        <v>7986</v>
      </c>
      <c r="E4002" s="38"/>
      <c r="F4002" s="38" t="s">
        <v>7987</v>
      </c>
      <c r="K4002" s="44">
        <v>34.700000000000003</v>
      </c>
    </row>
    <row r="4003" spans="3:11">
      <c r="C4003" s="38" t="s">
        <v>1386</v>
      </c>
      <c r="D4003" s="38" t="s">
        <v>11001</v>
      </c>
      <c r="E4003" s="38"/>
      <c r="F4003" s="38" t="s">
        <v>11002</v>
      </c>
      <c r="K4003" s="44">
        <v>3.17</v>
      </c>
    </row>
    <row r="4004" spans="3:11">
      <c r="C4004" s="38" t="s">
        <v>1386</v>
      </c>
      <c r="D4004" s="38" t="s">
        <v>11003</v>
      </c>
      <c r="E4004" s="38"/>
      <c r="F4004" s="38" t="s">
        <v>11004</v>
      </c>
      <c r="K4004" s="44">
        <v>50.76</v>
      </c>
    </row>
    <row r="4005" spans="3:11">
      <c r="C4005" s="38" t="s">
        <v>1386</v>
      </c>
      <c r="D4005" s="38" t="s">
        <v>7988</v>
      </c>
      <c r="E4005" s="38"/>
      <c r="F4005" s="38" t="s">
        <v>7989</v>
      </c>
      <c r="K4005" s="44">
        <v>8.41</v>
      </c>
    </row>
    <row r="4006" spans="3:11">
      <c r="C4006" s="38" t="s">
        <v>1386</v>
      </c>
      <c r="D4006" s="38" t="s">
        <v>7990</v>
      </c>
      <c r="E4006" s="38"/>
      <c r="F4006" s="38" t="s">
        <v>7991</v>
      </c>
      <c r="K4006" s="44">
        <v>3.36</v>
      </c>
    </row>
    <row r="4007" spans="3:11">
      <c r="C4007" s="38" t="s">
        <v>1386</v>
      </c>
      <c r="D4007" s="38" t="s">
        <v>7992</v>
      </c>
      <c r="E4007" s="38"/>
      <c r="F4007" s="38" t="s">
        <v>7993</v>
      </c>
      <c r="K4007" s="44">
        <v>101.65</v>
      </c>
    </row>
    <row r="4008" spans="3:11">
      <c r="C4008" s="38" t="s">
        <v>1386</v>
      </c>
      <c r="D4008" s="38" t="s">
        <v>7994</v>
      </c>
      <c r="E4008" s="38"/>
      <c r="F4008" s="38" t="s">
        <v>7995</v>
      </c>
      <c r="K4008" s="44">
        <v>11.94</v>
      </c>
    </row>
    <row r="4009" spans="3:11">
      <c r="C4009" s="38" t="s">
        <v>1386</v>
      </c>
      <c r="D4009" s="38" t="s">
        <v>11005</v>
      </c>
      <c r="E4009" s="38"/>
      <c r="F4009" s="38" t="s">
        <v>11006</v>
      </c>
      <c r="K4009" s="44">
        <v>5.27</v>
      </c>
    </row>
    <row r="4010" spans="3:11">
      <c r="C4010" s="38" t="s">
        <v>1386</v>
      </c>
      <c r="D4010" s="38" t="s">
        <v>11007</v>
      </c>
      <c r="E4010" s="38"/>
      <c r="F4010" s="38" t="s">
        <v>11008</v>
      </c>
      <c r="K4010" s="44">
        <v>126.3</v>
      </c>
    </row>
    <row r="4011" spans="3:11">
      <c r="C4011" s="38" t="s">
        <v>1386</v>
      </c>
      <c r="D4011" s="38" t="s">
        <v>7996</v>
      </c>
      <c r="E4011" s="38"/>
      <c r="F4011" s="38" t="s">
        <v>7997</v>
      </c>
      <c r="K4011" s="44">
        <v>0.67</v>
      </c>
    </row>
    <row r="4012" spans="3:11">
      <c r="C4012" s="38" t="s">
        <v>1386</v>
      </c>
      <c r="D4012" s="38" t="s">
        <v>7998</v>
      </c>
      <c r="E4012" s="38"/>
      <c r="F4012" s="38" t="s">
        <v>7999</v>
      </c>
      <c r="K4012" s="44">
        <v>11.93</v>
      </c>
    </row>
    <row r="4013" spans="3:11">
      <c r="C4013" s="38" t="s">
        <v>1386</v>
      </c>
      <c r="D4013" s="38" t="s">
        <v>8000</v>
      </c>
      <c r="E4013" s="38"/>
      <c r="F4013" s="38" t="s">
        <v>8001</v>
      </c>
      <c r="K4013" s="44">
        <v>5.22</v>
      </c>
    </row>
    <row r="4014" spans="3:11">
      <c r="C4014" s="38" t="s">
        <v>1386</v>
      </c>
      <c r="D4014" s="38" t="s">
        <v>8002</v>
      </c>
      <c r="E4014" s="38"/>
      <c r="F4014" s="38" t="s">
        <v>8003</v>
      </c>
      <c r="K4014" s="44">
        <v>1.78</v>
      </c>
    </row>
    <row r="4015" spans="3:11">
      <c r="C4015" s="38" t="s">
        <v>1386</v>
      </c>
      <c r="D4015" s="38" t="s">
        <v>8004</v>
      </c>
      <c r="E4015" s="38"/>
      <c r="F4015" s="38" t="s">
        <v>8005</v>
      </c>
      <c r="K4015" s="44">
        <v>10.86</v>
      </c>
    </row>
    <row r="4016" spans="3:11">
      <c r="C4016" s="38" t="s">
        <v>1386</v>
      </c>
      <c r="D4016" s="38" t="s">
        <v>8006</v>
      </c>
      <c r="E4016" s="38"/>
      <c r="F4016" s="38" t="s">
        <v>8007</v>
      </c>
      <c r="K4016" s="44">
        <v>38.909999999999997</v>
      </c>
    </row>
    <row r="4017" spans="3:11">
      <c r="C4017" s="38" t="s">
        <v>1386</v>
      </c>
      <c r="D4017" s="38" t="s">
        <v>11009</v>
      </c>
      <c r="E4017" s="38"/>
      <c r="F4017" s="38" t="s">
        <v>11010</v>
      </c>
      <c r="K4017" s="44">
        <v>1.83</v>
      </c>
    </row>
    <row r="4018" spans="3:11">
      <c r="C4018" s="38" t="s">
        <v>1386</v>
      </c>
      <c r="D4018" s="38" t="s">
        <v>8008</v>
      </c>
      <c r="E4018" s="38"/>
      <c r="F4018" s="38" t="s">
        <v>8009</v>
      </c>
      <c r="K4018" s="44">
        <v>-1.27</v>
      </c>
    </row>
    <row r="4019" spans="3:11">
      <c r="C4019" s="38" t="s">
        <v>1386</v>
      </c>
      <c r="D4019" s="38" t="s">
        <v>8010</v>
      </c>
      <c r="E4019" s="38"/>
      <c r="F4019" s="38" t="s">
        <v>8011</v>
      </c>
      <c r="K4019" s="44">
        <v>19.25</v>
      </c>
    </row>
    <row r="4020" spans="3:11">
      <c r="C4020" s="38" t="s">
        <v>1386</v>
      </c>
      <c r="D4020" s="38" t="s">
        <v>11011</v>
      </c>
      <c r="E4020" s="38"/>
      <c r="F4020" s="38" t="s">
        <v>11012</v>
      </c>
      <c r="K4020" s="44">
        <v>6.87</v>
      </c>
    </row>
    <row r="4021" spans="3:11">
      <c r="C4021" s="38" t="s">
        <v>1386</v>
      </c>
      <c r="D4021" s="38" t="s">
        <v>8012</v>
      </c>
      <c r="E4021" s="38"/>
      <c r="F4021" s="38" t="s">
        <v>8013</v>
      </c>
      <c r="K4021" s="44">
        <v>6.46</v>
      </c>
    </row>
    <row r="4022" spans="3:11">
      <c r="C4022" s="38" t="s">
        <v>1386</v>
      </c>
      <c r="D4022" s="38" t="s">
        <v>8014</v>
      </c>
      <c r="E4022" s="38"/>
      <c r="F4022" s="38" t="s">
        <v>8015</v>
      </c>
      <c r="K4022" s="44">
        <v>5.88</v>
      </c>
    </row>
    <row r="4023" spans="3:11">
      <c r="C4023" s="38" t="s">
        <v>1386</v>
      </c>
      <c r="D4023" s="38" t="s">
        <v>8016</v>
      </c>
      <c r="E4023" s="38"/>
      <c r="F4023" s="38" t="s">
        <v>8017</v>
      </c>
      <c r="K4023" s="44">
        <v>1.68</v>
      </c>
    </row>
    <row r="4024" spans="3:11">
      <c r="C4024" s="38" t="s">
        <v>1386</v>
      </c>
      <c r="D4024" s="38" t="s">
        <v>8018</v>
      </c>
      <c r="E4024" s="38"/>
      <c r="F4024" s="38" t="s">
        <v>8019</v>
      </c>
      <c r="K4024" s="44">
        <v>99.64</v>
      </c>
    </row>
    <row r="4025" spans="3:11">
      <c r="C4025" s="38" t="s">
        <v>1386</v>
      </c>
      <c r="D4025" s="38" t="s">
        <v>11013</v>
      </c>
      <c r="E4025" s="38"/>
      <c r="F4025" s="38" t="s">
        <v>11014</v>
      </c>
      <c r="K4025" s="44">
        <v>17.12</v>
      </c>
    </row>
    <row r="4026" spans="3:11">
      <c r="C4026" s="38" t="s">
        <v>1386</v>
      </c>
      <c r="D4026" s="38" t="s">
        <v>11015</v>
      </c>
      <c r="E4026" s="38"/>
      <c r="F4026" s="38" t="s">
        <v>11016</v>
      </c>
      <c r="K4026" s="44">
        <v>6.72</v>
      </c>
    </row>
    <row r="4027" spans="3:11">
      <c r="C4027" s="38" t="s">
        <v>1386</v>
      </c>
      <c r="D4027" s="38" t="s">
        <v>11017</v>
      </c>
      <c r="E4027" s="38"/>
      <c r="F4027" s="38" t="s">
        <v>11018</v>
      </c>
      <c r="K4027" s="44">
        <v>25.17</v>
      </c>
    </row>
    <row r="4028" spans="3:11">
      <c r="C4028" s="38" t="s">
        <v>1386</v>
      </c>
      <c r="D4028" s="38" t="s">
        <v>8020</v>
      </c>
      <c r="E4028" s="38"/>
      <c r="F4028" s="38" t="s">
        <v>8021</v>
      </c>
      <c r="K4028" s="44">
        <v>0.54</v>
      </c>
    </row>
    <row r="4029" spans="3:11">
      <c r="C4029" s="38" t="s">
        <v>1386</v>
      </c>
      <c r="D4029" s="38" t="s">
        <v>8022</v>
      </c>
      <c r="E4029" s="38"/>
      <c r="F4029" s="38" t="s">
        <v>8023</v>
      </c>
      <c r="K4029" s="44">
        <v>6</v>
      </c>
    </row>
    <row r="4030" spans="3:11">
      <c r="C4030" s="38" t="s">
        <v>1386</v>
      </c>
      <c r="D4030" s="38" t="s">
        <v>11019</v>
      </c>
      <c r="E4030" s="38"/>
      <c r="F4030" s="38" t="s">
        <v>8556</v>
      </c>
      <c r="K4030" s="44">
        <v>6.72</v>
      </c>
    </row>
    <row r="4031" spans="3:11">
      <c r="C4031" s="38" t="s">
        <v>1386</v>
      </c>
      <c r="D4031" s="38" t="s">
        <v>8024</v>
      </c>
      <c r="E4031" s="38"/>
      <c r="F4031" s="38" t="s">
        <v>8025</v>
      </c>
      <c r="K4031" s="44">
        <v>6.33</v>
      </c>
    </row>
    <row r="4032" spans="3:11">
      <c r="C4032" s="38" t="s">
        <v>1386</v>
      </c>
      <c r="D4032" s="38" t="s">
        <v>8026</v>
      </c>
      <c r="E4032" s="38"/>
      <c r="F4032" s="38" t="s">
        <v>8027</v>
      </c>
      <c r="K4032" s="44">
        <v>7.7</v>
      </c>
    </row>
    <row r="4033" spans="3:11">
      <c r="C4033" s="38" t="s">
        <v>1386</v>
      </c>
      <c r="D4033" s="38" t="s">
        <v>8028</v>
      </c>
      <c r="E4033" s="38"/>
      <c r="F4033" s="38" t="s">
        <v>8029</v>
      </c>
      <c r="K4033" s="44">
        <v>1.74</v>
      </c>
    </row>
    <row r="4034" spans="3:11">
      <c r="C4034" s="38" t="s">
        <v>1386</v>
      </c>
      <c r="D4034" s="38" t="s">
        <v>11020</v>
      </c>
      <c r="E4034" s="38"/>
      <c r="F4034" s="38" t="s">
        <v>11021</v>
      </c>
      <c r="K4034" s="44">
        <v>3.7</v>
      </c>
    </row>
    <row r="4035" spans="3:11">
      <c r="C4035" s="38" t="s">
        <v>1386</v>
      </c>
      <c r="D4035" s="38" t="s">
        <v>8030</v>
      </c>
      <c r="E4035" s="38"/>
      <c r="F4035" s="38" t="s">
        <v>8031</v>
      </c>
      <c r="K4035" s="44">
        <v>44</v>
      </c>
    </row>
    <row r="4036" spans="3:11">
      <c r="C4036" s="38" t="s">
        <v>1386</v>
      </c>
      <c r="D4036" s="38" t="s">
        <v>8032</v>
      </c>
      <c r="E4036" s="38"/>
      <c r="F4036" s="38" t="s">
        <v>8033</v>
      </c>
      <c r="K4036" s="44">
        <v>0.56999999999999995</v>
      </c>
    </row>
    <row r="4037" spans="3:11">
      <c r="C4037" s="38" t="s">
        <v>1386</v>
      </c>
      <c r="D4037" s="38" t="s">
        <v>8034</v>
      </c>
      <c r="E4037" s="38"/>
      <c r="F4037" s="38" t="s">
        <v>8035</v>
      </c>
      <c r="K4037" s="44">
        <v>13.16</v>
      </c>
    </row>
    <row r="4038" spans="3:11">
      <c r="C4038" s="38" t="s">
        <v>1386</v>
      </c>
      <c r="D4038" s="38" t="s">
        <v>8036</v>
      </c>
      <c r="E4038" s="38"/>
      <c r="F4038" s="38" t="s">
        <v>8037</v>
      </c>
      <c r="K4038" s="44">
        <v>37.19</v>
      </c>
    </row>
    <row r="4039" spans="3:11">
      <c r="C4039" s="38" t="s">
        <v>1386</v>
      </c>
      <c r="D4039" s="38" t="s">
        <v>11022</v>
      </c>
      <c r="E4039" s="38"/>
      <c r="F4039" s="38" t="s">
        <v>11023</v>
      </c>
      <c r="K4039" s="44">
        <v>2.2400000000000002</v>
      </c>
    </row>
    <row r="4040" spans="3:11">
      <c r="C4040" s="38" t="s">
        <v>1386</v>
      </c>
      <c r="D4040" s="38" t="s">
        <v>8038</v>
      </c>
      <c r="E4040" s="38"/>
      <c r="F4040" s="38" t="s">
        <v>8039</v>
      </c>
      <c r="K4040" s="44">
        <v>9.1199999999999992</v>
      </c>
    </row>
    <row r="4041" spans="3:11">
      <c r="C4041" s="38" t="s">
        <v>1386</v>
      </c>
      <c r="D4041" s="38" t="s">
        <v>8040</v>
      </c>
      <c r="E4041" s="38"/>
      <c r="F4041" s="38" t="s">
        <v>8041</v>
      </c>
      <c r="K4041" s="44">
        <v>24.2</v>
      </c>
    </row>
    <row r="4042" spans="3:11">
      <c r="C4042" s="38" t="s">
        <v>1386</v>
      </c>
      <c r="D4042" s="38" t="s">
        <v>8042</v>
      </c>
      <c r="E4042" s="38"/>
      <c r="F4042" s="38" t="s">
        <v>8043</v>
      </c>
      <c r="K4042" s="44">
        <v>19.82</v>
      </c>
    </row>
    <row r="4043" spans="3:11">
      <c r="C4043" s="38" t="s">
        <v>1386</v>
      </c>
      <c r="D4043" s="38" t="s">
        <v>8044</v>
      </c>
      <c r="E4043" s="38"/>
      <c r="F4043" s="38" t="s">
        <v>8045</v>
      </c>
      <c r="K4043" s="44">
        <v>7.13</v>
      </c>
    </row>
    <row r="4044" spans="3:11">
      <c r="C4044" s="38" t="s">
        <v>1386</v>
      </c>
      <c r="D4044" s="38" t="s">
        <v>8046</v>
      </c>
      <c r="E4044" s="38"/>
      <c r="F4044" s="38" t="s">
        <v>8047</v>
      </c>
      <c r="K4044" s="44">
        <v>177.75</v>
      </c>
    </row>
    <row r="4045" spans="3:11">
      <c r="C4045" s="38" t="s">
        <v>1386</v>
      </c>
      <c r="D4045" s="38" t="s">
        <v>8048</v>
      </c>
      <c r="E4045" s="38"/>
      <c r="F4045" s="38" t="s">
        <v>8049</v>
      </c>
      <c r="K4045" s="44">
        <v>3.73</v>
      </c>
    </row>
    <row r="4046" spans="3:11">
      <c r="C4046" s="38" t="s">
        <v>1386</v>
      </c>
      <c r="D4046" s="38" t="s">
        <v>8050</v>
      </c>
      <c r="E4046" s="38"/>
      <c r="F4046" s="38" t="s">
        <v>8051</v>
      </c>
      <c r="K4046" s="44">
        <v>219.34</v>
      </c>
    </row>
    <row r="4047" spans="3:11">
      <c r="C4047" s="38" t="s">
        <v>1386</v>
      </c>
      <c r="D4047" s="38" t="s">
        <v>8052</v>
      </c>
      <c r="E4047" s="38"/>
      <c r="F4047" s="38" t="s">
        <v>8053</v>
      </c>
      <c r="K4047" s="44">
        <v>17.02</v>
      </c>
    </row>
    <row r="4048" spans="3:11">
      <c r="C4048" s="38" t="s">
        <v>1386</v>
      </c>
      <c r="D4048" s="38" t="s">
        <v>11024</v>
      </c>
      <c r="E4048" s="38"/>
      <c r="F4048" s="38" t="s">
        <v>11025</v>
      </c>
      <c r="K4048" s="44">
        <v>11.77</v>
      </c>
    </row>
    <row r="4049" spans="1:11">
      <c r="C4049" s="38" t="s">
        <v>1386</v>
      </c>
      <c r="D4049" s="38" t="s">
        <v>8054</v>
      </c>
      <c r="E4049" s="38"/>
      <c r="F4049" s="38" t="s">
        <v>8055</v>
      </c>
      <c r="K4049" s="44">
        <v>895.54</v>
      </c>
    </row>
    <row r="4050" spans="1:11">
      <c r="C4050" s="38" t="s">
        <v>1386</v>
      </c>
      <c r="D4050" s="38" t="s">
        <v>11026</v>
      </c>
      <c r="E4050" s="38"/>
      <c r="F4050" s="38" t="s">
        <v>11027</v>
      </c>
      <c r="K4050" s="44">
        <v>13.44</v>
      </c>
    </row>
    <row r="4051" spans="1:11">
      <c r="C4051" s="38" t="s">
        <v>1386</v>
      </c>
      <c r="D4051" s="38" t="s">
        <v>8056</v>
      </c>
      <c r="E4051" s="38"/>
      <c r="F4051" s="38" t="s">
        <v>8057</v>
      </c>
      <c r="K4051" s="44">
        <v>138.46</v>
      </c>
    </row>
    <row r="4052" spans="1:11">
      <c r="C4052" s="38" t="s">
        <v>1386</v>
      </c>
      <c r="D4052" s="38" t="s">
        <v>8058</v>
      </c>
      <c r="E4052" s="38"/>
      <c r="F4052" s="38" t="s">
        <v>8059</v>
      </c>
      <c r="K4052" s="44">
        <v>1.35</v>
      </c>
    </row>
    <row r="4053" spans="1:11">
      <c r="C4053" s="38" t="s">
        <v>1386</v>
      </c>
      <c r="D4053" s="38" t="s">
        <v>8060</v>
      </c>
      <c r="E4053" s="38"/>
      <c r="F4053" s="38" t="s">
        <v>8059</v>
      </c>
      <c r="K4053" s="44">
        <v>3</v>
      </c>
    </row>
    <row r="4054" spans="1:11">
      <c r="C4054" s="38" t="s">
        <v>1386</v>
      </c>
      <c r="D4054" s="38" t="s">
        <v>8061</v>
      </c>
      <c r="E4054" s="38"/>
      <c r="F4054" s="38" t="s">
        <v>8062</v>
      </c>
      <c r="K4054" s="44">
        <v>75.36</v>
      </c>
    </row>
    <row r="4055" spans="1:11">
      <c r="C4055" s="38" t="s">
        <v>1386</v>
      </c>
      <c r="D4055" s="38" t="s">
        <v>8063</v>
      </c>
      <c r="E4055" s="38"/>
      <c r="F4055" s="38" t="s">
        <v>8064</v>
      </c>
      <c r="K4055" s="44">
        <v>5.66</v>
      </c>
    </row>
    <row r="4056" spans="1:11">
      <c r="C4056" s="38" t="s">
        <v>1386</v>
      </c>
      <c r="D4056" s="38" t="s">
        <v>8065</v>
      </c>
      <c r="E4056" s="38"/>
      <c r="F4056" s="38" t="s">
        <v>8066</v>
      </c>
      <c r="K4056" s="44">
        <v>0.03</v>
      </c>
    </row>
    <row r="4057" spans="1:11">
      <c r="C4057" s="38" t="s">
        <v>1386</v>
      </c>
      <c r="D4057" s="38" t="s">
        <v>8067</v>
      </c>
      <c r="E4057" s="38"/>
      <c r="F4057" s="38" t="s">
        <v>8068</v>
      </c>
      <c r="K4057" s="44">
        <v>1.68</v>
      </c>
    </row>
    <row r="4058" spans="1:11">
      <c r="C4058" s="38" t="s">
        <v>1386</v>
      </c>
      <c r="D4058" s="38" t="s">
        <v>8069</v>
      </c>
      <c r="E4058" s="38"/>
      <c r="F4058" s="38" t="s">
        <v>8070</v>
      </c>
      <c r="K4058" s="44">
        <v>-319.33999999999997</v>
      </c>
    </row>
    <row r="4060" spans="1:11">
      <c r="A4060" s="38" t="s">
        <v>8071</v>
      </c>
      <c r="D4060" s="38" t="s">
        <v>8072</v>
      </c>
      <c r="E4060" s="38"/>
      <c r="K4060" s="50">
        <f>SUM(K4061:K4403)</f>
        <v>3408.049999999997</v>
      </c>
    </row>
    <row r="4061" spans="1:11">
      <c r="A4061" s="35" t="s">
        <v>8073</v>
      </c>
      <c r="C4061" s="38" t="s">
        <v>1386</v>
      </c>
      <c r="D4061" s="38" t="s">
        <v>8074</v>
      </c>
      <c r="E4061" s="38"/>
      <c r="F4061" s="38" t="s">
        <v>8075</v>
      </c>
      <c r="K4061" s="44">
        <v>20.97</v>
      </c>
    </row>
    <row r="4062" spans="1:11">
      <c r="C4062" s="38" t="s">
        <v>1386</v>
      </c>
      <c r="D4062" s="38" t="s">
        <v>8076</v>
      </c>
      <c r="E4062" s="38"/>
      <c r="F4062" s="38" t="s">
        <v>8077</v>
      </c>
      <c r="K4062" s="44">
        <v>5.16</v>
      </c>
    </row>
    <row r="4063" spans="1:11">
      <c r="C4063" s="38" t="s">
        <v>1386</v>
      </c>
      <c r="D4063" s="38" t="s">
        <v>8078</v>
      </c>
      <c r="E4063" s="38"/>
      <c r="F4063" s="38" t="s">
        <v>8079</v>
      </c>
      <c r="K4063" s="44">
        <v>9.23</v>
      </c>
    </row>
    <row r="4064" spans="1:11">
      <c r="C4064" s="38" t="s">
        <v>1386</v>
      </c>
      <c r="D4064" s="38" t="s">
        <v>8080</v>
      </c>
      <c r="E4064" s="38"/>
      <c r="F4064" s="38" t="s">
        <v>8081</v>
      </c>
      <c r="K4064" s="44">
        <v>-0.39</v>
      </c>
    </row>
    <row r="4065" spans="3:11">
      <c r="C4065" s="38" t="s">
        <v>1386</v>
      </c>
      <c r="D4065" s="38" t="s">
        <v>8082</v>
      </c>
      <c r="E4065" s="38"/>
      <c r="F4065" s="38" t="s">
        <v>8083</v>
      </c>
      <c r="K4065" s="44">
        <v>6.94</v>
      </c>
    </row>
    <row r="4066" spans="3:11">
      <c r="C4066" s="38" t="s">
        <v>1386</v>
      </c>
      <c r="D4066" s="38" t="s">
        <v>8084</v>
      </c>
      <c r="E4066" s="38"/>
      <c r="F4066" s="38" t="s">
        <v>8085</v>
      </c>
      <c r="K4066" s="44">
        <v>6.26</v>
      </c>
    </row>
    <row r="4067" spans="3:11">
      <c r="C4067" s="38" t="s">
        <v>1386</v>
      </c>
      <c r="D4067" s="38" t="s">
        <v>8086</v>
      </c>
      <c r="E4067" s="38"/>
      <c r="F4067" s="38" t="s">
        <v>8087</v>
      </c>
      <c r="K4067" s="44">
        <v>13.88</v>
      </c>
    </row>
    <row r="4068" spans="3:11">
      <c r="C4068" s="38" t="s">
        <v>1386</v>
      </c>
      <c r="D4068" s="38" t="s">
        <v>8088</v>
      </c>
      <c r="E4068" s="38"/>
      <c r="F4068" s="38" t="s">
        <v>8089</v>
      </c>
      <c r="K4068" s="44">
        <v>89.89</v>
      </c>
    </row>
    <row r="4069" spans="3:11">
      <c r="C4069" s="38" t="s">
        <v>1386</v>
      </c>
      <c r="D4069" s="38" t="s">
        <v>8090</v>
      </c>
      <c r="E4069" s="38"/>
      <c r="F4069" s="38" t="s">
        <v>8091</v>
      </c>
      <c r="K4069" s="44">
        <v>6.72</v>
      </c>
    </row>
    <row r="4070" spans="3:11">
      <c r="C4070" s="38" t="s">
        <v>1386</v>
      </c>
      <c r="D4070" s="38" t="s">
        <v>8092</v>
      </c>
      <c r="E4070" s="38"/>
      <c r="F4070" s="38" t="s">
        <v>8093</v>
      </c>
      <c r="K4070" s="44">
        <v>25.13</v>
      </c>
    </row>
    <row r="4071" spans="3:11">
      <c r="C4071" s="38" t="s">
        <v>1386</v>
      </c>
      <c r="D4071" s="38" t="s">
        <v>8094</v>
      </c>
      <c r="E4071" s="38"/>
      <c r="F4071" s="38" t="s">
        <v>8095</v>
      </c>
      <c r="K4071" s="44">
        <v>10.08</v>
      </c>
    </row>
    <row r="4072" spans="3:11">
      <c r="C4072" s="38" t="s">
        <v>1386</v>
      </c>
      <c r="D4072" s="38" t="s">
        <v>8096</v>
      </c>
      <c r="E4072" s="38"/>
      <c r="F4072" s="38" t="s">
        <v>8097</v>
      </c>
      <c r="K4072" s="44">
        <v>4.51</v>
      </c>
    </row>
    <row r="4073" spans="3:11">
      <c r="C4073" s="38" t="s">
        <v>1386</v>
      </c>
      <c r="D4073" s="38" t="s">
        <v>8098</v>
      </c>
      <c r="E4073" s="38"/>
      <c r="F4073" s="38" t="s">
        <v>8099</v>
      </c>
      <c r="K4073" s="44">
        <v>5.12</v>
      </c>
    </row>
    <row r="4074" spans="3:11">
      <c r="C4074" s="38" t="s">
        <v>1386</v>
      </c>
      <c r="D4074" s="38" t="s">
        <v>8100</v>
      </c>
      <c r="E4074" s="38"/>
      <c r="F4074" s="38" t="s">
        <v>8101</v>
      </c>
      <c r="K4074" s="44">
        <v>16.79</v>
      </c>
    </row>
    <row r="4075" spans="3:11">
      <c r="C4075" s="38" t="s">
        <v>1386</v>
      </c>
      <c r="D4075" s="38" t="s">
        <v>8102</v>
      </c>
      <c r="E4075" s="38"/>
      <c r="F4075" s="38" t="s">
        <v>8103</v>
      </c>
      <c r="K4075" s="44">
        <v>3.17</v>
      </c>
    </row>
    <row r="4076" spans="3:11">
      <c r="C4076" s="38" t="s">
        <v>1386</v>
      </c>
      <c r="D4076" s="38" t="s">
        <v>8104</v>
      </c>
      <c r="E4076" s="38"/>
      <c r="F4076" s="38" t="s">
        <v>8105</v>
      </c>
      <c r="K4076" s="44">
        <v>3.85</v>
      </c>
    </row>
    <row r="4077" spans="3:11">
      <c r="C4077" s="38" t="s">
        <v>1386</v>
      </c>
      <c r="D4077" s="38" t="s">
        <v>8106</v>
      </c>
      <c r="E4077" s="38"/>
      <c r="F4077" s="38" t="s">
        <v>8107</v>
      </c>
      <c r="K4077" s="44">
        <v>4.95</v>
      </c>
    </row>
    <row r="4078" spans="3:11">
      <c r="C4078" s="38" t="s">
        <v>1386</v>
      </c>
      <c r="D4078" s="38" t="s">
        <v>8108</v>
      </c>
      <c r="E4078" s="38"/>
      <c r="F4078" s="38" t="s">
        <v>8109</v>
      </c>
      <c r="K4078" s="44">
        <v>5.04</v>
      </c>
    </row>
    <row r="4079" spans="3:11">
      <c r="C4079" s="38" t="s">
        <v>1386</v>
      </c>
      <c r="D4079" s="38" t="s">
        <v>8110</v>
      </c>
      <c r="E4079" s="38"/>
      <c r="F4079" s="38" t="s">
        <v>8111</v>
      </c>
      <c r="K4079" s="44">
        <v>5.04</v>
      </c>
    </row>
    <row r="4080" spans="3:11">
      <c r="C4080" s="38" t="s">
        <v>1386</v>
      </c>
      <c r="D4080" s="38" t="s">
        <v>8112</v>
      </c>
      <c r="E4080" s="38"/>
      <c r="F4080" s="38" t="s">
        <v>8113</v>
      </c>
      <c r="K4080" s="44">
        <v>11.03</v>
      </c>
    </row>
    <row r="4081" spans="3:11">
      <c r="C4081" s="38" t="s">
        <v>1386</v>
      </c>
      <c r="D4081" s="38" t="s">
        <v>8114</v>
      </c>
      <c r="E4081" s="38"/>
      <c r="F4081" s="38" t="s">
        <v>8115</v>
      </c>
      <c r="K4081" s="44">
        <v>5.26</v>
      </c>
    </row>
    <row r="4082" spans="3:11">
      <c r="C4082" s="38" t="s">
        <v>1386</v>
      </c>
      <c r="D4082" s="38" t="s">
        <v>8116</v>
      </c>
      <c r="E4082" s="38"/>
      <c r="F4082" s="38" t="s">
        <v>8117</v>
      </c>
      <c r="K4082" s="44">
        <v>5.04</v>
      </c>
    </row>
    <row r="4083" spans="3:11">
      <c r="C4083" s="38" t="s">
        <v>1386</v>
      </c>
      <c r="D4083" s="38" t="s">
        <v>8118</v>
      </c>
      <c r="E4083" s="38"/>
      <c r="F4083" s="38" t="s">
        <v>8119</v>
      </c>
      <c r="K4083" s="44">
        <v>13.44</v>
      </c>
    </row>
    <row r="4084" spans="3:11">
      <c r="C4084" s="38" t="s">
        <v>1386</v>
      </c>
      <c r="D4084" s="38" t="s">
        <v>8120</v>
      </c>
      <c r="E4084" s="38"/>
      <c r="F4084" s="38" t="s">
        <v>8121</v>
      </c>
      <c r="K4084" s="44">
        <v>1.84</v>
      </c>
    </row>
    <row r="4085" spans="3:11">
      <c r="C4085" s="38" t="s">
        <v>1386</v>
      </c>
      <c r="D4085" s="38" t="s">
        <v>8122</v>
      </c>
      <c r="E4085" s="38"/>
      <c r="F4085" s="38" t="s">
        <v>8123</v>
      </c>
      <c r="K4085" s="44">
        <v>10.1</v>
      </c>
    </row>
    <row r="4086" spans="3:11">
      <c r="C4086" s="38" t="s">
        <v>1386</v>
      </c>
      <c r="D4086" s="38" t="s">
        <v>11028</v>
      </c>
      <c r="E4086" s="38"/>
      <c r="F4086" s="38" t="s">
        <v>11029</v>
      </c>
      <c r="K4086" s="44">
        <v>4.28</v>
      </c>
    </row>
    <row r="4087" spans="3:11">
      <c r="C4087" s="38" t="s">
        <v>1386</v>
      </c>
      <c r="D4087" s="38" t="s">
        <v>8124</v>
      </c>
      <c r="E4087" s="38"/>
      <c r="F4087" s="38" t="s">
        <v>8125</v>
      </c>
      <c r="K4087" s="44">
        <v>3.45</v>
      </c>
    </row>
    <row r="4088" spans="3:11">
      <c r="C4088" s="38" t="s">
        <v>1386</v>
      </c>
      <c r="D4088" s="38" t="s">
        <v>8126</v>
      </c>
      <c r="E4088" s="38"/>
      <c r="F4088" s="38" t="s">
        <v>8127</v>
      </c>
      <c r="K4088" s="44">
        <v>7.0000000000000007E-2</v>
      </c>
    </row>
    <row r="4089" spans="3:11">
      <c r="C4089" s="38" t="s">
        <v>1386</v>
      </c>
      <c r="D4089" s="38" t="s">
        <v>11030</v>
      </c>
      <c r="E4089" s="38"/>
      <c r="F4089" s="38" t="s">
        <v>11031</v>
      </c>
      <c r="K4089" s="44">
        <v>5.24</v>
      </c>
    </row>
    <row r="4090" spans="3:11">
      <c r="C4090" s="38" t="s">
        <v>1386</v>
      </c>
      <c r="D4090" s="38" t="s">
        <v>8128</v>
      </c>
      <c r="E4090" s="38"/>
      <c r="F4090" s="38" t="s">
        <v>8129</v>
      </c>
      <c r="K4090" s="44">
        <v>115.03</v>
      </c>
    </row>
    <row r="4091" spans="3:11">
      <c r="C4091" s="38" t="s">
        <v>1386</v>
      </c>
      <c r="D4091" s="38" t="s">
        <v>8130</v>
      </c>
      <c r="E4091" s="38"/>
      <c r="F4091" s="38" t="s">
        <v>8131</v>
      </c>
      <c r="K4091" s="44">
        <v>4.0599999999999996</v>
      </c>
    </row>
    <row r="4092" spans="3:11">
      <c r="C4092" s="38" t="s">
        <v>1386</v>
      </c>
      <c r="D4092" s="38" t="s">
        <v>8132</v>
      </c>
      <c r="E4092" s="38"/>
      <c r="F4092" s="38" t="s">
        <v>8133</v>
      </c>
      <c r="K4092" s="44">
        <v>2.0299999999999998</v>
      </c>
    </row>
    <row r="4093" spans="3:11">
      <c r="C4093" s="38" t="s">
        <v>1386</v>
      </c>
      <c r="D4093" s="38" t="s">
        <v>8134</v>
      </c>
      <c r="E4093" s="38"/>
      <c r="F4093" s="38" t="s">
        <v>8135</v>
      </c>
      <c r="K4093" s="44">
        <v>2.67</v>
      </c>
    </row>
    <row r="4094" spans="3:11">
      <c r="C4094" s="38" t="s">
        <v>1386</v>
      </c>
      <c r="D4094" s="38" t="s">
        <v>8136</v>
      </c>
      <c r="E4094" s="38"/>
      <c r="F4094" s="38" t="s">
        <v>8137</v>
      </c>
      <c r="K4094" s="44">
        <v>5.04</v>
      </c>
    </row>
    <row r="4095" spans="3:11">
      <c r="C4095" s="38" t="s">
        <v>1386</v>
      </c>
      <c r="D4095" s="38" t="s">
        <v>8138</v>
      </c>
      <c r="E4095" s="38"/>
      <c r="F4095" s="38" t="s">
        <v>8139</v>
      </c>
      <c r="K4095" s="44">
        <v>5.7</v>
      </c>
    </row>
    <row r="4096" spans="3:11">
      <c r="C4096" s="38" t="s">
        <v>1386</v>
      </c>
      <c r="D4096" s="38" t="s">
        <v>8140</v>
      </c>
      <c r="E4096" s="38"/>
      <c r="F4096" s="38" t="s">
        <v>8141</v>
      </c>
      <c r="K4096" s="44">
        <v>3.6</v>
      </c>
    </row>
    <row r="4097" spans="3:11">
      <c r="C4097" s="38" t="s">
        <v>1386</v>
      </c>
      <c r="D4097" s="38" t="s">
        <v>8142</v>
      </c>
      <c r="E4097" s="38"/>
      <c r="F4097" s="38" t="s">
        <v>8143</v>
      </c>
      <c r="K4097" s="44">
        <v>5.53</v>
      </c>
    </row>
    <row r="4098" spans="3:11">
      <c r="C4098" s="38" t="s">
        <v>1386</v>
      </c>
      <c r="D4098" s="38" t="s">
        <v>8144</v>
      </c>
      <c r="E4098" s="38"/>
      <c r="F4098" s="38" t="s">
        <v>8145</v>
      </c>
      <c r="K4098" s="44">
        <v>5.25</v>
      </c>
    </row>
    <row r="4099" spans="3:11">
      <c r="C4099" s="38" t="s">
        <v>1386</v>
      </c>
      <c r="D4099" s="38" t="s">
        <v>8146</v>
      </c>
      <c r="E4099" s="38"/>
      <c r="F4099" s="38" t="s">
        <v>8147</v>
      </c>
      <c r="K4099" s="44">
        <v>5.04</v>
      </c>
    </row>
    <row r="4100" spans="3:11">
      <c r="C4100" s="38" t="s">
        <v>1386</v>
      </c>
      <c r="D4100" s="38" t="s">
        <v>8148</v>
      </c>
      <c r="E4100" s="38"/>
      <c r="F4100" s="38" t="s">
        <v>8149</v>
      </c>
      <c r="K4100" s="44">
        <v>5.4</v>
      </c>
    </row>
    <row r="4101" spans="3:11">
      <c r="C4101" s="38" t="s">
        <v>1386</v>
      </c>
      <c r="D4101" s="38" t="s">
        <v>8150</v>
      </c>
      <c r="E4101" s="38"/>
      <c r="F4101" s="38" t="s">
        <v>8151</v>
      </c>
      <c r="K4101" s="44">
        <v>5.86</v>
      </c>
    </row>
    <row r="4102" spans="3:11">
      <c r="C4102" s="38" t="s">
        <v>1386</v>
      </c>
      <c r="D4102" s="38" t="s">
        <v>8152</v>
      </c>
      <c r="E4102" s="38"/>
      <c r="F4102" s="38" t="s">
        <v>8153</v>
      </c>
      <c r="K4102" s="44">
        <v>5.04</v>
      </c>
    </row>
    <row r="4103" spans="3:11">
      <c r="C4103" s="38" t="s">
        <v>1386</v>
      </c>
      <c r="D4103" s="38" t="s">
        <v>8154</v>
      </c>
      <c r="E4103" s="38"/>
      <c r="F4103" s="38" t="s">
        <v>8155</v>
      </c>
      <c r="K4103" s="44">
        <v>5.04</v>
      </c>
    </row>
    <row r="4104" spans="3:11">
      <c r="C4104" s="38" t="s">
        <v>1386</v>
      </c>
      <c r="D4104" s="38" t="s">
        <v>11032</v>
      </c>
      <c r="E4104" s="38"/>
      <c r="F4104" s="38" t="s">
        <v>11033</v>
      </c>
      <c r="K4104" s="44">
        <v>5.04</v>
      </c>
    </row>
    <row r="4105" spans="3:11">
      <c r="C4105" s="38" t="s">
        <v>1386</v>
      </c>
      <c r="D4105" s="38" t="s">
        <v>8156</v>
      </c>
      <c r="E4105" s="38"/>
      <c r="F4105" s="38" t="s">
        <v>8157</v>
      </c>
      <c r="K4105" s="44">
        <v>33.090000000000003</v>
      </c>
    </row>
    <row r="4106" spans="3:11">
      <c r="C4106" s="38" t="s">
        <v>1386</v>
      </c>
      <c r="D4106" s="38" t="s">
        <v>8158</v>
      </c>
      <c r="E4106" s="38"/>
      <c r="F4106" s="38" t="s">
        <v>8159</v>
      </c>
      <c r="K4106" s="44">
        <v>4.26</v>
      </c>
    </row>
    <row r="4107" spans="3:11">
      <c r="C4107" s="38" t="s">
        <v>1386</v>
      </c>
      <c r="D4107" s="38" t="s">
        <v>8160</v>
      </c>
      <c r="E4107" s="38"/>
      <c r="F4107" s="38" t="s">
        <v>8161</v>
      </c>
      <c r="K4107" s="44">
        <v>9.33</v>
      </c>
    </row>
    <row r="4108" spans="3:11">
      <c r="C4108" s="38" t="s">
        <v>1386</v>
      </c>
      <c r="D4108" s="38" t="s">
        <v>8162</v>
      </c>
      <c r="E4108" s="38"/>
      <c r="F4108" s="38" t="s">
        <v>8163</v>
      </c>
      <c r="K4108" s="44">
        <v>5.04</v>
      </c>
    </row>
    <row r="4109" spans="3:11">
      <c r="C4109" s="38" t="s">
        <v>1386</v>
      </c>
      <c r="D4109" s="38" t="s">
        <v>8164</v>
      </c>
      <c r="E4109" s="38"/>
      <c r="F4109" s="38" t="s">
        <v>8165</v>
      </c>
      <c r="K4109" s="44">
        <v>56.61</v>
      </c>
    </row>
    <row r="4110" spans="3:11">
      <c r="C4110" s="38" t="s">
        <v>1386</v>
      </c>
      <c r="D4110" s="38" t="s">
        <v>8166</v>
      </c>
      <c r="E4110" s="38"/>
      <c r="F4110" s="38" t="s">
        <v>8167</v>
      </c>
      <c r="K4110" s="44">
        <v>2.08</v>
      </c>
    </row>
    <row r="4111" spans="3:11">
      <c r="C4111" s="38" t="s">
        <v>1386</v>
      </c>
      <c r="D4111" s="38" t="s">
        <v>8168</v>
      </c>
      <c r="E4111" s="38"/>
      <c r="F4111" s="38" t="s">
        <v>8169</v>
      </c>
      <c r="K4111" s="44">
        <v>-1.08</v>
      </c>
    </row>
    <row r="4112" spans="3:11">
      <c r="C4112" s="38" t="s">
        <v>1386</v>
      </c>
      <c r="D4112" s="38" t="s">
        <v>8170</v>
      </c>
      <c r="E4112" s="38"/>
      <c r="F4112" s="38" t="s">
        <v>8171</v>
      </c>
      <c r="K4112" s="44">
        <v>7.29</v>
      </c>
    </row>
    <row r="4113" spans="3:11">
      <c r="C4113" s="38" t="s">
        <v>1386</v>
      </c>
      <c r="D4113" s="38" t="s">
        <v>8172</v>
      </c>
      <c r="E4113" s="38"/>
      <c r="F4113" s="38" t="s">
        <v>8173</v>
      </c>
      <c r="K4113" s="44">
        <v>1.97</v>
      </c>
    </row>
    <row r="4114" spans="3:11">
      <c r="C4114" s="38" t="s">
        <v>1386</v>
      </c>
      <c r="D4114" s="38" t="s">
        <v>8174</v>
      </c>
      <c r="E4114" s="38"/>
      <c r="F4114" s="38" t="s">
        <v>8175</v>
      </c>
      <c r="K4114" s="44">
        <v>1.68</v>
      </c>
    </row>
    <row r="4115" spans="3:11">
      <c r="C4115" s="38" t="s">
        <v>1386</v>
      </c>
      <c r="D4115" s="38" t="s">
        <v>8176</v>
      </c>
      <c r="E4115" s="38"/>
      <c r="F4115" s="38" t="s">
        <v>8177</v>
      </c>
      <c r="K4115" s="44">
        <v>-6.99</v>
      </c>
    </row>
    <row r="4116" spans="3:11">
      <c r="C4116" s="38" t="s">
        <v>1386</v>
      </c>
      <c r="D4116" s="38" t="s">
        <v>8178</v>
      </c>
      <c r="E4116" s="38"/>
      <c r="F4116" s="38" t="s">
        <v>8179</v>
      </c>
      <c r="K4116" s="44">
        <v>6.15</v>
      </c>
    </row>
    <row r="4117" spans="3:11">
      <c r="C4117" s="38" t="s">
        <v>1386</v>
      </c>
      <c r="D4117" s="38" t="s">
        <v>8180</v>
      </c>
      <c r="E4117" s="38"/>
      <c r="F4117" s="38" t="s">
        <v>8181</v>
      </c>
      <c r="K4117" s="44">
        <v>56.64</v>
      </c>
    </row>
    <row r="4118" spans="3:11">
      <c r="C4118" s="38" t="s">
        <v>1386</v>
      </c>
      <c r="D4118" s="38" t="s">
        <v>11034</v>
      </c>
      <c r="E4118" s="38"/>
      <c r="F4118" s="38" t="s">
        <v>11035</v>
      </c>
      <c r="K4118" s="44">
        <v>1.89</v>
      </c>
    </row>
    <row r="4119" spans="3:11">
      <c r="C4119" s="38" t="s">
        <v>1386</v>
      </c>
      <c r="D4119" s="38" t="s">
        <v>11036</v>
      </c>
      <c r="E4119" s="38"/>
      <c r="F4119" s="38" t="s">
        <v>11037</v>
      </c>
      <c r="K4119" s="44">
        <v>1.92</v>
      </c>
    </row>
    <row r="4120" spans="3:11">
      <c r="C4120" s="38" t="s">
        <v>1386</v>
      </c>
      <c r="D4120" s="38" t="s">
        <v>8182</v>
      </c>
      <c r="E4120" s="38"/>
      <c r="F4120" s="38" t="s">
        <v>8183</v>
      </c>
      <c r="K4120" s="44">
        <v>11.8</v>
      </c>
    </row>
    <row r="4121" spans="3:11">
      <c r="C4121" s="38" t="s">
        <v>1386</v>
      </c>
      <c r="D4121" s="38" t="s">
        <v>8184</v>
      </c>
      <c r="E4121" s="38"/>
      <c r="F4121" s="38" t="s">
        <v>8185</v>
      </c>
      <c r="K4121" s="44">
        <v>1.68</v>
      </c>
    </row>
    <row r="4122" spans="3:11">
      <c r="C4122" s="38" t="s">
        <v>1386</v>
      </c>
      <c r="D4122" s="38" t="s">
        <v>8186</v>
      </c>
      <c r="E4122" s="38"/>
      <c r="F4122" s="38" t="s">
        <v>8187</v>
      </c>
      <c r="K4122" s="44">
        <v>23.11</v>
      </c>
    </row>
    <row r="4123" spans="3:11">
      <c r="C4123" s="38" t="s">
        <v>1386</v>
      </c>
      <c r="D4123" s="38" t="s">
        <v>8188</v>
      </c>
      <c r="E4123" s="38"/>
      <c r="F4123" s="38" t="s">
        <v>8189</v>
      </c>
      <c r="K4123" s="44">
        <v>1.77</v>
      </c>
    </row>
    <row r="4124" spans="3:11">
      <c r="C4124" s="38" t="s">
        <v>1386</v>
      </c>
      <c r="D4124" s="38" t="s">
        <v>8190</v>
      </c>
      <c r="E4124" s="38"/>
      <c r="F4124" s="38" t="s">
        <v>8191</v>
      </c>
      <c r="K4124" s="44">
        <v>5.04</v>
      </c>
    </row>
    <row r="4125" spans="3:11">
      <c r="C4125" s="38" t="s">
        <v>1386</v>
      </c>
      <c r="D4125" s="38" t="s">
        <v>8192</v>
      </c>
      <c r="E4125" s="38"/>
      <c r="F4125" s="38" t="s">
        <v>8193</v>
      </c>
      <c r="K4125" s="44">
        <v>3.36</v>
      </c>
    </row>
    <row r="4126" spans="3:11">
      <c r="C4126" s="38" t="s">
        <v>1386</v>
      </c>
      <c r="D4126" s="38" t="s">
        <v>8194</v>
      </c>
      <c r="E4126" s="38"/>
      <c r="F4126" s="38" t="s">
        <v>8195</v>
      </c>
      <c r="K4126" s="44">
        <v>1.72</v>
      </c>
    </row>
    <row r="4127" spans="3:11">
      <c r="C4127" s="38" t="s">
        <v>1386</v>
      </c>
      <c r="D4127" s="38" t="s">
        <v>8196</v>
      </c>
      <c r="E4127" s="38"/>
      <c r="F4127" s="38" t="s">
        <v>8197</v>
      </c>
      <c r="K4127" s="44">
        <v>4.26</v>
      </c>
    </row>
    <row r="4128" spans="3:11">
      <c r="C4128" s="38" t="s">
        <v>1386</v>
      </c>
      <c r="D4128" s="38" t="s">
        <v>8198</v>
      </c>
      <c r="E4128" s="38"/>
      <c r="F4128" s="38" t="s">
        <v>8199</v>
      </c>
      <c r="K4128" s="44">
        <v>5.95</v>
      </c>
    </row>
    <row r="4129" spans="3:11">
      <c r="C4129" s="38" t="s">
        <v>1386</v>
      </c>
      <c r="D4129" s="38" t="s">
        <v>8200</v>
      </c>
      <c r="E4129" s="38"/>
      <c r="F4129" s="38" t="s">
        <v>8201</v>
      </c>
      <c r="K4129" s="44">
        <v>0.54</v>
      </c>
    </row>
    <row r="4130" spans="3:11">
      <c r="C4130" s="38" t="s">
        <v>1386</v>
      </c>
      <c r="D4130" s="38" t="s">
        <v>8202</v>
      </c>
      <c r="E4130" s="38"/>
      <c r="F4130" s="38" t="s">
        <v>8203</v>
      </c>
      <c r="K4130" s="44">
        <v>63.15</v>
      </c>
    </row>
    <row r="4131" spans="3:11">
      <c r="C4131" s="38" t="s">
        <v>1386</v>
      </c>
      <c r="D4131" s="38" t="s">
        <v>8204</v>
      </c>
      <c r="E4131" s="38"/>
      <c r="F4131" s="38" t="s">
        <v>8205</v>
      </c>
      <c r="K4131" s="44">
        <v>47.44</v>
      </c>
    </row>
    <row r="4132" spans="3:11">
      <c r="C4132" s="38" t="s">
        <v>1386</v>
      </c>
      <c r="D4132" s="38" t="s">
        <v>8206</v>
      </c>
      <c r="E4132" s="38"/>
      <c r="F4132" s="38" t="s">
        <v>8207</v>
      </c>
      <c r="K4132" s="44">
        <v>-1.97</v>
      </c>
    </row>
    <row r="4133" spans="3:11">
      <c r="C4133" s="38" t="s">
        <v>1386</v>
      </c>
      <c r="D4133" s="38" t="s">
        <v>8208</v>
      </c>
      <c r="E4133" s="38"/>
      <c r="F4133" s="38" t="s">
        <v>8209</v>
      </c>
      <c r="K4133" s="44">
        <v>12.97</v>
      </c>
    </row>
    <row r="4134" spans="3:11">
      <c r="C4134" s="38" t="s">
        <v>1386</v>
      </c>
      <c r="D4134" s="38" t="s">
        <v>8210</v>
      </c>
      <c r="E4134" s="38"/>
      <c r="F4134" s="38" t="s">
        <v>8211</v>
      </c>
      <c r="K4134" s="44">
        <v>-7.0000000000000007E-2</v>
      </c>
    </row>
    <row r="4135" spans="3:11">
      <c r="C4135" s="38" t="s">
        <v>1386</v>
      </c>
      <c r="D4135" s="38" t="s">
        <v>8212</v>
      </c>
      <c r="E4135" s="38"/>
      <c r="F4135" s="38" t="s">
        <v>8213</v>
      </c>
      <c r="K4135" s="44">
        <v>3.41</v>
      </c>
    </row>
    <row r="4136" spans="3:11">
      <c r="C4136" s="38" t="s">
        <v>1386</v>
      </c>
      <c r="D4136" s="38" t="s">
        <v>8214</v>
      </c>
      <c r="E4136" s="38"/>
      <c r="F4136" s="38" t="s">
        <v>8215</v>
      </c>
      <c r="K4136" s="44">
        <v>4</v>
      </c>
    </row>
    <row r="4137" spans="3:11">
      <c r="C4137" s="38" t="s">
        <v>1386</v>
      </c>
      <c r="D4137" s="38" t="s">
        <v>8216</v>
      </c>
      <c r="E4137" s="38"/>
      <c r="F4137" s="38" t="s">
        <v>8217</v>
      </c>
      <c r="K4137" s="44">
        <v>4</v>
      </c>
    </row>
    <row r="4138" spans="3:11">
      <c r="C4138" s="38" t="s">
        <v>1386</v>
      </c>
      <c r="D4138" s="38" t="s">
        <v>8218</v>
      </c>
      <c r="E4138" s="38"/>
      <c r="F4138" s="38" t="s">
        <v>8219</v>
      </c>
      <c r="K4138" s="44">
        <v>1.78</v>
      </c>
    </row>
    <row r="4139" spans="3:11">
      <c r="C4139" s="38" t="s">
        <v>1386</v>
      </c>
      <c r="D4139" s="38" t="s">
        <v>8220</v>
      </c>
      <c r="E4139" s="38"/>
      <c r="F4139" s="38" t="s">
        <v>8221</v>
      </c>
      <c r="K4139" s="44">
        <v>6.45</v>
      </c>
    </row>
    <row r="4140" spans="3:11">
      <c r="C4140" s="38" t="s">
        <v>1386</v>
      </c>
      <c r="D4140" s="38" t="s">
        <v>8222</v>
      </c>
      <c r="E4140" s="38"/>
      <c r="F4140" s="38" t="s">
        <v>8223</v>
      </c>
      <c r="K4140" s="44">
        <v>7.28</v>
      </c>
    </row>
    <row r="4141" spans="3:11">
      <c r="C4141" s="38" t="s">
        <v>1386</v>
      </c>
      <c r="D4141" s="38" t="s">
        <v>6657</v>
      </c>
      <c r="E4141" s="38"/>
      <c r="F4141" s="38" t="s">
        <v>6658</v>
      </c>
      <c r="K4141" s="44">
        <v>6.63</v>
      </c>
    </row>
    <row r="4142" spans="3:11">
      <c r="C4142" s="38" t="s">
        <v>1386</v>
      </c>
      <c r="D4142" s="38" t="s">
        <v>8224</v>
      </c>
      <c r="E4142" s="38"/>
      <c r="F4142" s="38" t="s">
        <v>8225</v>
      </c>
      <c r="K4142" s="44">
        <v>15.24</v>
      </c>
    </row>
    <row r="4143" spans="3:11">
      <c r="C4143" s="38" t="s">
        <v>1386</v>
      </c>
      <c r="D4143" s="38" t="s">
        <v>8226</v>
      </c>
      <c r="E4143" s="38"/>
      <c r="F4143" s="38" t="s">
        <v>8227</v>
      </c>
      <c r="K4143" s="44">
        <v>3.29</v>
      </c>
    </row>
    <row r="4144" spans="3:11">
      <c r="C4144" s="38" t="s">
        <v>1386</v>
      </c>
      <c r="D4144" s="38" t="s">
        <v>11038</v>
      </c>
      <c r="E4144" s="38"/>
      <c r="F4144" s="38" t="s">
        <v>11039</v>
      </c>
      <c r="K4144" s="44">
        <v>3.82</v>
      </c>
    </row>
    <row r="4145" spans="3:11">
      <c r="C4145" s="38" t="s">
        <v>1386</v>
      </c>
      <c r="D4145" s="38" t="s">
        <v>8228</v>
      </c>
      <c r="E4145" s="38"/>
      <c r="F4145" s="38" t="s">
        <v>8229</v>
      </c>
      <c r="K4145" s="44">
        <v>6.12</v>
      </c>
    </row>
    <row r="4146" spans="3:11">
      <c r="C4146" s="38" t="s">
        <v>1386</v>
      </c>
      <c r="D4146" s="38" t="s">
        <v>8230</v>
      </c>
      <c r="E4146" s="38"/>
      <c r="F4146" s="38" t="s">
        <v>8231</v>
      </c>
      <c r="K4146" s="44">
        <v>7.73</v>
      </c>
    </row>
    <row r="4147" spans="3:11">
      <c r="C4147" s="38" t="s">
        <v>1386</v>
      </c>
      <c r="D4147" s="38" t="s">
        <v>8232</v>
      </c>
      <c r="E4147" s="38"/>
      <c r="F4147" s="38" t="s">
        <v>8233</v>
      </c>
      <c r="K4147" s="44">
        <v>1.68</v>
      </c>
    </row>
    <row r="4148" spans="3:11">
      <c r="C4148" s="38" t="s">
        <v>1386</v>
      </c>
      <c r="D4148" s="38" t="s">
        <v>8234</v>
      </c>
      <c r="E4148" s="38"/>
      <c r="F4148" s="38" t="s">
        <v>8235</v>
      </c>
      <c r="K4148" s="44">
        <v>5.16</v>
      </c>
    </row>
    <row r="4149" spans="3:11">
      <c r="C4149" s="38" t="s">
        <v>1386</v>
      </c>
      <c r="D4149" s="38" t="s">
        <v>8236</v>
      </c>
      <c r="E4149" s="38"/>
      <c r="F4149" s="38" t="s">
        <v>8237</v>
      </c>
      <c r="K4149" s="44">
        <v>11.97</v>
      </c>
    </row>
    <row r="4150" spans="3:11">
      <c r="C4150" s="38" t="s">
        <v>1386</v>
      </c>
      <c r="D4150" s="38" t="s">
        <v>8238</v>
      </c>
      <c r="E4150" s="38"/>
      <c r="F4150" s="38" t="s">
        <v>8239</v>
      </c>
      <c r="K4150" s="44">
        <v>5.04</v>
      </c>
    </row>
    <row r="4151" spans="3:11">
      <c r="C4151" s="38" t="s">
        <v>1386</v>
      </c>
      <c r="D4151" s="38" t="s">
        <v>8240</v>
      </c>
      <c r="E4151" s="38"/>
      <c r="F4151" s="38" t="s">
        <v>8241</v>
      </c>
      <c r="K4151" s="44">
        <v>24.75</v>
      </c>
    </row>
    <row r="4152" spans="3:11">
      <c r="C4152" s="38" t="s">
        <v>1386</v>
      </c>
      <c r="D4152" s="38" t="s">
        <v>8242</v>
      </c>
      <c r="E4152" s="38"/>
      <c r="F4152" s="38" t="s">
        <v>8243</v>
      </c>
      <c r="K4152" s="44">
        <v>9.24</v>
      </c>
    </row>
    <row r="4153" spans="3:11">
      <c r="C4153" s="38" t="s">
        <v>1386</v>
      </c>
      <c r="D4153" s="38" t="s">
        <v>8244</v>
      </c>
      <c r="E4153" s="38"/>
      <c r="F4153" s="38" t="s">
        <v>8245</v>
      </c>
      <c r="K4153" s="44">
        <v>5.33</v>
      </c>
    </row>
    <row r="4154" spans="3:11">
      <c r="C4154" s="38" t="s">
        <v>1386</v>
      </c>
      <c r="D4154" s="38" t="s">
        <v>8246</v>
      </c>
      <c r="E4154" s="38"/>
      <c r="F4154" s="38" t="s">
        <v>8247</v>
      </c>
      <c r="K4154" s="44">
        <v>-3.75</v>
      </c>
    </row>
    <row r="4155" spans="3:11">
      <c r="C4155" s="38" t="s">
        <v>1386</v>
      </c>
      <c r="D4155" s="38" t="s">
        <v>8248</v>
      </c>
      <c r="E4155" s="38"/>
      <c r="F4155" s="38" t="s">
        <v>8249</v>
      </c>
      <c r="K4155" s="44">
        <v>16.68</v>
      </c>
    </row>
    <row r="4156" spans="3:11">
      <c r="C4156" s="38" t="s">
        <v>1386</v>
      </c>
      <c r="D4156" s="38" t="s">
        <v>8250</v>
      </c>
      <c r="E4156" s="38"/>
      <c r="F4156" s="38" t="s">
        <v>8251</v>
      </c>
      <c r="K4156" s="44">
        <v>7.46</v>
      </c>
    </row>
    <row r="4157" spans="3:11">
      <c r="C4157" s="38" t="s">
        <v>1386</v>
      </c>
      <c r="D4157" s="38" t="s">
        <v>8252</v>
      </c>
      <c r="E4157" s="38"/>
      <c r="F4157" s="38" t="s">
        <v>8253</v>
      </c>
      <c r="K4157" s="44">
        <v>114.39</v>
      </c>
    </row>
    <row r="4158" spans="3:11">
      <c r="C4158" s="38" t="s">
        <v>1386</v>
      </c>
      <c r="D4158" s="38" t="s">
        <v>8254</v>
      </c>
      <c r="E4158" s="38"/>
      <c r="F4158" s="38" t="s">
        <v>8255</v>
      </c>
      <c r="K4158" s="44">
        <v>7.26</v>
      </c>
    </row>
    <row r="4159" spans="3:11">
      <c r="C4159" s="38" t="s">
        <v>1386</v>
      </c>
      <c r="D4159" s="38" t="s">
        <v>8256</v>
      </c>
      <c r="E4159" s="38"/>
      <c r="F4159" s="38" t="s">
        <v>8257</v>
      </c>
      <c r="K4159" s="44">
        <v>56</v>
      </c>
    </row>
    <row r="4160" spans="3:11">
      <c r="C4160" s="38" t="s">
        <v>1386</v>
      </c>
      <c r="D4160" s="38" t="s">
        <v>11040</v>
      </c>
      <c r="E4160" s="38"/>
      <c r="F4160" s="38" t="s">
        <v>11041</v>
      </c>
      <c r="K4160" s="44">
        <v>2.11</v>
      </c>
    </row>
    <row r="4161" spans="3:11">
      <c r="C4161" s="38" t="s">
        <v>1386</v>
      </c>
      <c r="D4161" s="38" t="s">
        <v>8258</v>
      </c>
      <c r="E4161" s="38"/>
      <c r="F4161" s="38" t="s">
        <v>8259</v>
      </c>
      <c r="K4161" s="44">
        <v>8.4</v>
      </c>
    </row>
    <row r="4162" spans="3:11">
      <c r="C4162" s="38" t="s">
        <v>1386</v>
      </c>
      <c r="D4162" s="38" t="s">
        <v>8260</v>
      </c>
      <c r="E4162" s="38"/>
      <c r="F4162" s="38" t="s">
        <v>8261</v>
      </c>
      <c r="K4162" s="44">
        <v>7.9</v>
      </c>
    </row>
    <row r="4163" spans="3:11">
      <c r="C4163" s="38" t="s">
        <v>1386</v>
      </c>
      <c r="D4163" s="38" t="s">
        <v>11042</v>
      </c>
      <c r="E4163" s="38"/>
      <c r="F4163" s="38" t="s">
        <v>11043</v>
      </c>
      <c r="K4163" s="44">
        <v>16.25</v>
      </c>
    </row>
    <row r="4164" spans="3:11">
      <c r="C4164" s="38" t="s">
        <v>1386</v>
      </c>
      <c r="D4164" s="38" t="s">
        <v>11044</v>
      </c>
      <c r="E4164" s="38"/>
      <c r="F4164" s="38" t="s">
        <v>11045</v>
      </c>
      <c r="K4164" s="44">
        <v>5.93</v>
      </c>
    </row>
    <row r="4165" spans="3:11">
      <c r="C4165" s="38" t="s">
        <v>1386</v>
      </c>
      <c r="D4165" s="38" t="s">
        <v>8262</v>
      </c>
      <c r="E4165" s="38"/>
      <c r="F4165" s="38" t="s">
        <v>8263</v>
      </c>
      <c r="K4165" s="44">
        <v>-1.53</v>
      </c>
    </row>
    <row r="4166" spans="3:11">
      <c r="C4166" s="38" t="s">
        <v>1386</v>
      </c>
      <c r="D4166" s="38" t="s">
        <v>8264</v>
      </c>
      <c r="E4166" s="38"/>
      <c r="F4166" s="38" t="s">
        <v>8265</v>
      </c>
      <c r="K4166" s="44">
        <v>50.28</v>
      </c>
    </row>
    <row r="4167" spans="3:11">
      <c r="C4167" s="38" t="s">
        <v>1386</v>
      </c>
      <c r="D4167" s="38" t="s">
        <v>11046</v>
      </c>
      <c r="E4167" s="38"/>
      <c r="F4167" s="38" t="s">
        <v>11047</v>
      </c>
      <c r="K4167" s="44">
        <v>9</v>
      </c>
    </row>
    <row r="4168" spans="3:11">
      <c r="C4168" s="38" t="s">
        <v>1386</v>
      </c>
      <c r="D4168" s="38" t="s">
        <v>8266</v>
      </c>
      <c r="E4168" s="38"/>
      <c r="F4168" s="38" t="s">
        <v>8267</v>
      </c>
      <c r="K4168" s="44">
        <v>7.47</v>
      </c>
    </row>
    <row r="4169" spans="3:11">
      <c r="C4169" s="38" t="s">
        <v>1386</v>
      </c>
      <c r="D4169" s="38" t="s">
        <v>8268</v>
      </c>
      <c r="E4169" s="38"/>
      <c r="F4169" s="38" t="s">
        <v>8269</v>
      </c>
      <c r="K4169" s="44">
        <v>1.68</v>
      </c>
    </row>
    <row r="4170" spans="3:11">
      <c r="C4170" s="38" t="s">
        <v>1386</v>
      </c>
      <c r="D4170" s="38" t="s">
        <v>8270</v>
      </c>
      <c r="E4170" s="38"/>
      <c r="F4170" s="38" t="s">
        <v>8271</v>
      </c>
      <c r="K4170" s="44">
        <v>7.06</v>
      </c>
    </row>
    <row r="4171" spans="3:11">
      <c r="C4171" s="38" t="s">
        <v>1386</v>
      </c>
      <c r="D4171" s="38" t="s">
        <v>8272</v>
      </c>
      <c r="E4171" s="38"/>
      <c r="F4171" s="38" t="s">
        <v>8273</v>
      </c>
      <c r="K4171" s="44">
        <v>1.68</v>
      </c>
    </row>
    <row r="4172" spans="3:11">
      <c r="C4172" s="38" t="s">
        <v>1386</v>
      </c>
      <c r="D4172" s="38" t="s">
        <v>11048</v>
      </c>
      <c r="E4172" s="38"/>
      <c r="F4172" s="38" t="s">
        <v>11049</v>
      </c>
      <c r="K4172" s="44">
        <v>1.68</v>
      </c>
    </row>
    <row r="4173" spans="3:11">
      <c r="C4173" s="38" t="s">
        <v>1386</v>
      </c>
      <c r="D4173" s="38" t="s">
        <v>8274</v>
      </c>
      <c r="E4173" s="38"/>
      <c r="F4173" s="38" t="s">
        <v>8275</v>
      </c>
      <c r="K4173" s="44">
        <v>21.23</v>
      </c>
    </row>
    <row r="4174" spans="3:11">
      <c r="C4174" s="38" t="s">
        <v>1386</v>
      </c>
      <c r="D4174" s="38" t="s">
        <v>8276</v>
      </c>
      <c r="E4174" s="38"/>
      <c r="F4174" s="38" t="s">
        <v>8277</v>
      </c>
      <c r="K4174" s="44">
        <v>17.93</v>
      </c>
    </row>
    <row r="4175" spans="3:11">
      <c r="C4175" s="38" t="s">
        <v>1386</v>
      </c>
      <c r="D4175" s="38" t="s">
        <v>8278</v>
      </c>
      <c r="E4175" s="38"/>
      <c r="F4175" s="38" t="s">
        <v>8279</v>
      </c>
      <c r="K4175" s="44">
        <v>5.04</v>
      </c>
    </row>
    <row r="4176" spans="3:11">
      <c r="C4176" s="38" t="s">
        <v>1386</v>
      </c>
      <c r="D4176" s="38" t="s">
        <v>8280</v>
      </c>
      <c r="E4176" s="38"/>
      <c r="F4176" s="38" t="s">
        <v>8281</v>
      </c>
      <c r="K4176" s="44">
        <v>2.82</v>
      </c>
    </row>
    <row r="4177" spans="3:11">
      <c r="C4177" s="38" t="s">
        <v>1386</v>
      </c>
      <c r="D4177" s="38" t="s">
        <v>8282</v>
      </c>
      <c r="E4177" s="38"/>
      <c r="F4177" s="38" t="s">
        <v>8283</v>
      </c>
      <c r="K4177" s="44">
        <v>27.62</v>
      </c>
    </row>
    <row r="4178" spans="3:11">
      <c r="C4178" s="38" t="s">
        <v>1386</v>
      </c>
      <c r="D4178" s="38" t="s">
        <v>8284</v>
      </c>
      <c r="E4178" s="38"/>
      <c r="F4178" s="38" t="s">
        <v>8285</v>
      </c>
      <c r="K4178" s="44">
        <v>1.64</v>
      </c>
    </row>
    <row r="4179" spans="3:11">
      <c r="C4179" s="38" t="s">
        <v>1386</v>
      </c>
      <c r="D4179" s="38" t="s">
        <v>8286</v>
      </c>
      <c r="E4179" s="38"/>
      <c r="F4179" s="38" t="s">
        <v>8287</v>
      </c>
      <c r="K4179" s="44">
        <v>3.55</v>
      </c>
    </row>
    <row r="4180" spans="3:11">
      <c r="C4180" s="38" t="s">
        <v>1386</v>
      </c>
      <c r="D4180" s="38" t="s">
        <v>8288</v>
      </c>
      <c r="E4180" s="38"/>
      <c r="F4180" s="38" t="s">
        <v>8289</v>
      </c>
      <c r="K4180" s="44">
        <v>74.569999999999993</v>
      </c>
    </row>
    <row r="4181" spans="3:11">
      <c r="C4181" s="38" t="s">
        <v>1386</v>
      </c>
      <c r="D4181" s="38" t="s">
        <v>8290</v>
      </c>
      <c r="E4181" s="38"/>
      <c r="F4181" s="38" t="s">
        <v>8291</v>
      </c>
      <c r="K4181" s="44">
        <v>5.04</v>
      </c>
    </row>
    <row r="4182" spans="3:11">
      <c r="C4182" s="38" t="s">
        <v>1386</v>
      </c>
      <c r="D4182" s="38" t="s">
        <v>8292</v>
      </c>
      <c r="E4182" s="38"/>
      <c r="F4182" s="38" t="s">
        <v>8293</v>
      </c>
      <c r="K4182" s="44">
        <v>78.27</v>
      </c>
    </row>
    <row r="4183" spans="3:11">
      <c r="C4183" s="38" t="s">
        <v>1386</v>
      </c>
      <c r="D4183" s="38" t="s">
        <v>8294</v>
      </c>
      <c r="E4183" s="38"/>
      <c r="F4183" s="38" t="s">
        <v>8295</v>
      </c>
      <c r="K4183" s="44">
        <v>5.71</v>
      </c>
    </row>
    <row r="4184" spans="3:11">
      <c r="C4184" s="38" t="s">
        <v>1386</v>
      </c>
      <c r="D4184" s="38" t="s">
        <v>8296</v>
      </c>
      <c r="E4184" s="38"/>
      <c r="F4184" s="38" t="s">
        <v>8297</v>
      </c>
      <c r="K4184" s="44">
        <v>1.68</v>
      </c>
    </row>
    <row r="4185" spans="3:11">
      <c r="C4185" s="38" t="s">
        <v>1386</v>
      </c>
      <c r="D4185" s="38" t="s">
        <v>8298</v>
      </c>
      <c r="E4185" s="38"/>
      <c r="F4185" s="38" t="s">
        <v>8299</v>
      </c>
      <c r="K4185" s="44">
        <v>112.79</v>
      </c>
    </row>
    <row r="4186" spans="3:11">
      <c r="C4186" s="38" t="s">
        <v>1386</v>
      </c>
      <c r="D4186" s="38" t="s">
        <v>11050</v>
      </c>
      <c r="E4186" s="38"/>
      <c r="F4186" s="38" t="s">
        <v>11051</v>
      </c>
      <c r="K4186" s="44">
        <v>-1.68</v>
      </c>
    </row>
    <row r="4187" spans="3:11">
      <c r="C4187" s="38" t="s">
        <v>1386</v>
      </c>
      <c r="D4187" s="38" t="s">
        <v>8300</v>
      </c>
      <c r="E4187" s="38"/>
      <c r="F4187" s="38" t="s">
        <v>8301</v>
      </c>
      <c r="K4187" s="44">
        <v>5.04</v>
      </c>
    </row>
    <row r="4188" spans="3:11">
      <c r="C4188" s="38" t="s">
        <v>1386</v>
      </c>
      <c r="D4188" s="38" t="s">
        <v>8302</v>
      </c>
      <c r="E4188" s="38"/>
      <c r="F4188" s="38" t="s">
        <v>8303</v>
      </c>
      <c r="K4188" s="44">
        <v>4.13</v>
      </c>
    </row>
    <row r="4189" spans="3:11">
      <c r="C4189" s="38" t="s">
        <v>1386</v>
      </c>
      <c r="D4189" s="38" t="s">
        <v>8304</v>
      </c>
      <c r="E4189" s="38"/>
      <c r="F4189" s="38" t="s">
        <v>8305</v>
      </c>
      <c r="K4189" s="44">
        <v>3.39</v>
      </c>
    </row>
    <row r="4190" spans="3:11">
      <c r="C4190" s="38" t="s">
        <v>1386</v>
      </c>
      <c r="D4190" s="38" t="s">
        <v>8306</v>
      </c>
      <c r="E4190" s="38"/>
      <c r="F4190" s="38" t="s">
        <v>8307</v>
      </c>
      <c r="K4190" s="44">
        <v>5.04</v>
      </c>
    </row>
    <row r="4191" spans="3:11">
      <c r="C4191" s="38" t="s">
        <v>1386</v>
      </c>
      <c r="D4191" s="38" t="s">
        <v>8308</v>
      </c>
      <c r="E4191" s="38"/>
      <c r="F4191" s="38" t="s">
        <v>8309</v>
      </c>
      <c r="K4191" s="44">
        <v>3.44</v>
      </c>
    </row>
    <row r="4192" spans="3:11">
      <c r="C4192" s="38" t="s">
        <v>1386</v>
      </c>
      <c r="D4192" s="38" t="s">
        <v>8310</v>
      </c>
      <c r="E4192" s="38"/>
      <c r="F4192" s="38" t="s">
        <v>8311</v>
      </c>
      <c r="K4192" s="44">
        <v>3.82</v>
      </c>
    </row>
    <row r="4193" spans="3:11">
      <c r="C4193" s="38" t="s">
        <v>1386</v>
      </c>
      <c r="D4193" s="38" t="s">
        <v>8312</v>
      </c>
      <c r="E4193" s="38"/>
      <c r="F4193" s="38" t="s">
        <v>8313</v>
      </c>
      <c r="K4193" s="44">
        <v>5.04</v>
      </c>
    </row>
    <row r="4194" spans="3:11">
      <c r="C4194" s="38" t="s">
        <v>1386</v>
      </c>
      <c r="D4194" s="38" t="s">
        <v>8314</v>
      </c>
      <c r="E4194" s="38"/>
      <c r="F4194" s="38" t="s">
        <v>8315</v>
      </c>
      <c r="K4194" s="44">
        <v>2.67</v>
      </c>
    </row>
    <row r="4195" spans="3:11">
      <c r="C4195" s="38" t="s">
        <v>1386</v>
      </c>
      <c r="D4195" s="38" t="s">
        <v>8316</v>
      </c>
      <c r="E4195" s="38"/>
      <c r="F4195" s="38" t="s">
        <v>8317</v>
      </c>
      <c r="K4195" s="44">
        <v>2.93</v>
      </c>
    </row>
    <row r="4196" spans="3:11">
      <c r="C4196" s="38" t="s">
        <v>1386</v>
      </c>
      <c r="D4196" s="38" t="s">
        <v>8318</v>
      </c>
      <c r="E4196" s="38"/>
      <c r="F4196" s="38" t="s">
        <v>8319</v>
      </c>
      <c r="K4196" s="44">
        <v>3.17</v>
      </c>
    </row>
    <row r="4197" spans="3:11">
      <c r="C4197" s="38" t="s">
        <v>1386</v>
      </c>
      <c r="D4197" s="38" t="s">
        <v>11052</v>
      </c>
      <c r="E4197" s="38"/>
      <c r="F4197" s="38" t="s">
        <v>11053</v>
      </c>
      <c r="K4197" s="44">
        <v>1.68</v>
      </c>
    </row>
    <row r="4198" spans="3:11">
      <c r="C4198" s="38" t="s">
        <v>1386</v>
      </c>
      <c r="D4198" s="38" t="s">
        <v>8320</v>
      </c>
      <c r="E4198" s="38"/>
      <c r="F4198" s="38" t="s">
        <v>8321</v>
      </c>
      <c r="K4198" s="44">
        <v>8.8699999999999992</v>
      </c>
    </row>
    <row r="4199" spans="3:11">
      <c r="C4199" s="38" t="s">
        <v>1386</v>
      </c>
      <c r="D4199" s="38" t="s">
        <v>8322</v>
      </c>
      <c r="E4199" s="38"/>
      <c r="F4199" s="38" t="s">
        <v>8323</v>
      </c>
      <c r="K4199" s="44">
        <v>11.71</v>
      </c>
    </row>
    <row r="4200" spans="3:11">
      <c r="C4200" s="38" t="s">
        <v>1386</v>
      </c>
      <c r="D4200" s="38" t="s">
        <v>8324</v>
      </c>
      <c r="E4200" s="38"/>
      <c r="F4200" s="38" t="s">
        <v>8325</v>
      </c>
      <c r="K4200" s="44">
        <v>1.83</v>
      </c>
    </row>
    <row r="4201" spans="3:11">
      <c r="C4201" s="38" t="s">
        <v>1386</v>
      </c>
      <c r="D4201" s="38" t="s">
        <v>8326</v>
      </c>
      <c r="E4201" s="38"/>
      <c r="F4201" s="38" t="s">
        <v>8327</v>
      </c>
      <c r="K4201" s="44">
        <v>67.81</v>
      </c>
    </row>
    <row r="4202" spans="3:11">
      <c r="C4202" s="38" t="s">
        <v>1386</v>
      </c>
      <c r="D4202" s="38" t="s">
        <v>8328</v>
      </c>
      <c r="E4202" s="38"/>
      <c r="F4202" s="38" t="s">
        <v>8329</v>
      </c>
      <c r="K4202" s="44">
        <v>0.56000000000000005</v>
      </c>
    </row>
    <row r="4203" spans="3:11">
      <c r="C4203" s="38" t="s">
        <v>1386</v>
      </c>
      <c r="D4203" s="38" t="s">
        <v>8330</v>
      </c>
      <c r="E4203" s="38"/>
      <c r="F4203" s="38" t="s">
        <v>8331</v>
      </c>
      <c r="K4203" s="44">
        <v>7.15</v>
      </c>
    </row>
    <row r="4204" spans="3:11">
      <c r="C4204" s="38" t="s">
        <v>1386</v>
      </c>
      <c r="D4204" s="38" t="s">
        <v>8332</v>
      </c>
      <c r="E4204" s="38"/>
      <c r="F4204" s="38" t="s">
        <v>8333</v>
      </c>
      <c r="K4204" s="44">
        <v>5.04</v>
      </c>
    </row>
    <row r="4205" spans="3:11">
      <c r="C4205" s="38" t="s">
        <v>1386</v>
      </c>
      <c r="D4205" s="38" t="s">
        <v>8334</v>
      </c>
      <c r="E4205" s="38"/>
      <c r="F4205" s="38" t="s">
        <v>8335</v>
      </c>
      <c r="K4205" s="44">
        <v>0.51</v>
      </c>
    </row>
    <row r="4206" spans="3:11">
      <c r="C4206" s="38" t="s">
        <v>1386</v>
      </c>
      <c r="D4206" s="38" t="s">
        <v>8336</v>
      </c>
      <c r="E4206" s="38"/>
      <c r="F4206" s="38" t="s">
        <v>8337</v>
      </c>
      <c r="K4206" s="44">
        <v>19.71</v>
      </c>
    </row>
    <row r="4207" spans="3:11">
      <c r="C4207" s="38" t="s">
        <v>1386</v>
      </c>
      <c r="D4207" s="38" t="s">
        <v>8338</v>
      </c>
      <c r="E4207" s="38"/>
      <c r="F4207" s="38" t="s">
        <v>8339</v>
      </c>
      <c r="K4207" s="44">
        <v>19.16</v>
      </c>
    </row>
    <row r="4208" spans="3:11">
      <c r="C4208" s="38" t="s">
        <v>1386</v>
      </c>
      <c r="D4208" s="38" t="s">
        <v>8340</v>
      </c>
      <c r="E4208" s="38"/>
      <c r="F4208" s="38" t="s">
        <v>8341</v>
      </c>
      <c r="K4208" s="44">
        <v>5.08</v>
      </c>
    </row>
    <row r="4209" spans="3:11">
      <c r="C4209" s="38" t="s">
        <v>1386</v>
      </c>
      <c r="D4209" s="38" t="s">
        <v>11054</v>
      </c>
      <c r="E4209" s="38"/>
      <c r="F4209" s="38" t="s">
        <v>11055</v>
      </c>
      <c r="K4209" s="44">
        <v>1.71</v>
      </c>
    </row>
    <row r="4210" spans="3:11">
      <c r="C4210" s="38" t="s">
        <v>1386</v>
      </c>
      <c r="D4210" s="38" t="s">
        <v>8342</v>
      </c>
      <c r="E4210" s="38"/>
      <c r="F4210" s="38" t="s">
        <v>8343</v>
      </c>
      <c r="K4210" s="44">
        <v>5.04</v>
      </c>
    </row>
    <row r="4211" spans="3:11">
      <c r="C4211" s="38" t="s">
        <v>1386</v>
      </c>
      <c r="D4211" s="38" t="s">
        <v>8344</v>
      </c>
      <c r="E4211" s="38"/>
      <c r="F4211" s="38" t="s">
        <v>8345</v>
      </c>
      <c r="K4211" s="44">
        <v>10.08</v>
      </c>
    </row>
    <row r="4212" spans="3:11">
      <c r="C4212" s="38" t="s">
        <v>1386</v>
      </c>
      <c r="D4212" s="38" t="s">
        <v>8346</v>
      </c>
      <c r="E4212" s="38"/>
      <c r="F4212" s="38" t="s">
        <v>8347</v>
      </c>
      <c r="K4212" s="44">
        <v>9.2799999999999994</v>
      </c>
    </row>
    <row r="4213" spans="3:11">
      <c r="C4213" s="38" t="s">
        <v>1386</v>
      </c>
      <c r="D4213" s="38" t="s">
        <v>8348</v>
      </c>
      <c r="E4213" s="38"/>
      <c r="F4213" s="38" t="s">
        <v>8349</v>
      </c>
      <c r="K4213" s="44">
        <v>-0.89</v>
      </c>
    </row>
    <row r="4214" spans="3:11">
      <c r="C4214" s="38" t="s">
        <v>1386</v>
      </c>
      <c r="D4214" s="38" t="s">
        <v>8350</v>
      </c>
      <c r="E4214" s="38"/>
      <c r="F4214" s="38" t="s">
        <v>8351</v>
      </c>
      <c r="K4214" s="44">
        <v>5.04</v>
      </c>
    </row>
    <row r="4215" spans="3:11">
      <c r="C4215" s="38" t="s">
        <v>1386</v>
      </c>
      <c r="D4215" s="38" t="s">
        <v>8352</v>
      </c>
      <c r="E4215" s="38"/>
      <c r="F4215" s="38" t="s">
        <v>8353</v>
      </c>
      <c r="K4215" s="44">
        <v>26.18</v>
      </c>
    </row>
    <row r="4216" spans="3:11">
      <c r="C4216" s="38" t="s">
        <v>1386</v>
      </c>
      <c r="D4216" s="38" t="s">
        <v>8354</v>
      </c>
      <c r="E4216" s="38"/>
      <c r="F4216" s="38" t="s">
        <v>8355</v>
      </c>
      <c r="K4216" s="44">
        <v>8.14</v>
      </c>
    </row>
    <row r="4217" spans="3:11">
      <c r="C4217" s="38" t="s">
        <v>1386</v>
      </c>
      <c r="D4217" s="38" t="s">
        <v>8356</v>
      </c>
      <c r="E4217" s="38"/>
      <c r="F4217" s="38" t="s">
        <v>8357</v>
      </c>
      <c r="K4217" s="44">
        <v>30.92</v>
      </c>
    </row>
    <row r="4218" spans="3:11">
      <c r="C4218" s="38" t="s">
        <v>1386</v>
      </c>
      <c r="D4218" s="38" t="s">
        <v>8358</v>
      </c>
      <c r="E4218" s="38"/>
      <c r="F4218" s="38" t="s">
        <v>8359</v>
      </c>
      <c r="K4218" s="44">
        <v>14.02</v>
      </c>
    </row>
    <row r="4219" spans="3:11">
      <c r="C4219" s="38" t="s">
        <v>1386</v>
      </c>
      <c r="D4219" s="38" t="s">
        <v>8360</v>
      </c>
      <c r="E4219" s="38"/>
      <c r="F4219" s="38" t="s">
        <v>8361</v>
      </c>
      <c r="K4219" s="44">
        <v>3.42</v>
      </c>
    </row>
    <row r="4220" spans="3:11">
      <c r="C4220" s="38" t="s">
        <v>1386</v>
      </c>
      <c r="D4220" s="38" t="s">
        <v>8362</v>
      </c>
      <c r="E4220" s="38"/>
      <c r="F4220" s="38" t="s">
        <v>8363</v>
      </c>
      <c r="K4220" s="44">
        <v>12.79</v>
      </c>
    </row>
    <row r="4221" spans="3:11">
      <c r="C4221" s="38" t="s">
        <v>1386</v>
      </c>
      <c r="D4221" s="38" t="s">
        <v>8364</v>
      </c>
      <c r="E4221" s="38"/>
      <c r="F4221" s="38" t="s">
        <v>8365</v>
      </c>
      <c r="K4221" s="44">
        <v>16.8</v>
      </c>
    </row>
    <row r="4222" spans="3:11">
      <c r="C4222" s="38" t="s">
        <v>1386</v>
      </c>
      <c r="D4222" s="38" t="s">
        <v>8366</v>
      </c>
      <c r="E4222" s="38"/>
      <c r="F4222" s="38" t="s">
        <v>8367</v>
      </c>
      <c r="K4222" s="44">
        <v>5.2</v>
      </c>
    </row>
    <row r="4223" spans="3:11">
      <c r="C4223" s="38" t="s">
        <v>1386</v>
      </c>
      <c r="D4223" s="38" t="s">
        <v>8368</v>
      </c>
      <c r="E4223" s="38"/>
      <c r="F4223" s="38" t="s">
        <v>8369</v>
      </c>
      <c r="K4223" s="44">
        <v>5.45</v>
      </c>
    </row>
    <row r="4224" spans="3:11">
      <c r="C4224" s="38" t="s">
        <v>1386</v>
      </c>
      <c r="D4224" s="38" t="s">
        <v>8370</v>
      </c>
      <c r="E4224" s="38"/>
      <c r="F4224" s="38" t="s">
        <v>8371</v>
      </c>
      <c r="K4224" s="44">
        <v>3.39</v>
      </c>
    </row>
    <row r="4225" spans="3:11">
      <c r="C4225" s="38" t="s">
        <v>1386</v>
      </c>
      <c r="D4225" s="38" t="s">
        <v>8372</v>
      </c>
      <c r="E4225" s="38"/>
      <c r="F4225" s="38" t="s">
        <v>8373</v>
      </c>
      <c r="K4225" s="44">
        <v>3.36</v>
      </c>
    </row>
    <row r="4226" spans="3:11">
      <c r="C4226" s="38" t="s">
        <v>1386</v>
      </c>
      <c r="D4226" s="38" t="s">
        <v>11056</v>
      </c>
      <c r="E4226" s="38"/>
      <c r="F4226" s="38" t="s">
        <v>11057</v>
      </c>
      <c r="K4226" s="44">
        <v>7.15</v>
      </c>
    </row>
    <row r="4227" spans="3:11">
      <c r="C4227" s="38" t="s">
        <v>1386</v>
      </c>
      <c r="D4227" s="38" t="s">
        <v>8374</v>
      </c>
      <c r="E4227" s="38"/>
      <c r="F4227" s="38" t="s">
        <v>8375</v>
      </c>
      <c r="K4227" s="44">
        <v>5.04</v>
      </c>
    </row>
    <row r="4228" spans="3:11">
      <c r="C4228" s="38" t="s">
        <v>1386</v>
      </c>
      <c r="D4228" s="38" t="s">
        <v>8376</v>
      </c>
      <c r="E4228" s="38"/>
      <c r="F4228" s="38" t="s">
        <v>8377</v>
      </c>
      <c r="K4228" s="44">
        <v>1.75</v>
      </c>
    </row>
    <row r="4229" spans="3:11">
      <c r="C4229" s="38" t="s">
        <v>1386</v>
      </c>
      <c r="D4229" s="38" t="s">
        <v>8378</v>
      </c>
      <c r="E4229" s="38"/>
      <c r="F4229" s="38" t="s">
        <v>8379</v>
      </c>
      <c r="K4229" s="44">
        <v>16.600000000000001</v>
      </c>
    </row>
    <row r="4230" spans="3:11">
      <c r="C4230" s="38" t="s">
        <v>1386</v>
      </c>
      <c r="D4230" s="38" t="s">
        <v>8380</v>
      </c>
      <c r="E4230" s="38"/>
      <c r="F4230" s="38" t="s">
        <v>8381</v>
      </c>
      <c r="K4230" s="44">
        <v>2.82</v>
      </c>
    </row>
    <row r="4231" spans="3:11">
      <c r="C4231" s="38" t="s">
        <v>1386</v>
      </c>
      <c r="D4231" s="38" t="s">
        <v>8382</v>
      </c>
      <c r="E4231" s="38"/>
      <c r="F4231" s="38" t="s">
        <v>8383</v>
      </c>
      <c r="K4231" s="44">
        <v>1.68</v>
      </c>
    </row>
    <row r="4232" spans="3:11">
      <c r="C4232" s="38" t="s">
        <v>1386</v>
      </c>
      <c r="D4232" s="38" t="s">
        <v>8384</v>
      </c>
      <c r="E4232" s="38"/>
      <c r="F4232" s="38" t="s">
        <v>8385</v>
      </c>
      <c r="K4232" s="44">
        <v>0.31</v>
      </c>
    </row>
    <row r="4233" spans="3:11">
      <c r="C4233" s="38" t="s">
        <v>1386</v>
      </c>
      <c r="D4233" s="38" t="s">
        <v>8386</v>
      </c>
      <c r="E4233" s="38"/>
      <c r="F4233" s="38" t="s">
        <v>8387</v>
      </c>
      <c r="K4233" s="44">
        <v>131.65</v>
      </c>
    </row>
    <row r="4234" spans="3:11">
      <c r="C4234" s="38" t="s">
        <v>1386</v>
      </c>
      <c r="D4234" s="38" t="s">
        <v>8388</v>
      </c>
      <c r="E4234" s="38"/>
      <c r="F4234" s="38" t="s">
        <v>8389</v>
      </c>
      <c r="K4234" s="44">
        <v>1.78</v>
      </c>
    </row>
    <row r="4235" spans="3:11">
      <c r="C4235" s="38" t="s">
        <v>1386</v>
      </c>
      <c r="D4235" s="38" t="s">
        <v>8390</v>
      </c>
      <c r="E4235" s="38"/>
      <c r="F4235" s="38" t="s">
        <v>8391</v>
      </c>
      <c r="K4235" s="44">
        <v>0.22</v>
      </c>
    </row>
    <row r="4236" spans="3:11">
      <c r="C4236" s="38" t="s">
        <v>1386</v>
      </c>
      <c r="D4236" s="38" t="s">
        <v>11058</v>
      </c>
      <c r="E4236" s="38"/>
      <c r="F4236" s="38" t="s">
        <v>11059</v>
      </c>
      <c r="K4236" s="44">
        <v>1.95</v>
      </c>
    </row>
    <row r="4237" spans="3:11">
      <c r="C4237" s="38" t="s">
        <v>1386</v>
      </c>
      <c r="D4237" s="38" t="s">
        <v>8392</v>
      </c>
      <c r="E4237" s="38"/>
      <c r="F4237" s="38" t="s">
        <v>8393</v>
      </c>
      <c r="K4237" s="44">
        <v>4.96</v>
      </c>
    </row>
    <row r="4238" spans="3:11">
      <c r="C4238" s="38" t="s">
        <v>1386</v>
      </c>
      <c r="D4238" s="38" t="s">
        <v>8394</v>
      </c>
      <c r="E4238" s="38"/>
      <c r="F4238" s="38" t="s">
        <v>8395</v>
      </c>
      <c r="K4238" s="44">
        <v>1.68</v>
      </c>
    </row>
    <row r="4239" spans="3:11">
      <c r="C4239" s="38" t="s">
        <v>1386</v>
      </c>
      <c r="D4239" s="38" t="s">
        <v>8396</v>
      </c>
      <c r="E4239" s="38"/>
      <c r="F4239" s="38" t="s">
        <v>8397</v>
      </c>
      <c r="K4239" s="44">
        <v>10.38</v>
      </c>
    </row>
    <row r="4240" spans="3:11">
      <c r="C4240" s="38" t="s">
        <v>1386</v>
      </c>
      <c r="D4240" s="38" t="s">
        <v>8398</v>
      </c>
      <c r="E4240" s="38"/>
      <c r="F4240" s="38" t="s">
        <v>8399</v>
      </c>
      <c r="K4240" s="44">
        <v>3.45</v>
      </c>
    </row>
    <row r="4241" spans="3:11">
      <c r="C4241" s="38" t="s">
        <v>1386</v>
      </c>
      <c r="D4241" s="38" t="s">
        <v>6661</v>
      </c>
      <c r="E4241" s="38"/>
      <c r="F4241" s="38" t="s">
        <v>6662</v>
      </c>
      <c r="K4241" s="44">
        <v>11.16</v>
      </c>
    </row>
    <row r="4242" spans="3:11">
      <c r="C4242" s="38" t="s">
        <v>1386</v>
      </c>
      <c r="D4242" s="38" t="s">
        <v>8400</v>
      </c>
      <c r="E4242" s="38"/>
      <c r="F4242" s="38" t="s">
        <v>8401</v>
      </c>
      <c r="K4242" s="44">
        <v>5.04</v>
      </c>
    </row>
    <row r="4243" spans="3:11">
      <c r="C4243" s="38" t="s">
        <v>1386</v>
      </c>
      <c r="D4243" s="38" t="s">
        <v>8402</v>
      </c>
      <c r="E4243" s="38"/>
      <c r="F4243" s="38" t="s">
        <v>8403</v>
      </c>
      <c r="K4243" s="44">
        <v>10.09</v>
      </c>
    </row>
    <row r="4244" spans="3:11">
      <c r="C4244" s="38" t="s">
        <v>1386</v>
      </c>
      <c r="D4244" s="38" t="s">
        <v>8404</v>
      </c>
      <c r="E4244" s="38"/>
      <c r="F4244" s="38" t="s">
        <v>8405</v>
      </c>
      <c r="K4244" s="44">
        <v>2.34</v>
      </c>
    </row>
    <row r="4245" spans="3:11">
      <c r="C4245" s="38" t="s">
        <v>1386</v>
      </c>
      <c r="D4245" s="38" t="s">
        <v>8406</v>
      </c>
      <c r="E4245" s="38"/>
      <c r="F4245" s="38" t="s">
        <v>8407</v>
      </c>
      <c r="K4245" s="44">
        <v>3.49</v>
      </c>
    </row>
    <row r="4246" spans="3:11">
      <c r="C4246" s="38" t="s">
        <v>1386</v>
      </c>
      <c r="D4246" s="38" t="s">
        <v>11060</v>
      </c>
      <c r="E4246" s="38"/>
      <c r="F4246" s="38" t="s">
        <v>11061</v>
      </c>
      <c r="K4246" s="44">
        <v>2.98</v>
      </c>
    </row>
    <row r="4247" spans="3:11">
      <c r="C4247" s="38" t="s">
        <v>1386</v>
      </c>
      <c r="D4247" s="38" t="s">
        <v>8408</v>
      </c>
      <c r="E4247" s="38"/>
      <c r="F4247" s="38" t="s">
        <v>8409</v>
      </c>
      <c r="K4247" s="44">
        <v>-0.14000000000000001</v>
      </c>
    </row>
    <row r="4248" spans="3:11">
      <c r="C4248" s="38" t="s">
        <v>1386</v>
      </c>
      <c r="D4248" s="38" t="s">
        <v>8410</v>
      </c>
      <c r="E4248" s="38"/>
      <c r="F4248" s="38" t="s">
        <v>8411</v>
      </c>
      <c r="K4248" s="44">
        <v>3.36</v>
      </c>
    </row>
    <row r="4249" spans="3:11">
      <c r="C4249" s="38" t="s">
        <v>1386</v>
      </c>
      <c r="D4249" s="38" t="s">
        <v>8412</v>
      </c>
      <c r="E4249" s="38"/>
      <c r="F4249" s="38" t="s">
        <v>8413</v>
      </c>
      <c r="K4249" s="44">
        <v>9.27</v>
      </c>
    </row>
    <row r="4250" spans="3:11">
      <c r="C4250" s="38" t="s">
        <v>1386</v>
      </c>
      <c r="D4250" s="38" t="s">
        <v>8414</v>
      </c>
      <c r="E4250" s="38"/>
      <c r="F4250" s="38" t="s">
        <v>8415</v>
      </c>
      <c r="K4250" s="44">
        <v>3.38</v>
      </c>
    </row>
    <row r="4251" spans="3:11">
      <c r="C4251" s="38" t="s">
        <v>1386</v>
      </c>
      <c r="D4251" s="38" t="s">
        <v>8416</v>
      </c>
      <c r="E4251" s="38"/>
      <c r="F4251" s="38" t="s">
        <v>8417</v>
      </c>
      <c r="K4251" s="44">
        <v>5.13</v>
      </c>
    </row>
    <row r="4252" spans="3:11">
      <c r="C4252" s="38" t="s">
        <v>1386</v>
      </c>
      <c r="D4252" s="38" t="s">
        <v>8418</v>
      </c>
      <c r="E4252" s="38"/>
      <c r="F4252" s="38" t="s">
        <v>8419</v>
      </c>
      <c r="K4252" s="44">
        <v>17.600000000000001</v>
      </c>
    </row>
    <row r="4253" spans="3:11">
      <c r="C4253" s="38" t="s">
        <v>1386</v>
      </c>
      <c r="D4253" s="38" t="s">
        <v>8420</v>
      </c>
      <c r="E4253" s="38"/>
      <c r="F4253" s="38" t="s">
        <v>8421</v>
      </c>
      <c r="K4253" s="44">
        <v>5.61</v>
      </c>
    </row>
    <row r="4254" spans="3:11">
      <c r="C4254" s="38" t="s">
        <v>1386</v>
      </c>
      <c r="D4254" s="38" t="s">
        <v>8422</v>
      </c>
      <c r="E4254" s="38"/>
      <c r="F4254" s="38" t="s">
        <v>8423</v>
      </c>
      <c r="K4254" s="44">
        <v>5.25</v>
      </c>
    </row>
    <row r="4255" spans="3:11">
      <c r="C4255" s="38" t="s">
        <v>1386</v>
      </c>
      <c r="D4255" s="38" t="s">
        <v>8424</v>
      </c>
      <c r="E4255" s="38"/>
      <c r="F4255" s="38" t="s">
        <v>8425</v>
      </c>
      <c r="K4255" s="44">
        <v>1.1200000000000001</v>
      </c>
    </row>
    <row r="4256" spans="3:11">
      <c r="C4256" s="38" t="s">
        <v>1386</v>
      </c>
      <c r="D4256" s="38" t="s">
        <v>8426</v>
      </c>
      <c r="E4256" s="38"/>
      <c r="F4256" s="38" t="s">
        <v>8427</v>
      </c>
      <c r="K4256" s="44">
        <v>28.1</v>
      </c>
    </row>
    <row r="4257" spans="3:11">
      <c r="C4257" s="38" t="s">
        <v>1386</v>
      </c>
      <c r="D4257" s="38" t="s">
        <v>8428</v>
      </c>
      <c r="E4257" s="38"/>
      <c r="F4257" s="38" t="s">
        <v>8429</v>
      </c>
      <c r="K4257" s="44">
        <v>5.04</v>
      </c>
    </row>
    <row r="4258" spans="3:11">
      <c r="C4258" s="38" t="s">
        <v>1386</v>
      </c>
      <c r="D4258" s="38" t="s">
        <v>11062</v>
      </c>
      <c r="E4258" s="38"/>
      <c r="F4258" s="38" t="s">
        <v>11063</v>
      </c>
      <c r="K4258" s="44">
        <v>16.89</v>
      </c>
    </row>
    <row r="4259" spans="3:11">
      <c r="C4259" s="38" t="s">
        <v>1386</v>
      </c>
      <c r="D4259" s="38" t="s">
        <v>8430</v>
      </c>
      <c r="E4259" s="38"/>
      <c r="F4259" s="38" t="s">
        <v>8431</v>
      </c>
      <c r="K4259" s="44">
        <v>13.88</v>
      </c>
    </row>
    <row r="4260" spans="3:11">
      <c r="C4260" s="38" t="s">
        <v>1386</v>
      </c>
      <c r="D4260" s="38" t="s">
        <v>8432</v>
      </c>
      <c r="E4260" s="38"/>
      <c r="F4260" s="38" t="s">
        <v>8433</v>
      </c>
      <c r="K4260" s="44">
        <v>26.66</v>
      </c>
    </row>
    <row r="4261" spans="3:11">
      <c r="C4261" s="38" t="s">
        <v>1386</v>
      </c>
      <c r="D4261" s="38" t="s">
        <v>8434</v>
      </c>
      <c r="E4261" s="38"/>
      <c r="F4261" s="38" t="s">
        <v>8435</v>
      </c>
      <c r="K4261" s="44">
        <v>5.04</v>
      </c>
    </row>
    <row r="4262" spans="3:11">
      <c r="C4262" s="38" t="s">
        <v>1386</v>
      </c>
      <c r="D4262" s="38" t="s">
        <v>8436</v>
      </c>
      <c r="E4262" s="38"/>
      <c r="F4262" s="38" t="s">
        <v>8437</v>
      </c>
      <c r="K4262" s="44">
        <v>2.33</v>
      </c>
    </row>
    <row r="4263" spans="3:11">
      <c r="C4263" s="38" t="s">
        <v>1386</v>
      </c>
      <c r="D4263" s="38" t="s">
        <v>8438</v>
      </c>
      <c r="E4263" s="38"/>
      <c r="F4263" s="38" t="s">
        <v>8439</v>
      </c>
      <c r="K4263" s="44">
        <v>5.84</v>
      </c>
    </row>
    <row r="4264" spans="3:11">
      <c r="C4264" s="38" t="s">
        <v>1386</v>
      </c>
      <c r="D4264" s="38" t="s">
        <v>8440</v>
      </c>
      <c r="E4264" s="38"/>
      <c r="F4264" s="38" t="s">
        <v>8441</v>
      </c>
      <c r="K4264" s="44">
        <v>4.29</v>
      </c>
    </row>
    <row r="4265" spans="3:11">
      <c r="C4265" s="38" t="s">
        <v>1386</v>
      </c>
      <c r="D4265" s="38" t="s">
        <v>8442</v>
      </c>
      <c r="E4265" s="38"/>
      <c r="F4265" s="38" t="s">
        <v>8443</v>
      </c>
      <c r="K4265" s="44">
        <v>13.35</v>
      </c>
    </row>
    <row r="4266" spans="3:11">
      <c r="C4266" s="38" t="s">
        <v>1386</v>
      </c>
      <c r="D4266" s="38" t="s">
        <v>8444</v>
      </c>
      <c r="E4266" s="38"/>
      <c r="F4266" s="38" t="s">
        <v>8445</v>
      </c>
      <c r="K4266" s="44">
        <v>-2.34</v>
      </c>
    </row>
    <row r="4267" spans="3:11">
      <c r="C4267" s="38" t="s">
        <v>1386</v>
      </c>
      <c r="D4267" s="38" t="s">
        <v>8446</v>
      </c>
      <c r="E4267" s="38"/>
      <c r="F4267" s="38" t="s">
        <v>8447</v>
      </c>
      <c r="K4267" s="44">
        <v>15.12</v>
      </c>
    </row>
    <row r="4268" spans="3:11">
      <c r="C4268" s="38" t="s">
        <v>1386</v>
      </c>
      <c r="D4268" s="38" t="s">
        <v>8448</v>
      </c>
      <c r="E4268" s="38"/>
      <c r="F4268" s="38" t="s">
        <v>8449</v>
      </c>
      <c r="K4268" s="44">
        <v>1.68</v>
      </c>
    </row>
    <row r="4269" spans="3:11">
      <c r="C4269" s="38" t="s">
        <v>1386</v>
      </c>
      <c r="D4269" s="38" t="s">
        <v>8450</v>
      </c>
      <c r="E4269" s="38"/>
      <c r="F4269" s="38" t="s">
        <v>8451</v>
      </c>
      <c r="K4269" s="44">
        <v>1.68</v>
      </c>
    </row>
    <row r="4270" spans="3:11">
      <c r="C4270" s="38" t="s">
        <v>1386</v>
      </c>
      <c r="D4270" s="38" t="s">
        <v>8452</v>
      </c>
      <c r="E4270" s="38"/>
      <c r="F4270" s="38" t="s">
        <v>8453</v>
      </c>
      <c r="K4270" s="44">
        <v>3.36</v>
      </c>
    </row>
    <row r="4271" spans="3:11">
      <c r="C4271" s="38" t="s">
        <v>1386</v>
      </c>
      <c r="D4271" s="38" t="s">
        <v>8454</v>
      </c>
      <c r="E4271" s="38"/>
      <c r="F4271" s="38" t="s">
        <v>8455</v>
      </c>
      <c r="K4271" s="44">
        <v>3.17</v>
      </c>
    </row>
    <row r="4272" spans="3:11">
      <c r="C4272" s="38" t="s">
        <v>1386</v>
      </c>
      <c r="D4272" s="38" t="s">
        <v>8456</v>
      </c>
      <c r="E4272" s="38"/>
      <c r="F4272" s="38" t="s">
        <v>8457</v>
      </c>
      <c r="K4272" s="44">
        <v>10.47</v>
      </c>
    </row>
    <row r="4273" spans="3:11">
      <c r="C4273" s="38" t="s">
        <v>1386</v>
      </c>
      <c r="D4273" s="38" t="s">
        <v>8458</v>
      </c>
      <c r="E4273" s="38"/>
      <c r="F4273" s="38" t="s">
        <v>8459</v>
      </c>
      <c r="K4273" s="44">
        <v>1.98</v>
      </c>
    </row>
    <row r="4274" spans="3:11">
      <c r="C4274" s="38" t="s">
        <v>1386</v>
      </c>
      <c r="D4274" s="38" t="s">
        <v>8460</v>
      </c>
      <c r="E4274" s="38"/>
      <c r="F4274" s="38" t="s">
        <v>8461</v>
      </c>
      <c r="K4274" s="44">
        <v>3.36</v>
      </c>
    </row>
    <row r="4275" spans="3:11">
      <c r="C4275" s="38" t="s">
        <v>1386</v>
      </c>
      <c r="D4275" s="38" t="s">
        <v>8462</v>
      </c>
      <c r="E4275" s="38"/>
      <c r="F4275" s="38" t="s">
        <v>8463</v>
      </c>
      <c r="K4275" s="44">
        <v>2.5099999999999998</v>
      </c>
    </row>
    <row r="4276" spans="3:11">
      <c r="C4276" s="38" t="s">
        <v>1386</v>
      </c>
      <c r="D4276" s="38" t="s">
        <v>8464</v>
      </c>
      <c r="E4276" s="38"/>
      <c r="F4276" s="38" t="s">
        <v>8465</v>
      </c>
      <c r="K4276" s="44">
        <v>0.18</v>
      </c>
    </row>
    <row r="4277" spans="3:11">
      <c r="C4277" s="38" t="s">
        <v>1386</v>
      </c>
      <c r="D4277" s="38" t="s">
        <v>8466</v>
      </c>
      <c r="E4277" s="38"/>
      <c r="F4277" s="38" t="s">
        <v>8467</v>
      </c>
      <c r="K4277" s="44">
        <v>4.2300000000000004</v>
      </c>
    </row>
    <row r="4278" spans="3:11">
      <c r="C4278" s="38" t="s">
        <v>1386</v>
      </c>
      <c r="D4278" s="38" t="s">
        <v>8468</v>
      </c>
      <c r="E4278" s="38"/>
      <c r="F4278" s="38" t="s">
        <v>8469</v>
      </c>
      <c r="K4278" s="44">
        <v>3.82</v>
      </c>
    </row>
    <row r="4279" spans="3:11">
      <c r="C4279" s="38" t="s">
        <v>1386</v>
      </c>
      <c r="D4279" s="38" t="s">
        <v>8470</v>
      </c>
      <c r="E4279" s="38"/>
      <c r="F4279" s="38" t="s">
        <v>8471</v>
      </c>
      <c r="K4279" s="44">
        <v>1.87</v>
      </c>
    </row>
    <row r="4280" spans="3:11">
      <c r="C4280" s="38" t="s">
        <v>1386</v>
      </c>
      <c r="D4280" s="38" t="s">
        <v>8472</v>
      </c>
      <c r="E4280" s="38"/>
      <c r="F4280" s="38" t="s">
        <v>8473</v>
      </c>
      <c r="K4280" s="44">
        <v>3.36</v>
      </c>
    </row>
    <row r="4281" spans="3:11">
      <c r="C4281" s="38" t="s">
        <v>1386</v>
      </c>
      <c r="D4281" s="38" t="s">
        <v>8474</v>
      </c>
      <c r="E4281" s="38"/>
      <c r="F4281" s="38" t="s">
        <v>8475</v>
      </c>
      <c r="K4281" s="44">
        <v>45.51</v>
      </c>
    </row>
    <row r="4282" spans="3:11">
      <c r="C4282" s="38" t="s">
        <v>1386</v>
      </c>
      <c r="D4282" s="38" t="s">
        <v>8476</v>
      </c>
      <c r="E4282" s="38"/>
      <c r="F4282" s="38" t="s">
        <v>8477</v>
      </c>
      <c r="K4282" s="44">
        <v>1.72</v>
      </c>
    </row>
    <row r="4283" spans="3:11">
      <c r="C4283" s="38" t="s">
        <v>1386</v>
      </c>
      <c r="D4283" s="38" t="s">
        <v>8478</v>
      </c>
      <c r="E4283" s="38"/>
      <c r="F4283" s="38" t="s">
        <v>8479</v>
      </c>
      <c r="K4283" s="44">
        <v>1.68</v>
      </c>
    </row>
    <row r="4284" spans="3:11">
      <c r="C4284" s="38" t="s">
        <v>1386</v>
      </c>
      <c r="D4284" s="38" t="s">
        <v>8480</v>
      </c>
      <c r="E4284" s="38"/>
      <c r="F4284" s="38" t="s">
        <v>8481</v>
      </c>
      <c r="K4284" s="44">
        <v>1.96</v>
      </c>
    </row>
    <row r="4285" spans="3:11">
      <c r="C4285" s="38" t="s">
        <v>1386</v>
      </c>
      <c r="D4285" s="38" t="s">
        <v>8482</v>
      </c>
      <c r="E4285" s="38"/>
      <c r="F4285" s="38" t="s">
        <v>8483</v>
      </c>
      <c r="K4285" s="44">
        <v>5.04</v>
      </c>
    </row>
    <row r="4286" spans="3:11">
      <c r="C4286" s="38" t="s">
        <v>1386</v>
      </c>
      <c r="D4286" s="38" t="s">
        <v>8484</v>
      </c>
      <c r="E4286" s="38"/>
      <c r="F4286" s="38" t="s">
        <v>8485</v>
      </c>
      <c r="K4286" s="44">
        <v>0.94</v>
      </c>
    </row>
    <row r="4287" spans="3:11">
      <c r="C4287" s="38" t="s">
        <v>1386</v>
      </c>
      <c r="D4287" s="38" t="s">
        <v>8486</v>
      </c>
      <c r="E4287" s="38"/>
      <c r="F4287" s="38" t="s">
        <v>8487</v>
      </c>
      <c r="K4287" s="44">
        <v>7.84</v>
      </c>
    </row>
    <row r="4288" spans="3:11">
      <c r="C4288" s="38" t="s">
        <v>1386</v>
      </c>
      <c r="D4288" s="38" t="s">
        <v>8488</v>
      </c>
      <c r="E4288" s="38"/>
      <c r="F4288" s="38" t="s">
        <v>8489</v>
      </c>
      <c r="K4288" s="44">
        <v>5.2</v>
      </c>
    </row>
    <row r="4289" spans="3:11">
      <c r="C4289" s="38" t="s">
        <v>1386</v>
      </c>
      <c r="D4289" s="38" t="s">
        <v>8490</v>
      </c>
      <c r="E4289" s="38"/>
      <c r="F4289" s="38" t="s">
        <v>8491</v>
      </c>
      <c r="K4289" s="44">
        <v>8.4</v>
      </c>
    </row>
    <row r="4290" spans="3:11">
      <c r="C4290" s="38" t="s">
        <v>1386</v>
      </c>
      <c r="D4290" s="38" t="s">
        <v>8492</v>
      </c>
      <c r="E4290" s="38"/>
      <c r="F4290" s="38" t="s">
        <v>8493</v>
      </c>
      <c r="K4290" s="44">
        <v>0.56000000000000005</v>
      </c>
    </row>
    <row r="4291" spans="3:11">
      <c r="C4291" s="38" t="s">
        <v>1386</v>
      </c>
      <c r="D4291" s="38" t="s">
        <v>8494</v>
      </c>
      <c r="E4291" s="38"/>
      <c r="F4291" s="38" t="s">
        <v>8495</v>
      </c>
      <c r="K4291" s="44">
        <v>3.38</v>
      </c>
    </row>
    <row r="4292" spans="3:11">
      <c r="C4292" s="38" t="s">
        <v>1386</v>
      </c>
      <c r="D4292" s="38" t="s">
        <v>11064</v>
      </c>
      <c r="E4292" s="38"/>
      <c r="F4292" s="38" t="s">
        <v>11065</v>
      </c>
      <c r="K4292" s="44">
        <v>8.3000000000000007</v>
      </c>
    </row>
    <row r="4293" spans="3:11">
      <c r="C4293" s="38" t="s">
        <v>1386</v>
      </c>
      <c r="D4293" s="38" t="s">
        <v>8496</v>
      </c>
      <c r="E4293" s="38"/>
      <c r="F4293" s="38" t="s">
        <v>8497</v>
      </c>
      <c r="K4293" s="44">
        <v>5.04</v>
      </c>
    </row>
    <row r="4294" spans="3:11">
      <c r="C4294" s="38" t="s">
        <v>1386</v>
      </c>
      <c r="D4294" s="38" t="s">
        <v>8498</v>
      </c>
      <c r="E4294" s="38"/>
      <c r="F4294" s="38" t="s">
        <v>8499</v>
      </c>
      <c r="K4294" s="44">
        <v>5.43</v>
      </c>
    </row>
    <row r="4295" spans="3:11">
      <c r="C4295" s="38" t="s">
        <v>1386</v>
      </c>
      <c r="D4295" s="38" t="s">
        <v>8500</v>
      </c>
      <c r="E4295" s="38"/>
      <c r="F4295" s="38" t="s">
        <v>8501</v>
      </c>
      <c r="K4295" s="44">
        <v>3.44</v>
      </c>
    </row>
    <row r="4296" spans="3:11">
      <c r="C4296" s="38" t="s">
        <v>1386</v>
      </c>
      <c r="D4296" s="38" t="s">
        <v>8502</v>
      </c>
      <c r="E4296" s="38"/>
      <c r="F4296" s="38" t="s">
        <v>8503</v>
      </c>
      <c r="K4296" s="44">
        <v>0.87</v>
      </c>
    </row>
    <row r="4297" spans="3:11">
      <c r="C4297" s="38" t="s">
        <v>1386</v>
      </c>
      <c r="D4297" s="38" t="s">
        <v>11066</v>
      </c>
      <c r="E4297" s="38"/>
      <c r="F4297" s="38" t="s">
        <v>11067</v>
      </c>
      <c r="K4297" s="44">
        <v>2.64</v>
      </c>
    </row>
    <row r="4298" spans="3:11">
      <c r="C4298" s="38" t="s">
        <v>1386</v>
      </c>
      <c r="D4298" s="38" t="s">
        <v>8504</v>
      </c>
      <c r="E4298" s="38"/>
      <c r="F4298" s="38" t="s">
        <v>8505</v>
      </c>
      <c r="K4298" s="44">
        <v>5.04</v>
      </c>
    </row>
    <row r="4299" spans="3:11">
      <c r="C4299" s="38" t="s">
        <v>1386</v>
      </c>
      <c r="D4299" s="38" t="s">
        <v>11068</v>
      </c>
      <c r="E4299" s="38"/>
      <c r="F4299" s="38" t="s">
        <v>11069</v>
      </c>
      <c r="K4299" s="44">
        <v>1.83</v>
      </c>
    </row>
    <row r="4300" spans="3:11">
      <c r="C4300" s="38" t="s">
        <v>1386</v>
      </c>
      <c r="D4300" s="38" t="s">
        <v>8506</v>
      </c>
      <c r="E4300" s="38"/>
      <c r="F4300" s="38" t="s">
        <v>8507</v>
      </c>
      <c r="K4300" s="44">
        <v>6.1</v>
      </c>
    </row>
    <row r="4301" spans="3:11">
      <c r="C4301" s="38" t="s">
        <v>1386</v>
      </c>
      <c r="D4301" s="38" t="s">
        <v>8508</v>
      </c>
      <c r="E4301" s="38"/>
      <c r="F4301" s="38" t="s">
        <v>8509</v>
      </c>
      <c r="K4301" s="44">
        <v>3.58</v>
      </c>
    </row>
    <row r="4302" spans="3:11">
      <c r="C4302" s="38" t="s">
        <v>1386</v>
      </c>
      <c r="D4302" s="38" t="s">
        <v>8510</v>
      </c>
      <c r="E4302" s="38"/>
      <c r="F4302" s="38" t="s">
        <v>8511</v>
      </c>
      <c r="K4302" s="44">
        <v>5.32</v>
      </c>
    </row>
    <row r="4303" spans="3:11">
      <c r="C4303" s="38" t="s">
        <v>1386</v>
      </c>
      <c r="D4303" s="38" t="s">
        <v>8512</v>
      </c>
      <c r="E4303" s="38"/>
      <c r="F4303" s="38" t="s">
        <v>8513</v>
      </c>
      <c r="K4303" s="44">
        <v>7.02</v>
      </c>
    </row>
    <row r="4304" spans="3:11">
      <c r="C4304" s="38" t="s">
        <v>1386</v>
      </c>
      <c r="D4304" s="38" t="s">
        <v>8514</v>
      </c>
      <c r="E4304" s="38"/>
      <c r="F4304" s="38" t="s">
        <v>8515</v>
      </c>
      <c r="K4304" s="44">
        <v>3.77</v>
      </c>
    </row>
    <row r="4305" spans="3:11">
      <c r="C4305" s="38" t="s">
        <v>1386</v>
      </c>
      <c r="D4305" s="38" t="s">
        <v>8516</v>
      </c>
      <c r="E4305" s="38"/>
      <c r="F4305" s="38" t="s">
        <v>8517</v>
      </c>
      <c r="K4305" s="44">
        <v>10.08</v>
      </c>
    </row>
    <row r="4306" spans="3:11">
      <c r="C4306" s="38" t="s">
        <v>1386</v>
      </c>
      <c r="D4306" s="38" t="s">
        <v>8518</v>
      </c>
      <c r="E4306" s="38"/>
      <c r="F4306" s="38" t="s">
        <v>8519</v>
      </c>
      <c r="K4306" s="44">
        <v>5.04</v>
      </c>
    </row>
    <row r="4307" spans="3:11">
      <c r="C4307" s="38" t="s">
        <v>1386</v>
      </c>
      <c r="D4307" s="38" t="s">
        <v>8520</v>
      </c>
      <c r="E4307" s="38"/>
      <c r="F4307" s="38" t="s">
        <v>8521</v>
      </c>
      <c r="K4307" s="44">
        <v>4.75</v>
      </c>
    </row>
    <row r="4308" spans="3:11">
      <c r="C4308" s="38" t="s">
        <v>1386</v>
      </c>
      <c r="D4308" s="38" t="s">
        <v>8522</v>
      </c>
      <c r="E4308" s="38"/>
      <c r="F4308" s="38" t="s">
        <v>8523</v>
      </c>
      <c r="K4308" s="44">
        <v>157.83000000000001</v>
      </c>
    </row>
    <row r="4309" spans="3:11">
      <c r="C4309" s="38" t="s">
        <v>1386</v>
      </c>
      <c r="D4309" s="38" t="s">
        <v>11070</v>
      </c>
      <c r="E4309" s="38"/>
      <c r="F4309" s="38" t="s">
        <v>11071</v>
      </c>
      <c r="K4309" s="44">
        <v>67.2</v>
      </c>
    </row>
    <row r="4310" spans="3:11">
      <c r="C4310" s="38" t="s">
        <v>1386</v>
      </c>
      <c r="D4310" s="38" t="s">
        <v>8524</v>
      </c>
      <c r="E4310" s="38"/>
      <c r="F4310" s="38" t="s">
        <v>8525</v>
      </c>
      <c r="K4310" s="44">
        <v>2.27</v>
      </c>
    </row>
    <row r="4311" spans="3:11">
      <c r="C4311" s="38" t="s">
        <v>1386</v>
      </c>
      <c r="D4311" s="38" t="s">
        <v>8526</v>
      </c>
      <c r="E4311" s="38"/>
      <c r="F4311" s="38" t="s">
        <v>8527</v>
      </c>
      <c r="K4311" s="44">
        <v>49.07</v>
      </c>
    </row>
    <row r="4312" spans="3:11">
      <c r="C4312" s="38" t="s">
        <v>1386</v>
      </c>
      <c r="D4312" s="38" t="s">
        <v>8528</v>
      </c>
      <c r="E4312" s="38"/>
      <c r="F4312" s="38" t="s">
        <v>7940</v>
      </c>
      <c r="K4312" s="44">
        <v>1.89</v>
      </c>
    </row>
    <row r="4313" spans="3:11">
      <c r="C4313" s="38" t="s">
        <v>1386</v>
      </c>
      <c r="D4313" s="38" t="s">
        <v>8529</v>
      </c>
      <c r="E4313" s="38"/>
      <c r="F4313" s="38" t="s">
        <v>8530</v>
      </c>
      <c r="K4313" s="44">
        <v>3.9</v>
      </c>
    </row>
    <row r="4314" spans="3:11">
      <c r="C4314" s="38" t="s">
        <v>1386</v>
      </c>
      <c r="D4314" s="38" t="s">
        <v>8531</v>
      </c>
      <c r="E4314" s="38"/>
      <c r="F4314" s="38" t="s">
        <v>8532</v>
      </c>
      <c r="K4314" s="44">
        <v>-0.08</v>
      </c>
    </row>
    <row r="4315" spans="3:11">
      <c r="C4315" s="38" t="s">
        <v>1386</v>
      </c>
      <c r="D4315" s="38" t="s">
        <v>8533</v>
      </c>
      <c r="E4315" s="38"/>
      <c r="F4315" s="38" t="s">
        <v>8534</v>
      </c>
      <c r="K4315" s="44">
        <v>16.8</v>
      </c>
    </row>
    <row r="4316" spans="3:11">
      <c r="C4316" s="38" t="s">
        <v>1386</v>
      </c>
      <c r="D4316" s="38" t="s">
        <v>11072</v>
      </c>
      <c r="E4316" s="38"/>
      <c r="F4316" s="38" t="s">
        <v>11073</v>
      </c>
      <c r="K4316" s="44">
        <v>3.36</v>
      </c>
    </row>
    <row r="4317" spans="3:11">
      <c r="C4317" s="38" t="s">
        <v>1386</v>
      </c>
      <c r="D4317" s="38" t="s">
        <v>8535</v>
      </c>
      <c r="E4317" s="38"/>
      <c r="F4317" s="38" t="s">
        <v>8536</v>
      </c>
      <c r="K4317" s="44">
        <v>16.68</v>
      </c>
    </row>
    <row r="4318" spans="3:11">
      <c r="C4318" s="38" t="s">
        <v>1386</v>
      </c>
      <c r="D4318" s="38" t="s">
        <v>8537</v>
      </c>
      <c r="E4318" s="38"/>
      <c r="F4318" s="38" t="s">
        <v>8538</v>
      </c>
      <c r="K4318" s="44">
        <v>1.69</v>
      </c>
    </row>
    <row r="4319" spans="3:11">
      <c r="C4319" s="38" t="s">
        <v>1386</v>
      </c>
      <c r="D4319" s="38" t="s">
        <v>8539</v>
      </c>
      <c r="E4319" s="38"/>
      <c r="F4319" s="38" t="s">
        <v>8540</v>
      </c>
      <c r="K4319" s="44">
        <v>11.03</v>
      </c>
    </row>
    <row r="4320" spans="3:11">
      <c r="C4320" s="38" t="s">
        <v>1386</v>
      </c>
      <c r="D4320" s="38" t="s">
        <v>11074</v>
      </c>
      <c r="E4320" s="38"/>
      <c r="F4320" s="38" t="s">
        <v>11075</v>
      </c>
      <c r="K4320" s="44">
        <v>3.18</v>
      </c>
    </row>
    <row r="4321" spans="3:11">
      <c r="C4321" s="38" t="s">
        <v>1386</v>
      </c>
      <c r="D4321" s="38" t="s">
        <v>11076</v>
      </c>
      <c r="E4321" s="38"/>
      <c r="F4321" s="38" t="s">
        <v>11077</v>
      </c>
      <c r="K4321" s="44">
        <v>1.79</v>
      </c>
    </row>
    <row r="4322" spans="3:11">
      <c r="C4322" s="38" t="s">
        <v>1386</v>
      </c>
      <c r="D4322" s="38" t="s">
        <v>8541</v>
      </c>
      <c r="E4322" s="38"/>
      <c r="F4322" s="38" t="s">
        <v>8542</v>
      </c>
      <c r="K4322" s="44">
        <v>15.7</v>
      </c>
    </row>
    <row r="4323" spans="3:11">
      <c r="C4323" s="38" t="s">
        <v>1386</v>
      </c>
      <c r="D4323" s="38" t="s">
        <v>8543</v>
      </c>
      <c r="E4323" s="38"/>
      <c r="F4323" s="38" t="s">
        <v>8544</v>
      </c>
      <c r="K4323" s="44">
        <v>3.99</v>
      </c>
    </row>
    <row r="4324" spans="3:11">
      <c r="C4324" s="38" t="s">
        <v>1386</v>
      </c>
      <c r="D4324" s="38" t="s">
        <v>8545</v>
      </c>
      <c r="E4324" s="38"/>
      <c r="F4324" s="38" t="s">
        <v>8546</v>
      </c>
      <c r="K4324" s="44">
        <v>1.68</v>
      </c>
    </row>
    <row r="4325" spans="3:11">
      <c r="C4325" s="38" t="s">
        <v>1386</v>
      </c>
      <c r="D4325" s="38" t="s">
        <v>8547</v>
      </c>
      <c r="E4325" s="38"/>
      <c r="F4325" s="38" t="s">
        <v>8548</v>
      </c>
      <c r="K4325" s="44">
        <v>1.68</v>
      </c>
    </row>
    <row r="4326" spans="3:11">
      <c r="C4326" s="38" t="s">
        <v>1386</v>
      </c>
      <c r="D4326" s="38" t="s">
        <v>8549</v>
      </c>
      <c r="E4326" s="38"/>
      <c r="F4326" s="38" t="s">
        <v>8550</v>
      </c>
      <c r="K4326" s="44">
        <v>3.43</v>
      </c>
    </row>
    <row r="4327" spans="3:11">
      <c r="C4327" s="38" t="s">
        <v>1386</v>
      </c>
      <c r="D4327" s="38" t="s">
        <v>8551</v>
      </c>
      <c r="E4327" s="38"/>
      <c r="F4327" s="38" t="s">
        <v>8552</v>
      </c>
      <c r="K4327" s="44">
        <v>5.32</v>
      </c>
    </row>
    <row r="4328" spans="3:11">
      <c r="C4328" s="38" t="s">
        <v>1386</v>
      </c>
      <c r="D4328" s="38" t="s">
        <v>8553</v>
      </c>
      <c r="E4328" s="38"/>
      <c r="F4328" s="38" t="s">
        <v>8554</v>
      </c>
      <c r="K4328" s="44">
        <v>21.06</v>
      </c>
    </row>
    <row r="4329" spans="3:11">
      <c r="C4329" s="38" t="s">
        <v>1386</v>
      </c>
      <c r="D4329" s="38" t="s">
        <v>8555</v>
      </c>
      <c r="E4329" s="38"/>
      <c r="F4329" s="38" t="s">
        <v>8556</v>
      </c>
      <c r="K4329" s="44">
        <v>0.89</v>
      </c>
    </row>
    <row r="4330" spans="3:11">
      <c r="C4330" s="38" t="s">
        <v>1386</v>
      </c>
      <c r="D4330" s="38" t="s">
        <v>8557</v>
      </c>
      <c r="E4330" s="38"/>
      <c r="F4330" s="38" t="s">
        <v>8558</v>
      </c>
      <c r="K4330" s="44">
        <v>0.09</v>
      </c>
    </row>
    <row r="4331" spans="3:11">
      <c r="C4331" s="38" t="s">
        <v>1386</v>
      </c>
      <c r="D4331" s="38" t="s">
        <v>11078</v>
      </c>
      <c r="E4331" s="38"/>
      <c r="F4331" s="38" t="s">
        <v>11079</v>
      </c>
      <c r="K4331" s="44">
        <v>1.68</v>
      </c>
    </row>
    <row r="4332" spans="3:11">
      <c r="C4332" s="38" t="s">
        <v>1386</v>
      </c>
      <c r="D4332" s="38" t="s">
        <v>8559</v>
      </c>
      <c r="E4332" s="38"/>
      <c r="F4332" s="38" t="s">
        <v>8560</v>
      </c>
      <c r="K4332" s="44">
        <v>15.28</v>
      </c>
    </row>
    <row r="4333" spans="3:11">
      <c r="C4333" s="38" t="s">
        <v>1386</v>
      </c>
      <c r="D4333" s="38" t="s">
        <v>8561</v>
      </c>
      <c r="E4333" s="38"/>
      <c r="F4333" s="38" t="s">
        <v>8562</v>
      </c>
      <c r="K4333" s="44">
        <v>18.79</v>
      </c>
    </row>
    <row r="4334" spans="3:11">
      <c r="C4334" s="38" t="s">
        <v>1386</v>
      </c>
      <c r="D4334" s="38" t="s">
        <v>11080</v>
      </c>
      <c r="E4334" s="38"/>
      <c r="F4334" s="38" t="s">
        <v>11081</v>
      </c>
      <c r="K4334" s="44">
        <v>17.07</v>
      </c>
    </row>
    <row r="4335" spans="3:11">
      <c r="C4335" s="38" t="s">
        <v>1386</v>
      </c>
      <c r="D4335" s="38" t="s">
        <v>8563</v>
      </c>
      <c r="E4335" s="38"/>
      <c r="F4335" s="38" t="s">
        <v>8564</v>
      </c>
      <c r="K4335" s="44">
        <v>0.89</v>
      </c>
    </row>
    <row r="4336" spans="3:11">
      <c r="C4336" s="38" t="s">
        <v>1386</v>
      </c>
      <c r="D4336" s="38" t="s">
        <v>8565</v>
      </c>
      <c r="E4336" s="38"/>
      <c r="F4336" s="38" t="s">
        <v>8566</v>
      </c>
      <c r="K4336" s="44">
        <v>32.130000000000003</v>
      </c>
    </row>
    <row r="4337" spans="3:11">
      <c r="C4337" s="38" t="s">
        <v>1386</v>
      </c>
      <c r="D4337" s="38" t="s">
        <v>8567</v>
      </c>
      <c r="E4337" s="38"/>
      <c r="F4337" s="38" t="s">
        <v>8568</v>
      </c>
      <c r="K4337" s="44">
        <v>0.16</v>
      </c>
    </row>
    <row r="4338" spans="3:11">
      <c r="C4338" s="38" t="s">
        <v>1386</v>
      </c>
      <c r="D4338" s="38" t="s">
        <v>11082</v>
      </c>
      <c r="E4338" s="38"/>
      <c r="F4338" s="38" t="s">
        <v>11083</v>
      </c>
      <c r="K4338" s="44">
        <v>15.18</v>
      </c>
    </row>
    <row r="4339" spans="3:11">
      <c r="C4339" s="38" t="s">
        <v>1386</v>
      </c>
      <c r="D4339" s="38" t="s">
        <v>8569</v>
      </c>
      <c r="E4339" s="38"/>
      <c r="F4339" s="38" t="s">
        <v>8570</v>
      </c>
      <c r="K4339" s="44">
        <v>-6.1</v>
      </c>
    </row>
    <row r="4340" spans="3:11">
      <c r="C4340" s="38" t="s">
        <v>1386</v>
      </c>
      <c r="D4340" s="38" t="s">
        <v>11084</v>
      </c>
      <c r="E4340" s="38"/>
      <c r="F4340" s="38" t="s">
        <v>11085</v>
      </c>
      <c r="K4340" s="44">
        <v>11.09</v>
      </c>
    </row>
    <row r="4341" spans="3:11">
      <c r="C4341" s="38" t="s">
        <v>1386</v>
      </c>
      <c r="D4341" s="38" t="s">
        <v>8571</v>
      </c>
      <c r="E4341" s="38"/>
      <c r="F4341" s="38" t="s">
        <v>8572</v>
      </c>
      <c r="K4341" s="44">
        <v>28.79</v>
      </c>
    </row>
    <row r="4342" spans="3:11">
      <c r="C4342" s="38" t="s">
        <v>1386</v>
      </c>
      <c r="D4342" s="38" t="s">
        <v>8573</v>
      </c>
      <c r="E4342" s="38"/>
      <c r="F4342" s="38" t="s">
        <v>8574</v>
      </c>
      <c r="K4342" s="44">
        <v>42.24</v>
      </c>
    </row>
    <row r="4343" spans="3:11">
      <c r="C4343" s="38" t="s">
        <v>1386</v>
      </c>
      <c r="D4343" s="38" t="s">
        <v>8575</v>
      </c>
      <c r="E4343" s="38"/>
      <c r="F4343" s="38" t="s">
        <v>8576</v>
      </c>
      <c r="K4343" s="44">
        <v>2.13</v>
      </c>
    </row>
    <row r="4344" spans="3:11">
      <c r="C4344" s="38" t="s">
        <v>1386</v>
      </c>
      <c r="D4344" s="38" t="s">
        <v>8577</v>
      </c>
      <c r="E4344" s="38"/>
      <c r="F4344" s="38" t="s">
        <v>8578</v>
      </c>
      <c r="K4344" s="44">
        <v>4.4400000000000004</v>
      </c>
    </row>
    <row r="4345" spans="3:11">
      <c r="C4345" s="38" t="s">
        <v>1386</v>
      </c>
      <c r="D4345" s="38" t="s">
        <v>11086</v>
      </c>
      <c r="E4345" s="38"/>
      <c r="F4345" s="38" t="s">
        <v>11087</v>
      </c>
      <c r="K4345" s="44">
        <v>0.28999999999999998</v>
      </c>
    </row>
    <row r="4346" spans="3:11">
      <c r="C4346" s="38" t="s">
        <v>1386</v>
      </c>
      <c r="D4346" s="38" t="s">
        <v>8579</v>
      </c>
      <c r="E4346" s="38"/>
      <c r="F4346" s="38" t="s">
        <v>8580</v>
      </c>
      <c r="K4346" s="44">
        <v>38.950000000000003</v>
      </c>
    </row>
    <row r="4347" spans="3:11">
      <c r="C4347" s="38" t="s">
        <v>1386</v>
      </c>
      <c r="D4347" s="38" t="s">
        <v>8581</v>
      </c>
      <c r="E4347" s="38"/>
      <c r="F4347" s="38" t="s">
        <v>8582</v>
      </c>
      <c r="K4347" s="44">
        <v>12.15</v>
      </c>
    </row>
    <row r="4348" spans="3:11">
      <c r="C4348" s="38" t="s">
        <v>1386</v>
      </c>
      <c r="D4348" s="38" t="s">
        <v>8583</v>
      </c>
      <c r="E4348" s="38"/>
      <c r="F4348" s="38" t="s">
        <v>8584</v>
      </c>
      <c r="K4348" s="44">
        <v>0.71</v>
      </c>
    </row>
    <row r="4349" spans="3:11">
      <c r="C4349" s="38" t="s">
        <v>1386</v>
      </c>
      <c r="D4349" s="38" t="s">
        <v>8585</v>
      </c>
      <c r="E4349" s="38"/>
      <c r="F4349" s="38" t="s">
        <v>8586</v>
      </c>
      <c r="K4349" s="44">
        <v>15.39</v>
      </c>
    </row>
    <row r="4350" spans="3:11">
      <c r="C4350" s="38" t="s">
        <v>1386</v>
      </c>
      <c r="D4350" s="38" t="s">
        <v>8587</v>
      </c>
      <c r="E4350" s="38"/>
      <c r="F4350" s="38" t="s">
        <v>8588</v>
      </c>
      <c r="K4350" s="44">
        <v>1.75</v>
      </c>
    </row>
    <row r="4351" spans="3:11">
      <c r="C4351" s="38" t="s">
        <v>1386</v>
      </c>
      <c r="D4351" s="38" t="s">
        <v>8589</v>
      </c>
      <c r="E4351" s="38"/>
      <c r="F4351" s="38" t="s">
        <v>8590</v>
      </c>
      <c r="K4351" s="44">
        <v>1.29</v>
      </c>
    </row>
    <row r="4352" spans="3:11">
      <c r="C4352" s="38" t="s">
        <v>1386</v>
      </c>
      <c r="D4352" s="38" t="s">
        <v>8591</v>
      </c>
      <c r="E4352" s="38"/>
      <c r="F4352" s="38" t="s">
        <v>8592</v>
      </c>
      <c r="K4352" s="44">
        <v>2.2400000000000002</v>
      </c>
    </row>
    <row r="4353" spans="3:11">
      <c r="C4353" s="38" t="s">
        <v>1386</v>
      </c>
      <c r="D4353" s="38" t="s">
        <v>8593</v>
      </c>
      <c r="E4353" s="38"/>
      <c r="F4353" s="38" t="s">
        <v>8594</v>
      </c>
      <c r="K4353" s="44">
        <v>8.43</v>
      </c>
    </row>
    <row r="4354" spans="3:11">
      <c r="C4354" s="38" t="s">
        <v>1386</v>
      </c>
      <c r="D4354" s="38" t="s">
        <v>8595</v>
      </c>
      <c r="E4354" s="38"/>
      <c r="F4354" s="38" t="s">
        <v>8596</v>
      </c>
      <c r="K4354" s="44">
        <v>5.21</v>
      </c>
    </row>
    <row r="4355" spans="3:11">
      <c r="C4355" s="38" t="s">
        <v>1386</v>
      </c>
      <c r="D4355" s="38" t="s">
        <v>8597</v>
      </c>
      <c r="E4355" s="38"/>
      <c r="F4355" s="38" t="s">
        <v>8598</v>
      </c>
      <c r="K4355" s="44">
        <v>4.03</v>
      </c>
    </row>
    <row r="4356" spans="3:11">
      <c r="C4356" s="38" t="s">
        <v>1386</v>
      </c>
      <c r="D4356" s="38" t="s">
        <v>8599</v>
      </c>
      <c r="E4356" s="38"/>
      <c r="F4356" s="38" t="s">
        <v>8600</v>
      </c>
      <c r="K4356" s="44">
        <v>6.68</v>
      </c>
    </row>
    <row r="4357" spans="3:11">
      <c r="C4357" s="38" t="s">
        <v>1386</v>
      </c>
      <c r="D4357" s="38" t="s">
        <v>8601</v>
      </c>
      <c r="E4357" s="38"/>
      <c r="F4357" s="38" t="s">
        <v>8602</v>
      </c>
      <c r="K4357" s="44">
        <v>2.91</v>
      </c>
    </row>
    <row r="4358" spans="3:11">
      <c r="C4358" s="38" t="s">
        <v>1386</v>
      </c>
      <c r="D4358" s="38" t="s">
        <v>8603</v>
      </c>
      <c r="E4358" s="38"/>
      <c r="F4358" s="38" t="s">
        <v>8604</v>
      </c>
      <c r="K4358" s="44">
        <v>7.97</v>
      </c>
    </row>
    <row r="4359" spans="3:11">
      <c r="C4359" s="38" t="s">
        <v>1386</v>
      </c>
      <c r="D4359" s="38" t="s">
        <v>11088</v>
      </c>
      <c r="E4359" s="38"/>
      <c r="F4359" s="38" t="s">
        <v>11089</v>
      </c>
      <c r="K4359" s="44">
        <v>3.29</v>
      </c>
    </row>
    <row r="4360" spans="3:11">
      <c r="C4360" s="38" t="s">
        <v>1386</v>
      </c>
      <c r="D4360" s="38" t="s">
        <v>11090</v>
      </c>
      <c r="E4360" s="38"/>
      <c r="F4360" s="38" t="s">
        <v>11091</v>
      </c>
      <c r="K4360" s="44">
        <v>17.84</v>
      </c>
    </row>
    <row r="4361" spans="3:11">
      <c r="C4361" s="38" t="s">
        <v>1386</v>
      </c>
      <c r="D4361" s="38" t="s">
        <v>11092</v>
      </c>
      <c r="E4361" s="38"/>
      <c r="F4361" s="38" t="s">
        <v>11093</v>
      </c>
      <c r="K4361" s="44">
        <v>10.15</v>
      </c>
    </row>
    <row r="4362" spans="3:11">
      <c r="C4362" s="38" t="s">
        <v>1386</v>
      </c>
      <c r="D4362" s="38" t="s">
        <v>11094</v>
      </c>
      <c r="E4362" s="38"/>
      <c r="F4362" s="38" t="s">
        <v>11095</v>
      </c>
      <c r="K4362" s="44">
        <v>41.03</v>
      </c>
    </row>
    <row r="4363" spans="3:11">
      <c r="C4363" s="38" t="s">
        <v>1386</v>
      </c>
      <c r="D4363" s="38" t="s">
        <v>11096</v>
      </c>
      <c r="E4363" s="38"/>
      <c r="F4363" s="38" t="s">
        <v>11097</v>
      </c>
      <c r="K4363" s="44">
        <v>-18.23</v>
      </c>
    </row>
    <row r="4364" spans="3:11">
      <c r="C4364" s="38" t="s">
        <v>1386</v>
      </c>
      <c r="D4364" s="38" t="s">
        <v>11098</v>
      </c>
      <c r="E4364" s="38"/>
      <c r="F4364" s="38" t="s">
        <v>11099</v>
      </c>
      <c r="K4364" s="44">
        <v>2.96</v>
      </c>
    </row>
    <row r="4365" spans="3:11">
      <c r="C4365" s="38" t="s">
        <v>1386</v>
      </c>
      <c r="D4365" s="38" t="s">
        <v>11100</v>
      </c>
      <c r="E4365" s="38"/>
      <c r="F4365" s="38" t="s">
        <v>11101</v>
      </c>
      <c r="K4365" s="44">
        <v>6.32</v>
      </c>
    </row>
    <row r="4366" spans="3:11">
      <c r="C4366" s="38" t="s">
        <v>1386</v>
      </c>
      <c r="D4366" s="38" t="s">
        <v>11102</v>
      </c>
      <c r="E4366" s="38"/>
      <c r="F4366" s="38" t="s">
        <v>11103</v>
      </c>
      <c r="K4366" s="44">
        <v>2.71</v>
      </c>
    </row>
    <row r="4367" spans="3:11">
      <c r="C4367" s="38" t="s">
        <v>1386</v>
      </c>
      <c r="D4367" s="38" t="s">
        <v>11104</v>
      </c>
      <c r="E4367" s="38"/>
      <c r="F4367" s="38" t="s">
        <v>11105</v>
      </c>
      <c r="K4367" s="44">
        <v>1.77</v>
      </c>
    </row>
    <row r="4368" spans="3:11">
      <c r="C4368" s="38" t="s">
        <v>1386</v>
      </c>
      <c r="D4368" s="38" t="s">
        <v>11106</v>
      </c>
      <c r="E4368" s="38"/>
      <c r="F4368" s="38" t="s">
        <v>11107</v>
      </c>
      <c r="K4368" s="44">
        <v>6.72</v>
      </c>
    </row>
    <row r="4369" spans="3:11">
      <c r="C4369" s="38" t="s">
        <v>1386</v>
      </c>
      <c r="D4369" s="38" t="s">
        <v>11108</v>
      </c>
      <c r="E4369" s="38"/>
      <c r="F4369" s="38" t="s">
        <v>11109</v>
      </c>
      <c r="K4369" s="44">
        <v>6.72</v>
      </c>
    </row>
    <row r="4370" spans="3:11">
      <c r="C4370" s="38" t="s">
        <v>1386</v>
      </c>
      <c r="D4370" s="38" t="s">
        <v>11110</v>
      </c>
      <c r="E4370" s="38"/>
      <c r="F4370" s="38" t="s">
        <v>11111</v>
      </c>
      <c r="K4370" s="44">
        <v>3.73</v>
      </c>
    </row>
    <row r="4371" spans="3:11">
      <c r="C4371" s="38" t="s">
        <v>1386</v>
      </c>
      <c r="D4371" s="38" t="s">
        <v>11112</v>
      </c>
      <c r="E4371" s="38"/>
      <c r="F4371" s="38" t="s">
        <v>11113</v>
      </c>
      <c r="K4371" s="44">
        <v>8.73</v>
      </c>
    </row>
    <row r="4372" spans="3:11">
      <c r="C4372" s="38" t="s">
        <v>1386</v>
      </c>
      <c r="D4372" s="38" t="s">
        <v>11114</v>
      </c>
      <c r="E4372" s="38"/>
      <c r="F4372" s="38" t="s">
        <v>11115</v>
      </c>
      <c r="K4372" s="44">
        <v>28.32</v>
      </c>
    </row>
    <row r="4373" spans="3:11">
      <c r="C4373" s="38" t="s">
        <v>1386</v>
      </c>
      <c r="D4373" s="38" t="s">
        <v>11116</v>
      </c>
      <c r="E4373" s="38"/>
      <c r="F4373" s="38" t="s">
        <v>11117</v>
      </c>
      <c r="K4373" s="44">
        <v>1.23</v>
      </c>
    </row>
    <row r="4374" spans="3:11">
      <c r="C4374" s="38" t="s">
        <v>1386</v>
      </c>
      <c r="D4374" s="38" t="s">
        <v>10707</v>
      </c>
      <c r="E4374" s="38"/>
      <c r="F4374" s="38" t="s">
        <v>10708</v>
      </c>
      <c r="K4374" s="44">
        <v>1.39</v>
      </c>
    </row>
    <row r="4375" spans="3:11">
      <c r="C4375" s="38" t="s">
        <v>1386</v>
      </c>
      <c r="D4375" s="38" t="s">
        <v>11118</v>
      </c>
      <c r="E4375" s="38"/>
      <c r="F4375" s="38" t="s">
        <v>11119</v>
      </c>
      <c r="K4375" s="44">
        <v>0.01</v>
      </c>
    </row>
    <row r="4376" spans="3:11">
      <c r="C4376" s="38" t="s">
        <v>1386</v>
      </c>
      <c r="D4376" s="38" t="s">
        <v>11120</v>
      </c>
      <c r="E4376" s="38"/>
      <c r="F4376" s="38" t="s">
        <v>11121</v>
      </c>
      <c r="K4376" s="44">
        <v>2.23</v>
      </c>
    </row>
    <row r="4377" spans="3:11">
      <c r="C4377" s="38" t="s">
        <v>1386</v>
      </c>
      <c r="D4377" s="38" t="s">
        <v>11122</v>
      </c>
      <c r="E4377" s="38"/>
      <c r="F4377" s="38" t="s">
        <v>11123</v>
      </c>
      <c r="K4377" s="44">
        <v>7.7</v>
      </c>
    </row>
    <row r="4378" spans="3:11">
      <c r="C4378" s="38" t="s">
        <v>1386</v>
      </c>
      <c r="D4378" s="38" t="s">
        <v>11124</v>
      </c>
      <c r="E4378" s="38"/>
      <c r="F4378" s="38" t="s">
        <v>11125</v>
      </c>
      <c r="K4378" s="44">
        <v>0.39</v>
      </c>
    </row>
    <row r="4379" spans="3:11">
      <c r="C4379" s="38" t="s">
        <v>1386</v>
      </c>
      <c r="D4379" s="38" t="s">
        <v>11126</v>
      </c>
      <c r="E4379" s="38"/>
      <c r="F4379" s="38" t="s">
        <v>11127</v>
      </c>
      <c r="K4379" s="44">
        <v>0.01</v>
      </c>
    </row>
    <row r="4380" spans="3:11">
      <c r="C4380" s="38" t="s">
        <v>1386</v>
      </c>
      <c r="D4380" s="38" t="s">
        <v>11128</v>
      </c>
      <c r="E4380" s="38"/>
      <c r="F4380" s="38" t="s">
        <v>11129</v>
      </c>
      <c r="K4380" s="44">
        <v>1.21</v>
      </c>
    </row>
    <row r="4381" spans="3:11">
      <c r="C4381" s="38" t="s">
        <v>1386</v>
      </c>
      <c r="D4381" s="38" t="s">
        <v>11130</v>
      </c>
      <c r="E4381" s="38"/>
      <c r="F4381" s="38" t="s">
        <v>11131</v>
      </c>
      <c r="K4381" s="44">
        <v>0.34</v>
      </c>
    </row>
    <row r="4382" spans="3:11">
      <c r="C4382" s="38" t="s">
        <v>1386</v>
      </c>
      <c r="D4382" s="38" t="s">
        <v>11132</v>
      </c>
      <c r="E4382" s="38"/>
      <c r="F4382" s="38" t="s">
        <v>11133</v>
      </c>
      <c r="K4382" s="44">
        <v>1.1599999999999999</v>
      </c>
    </row>
    <row r="4383" spans="3:11">
      <c r="C4383" s="38" t="s">
        <v>1386</v>
      </c>
      <c r="D4383" s="38" t="s">
        <v>11134</v>
      </c>
      <c r="E4383" s="38"/>
      <c r="F4383" s="38" t="s">
        <v>11135</v>
      </c>
      <c r="K4383" s="44">
        <v>0.12</v>
      </c>
    </row>
    <row r="4384" spans="3:11">
      <c r="C4384" s="38" t="s">
        <v>1386</v>
      </c>
      <c r="D4384" s="38" t="s">
        <v>11136</v>
      </c>
      <c r="E4384" s="38"/>
      <c r="F4384" s="38" t="s">
        <v>11137</v>
      </c>
      <c r="K4384" s="44">
        <v>6.06</v>
      </c>
    </row>
    <row r="4385" spans="3:11">
      <c r="C4385" s="38" t="s">
        <v>1386</v>
      </c>
      <c r="D4385" s="38" t="s">
        <v>11138</v>
      </c>
      <c r="E4385" s="38"/>
      <c r="F4385" s="38" t="s">
        <v>11139</v>
      </c>
      <c r="K4385" s="44">
        <v>0.17</v>
      </c>
    </row>
    <row r="4386" spans="3:11">
      <c r="C4386" s="38" t="s">
        <v>1386</v>
      </c>
      <c r="D4386" s="38" t="s">
        <v>11140</v>
      </c>
      <c r="E4386" s="38"/>
      <c r="F4386" s="38" t="s">
        <v>11141</v>
      </c>
      <c r="K4386" s="44">
        <v>-67.19</v>
      </c>
    </row>
    <row r="4387" spans="3:11">
      <c r="C4387" s="38" t="s">
        <v>1386</v>
      </c>
      <c r="D4387" s="38" t="s">
        <v>11142</v>
      </c>
      <c r="E4387" s="38"/>
      <c r="F4387" s="38" t="s">
        <v>11143</v>
      </c>
      <c r="K4387" s="44">
        <v>1.58</v>
      </c>
    </row>
    <row r="4388" spans="3:11">
      <c r="C4388" s="38" t="s">
        <v>1386</v>
      </c>
      <c r="D4388" s="38" t="s">
        <v>11144</v>
      </c>
      <c r="E4388" s="38"/>
      <c r="F4388" s="38" t="s">
        <v>11145</v>
      </c>
      <c r="K4388" s="44">
        <v>2.52</v>
      </c>
    </row>
    <row r="4389" spans="3:11">
      <c r="C4389" s="38" t="s">
        <v>1386</v>
      </c>
      <c r="D4389" s="38" t="s">
        <v>11146</v>
      </c>
      <c r="E4389" s="38"/>
      <c r="F4389" s="38" t="s">
        <v>11147</v>
      </c>
      <c r="K4389" s="44">
        <v>3.91</v>
      </c>
    </row>
    <row r="4390" spans="3:11">
      <c r="C4390" s="38" t="s">
        <v>1386</v>
      </c>
      <c r="D4390" s="38" t="s">
        <v>11148</v>
      </c>
      <c r="E4390" s="38"/>
      <c r="F4390" s="38" t="s">
        <v>11149</v>
      </c>
      <c r="K4390" s="44">
        <v>-0.87</v>
      </c>
    </row>
    <row r="4391" spans="3:11">
      <c r="C4391" s="38" t="s">
        <v>1386</v>
      </c>
      <c r="D4391" s="38" t="s">
        <v>11150</v>
      </c>
      <c r="E4391" s="38"/>
      <c r="F4391" s="38" t="s">
        <v>11151</v>
      </c>
      <c r="K4391" s="44">
        <v>-4.63</v>
      </c>
    </row>
    <row r="4392" spans="3:11">
      <c r="C4392" s="38" t="s">
        <v>1386</v>
      </c>
      <c r="D4392" s="38" t="s">
        <v>11152</v>
      </c>
      <c r="E4392" s="38"/>
      <c r="F4392" s="38" t="s">
        <v>6307</v>
      </c>
      <c r="K4392" s="44">
        <v>0.25</v>
      </c>
    </row>
    <row r="4393" spans="3:11">
      <c r="C4393" s="38" t="s">
        <v>1386</v>
      </c>
      <c r="D4393" s="38" t="s">
        <v>11153</v>
      </c>
      <c r="E4393" s="38"/>
      <c r="F4393" s="38" t="s">
        <v>11154</v>
      </c>
      <c r="K4393" s="44">
        <v>3.02</v>
      </c>
    </row>
    <row r="4394" spans="3:11">
      <c r="C4394" s="38" t="s">
        <v>1386</v>
      </c>
      <c r="D4394" s="38" t="s">
        <v>11155</v>
      </c>
      <c r="E4394" s="38"/>
      <c r="F4394" s="38" t="s">
        <v>11156</v>
      </c>
      <c r="K4394" s="44">
        <v>6.23</v>
      </c>
    </row>
    <row r="4395" spans="3:11">
      <c r="C4395" s="38" t="s">
        <v>1386</v>
      </c>
      <c r="D4395" s="38" t="s">
        <v>11157</v>
      </c>
      <c r="E4395" s="38"/>
      <c r="F4395" s="38" t="s">
        <v>11158</v>
      </c>
      <c r="K4395" s="44">
        <v>0.38</v>
      </c>
    </row>
    <row r="4396" spans="3:11">
      <c r="C4396" s="38" t="s">
        <v>1386</v>
      </c>
      <c r="D4396" s="38" t="s">
        <v>11159</v>
      </c>
      <c r="E4396" s="38"/>
      <c r="F4396" s="38" t="s">
        <v>11160</v>
      </c>
      <c r="K4396" s="44">
        <v>10.45</v>
      </c>
    </row>
    <row r="4397" spans="3:11">
      <c r="C4397" s="38" t="s">
        <v>1386</v>
      </c>
      <c r="D4397" s="38" t="s">
        <v>11161</v>
      </c>
      <c r="E4397" s="38"/>
      <c r="F4397" s="38" t="s">
        <v>11162</v>
      </c>
      <c r="K4397" s="44">
        <v>4.28</v>
      </c>
    </row>
    <row r="4398" spans="3:11">
      <c r="C4398" s="38" t="s">
        <v>1386</v>
      </c>
      <c r="D4398" s="38" t="s">
        <v>11163</v>
      </c>
      <c r="E4398" s="38"/>
      <c r="F4398" s="38" t="s">
        <v>11164</v>
      </c>
      <c r="K4398" s="44">
        <v>0.02</v>
      </c>
    </row>
    <row r="4399" spans="3:11">
      <c r="C4399" s="38" t="s">
        <v>1386</v>
      </c>
      <c r="D4399" s="38" t="s">
        <v>11165</v>
      </c>
      <c r="E4399" s="38"/>
      <c r="F4399" s="38" t="s">
        <v>11166</v>
      </c>
      <c r="K4399" s="44">
        <v>1.06</v>
      </c>
    </row>
    <row r="4400" spans="3:11">
      <c r="C4400" s="38" t="s">
        <v>1386</v>
      </c>
      <c r="D4400" s="38" t="s">
        <v>11167</v>
      </c>
      <c r="E4400" s="38"/>
      <c r="F4400" s="38" t="s">
        <v>11168</v>
      </c>
      <c r="K4400" s="44">
        <v>2.98</v>
      </c>
    </row>
    <row r="4401" spans="1:11">
      <c r="C4401" s="38" t="s">
        <v>1386</v>
      </c>
      <c r="D4401" s="38" t="s">
        <v>11169</v>
      </c>
      <c r="E4401" s="38"/>
      <c r="F4401" s="38" t="s">
        <v>11170</v>
      </c>
      <c r="K4401" s="44">
        <v>8.1199999999999992</v>
      </c>
    </row>
    <row r="4402" spans="1:11">
      <c r="C4402" s="38" t="s">
        <v>1386</v>
      </c>
      <c r="D4402" s="38" t="s">
        <v>11171</v>
      </c>
      <c r="E4402" s="38"/>
      <c r="F4402" s="38" t="s">
        <v>11172</v>
      </c>
      <c r="K4402" s="44">
        <v>0.1</v>
      </c>
    </row>
    <row r="4403" spans="1:11">
      <c r="C4403" s="38" t="s">
        <v>1386</v>
      </c>
      <c r="D4403" s="38" t="s">
        <v>11173</v>
      </c>
      <c r="E4403" s="38"/>
      <c r="F4403" s="38" t="s">
        <v>11174</v>
      </c>
      <c r="K4403" s="44">
        <v>0.25</v>
      </c>
    </row>
    <row r="4405" spans="1:11">
      <c r="A4405" s="38" t="s">
        <v>8605</v>
      </c>
      <c r="D4405" s="38" t="s">
        <v>8606</v>
      </c>
      <c r="E4405" s="38"/>
      <c r="K4405" s="50">
        <f>SUM(K4406:K4499)</f>
        <v>2158.8999999999996</v>
      </c>
    </row>
    <row r="4406" spans="1:11">
      <c r="C4406" s="38" t="s">
        <v>1386</v>
      </c>
      <c r="D4406" s="38" t="s">
        <v>8607</v>
      </c>
      <c r="E4406" s="38"/>
      <c r="F4406" s="38" t="s">
        <v>8608</v>
      </c>
      <c r="K4406" s="44">
        <v>2.79</v>
      </c>
    </row>
    <row r="4407" spans="1:11">
      <c r="C4407" s="38" t="s">
        <v>1386</v>
      </c>
      <c r="D4407" s="38" t="s">
        <v>8609</v>
      </c>
      <c r="E4407" s="38"/>
      <c r="F4407" s="38" t="s">
        <v>8610</v>
      </c>
      <c r="K4407" s="44">
        <v>5.04</v>
      </c>
    </row>
    <row r="4408" spans="1:11">
      <c r="C4408" s="38" t="s">
        <v>1386</v>
      </c>
      <c r="D4408" s="38" t="s">
        <v>8611</v>
      </c>
      <c r="E4408" s="38"/>
      <c r="F4408" s="38" t="s">
        <v>8612</v>
      </c>
      <c r="K4408" s="44">
        <v>7.55</v>
      </c>
    </row>
    <row r="4409" spans="1:11">
      <c r="C4409" s="38" t="s">
        <v>1386</v>
      </c>
      <c r="D4409" s="38" t="s">
        <v>8613</v>
      </c>
      <c r="E4409" s="38"/>
      <c r="F4409" s="38" t="s">
        <v>8614</v>
      </c>
      <c r="K4409" s="44">
        <v>14.33</v>
      </c>
    </row>
    <row r="4410" spans="1:11">
      <c r="C4410" s="38" t="s">
        <v>1386</v>
      </c>
      <c r="D4410" s="38" t="s">
        <v>11175</v>
      </c>
      <c r="E4410" s="38"/>
      <c r="F4410" s="38" t="s">
        <v>11176</v>
      </c>
      <c r="K4410" s="44">
        <v>22.97</v>
      </c>
    </row>
    <row r="4411" spans="1:11">
      <c r="C4411" s="38" t="s">
        <v>1386</v>
      </c>
      <c r="D4411" s="38" t="s">
        <v>8615</v>
      </c>
      <c r="E4411" s="38"/>
      <c r="F4411" s="38" t="s">
        <v>8616</v>
      </c>
      <c r="K4411" s="44">
        <v>19.559999999999999</v>
      </c>
    </row>
    <row r="4412" spans="1:11">
      <c r="C4412" s="38" t="s">
        <v>1386</v>
      </c>
      <c r="D4412" s="38" t="s">
        <v>8617</v>
      </c>
      <c r="E4412" s="38"/>
      <c r="F4412" s="38" t="s">
        <v>8618</v>
      </c>
      <c r="K4412" s="44">
        <v>2.08</v>
      </c>
    </row>
    <row r="4413" spans="1:11">
      <c r="C4413" s="38" t="s">
        <v>1386</v>
      </c>
      <c r="D4413" s="38" t="s">
        <v>8619</v>
      </c>
      <c r="E4413" s="38"/>
      <c r="F4413" s="38" t="s">
        <v>8620</v>
      </c>
      <c r="K4413" s="44">
        <v>12.71</v>
      </c>
    </row>
    <row r="4414" spans="1:11">
      <c r="C4414" s="38" t="s">
        <v>1386</v>
      </c>
      <c r="D4414" s="38" t="s">
        <v>8621</v>
      </c>
      <c r="E4414" s="38"/>
      <c r="F4414" s="38" t="s">
        <v>8622</v>
      </c>
      <c r="K4414" s="44">
        <v>8.16</v>
      </c>
    </row>
    <row r="4415" spans="1:11">
      <c r="C4415" s="38" t="s">
        <v>1386</v>
      </c>
      <c r="D4415" s="38" t="s">
        <v>8623</v>
      </c>
      <c r="E4415" s="38"/>
      <c r="F4415" s="38" t="s">
        <v>8624</v>
      </c>
      <c r="K4415" s="44">
        <v>5.37</v>
      </c>
    </row>
    <row r="4416" spans="1:11">
      <c r="C4416" s="38" t="s">
        <v>1386</v>
      </c>
      <c r="D4416" s="38" t="s">
        <v>8625</v>
      </c>
      <c r="E4416" s="38"/>
      <c r="F4416" s="38" t="s">
        <v>8626</v>
      </c>
      <c r="K4416" s="44">
        <v>5.04</v>
      </c>
    </row>
    <row r="4417" spans="3:11">
      <c r="C4417" s="38" t="s">
        <v>1386</v>
      </c>
      <c r="D4417" s="38" t="s">
        <v>8627</v>
      </c>
      <c r="E4417" s="38"/>
      <c r="F4417" s="38" t="s">
        <v>8628</v>
      </c>
      <c r="K4417" s="44">
        <v>3.84</v>
      </c>
    </row>
    <row r="4418" spans="3:11">
      <c r="C4418" s="38" t="s">
        <v>1386</v>
      </c>
      <c r="D4418" s="38" t="s">
        <v>8629</v>
      </c>
      <c r="E4418" s="38"/>
      <c r="F4418" s="38" t="s">
        <v>8630</v>
      </c>
      <c r="K4418" s="44">
        <v>24.2</v>
      </c>
    </row>
    <row r="4419" spans="3:11">
      <c r="C4419" s="38" t="s">
        <v>1386</v>
      </c>
      <c r="D4419" s="38" t="s">
        <v>11177</v>
      </c>
      <c r="E4419" s="38"/>
      <c r="F4419" s="38" t="s">
        <v>11178</v>
      </c>
      <c r="K4419" s="44">
        <v>27.01</v>
      </c>
    </row>
    <row r="4420" spans="3:11">
      <c r="C4420" s="38" t="s">
        <v>1386</v>
      </c>
      <c r="D4420" s="38" t="s">
        <v>8631</v>
      </c>
      <c r="E4420" s="38"/>
      <c r="F4420" s="38" t="s">
        <v>8632</v>
      </c>
      <c r="K4420" s="44">
        <v>1.37</v>
      </c>
    </row>
    <row r="4421" spans="3:11">
      <c r="C4421" s="38" t="s">
        <v>1386</v>
      </c>
      <c r="D4421" s="38" t="s">
        <v>8633</v>
      </c>
      <c r="E4421" s="38"/>
      <c r="F4421" s="38" t="s">
        <v>8634</v>
      </c>
      <c r="K4421" s="44">
        <v>7.45</v>
      </c>
    </row>
    <row r="4422" spans="3:11">
      <c r="C4422" s="38" t="s">
        <v>1386</v>
      </c>
      <c r="D4422" s="38" t="s">
        <v>8635</v>
      </c>
      <c r="E4422" s="38"/>
      <c r="F4422" s="38" t="s">
        <v>8636</v>
      </c>
      <c r="K4422" s="44">
        <v>65.53</v>
      </c>
    </row>
    <row r="4423" spans="3:11">
      <c r="C4423" s="38" t="s">
        <v>1386</v>
      </c>
      <c r="D4423" s="38" t="s">
        <v>8637</v>
      </c>
      <c r="E4423" s="38"/>
      <c r="F4423" s="38" t="s">
        <v>8638</v>
      </c>
      <c r="K4423" s="44">
        <v>49.28</v>
      </c>
    </row>
    <row r="4424" spans="3:11">
      <c r="C4424" s="38" t="s">
        <v>1386</v>
      </c>
      <c r="D4424" s="38" t="s">
        <v>8639</v>
      </c>
      <c r="E4424" s="38"/>
      <c r="F4424" s="38" t="s">
        <v>8640</v>
      </c>
      <c r="K4424" s="44">
        <v>7.34</v>
      </c>
    </row>
    <row r="4425" spans="3:11">
      <c r="C4425" s="38" t="s">
        <v>1386</v>
      </c>
      <c r="D4425" s="38" t="s">
        <v>8641</v>
      </c>
      <c r="E4425" s="38"/>
      <c r="F4425" s="38" t="s">
        <v>8642</v>
      </c>
      <c r="K4425" s="44">
        <v>0.75</v>
      </c>
    </row>
    <row r="4426" spans="3:11">
      <c r="C4426" s="38" t="s">
        <v>1386</v>
      </c>
      <c r="D4426" s="38" t="s">
        <v>8643</v>
      </c>
      <c r="E4426" s="38"/>
      <c r="F4426" s="38" t="s">
        <v>8644</v>
      </c>
      <c r="K4426" s="44">
        <v>1.75</v>
      </c>
    </row>
    <row r="4427" spans="3:11">
      <c r="C4427" s="38" t="s">
        <v>1386</v>
      </c>
      <c r="D4427" s="38" t="s">
        <v>8645</v>
      </c>
      <c r="E4427" s="38"/>
      <c r="F4427" s="38" t="s">
        <v>8646</v>
      </c>
      <c r="K4427" s="44">
        <v>15.12</v>
      </c>
    </row>
    <row r="4428" spans="3:11">
      <c r="C4428" s="38" t="s">
        <v>1386</v>
      </c>
      <c r="D4428" s="38" t="s">
        <v>8647</v>
      </c>
      <c r="E4428" s="38"/>
      <c r="F4428" s="38" t="s">
        <v>8648</v>
      </c>
      <c r="K4428" s="44">
        <v>6.12</v>
      </c>
    </row>
    <row r="4429" spans="3:11">
      <c r="C4429" s="38" t="s">
        <v>1386</v>
      </c>
      <c r="D4429" s="38" t="s">
        <v>8649</v>
      </c>
      <c r="E4429" s="38"/>
      <c r="F4429" s="38" t="s">
        <v>8650</v>
      </c>
      <c r="K4429" s="44">
        <v>5.04</v>
      </c>
    </row>
    <row r="4430" spans="3:11">
      <c r="C4430" s="38" t="s">
        <v>1386</v>
      </c>
      <c r="D4430" s="38" t="s">
        <v>8651</v>
      </c>
      <c r="E4430" s="38"/>
      <c r="F4430" s="38" t="s">
        <v>8652</v>
      </c>
      <c r="K4430" s="44">
        <v>9.36</v>
      </c>
    </row>
    <row r="4431" spans="3:11">
      <c r="C4431" s="38" t="s">
        <v>1386</v>
      </c>
      <c r="D4431" s="38" t="s">
        <v>8653</v>
      </c>
      <c r="E4431" s="38"/>
      <c r="F4431" s="38" t="s">
        <v>8654</v>
      </c>
      <c r="K4431" s="44">
        <v>61.77</v>
      </c>
    </row>
    <row r="4432" spans="3:11">
      <c r="C4432" s="38" t="s">
        <v>1386</v>
      </c>
      <c r="D4432" s="38" t="s">
        <v>8655</v>
      </c>
      <c r="E4432" s="38"/>
      <c r="F4432" s="38" t="s">
        <v>8656</v>
      </c>
      <c r="K4432" s="44">
        <v>72.67</v>
      </c>
    </row>
    <row r="4433" spans="3:11">
      <c r="C4433" s="38" t="s">
        <v>1386</v>
      </c>
      <c r="D4433" s="38" t="s">
        <v>8657</v>
      </c>
      <c r="E4433" s="38"/>
      <c r="F4433" s="38" t="s">
        <v>8658</v>
      </c>
      <c r="K4433" s="44">
        <v>16.809999999999999</v>
      </c>
    </row>
    <row r="4434" spans="3:11">
      <c r="C4434" s="38" t="s">
        <v>1386</v>
      </c>
      <c r="D4434" s="38" t="s">
        <v>8659</v>
      </c>
      <c r="E4434" s="38"/>
      <c r="F4434" s="38" t="s">
        <v>8660</v>
      </c>
      <c r="K4434" s="44">
        <v>5.46</v>
      </c>
    </row>
    <row r="4435" spans="3:11">
      <c r="C4435" s="38" t="s">
        <v>1386</v>
      </c>
      <c r="D4435" s="38" t="s">
        <v>8661</v>
      </c>
      <c r="E4435" s="38"/>
      <c r="F4435" s="38" t="s">
        <v>8662</v>
      </c>
      <c r="K4435" s="44">
        <v>19.149999999999999</v>
      </c>
    </row>
    <row r="4436" spans="3:11">
      <c r="C4436" s="38" t="s">
        <v>1386</v>
      </c>
      <c r="D4436" s="38" t="s">
        <v>8663</v>
      </c>
      <c r="E4436" s="38"/>
      <c r="F4436" s="38" t="s">
        <v>8664</v>
      </c>
      <c r="K4436" s="44">
        <v>7.66</v>
      </c>
    </row>
    <row r="4437" spans="3:11">
      <c r="C4437" s="38" t="s">
        <v>1386</v>
      </c>
      <c r="D4437" s="38" t="s">
        <v>8665</v>
      </c>
      <c r="E4437" s="38"/>
      <c r="F4437" s="38" t="s">
        <v>8666</v>
      </c>
      <c r="K4437" s="44">
        <v>11.78</v>
      </c>
    </row>
    <row r="4438" spans="3:11">
      <c r="C4438" s="38" t="s">
        <v>1386</v>
      </c>
      <c r="D4438" s="38" t="s">
        <v>8667</v>
      </c>
      <c r="E4438" s="38"/>
      <c r="F4438" s="38" t="s">
        <v>8668</v>
      </c>
      <c r="K4438" s="44">
        <v>8.61</v>
      </c>
    </row>
    <row r="4439" spans="3:11">
      <c r="C4439" s="38" t="s">
        <v>1386</v>
      </c>
      <c r="D4439" s="38" t="s">
        <v>8669</v>
      </c>
      <c r="E4439" s="38"/>
      <c r="F4439" s="38" t="s">
        <v>8670</v>
      </c>
      <c r="K4439" s="44">
        <v>12.59</v>
      </c>
    </row>
    <row r="4440" spans="3:11">
      <c r="C4440" s="38" t="s">
        <v>1386</v>
      </c>
      <c r="D4440" s="38" t="s">
        <v>8671</v>
      </c>
      <c r="E4440" s="38"/>
      <c r="F4440" s="38" t="s">
        <v>8672</v>
      </c>
      <c r="K4440" s="44">
        <v>5.33</v>
      </c>
    </row>
    <row r="4441" spans="3:11">
      <c r="C4441" s="38" t="s">
        <v>1386</v>
      </c>
      <c r="D4441" s="38" t="s">
        <v>8673</v>
      </c>
      <c r="E4441" s="38"/>
      <c r="F4441" s="38" t="s">
        <v>8674</v>
      </c>
      <c r="K4441" s="44">
        <v>3.36</v>
      </c>
    </row>
    <row r="4442" spans="3:11">
      <c r="C4442" s="38" t="s">
        <v>1386</v>
      </c>
      <c r="D4442" s="38" t="s">
        <v>8675</v>
      </c>
      <c r="E4442" s="38"/>
      <c r="F4442" s="38" t="s">
        <v>8676</v>
      </c>
      <c r="K4442" s="44">
        <v>5.04</v>
      </c>
    </row>
    <row r="4443" spans="3:11">
      <c r="C4443" s="38" t="s">
        <v>1386</v>
      </c>
      <c r="D4443" s="38" t="s">
        <v>8677</v>
      </c>
      <c r="E4443" s="38"/>
      <c r="F4443" s="38" t="s">
        <v>8678</v>
      </c>
      <c r="K4443" s="44">
        <v>7.54</v>
      </c>
    </row>
    <row r="4444" spans="3:11">
      <c r="C4444" s="38" t="s">
        <v>1386</v>
      </c>
      <c r="D4444" s="38" t="s">
        <v>8679</v>
      </c>
      <c r="E4444" s="38"/>
      <c r="F4444" s="38" t="s">
        <v>8680</v>
      </c>
      <c r="K4444" s="44">
        <v>7.78</v>
      </c>
    </row>
    <row r="4445" spans="3:11">
      <c r="C4445" s="38" t="s">
        <v>1386</v>
      </c>
      <c r="D4445" s="38" t="s">
        <v>8681</v>
      </c>
      <c r="E4445" s="38"/>
      <c r="F4445" s="38" t="s">
        <v>8682</v>
      </c>
      <c r="K4445" s="44">
        <v>139.78</v>
      </c>
    </row>
    <row r="4446" spans="3:11">
      <c r="C4446" s="38" t="s">
        <v>1386</v>
      </c>
      <c r="D4446" s="38" t="s">
        <v>8683</v>
      </c>
      <c r="E4446" s="38"/>
      <c r="F4446" s="38" t="s">
        <v>8684</v>
      </c>
      <c r="K4446" s="44">
        <v>8.42</v>
      </c>
    </row>
    <row r="4447" spans="3:11">
      <c r="C4447" s="38" t="s">
        <v>1386</v>
      </c>
      <c r="D4447" s="38" t="s">
        <v>8685</v>
      </c>
      <c r="E4447" s="38"/>
      <c r="F4447" s="38" t="s">
        <v>8686</v>
      </c>
      <c r="K4447" s="44">
        <v>12.51</v>
      </c>
    </row>
    <row r="4448" spans="3:11">
      <c r="C4448" s="38" t="s">
        <v>1386</v>
      </c>
      <c r="D4448" s="38" t="s">
        <v>8687</v>
      </c>
      <c r="E4448" s="38"/>
      <c r="F4448" s="38" t="s">
        <v>8688</v>
      </c>
      <c r="K4448" s="44">
        <v>-13.06</v>
      </c>
    </row>
    <row r="4449" spans="3:11">
      <c r="C4449" s="38" t="s">
        <v>1386</v>
      </c>
      <c r="D4449" s="38" t="s">
        <v>8689</v>
      </c>
      <c r="E4449" s="38"/>
      <c r="F4449" s="38" t="s">
        <v>8690</v>
      </c>
      <c r="K4449" s="44">
        <v>7.67</v>
      </c>
    </row>
    <row r="4450" spans="3:11">
      <c r="C4450" s="38" t="s">
        <v>1386</v>
      </c>
      <c r="D4450" s="38" t="s">
        <v>8691</v>
      </c>
      <c r="E4450" s="38"/>
      <c r="F4450" s="38" t="s">
        <v>8692</v>
      </c>
      <c r="K4450" s="44">
        <v>3.37</v>
      </c>
    </row>
    <row r="4451" spans="3:11">
      <c r="C4451" s="38" t="s">
        <v>1386</v>
      </c>
      <c r="D4451" s="38" t="s">
        <v>8693</v>
      </c>
      <c r="E4451" s="38"/>
      <c r="F4451" s="38" t="s">
        <v>8694</v>
      </c>
      <c r="K4451" s="44">
        <v>78.28</v>
      </c>
    </row>
    <row r="4452" spans="3:11">
      <c r="C4452" s="38" t="s">
        <v>1386</v>
      </c>
      <c r="D4452" s="38" t="s">
        <v>8695</v>
      </c>
      <c r="E4452" s="38"/>
      <c r="F4452" s="38" t="s">
        <v>8696</v>
      </c>
      <c r="K4452" s="44">
        <v>46.97</v>
      </c>
    </row>
    <row r="4453" spans="3:11">
      <c r="C4453" s="38" t="s">
        <v>1386</v>
      </c>
      <c r="D4453" s="38" t="s">
        <v>11179</v>
      </c>
      <c r="E4453" s="38"/>
      <c r="F4453" s="38" t="s">
        <v>11180</v>
      </c>
      <c r="K4453" s="44">
        <v>11.31</v>
      </c>
    </row>
    <row r="4454" spans="3:11">
      <c r="C4454" s="38" t="s">
        <v>1386</v>
      </c>
      <c r="D4454" s="38" t="s">
        <v>8697</v>
      </c>
      <c r="E4454" s="38"/>
      <c r="F4454" s="38" t="s">
        <v>8698</v>
      </c>
      <c r="K4454" s="44">
        <v>26.39</v>
      </c>
    </row>
    <row r="4455" spans="3:11">
      <c r="C4455" s="38" t="s">
        <v>1386</v>
      </c>
      <c r="D4455" s="38" t="s">
        <v>8699</v>
      </c>
      <c r="E4455" s="38"/>
      <c r="F4455" s="38" t="s">
        <v>8700</v>
      </c>
      <c r="K4455" s="44">
        <v>5.04</v>
      </c>
    </row>
    <row r="4456" spans="3:11">
      <c r="C4456" s="38" t="s">
        <v>1386</v>
      </c>
      <c r="D4456" s="38" t="s">
        <v>8701</v>
      </c>
      <c r="E4456" s="38"/>
      <c r="F4456" s="38" t="s">
        <v>8702</v>
      </c>
      <c r="K4456" s="44">
        <v>61.99</v>
      </c>
    </row>
    <row r="4457" spans="3:11">
      <c r="C4457" s="38" t="s">
        <v>1386</v>
      </c>
      <c r="D4457" s="38" t="s">
        <v>11181</v>
      </c>
      <c r="E4457" s="38"/>
      <c r="F4457" s="38" t="s">
        <v>11182</v>
      </c>
      <c r="K4457" s="44">
        <v>23.11</v>
      </c>
    </row>
    <row r="4458" spans="3:11">
      <c r="C4458" s="38" t="s">
        <v>1386</v>
      </c>
      <c r="D4458" s="38" t="s">
        <v>8703</v>
      </c>
      <c r="E4458" s="38"/>
      <c r="F4458" s="38" t="s">
        <v>8704</v>
      </c>
      <c r="K4458" s="44">
        <v>19.5</v>
      </c>
    </row>
    <row r="4459" spans="3:11">
      <c r="C4459" s="38" t="s">
        <v>1386</v>
      </c>
      <c r="D4459" s="38" t="s">
        <v>11183</v>
      </c>
      <c r="E4459" s="38"/>
      <c r="F4459" s="38" t="s">
        <v>11184</v>
      </c>
      <c r="K4459" s="44">
        <v>0.02</v>
      </c>
    </row>
    <row r="4460" spans="3:11">
      <c r="C4460" s="38" t="s">
        <v>1386</v>
      </c>
      <c r="D4460" s="38" t="s">
        <v>8705</v>
      </c>
      <c r="E4460" s="38"/>
      <c r="F4460" s="38" t="s">
        <v>8706</v>
      </c>
      <c r="K4460" s="44">
        <v>38.94</v>
      </c>
    </row>
    <row r="4461" spans="3:11">
      <c r="C4461" s="38" t="s">
        <v>1386</v>
      </c>
      <c r="D4461" s="38" t="s">
        <v>8707</v>
      </c>
      <c r="E4461" s="38"/>
      <c r="F4461" s="38" t="s">
        <v>8708</v>
      </c>
      <c r="K4461" s="44">
        <v>131.51</v>
      </c>
    </row>
    <row r="4462" spans="3:11">
      <c r="C4462" s="38" t="s">
        <v>1386</v>
      </c>
      <c r="D4462" s="38" t="s">
        <v>8709</v>
      </c>
      <c r="E4462" s="38"/>
      <c r="F4462" s="38" t="s">
        <v>8710</v>
      </c>
      <c r="K4462" s="44">
        <v>2.0299999999999998</v>
      </c>
    </row>
    <row r="4463" spans="3:11">
      <c r="C4463" s="38" t="s">
        <v>1386</v>
      </c>
      <c r="D4463" s="38" t="s">
        <v>8711</v>
      </c>
      <c r="E4463" s="38"/>
      <c r="F4463" s="38" t="s">
        <v>8712</v>
      </c>
      <c r="K4463" s="44">
        <v>3.89</v>
      </c>
    </row>
    <row r="4464" spans="3:11">
      <c r="C4464" s="38" t="s">
        <v>1386</v>
      </c>
      <c r="D4464" s="38" t="s">
        <v>8713</v>
      </c>
      <c r="E4464" s="38"/>
      <c r="F4464" s="38" t="s">
        <v>8714</v>
      </c>
      <c r="K4464" s="44">
        <v>4.07</v>
      </c>
    </row>
    <row r="4465" spans="3:11">
      <c r="C4465" s="38" t="s">
        <v>1386</v>
      </c>
      <c r="D4465" s="38" t="s">
        <v>8715</v>
      </c>
      <c r="E4465" s="38"/>
      <c r="F4465" s="38" t="s">
        <v>8716</v>
      </c>
      <c r="K4465" s="44">
        <v>0.19</v>
      </c>
    </row>
    <row r="4466" spans="3:11">
      <c r="C4466" s="38" t="s">
        <v>1386</v>
      </c>
      <c r="D4466" s="38" t="s">
        <v>11185</v>
      </c>
      <c r="E4466" s="38"/>
      <c r="F4466" s="38" t="s">
        <v>8901</v>
      </c>
      <c r="K4466" s="44">
        <v>2.2000000000000002</v>
      </c>
    </row>
    <row r="4467" spans="3:11">
      <c r="C4467" s="38" t="s">
        <v>1386</v>
      </c>
      <c r="D4467" s="38" t="s">
        <v>8717</v>
      </c>
      <c r="E4467" s="38"/>
      <c r="F4467" s="38" t="s">
        <v>8718</v>
      </c>
      <c r="K4467" s="44">
        <v>65.03</v>
      </c>
    </row>
    <row r="4468" spans="3:11">
      <c r="C4468" s="38" t="s">
        <v>1386</v>
      </c>
      <c r="D4468" s="38" t="s">
        <v>8719</v>
      </c>
      <c r="E4468" s="38"/>
      <c r="F4468" s="38" t="s">
        <v>8720</v>
      </c>
      <c r="K4468" s="44">
        <v>18.170000000000002</v>
      </c>
    </row>
    <row r="4469" spans="3:11">
      <c r="C4469" s="38" t="s">
        <v>1386</v>
      </c>
      <c r="D4469" s="38" t="s">
        <v>8721</v>
      </c>
      <c r="E4469" s="38"/>
      <c r="F4469" s="38" t="s">
        <v>4957</v>
      </c>
      <c r="K4469" s="44">
        <v>5.04</v>
      </c>
    </row>
    <row r="4470" spans="3:11">
      <c r="C4470" s="38" t="s">
        <v>1386</v>
      </c>
      <c r="D4470" s="38" t="s">
        <v>8722</v>
      </c>
      <c r="E4470" s="38"/>
      <c r="F4470" s="38" t="s">
        <v>8723</v>
      </c>
      <c r="K4470" s="44">
        <v>6.01</v>
      </c>
    </row>
    <row r="4471" spans="3:11">
      <c r="C4471" s="38" t="s">
        <v>1386</v>
      </c>
      <c r="D4471" s="38" t="s">
        <v>8724</v>
      </c>
      <c r="E4471" s="38"/>
      <c r="F4471" s="38" t="s">
        <v>8725</v>
      </c>
      <c r="K4471" s="44">
        <v>35.47</v>
      </c>
    </row>
    <row r="4472" spans="3:11">
      <c r="C4472" s="38" t="s">
        <v>1386</v>
      </c>
      <c r="D4472" s="38" t="s">
        <v>8726</v>
      </c>
      <c r="E4472" s="38"/>
      <c r="F4472" s="38" t="s">
        <v>8727</v>
      </c>
      <c r="K4472" s="44">
        <v>164.52</v>
      </c>
    </row>
    <row r="4473" spans="3:11">
      <c r="C4473" s="38" t="s">
        <v>1386</v>
      </c>
      <c r="D4473" s="38" t="s">
        <v>8728</v>
      </c>
      <c r="E4473" s="38"/>
      <c r="F4473" s="38" t="s">
        <v>8729</v>
      </c>
      <c r="K4473" s="44">
        <v>12.73</v>
      </c>
    </row>
    <row r="4474" spans="3:11">
      <c r="C4474" s="38" t="s">
        <v>1386</v>
      </c>
      <c r="D4474" s="38" t="s">
        <v>8730</v>
      </c>
      <c r="E4474" s="38"/>
      <c r="F4474" s="38" t="s">
        <v>8718</v>
      </c>
      <c r="K4474" s="44">
        <v>18.02</v>
      </c>
    </row>
    <row r="4475" spans="3:11">
      <c r="C4475" s="38" t="s">
        <v>1386</v>
      </c>
      <c r="D4475" s="38" t="s">
        <v>11186</v>
      </c>
      <c r="E4475" s="38"/>
      <c r="F4475" s="38" t="s">
        <v>11187</v>
      </c>
      <c r="K4475" s="44">
        <v>24.08</v>
      </c>
    </row>
    <row r="4476" spans="3:11">
      <c r="C4476" s="38" t="s">
        <v>1386</v>
      </c>
      <c r="D4476" s="38" t="s">
        <v>8731</v>
      </c>
      <c r="E4476" s="38"/>
      <c r="F4476" s="38" t="s">
        <v>8732</v>
      </c>
      <c r="K4476" s="44">
        <v>4.47</v>
      </c>
    </row>
    <row r="4477" spans="3:11">
      <c r="C4477" s="38" t="s">
        <v>1386</v>
      </c>
      <c r="D4477" s="38" t="s">
        <v>11188</v>
      </c>
      <c r="E4477" s="38"/>
      <c r="F4477" s="38" t="s">
        <v>11189</v>
      </c>
      <c r="K4477" s="44">
        <v>33.19</v>
      </c>
    </row>
    <row r="4478" spans="3:11">
      <c r="C4478" s="38" t="s">
        <v>1386</v>
      </c>
      <c r="D4478" s="38" t="s">
        <v>8733</v>
      </c>
      <c r="E4478" s="38"/>
      <c r="F4478" s="38" t="s">
        <v>8734</v>
      </c>
      <c r="K4478" s="44">
        <v>19.79</v>
      </c>
    </row>
    <row r="4479" spans="3:11">
      <c r="C4479" s="38" t="s">
        <v>1386</v>
      </c>
      <c r="D4479" s="38" t="s">
        <v>8735</v>
      </c>
      <c r="E4479" s="38"/>
      <c r="F4479" s="38" t="s">
        <v>8736</v>
      </c>
      <c r="K4479" s="44">
        <v>43.57</v>
      </c>
    </row>
    <row r="4480" spans="3:11">
      <c r="C4480" s="38" t="s">
        <v>1386</v>
      </c>
      <c r="D4480" s="38" t="s">
        <v>8737</v>
      </c>
      <c r="E4480" s="38"/>
      <c r="F4480" s="38" t="s">
        <v>8738</v>
      </c>
      <c r="K4480" s="44">
        <v>6.72</v>
      </c>
    </row>
    <row r="4481" spans="3:11">
      <c r="C4481" s="38" t="s">
        <v>1386</v>
      </c>
      <c r="D4481" s="38" t="s">
        <v>8739</v>
      </c>
      <c r="E4481" s="38"/>
      <c r="F4481" s="38" t="s">
        <v>8740</v>
      </c>
      <c r="K4481" s="44">
        <v>5.0599999999999996</v>
      </c>
    </row>
    <row r="4482" spans="3:11">
      <c r="C4482" s="38" t="s">
        <v>1386</v>
      </c>
      <c r="D4482" s="38" t="s">
        <v>11190</v>
      </c>
      <c r="E4482" s="38"/>
      <c r="F4482" s="38" t="s">
        <v>11191</v>
      </c>
      <c r="K4482" s="44">
        <v>21.16</v>
      </c>
    </row>
    <row r="4483" spans="3:11">
      <c r="C4483" s="38" t="s">
        <v>1386</v>
      </c>
      <c r="D4483" s="38" t="s">
        <v>8741</v>
      </c>
      <c r="E4483" s="38"/>
      <c r="F4483" s="38" t="s">
        <v>8742</v>
      </c>
      <c r="K4483" s="44">
        <v>21.46</v>
      </c>
    </row>
    <row r="4484" spans="3:11">
      <c r="C4484" s="38" t="s">
        <v>1386</v>
      </c>
      <c r="D4484" s="38" t="s">
        <v>8743</v>
      </c>
      <c r="E4484" s="38"/>
      <c r="F4484" s="38" t="s">
        <v>8744</v>
      </c>
      <c r="K4484" s="44">
        <v>10.06</v>
      </c>
    </row>
    <row r="4485" spans="3:11">
      <c r="C4485" s="38" t="s">
        <v>1386</v>
      </c>
      <c r="D4485" s="38" t="s">
        <v>8745</v>
      </c>
      <c r="E4485" s="38"/>
      <c r="F4485" s="38" t="s">
        <v>8746</v>
      </c>
      <c r="K4485" s="44">
        <v>13.3</v>
      </c>
    </row>
    <row r="4486" spans="3:11">
      <c r="C4486" s="38" t="s">
        <v>1386</v>
      </c>
      <c r="D4486" s="38" t="s">
        <v>11192</v>
      </c>
      <c r="E4486" s="38"/>
      <c r="F4486" s="38" t="s">
        <v>11193</v>
      </c>
      <c r="K4486" s="44">
        <v>281.11</v>
      </c>
    </row>
    <row r="4487" spans="3:11">
      <c r="C4487" s="38" t="s">
        <v>1386</v>
      </c>
      <c r="D4487" s="38" t="s">
        <v>11194</v>
      </c>
      <c r="E4487" s="38"/>
      <c r="F4487" s="38" t="s">
        <v>11195</v>
      </c>
      <c r="K4487" s="44">
        <v>72.569999999999993</v>
      </c>
    </row>
    <row r="4488" spans="3:11">
      <c r="C4488" s="38" t="s">
        <v>1386</v>
      </c>
      <c r="D4488" s="38" t="s">
        <v>11196</v>
      </c>
      <c r="E4488" s="38"/>
      <c r="F4488" s="38" t="s">
        <v>11197</v>
      </c>
      <c r="K4488" s="44">
        <v>17.73</v>
      </c>
    </row>
    <row r="4489" spans="3:11">
      <c r="C4489" s="38" t="s">
        <v>1386</v>
      </c>
      <c r="D4489" s="38" t="s">
        <v>11198</v>
      </c>
      <c r="E4489" s="38"/>
      <c r="F4489" s="38" t="s">
        <v>11199</v>
      </c>
      <c r="K4489" s="44">
        <v>2.8</v>
      </c>
    </row>
    <row r="4490" spans="3:11">
      <c r="C4490" s="38" t="s">
        <v>1386</v>
      </c>
      <c r="D4490" s="38" t="s">
        <v>11200</v>
      </c>
      <c r="E4490" s="38"/>
      <c r="F4490" s="38" t="s">
        <v>11201</v>
      </c>
      <c r="K4490" s="44">
        <v>1.1399999999999999</v>
      </c>
    </row>
    <row r="4491" spans="3:11">
      <c r="C4491" s="38" t="s">
        <v>1386</v>
      </c>
      <c r="D4491" s="38" t="s">
        <v>11202</v>
      </c>
      <c r="E4491" s="38"/>
      <c r="F4491" s="38" t="s">
        <v>11203</v>
      </c>
      <c r="K4491" s="44">
        <v>51.52</v>
      </c>
    </row>
    <row r="4492" spans="3:11">
      <c r="C4492" s="38" t="s">
        <v>1386</v>
      </c>
      <c r="D4492" s="38" t="s">
        <v>11204</v>
      </c>
      <c r="E4492" s="38"/>
      <c r="F4492" s="38" t="s">
        <v>11205</v>
      </c>
      <c r="K4492" s="44">
        <v>-0.26</v>
      </c>
    </row>
    <row r="4493" spans="3:11">
      <c r="C4493" s="38" t="s">
        <v>1386</v>
      </c>
      <c r="D4493" s="38" t="s">
        <v>11206</v>
      </c>
      <c r="E4493" s="38"/>
      <c r="F4493" s="38" t="s">
        <v>11207</v>
      </c>
      <c r="K4493" s="44">
        <v>2.41</v>
      </c>
    </row>
    <row r="4494" spans="3:11">
      <c r="C4494" s="38" t="s">
        <v>1386</v>
      </c>
      <c r="D4494" s="38" t="s">
        <v>11208</v>
      </c>
      <c r="E4494" s="38"/>
      <c r="F4494" s="38" t="s">
        <v>11209</v>
      </c>
      <c r="K4494" s="44">
        <v>0.19</v>
      </c>
    </row>
    <row r="4495" spans="3:11">
      <c r="C4495" s="38" t="s">
        <v>1386</v>
      </c>
      <c r="D4495" s="38" t="s">
        <v>11210</v>
      </c>
      <c r="E4495" s="38"/>
      <c r="F4495" s="38" t="s">
        <v>11211</v>
      </c>
      <c r="K4495" s="44">
        <v>3.78</v>
      </c>
    </row>
    <row r="4496" spans="3:11">
      <c r="C4496" s="38" t="s">
        <v>1386</v>
      </c>
      <c r="D4496" s="38" t="s">
        <v>11212</v>
      </c>
      <c r="E4496" s="38"/>
      <c r="F4496" s="38" t="s">
        <v>11213</v>
      </c>
      <c r="K4496" s="44">
        <v>1.92</v>
      </c>
    </row>
    <row r="4497" spans="1:11">
      <c r="C4497" s="38" t="s">
        <v>1386</v>
      </c>
      <c r="D4497" s="38" t="s">
        <v>11214</v>
      </c>
      <c r="E4497" s="38"/>
      <c r="F4497" s="38" t="s">
        <v>11215</v>
      </c>
      <c r="K4497" s="44">
        <v>2.95</v>
      </c>
    </row>
    <row r="4498" spans="1:11">
      <c r="C4498" s="38" t="s">
        <v>1386</v>
      </c>
      <c r="D4498" s="38" t="s">
        <v>11216</v>
      </c>
      <c r="E4498" s="38"/>
      <c r="F4498" s="38" t="s">
        <v>11217</v>
      </c>
      <c r="K4498" s="44">
        <v>3.01</v>
      </c>
    </row>
    <row r="4499" spans="1:11">
      <c r="C4499" s="38" t="s">
        <v>1386</v>
      </c>
      <c r="D4499" s="38" t="s">
        <v>11218</v>
      </c>
      <c r="E4499" s="38"/>
      <c r="F4499" s="38" t="s">
        <v>11219</v>
      </c>
      <c r="K4499" s="44">
        <v>0.74</v>
      </c>
    </row>
    <row r="4501" spans="1:11">
      <c r="A4501" s="38" t="s">
        <v>8747</v>
      </c>
      <c r="D4501" s="38" t="s">
        <v>8748</v>
      </c>
      <c r="E4501" s="38"/>
      <c r="K4501" s="50">
        <f>SUM(K4502:K4639)</f>
        <v>2323.4200000000005</v>
      </c>
    </row>
    <row r="4502" spans="1:11">
      <c r="C4502" s="38" t="s">
        <v>1386</v>
      </c>
      <c r="D4502" s="38" t="s">
        <v>8749</v>
      </c>
      <c r="E4502" s="38"/>
      <c r="F4502" s="38" t="s">
        <v>8750</v>
      </c>
      <c r="K4502" s="44">
        <v>33.83</v>
      </c>
    </row>
    <row r="4503" spans="1:11">
      <c r="C4503" s="38" t="s">
        <v>1386</v>
      </c>
      <c r="D4503" s="38" t="s">
        <v>8751</v>
      </c>
      <c r="E4503" s="38"/>
      <c r="F4503" s="38" t="s">
        <v>8752</v>
      </c>
      <c r="K4503" s="44">
        <v>18.84</v>
      </c>
    </row>
    <row r="4504" spans="1:11">
      <c r="C4504" s="38" t="s">
        <v>1386</v>
      </c>
      <c r="D4504" s="38" t="s">
        <v>8753</v>
      </c>
      <c r="E4504" s="38"/>
      <c r="F4504" s="38" t="s">
        <v>8754</v>
      </c>
      <c r="K4504" s="44">
        <v>8.69</v>
      </c>
    </row>
    <row r="4505" spans="1:11">
      <c r="C4505" s="38" t="s">
        <v>1386</v>
      </c>
      <c r="D4505" s="38" t="s">
        <v>8755</v>
      </c>
      <c r="E4505" s="38"/>
      <c r="F4505" s="38" t="s">
        <v>8756</v>
      </c>
      <c r="K4505" s="44">
        <v>4.3099999999999996</v>
      </c>
    </row>
    <row r="4506" spans="1:11">
      <c r="C4506" s="38" t="s">
        <v>1386</v>
      </c>
      <c r="D4506" s="38" t="s">
        <v>8757</v>
      </c>
      <c r="E4506" s="38"/>
      <c r="F4506" s="38" t="s">
        <v>8758</v>
      </c>
      <c r="K4506" s="44">
        <v>3.62</v>
      </c>
    </row>
    <row r="4507" spans="1:11">
      <c r="C4507" s="38" t="s">
        <v>1386</v>
      </c>
      <c r="D4507" s="38" t="s">
        <v>8759</v>
      </c>
      <c r="E4507" s="38"/>
      <c r="F4507" s="38" t="s">
        <v>8760</v>
      </c>
      <c r="K4507" s="44">
        <v>7.53</v>
      </c>
    </row>
    <row r="4508" spans="1:11">
      <c r="C4508" s="38" t="s">
        <v>1386</v>
      </c>
      <c r="D4508" s="38" t="s">
        <v>8761</v>
      </c>
      <c r="E4508" s="38"/>
      <c r="F4508" s="38" t="s">
        <v>8762</v>
      </c>
      <c r="K4508" s="44">
        <v>2.5299999999999998</v>
      </c>
    </row>
    <row r="4509" spans="1:11">
      <c r="C4509" s="38" t="s">
        <v>1386</v>
      </c>
      <c r="D4509" s="38" t="s">
        <v>8763</v>
      </c>
      <c r="E4509" s="38"/>
      <c r="F4509" s="38" t="s">
        <v>8764</v>
      </c>
      <c r="K4509" s="44">
        <v>5.7</v>
      </c>
    </row>
    <row r="4510" spans="1:11">
      <c r="C4510" s="38" t="s">
        <v>1386</v>
      </c>
      <c r="D4510" s="38" t="s">
        <v>8765</v>
      </c>
      <c r="E4510" s="38"/>
      <c r="F4510" s="38" t="s">
        <v>8766</v>
      </c>
      <c r="K4510" s="44">
        <v>5.04</v>
      </c>
    </row>
    <row r="4511" spans="1:11">
      <c r="C4511" s="38" t="s">
        <v>1386</v>
      </c>
      <c r="D4511" s="38" t="s">
        <v>8767</v>
      </c>
      <c r="E4511" s="38"/>
      <c r="F4511" s="38" t="s">
        <v>8768</v>
      </c>
      <c r="K4511" s="44">
        <v>1.68</v>
      </c>
    </row>
    <row r="4512" spans="1:11">
      <c r="C4512" s="38" t="s">
        <v>1386</v>
      </c>
      <c r="D4512" s="38" t="s">
        <v>8769</v>
      </c>
      <c r="E4512" s="38"/>
      <c r="F4512" s="38" t="s">
        <v>8770</v>
      </c>
      <c r="K4512" s="44">
        <v>36.61</v>
      </c>
    </row>
    <row r="4513" spans="3:11">
      <c r="C4513" s="38" t="s">
        <v>1386</v>
      </c>
      <c r="D4513" s="38" t="s">
        <v>8771</v>
      </c>
      <c r="E4513" s="38"/>
      <c r="F4513" s="38" t="s">
        <v>8772</v>
      </c>
      <c r="K4513" s="44">
        <v>1.68</v>
      </c>
    </row>
    <row r="4514" spans="3:11">
      <c r="C4514" s="38" t="s">
        <v>1386</v>
      </c>
      <c r="D4514" s="38" t="s">
        <v>11220</v>
      </c>
      <c r="E4514" s="38"/>
      <c r="F4514" s="38" t="s">
        <v>11221</v>
      </c>
      <c r="K4514" s="44">
        <v>2.4900000000000002</v>
      </c>
    </row>
    <row r="4515" spans="3:11">
      <c r="C4515" s="38" t="s">
        <v>1386</v>
      </c>
      <c r="D4515" s="38" t="s">
        <v>8773</v>
      </c>
      <c r="E4515" s="38"/>
      <c r="F4515" s="38" t="s">
        <v>8774</v>
      </c>
      <c r="K4515" s="44">
        <v>15.12</v>
      </c>
    </row>
    <row r="4516" spans="3:11">
      <c r="C4516" s="38" t="s">
        <v>1386</v>
      </c>
      <c r="D4516" s="38" t="s">
        <v>8775</v>
      </c>
      <c r="E4516" s="38"/>
      <c r="F4516" s="38" t="s">
        <v>8776</v>
      </c>
      <c r="K4516" s="44">
        <v>14.91</v>
      </c>
    </row>
    <row r="4517" spans="3:11">
      <c r="C4517" s="38" t="s">
        <v>1386</v>
      </c>
      <c r="D4517" s="38" t="s">
        <v>8777</v>
      </c>
      <c r="E4517" s="38"/>
      <c r="F4517" s="38" t="s">
        <v>8778</v>
      </c>
      <c r="K4517" s="44">
        <v>28.96</v>
      </c>
    </row>
    <row r="4518" spans="3:11">
      <c r="C4518" s="38" t="s">
        <v>1386</v>
      </c>
      <c r="D4518" s="38" t="s">
        <v>8779</v>
      </c>
      <c r="E4518" s="38"/>
      <c r="F4518" s="38" t="s">
        <v>8780</v>
      </c>
      <c r="K4518" s="44">
        <v>4.4800000000000004</v>
      </c>
    </row>
    <row r="4519" spans="3:11">
      <c r="C4519" s="38" t="s">
        <v>1386</v>
      </c>
      <c r="D4519" s="38" t="s">
        <v>8781</v>
      </c>
      <c r="E4519" s="38"/>
      <c r="F4519" s="38" t="s">
        <v>8782</v>
      </c>
      <c r="K4519" s="44">
        <v>10.49</v>
      </c>
    </row>
    <row r="4520" spans="3:11">
      <c r="C4520" s="38" t="s">
        <v>1386</v>
      </c>
      <c r="D4520" s="38" t="s">
        <v>8783</v>
      </c>
      <c r="E4520" s="38"/>
      <c r="F4520" s="38" t="s">
        <v>8784</v>
      </c>
      <c r="K4520" s="44">
        <v>1.83</v>
      </c>
    </row>
    <row r="4521" spans="3:11">
      <c r="C4521" s="38" t="s">
        <v>1386</v>
      </c>
      <c r="D4521" s="38" t="s">
        <v>8785</v>
      </c>
      <c r="E4521" s="38"/>
      <c r="F4521" s="38" t="s">
        <v>8786</v>
      </c>
      <c r="K4521" s="44">
        <v>6.38</v>
      </c>
    </row>
    <row r="4522" spans="3:11">
      <c r="C4522" s="38" t="s">
        <v>1386</v>
      </c>
      <c r="D4522" s="38" t="s">
        <v>8787</v>
      </c>
      <c r="E4522" s="38"/>
      <c r="F4522" s="38" t="s">
        <v>8788</v>
      </c>
      <c r="K4522" s="44">
        <v>1.0900000000000001</v>
      </c>
    </row>
    <row r="4523" spans="3:11">
      <c r="C4523" s="38" t="s">
        <v>1386</v>
      </c>
      <c r="D4523" s="38" t="s">
        <v>8789</v>
      </c>
      <c r="E4523" s="38"/>
      <c r="F4523" s="38" t="s">
        <v>8790</v>
      </c>
      <c r="K4523" s="44">
        <v>15.55</v>
      </c>
    </row>
    <row r="4524" spans="3:11">
      <c r="C4524" s="38" t="s">
        <v>1386</v>
      </c>
      <c r="D4524" s="38" t="s">
        <v>8791</v>
      </c>
      <c r="E4524" s="38"/>
      <c r="F4524" s="38" t="s">
        <v>8792</v>
      </c>
      <c r="K4524" s="44">
        <v>363.08</v>
      </c>
    </row>
    <row r="4525" spans="3:11">
      <c r="C4525" s="38" t="s">
        <v>1386</v>
      </c>
      <c r="D4525" s="38" t="s">
        <v>8793</v>
      </c>
      <c r="E4525" s="38"/>
      <c r="F4525" s="38" t="s">
        <v>8794</v>
      </c>
      <c r="K4525" s="44">
        <v>13.6</v>
      </c>
    </row>
    <row r="4526" spans="3:11">
      <c r="C4526" s="38" t="s">
        <v>1386</v>
      </c>
      <c r="D4526" s="38" t="s">
        <v>8795</v>
      </c>
      <c r="E4526" s="38"/>
      <c r="F4526" s="38" t="s">
        <v>8796</v>
      </c>
      <c r="K4526" s="44">
        <v>4.8099999999999996</v>
      </c>
    </row>
    <row r="4527" spans="3:11">
      <c r="C4527" s="38" t="s">
        <v>1386</v>
      </c>
      <c r="D4527" s="38" t="s">
        <v>8797</v>
      </c>
      <c r="E4527" s="38"/>
      <c r="F4527" s="38" t="s">
        <v>8798</v>
      </c>
      <c r="K4527" s="44">
        <v>9</v>
      </c>
    </row>
    <row r="4528" spans="3:11">
      <c r="C4528" s="38" t="s">
        <v>1386</v>
      </c>
      <c r="D4528" s="38" t="s">
        <v>8799</v>
      </c>
      <c r="E4528" s="38"/>
      <c r="F4528" s="38" t="s">
        <v>8800</v>
      </c>
      <c r="K4528" s="44">
        <v>14.4</v>
      </c>
    </row>
    <row r="4529" spans="3:11">
      <c r="C4529" s="38" t="s">
        <v>1386</v>
      </c>
      <c r="D4529" s="38" t="s">
        <v>8801</v>
      </c>
      <c r="E4529" s="38"/>
      <c r="F4529" s="38" t="s">
        <v>8802</v>
      </c>
      <c r="K4529" s="44">
        <v>1.95</v>
      </c>
    </row>
    <row r="4530" spans="3:11">
      <c r="C4530" s="38" t="s">
        <v>1386</v>
      </c>
      <c r="D4530" s="38" t="s">
        <v>8803</v>
      </c>
      <c r="E4530" s="38"/>
      <c r="F4530" s="38" t="s">
        <v>8804</v>
      </c>
      <c r="K4530" s="44">
        <v>0.86</v>
      </c>
    </row>
    <row r="4531" spans="3:11">
      <c r="C4531" s="38" t="s">
        <v>1386</v>
      </c>
      <c r="D4531" s="38" t="s">
        <v>8805</v>
      </c>
      <c r="E4531" s="38"/>
      <c r="F4531" s="38" t="s">
        <v>8806</v>
      </c>
      <c r="K4531" s="44">
        <v>5.04</v>
      </c>
    </row>
    <row r="4532" spans="3:11">
      <c r="C4532" s="38" t="s">
        <v>1386</v>
      </c>
      <c r="D4532" s="38" t="s">
        <v>8807</v>
      </c>
      <c r="E4532" s="38"/>
      <c r="F4532" s="38" t="s">
        <v>8808</v>
      </c>
      <c r="K4532" s="44">
        <v>9.49</v>
      </c>
    </row>
    <row r="4533" spans="3:11">
      <c r="C4533" s="38" t="s">
        <v>1386</v>
      </c>
      <c r="D4533" s="38" t="s">
        <v>8809</v>
      </c>
      <c r="E4533" s="38"/>
      <c r="F4533" s="38" t="s">
        <v>8810</v>
      </c>
      <c r="K4533" s="44">
        <v>33.340000000000003</v>
      </c>
    </row>
    <row r="4534" spans="3:11">
      <c r="C4534" s="38" t="s">
        <v>1386</v>
      </c>
      <c r="D4534" s="38" t="s">
        <v>8811</v>
      </c>
      <c r="E4534" s="38"/>
      <c r="F4534" s="38" t="s">
        <v>8812</v>
      </c>
      <c r="K4534" s="44">
        <v>16.45</v>
      </c>
    </row>
    <row r="4535" spans="3:11">
      <c r="C4535" s="38" t="s">
        <v>1386</v>
      </c>
      <c r="D4535" s="38" t="s">
        <v>8813</v>
      </c>
      <c r="E4535" s="38"/>
      <c r="F4535" s="38" t="s">
        <v>8814</v>
      </c>
      <c r="K4535" s="44">
        <v>9.91</v>
      </c>
    </row>
    <row r="4536" spans="3:11">
      <c r="C4536" s="38" t="s">
        <v>1386</v>
      </c>
      <c r="D4536" s="38" t="s">
        <v>8815</v>
      </c>
      <c r="E4536" s="38"/>
      <c r="F4536" s="38" t="s">
        <v>8816</v>
      </c>
      <c r="K4536" s="44">
        <v>30.16</v>
      </c>
    </row>
    <row r="4537" spans="3:11">
      <c r="C4537" s="38" t="s">
        <v>1386</v>
      </c>
      <c r="D4537" s="38" t="s">
        <v>8817</v>
      </c>
      <c r="E4537" s="38"/>
      <c r="F4537" s="38" t="s">
        <v>8818</v>
      </c>
      <c r="K4537" s="44">
        <v>5.04</v>
      </c>
    </row>
    <row r="4538" spans="3:11">
      <c r="C4538" s="38" t="s">
        <v>1386</v>
      </c>
      <c r="D4538" s="38" t="s">
        <v>11222</v>
      </c>
      <c r="E4538" s="38"/>
      <c r="F4538" s="38" t="s">
        <v>11223</v>
      </c>
      <c r="K4538" s="44">
        <v>2.84</v>
      </c>
    </row>
    <row r="4539" spans="3:11">
      <c r="C4539" s="38" t="s">
        <v>1386</v>
      </c>
      <c r="D4539" s="38" t="s">
        <v>8819</v>
      </c>
      <c r="E4539" s="38"/>
      <c r="F4539" s="38" t="s">
        <v>8820</v>
      </c>
      <c r="K4539" s="44">
        <v>1.76</v>
      </c>
    </row>
    <row r="4540" spans="3:11">
      <c r="C4540" s="38" t="s">
        <v>1386</v>
      </c>
      <c r="D4540" s="38" t="s">
        <v>8821</v>
      </c>
      <c r="E4540" s="38"/>
      <c r="F4540" s="38" t="s">
        <v>8822</v>
      </c>
      <c r="K4540" s="44">
        <v>1.8</v>
      </c>
    </row>
    <row r="4541" spans="3:11">
      <c r="C4541" s="38" t="s">
        <v>1386</v>
      </c>
      <c r="D4541" s="38" t="s">
        <v>8823</v>
      </c>
      <c r="E4541" s="38"/>
      <c r="F4541" s="38" t="s">
        <v>8824</v>
      </c>
      <c r="K4541" s="44">
        <v>1.68</v>
      </c>
    </row>
    <row r="4542" spans="3:11">
      <c r="C4542" s="38" t="s">
        <v>1386</v>
      </c>
      <c r="D4542" s="38" t="s">
        <v>8825</v>
      </c>
      <c r="E4542" s="38"/>
      <c r="F4542" s="38" t="s">
        <v>8826</v>
      </c>
      <c r="K4542" s="44">
        <v>32.22</v>
      </c>
    </row>
    <row r="4543" spans="3:11">
      <c r="C4543" s="38" t="s">
        <v>1386</v>
      </c>
      <c r="D4543" s="38" t="s">
        <v>8827</v>
      </c>
      <c r="E4543" s="38"/>
      <c r="F4543" s="38" t="s">
        <v>8828</v>
      </c>
      <c r="K4543" s="44">
        <v>25.53</v>
      </c>
    </row>
    <row r="4544" spans="3:11">
      <c r="C4544" s="38" t="s">
        <v>1386</v>
      </c>
      <c r="D4544" s="38" t="s">
        <v>8829</v>
      </c>
      <c r="E4544" s="38"/>
      <c r="F4544" s="38" t="s">
        <v>8830</v>
      </c>
      <c r="K4544" s="44">
        <v>5.0999999999999996</v>
      </c>
    </row>
    <row r="4545" spans="3:11">
      <c r="C4545" s="38" t="s">
        <v>1386</v>
      </c>
      <c r="D4545" s="38" t="s">
        <v>8831</v>
      </c>
      <c r="E4545" s="38"/>
      <c r="F4545" s="38" t="s">
        <v>8832</v>
      </c>
      <c r="K4545" s="44">
        <v>11.55</v>
      </c>
    </row>
    <row r="4546" spans="3:11">
      <c r="C4546" s="38" t="s">
        <v>1386</v>
      </c>
      <c r="D4546" s="38" t="s">
        <v>8833</v>
      </c>
      <c r="E4546" s="38"/>
      <c r="F4546" s="38" t="s">
        <v>8834</v>
      </c>
      <c r="K4546" s="44">
        <v>11.8</v>
      </c>
    </row>
    <row r="4547" spans="3:11">
      <c r="C4547" s="38" t="s">
        <v>1386</v>
      </c>
      <c r="D4547" s="38" t="s">
        <v>8835</v>
      </c>
      <c r="E4547" s="38"/>
      <c r="F4547" s="38" t="s">
        <v>8836</v>
      </c>
      <c r="K4547" s="44">
        <v>13.14</v>
      </c>
    </row>
    <row r="4548" spans="3:11">
      <c r="C4548" s="38" t="s">
        <v>1386</v>
      </c>
      <c r="D4548" s="38" t="s">
        <v>8837</v>
      </c>
      <c r="E4548" s="38"/>
      <c r="F4548" s="38" t="s">
        <v>8838</v>
      </c>
      <c r="K4548" s="44">
        <v>5.04</v>
      </c>
    </row>
    <row r="4549" spans="3:11">
      <c r="C4549" s="38" t="s">
        <v>1386</v>
      </c>
      <c r="D4549" s="38" t="s">
        <v>8839</v>
      </c>
      <c r="E4549" s="38"/>
      <c r="F4549" s="38" t="s">
        <v>8840</v>
      </c>
      <c r="K4549" s="44">
        <v>7.3</v>
      </c>
    </row>
    <row r="4550" spans="3:11">
      <c r="C4550" s="38" t="s">
        <v>1386</v>
      </c>
      <c r="D4550" s="38" t="s">
        <v>8841</v>
      </c>
      <c r="E4550" s="38"/>
      <c r="F4550" s="38" t="s">
        <v>8842</v>
      </c>
      <c r="K4550" s="44">
        <v>2.02</v>
      </c>
    </row>
    <row r="4551" spans="3:11">
      <c r="C4551" s="38" t="s">
        <v>1386</v>
      </c>
      <c r="D4551" s="38" t="s">
        <v>11224</v>
      </c>
      <c r="E4551" s="38"/>
      <c r="F4551" s="38" t="s">
        <v>11225</v>
      </c>
      <c r="K4551" s="44">
        <v>2.2200000000000002</v>
      </c>
    </row>
    <row r="4552" spans="3:11">
      <c r="C4552" s="38" t="s">
        <v>1386</v>
      </c>
      <c r="D4552" s="38" t="s">
        <v>8843</v>
      </c>
      <c r="E4552" s="38"/>
      <c r="F4552" s="38" t="s">
        <v>8844</v>
      </c>
      <c r="K4552" s="44">
        <v>51.52</v>
      </c>
    </row>
    <row r="4553" spans="3:11">
      <c r="C4553" s="38" t="s">
        <v>1386</v>
      </c>
      <c r="D4553" s="38" t="s">
        <v>8845</v>
      </c>
      <c r="E4553" s="38"/>
      <c r="F4553" s="38" t="s">
        <v>8846</v>
      </c>
      <c r="K4553" s="44">
        <v>1.68</v>
      </c>
    </row>
    <row r="4554" spans="3:11">
      <c r="C4554" s="38" t="s">
        <v>1386</v>
      </c>
      <c r="D4554" s="38" t="s">
        <v>8847</v>
      </c>
      <c r="E4554" s="38"/>
      <c r="F4554" s="38" t="s">
        <v>8848</v>
      </c>
      <c r="K4554" s="44">
        <v>16.27</v>
      </c>
    </row>
    <row r="4555" spans="3:11">
      <c r="C4555" s="38" t="s">
        <v>1386</v>
      </c>
      <c r="D4555" s="38" t="s">
        <v>8849</v>
      </c>
      <c r="E4555" s="38"/>
      <c r="F4555" s="38" t="s">
        <v>8850</v>
      </c>
      <c r="K4555" s="44">
        <v>2.36</v>
      </c>
    </row>
    <row r="4556" spans="3:11">
      <c r="C4556" s="38" t="s">
        <v>1386</v>
      </c>
      <c r="D4556" s="38" t="s">
        <v>8851</v>
      </c>
      <c r="E4556" s="38"/>
      <c r="F4556" s="38" t="s">
        <v>8852</v>
      </c>
      <c r="K4556" s="44">
        <v>14.28</v>
      </c>
    </row>
    <row r="4557" spans="3:11">
      <c r="C4557" s="38" t="s">
        <v>1386</v>
      </c>
      <c r="D4557" s="38" t="s">
        <v>8853</v>
      </c>
      <c r="E4557" s="38"/>
      <c r="F4557" s="38" t="s">
        <v>8854</v>
      </c>
      <c r="K4557" s="44">
        <v>1.68</v>
      </c>
    </row>
    <row r="4558" spans="3:11">
      <c r="C4558" s="38" t="s">
        <v>1386</v>
      </c>
      <c r="D4558" s="38" t="s">
        <v>8855</v>
      </c>
      <c r="E4558" s="38"/>
      <c r="F4558" s="38" t="s">
        <v>8856</v>
      </c>
      <c r="K4558" s="44">
        <v>3.62</v>
      </c>
    </row>
    <row r="4559" spans="3:11">
      <c r="C4559" s="38" t="s">
        <v>1386</v>
      </c>
      <c r="D4559" s="38" t="s">
        <v>8857</v>
      </c>
      <c r="E4559" s="38"/>
      <c r="F4559" s="38" t="s">
        <v>8858</v>
      </c>
      <c r="K4559" s="44">
        <v>1.93</v>
      </c>
    </row>
    <row r="4560" spans="3:11">
      <c r="C4560" s="38" t="s">
        <v>1386</v>
      </c>
      <c r="D4560" s="38" t="s">
        <v>8859</v>
      </c>
      <c r="E4560" s="38"/>
      <c r="F4560" s="38" t="s">
        <v>8860</v>
      </c>
      <c r="K4560" s="44">
        <v>74.5</v>
      </c>
    </row>
    <row r="4561" spans="3:11">
      <c r="C4561" s="38" t="s">
        <v>1386</v>
      </c>
      <c r="D4561" s="38" t="s">
        <v>8861</v>
      </c>
      <c r="E4561" s="38"/>
      <c r="F4561" s="38" t="s">
        <v>8862</v>
      </c>
      <c r="K4561" s="44">
        <v>13.4</v>
      </c>
    </row>
    <row r="4562" spans="3:11">
      <c r="C4562" s="38" t="s">
        <v>1386</v>
      </c>
      <c r="D4562" s="38" t="s">
        <v>8863</v>
      </c>
      <c r="E4562" s="38"/>
      <c r="F4562" s="38" t="s">
        <v>8864</v>
      </c>
      <c r="K4562" s="44">
        <v>43.02</v>
      </c>
    </row>
    <row r="4563" spans="3:11">
      <c r="C4563" s="38" t="s">
        <v>1386</v>
      </c>
      <c r="D4563" s="38" t="s">
        <v>8865</v>
      </c>
      <c r="E4563" s="38"/>
      <c r="F4563" s="38" t="s">
        <v>8866</v>
      </c>
      <c r="K4563" s="44">
        <v>25.04</v>
      </c>
    </row>
    <row r="4564" spans="3:11">
      <c r="C4564" s="38" t="s">
        <v>1386</v>
      </c>
      <c r="D4564" s="38" t="s">
        <v>8867</v>
      </c>
      <c r="E4564" s="38"/>
      <c r="F4564" s="38" t="s">
        <v>8868</v>
      </c>
      <c r="K4564" s="44">
        <v>4.3899999999999997</v>
      </c>
    </row>
    <row r="4565" spans="3:11">
      <c r="C4565" s="38" t="s">
        <v>1386</v>
      </c>
      <c r="D4565" s="38" t="s">
        <v>8869</v>
      </c>
      <c r="E4565" s="38"/>
      <c r="F4565" s="38" t="s">
        <v>8870</v>
      </c>
      <c r="K4565" s="44">
        <v>4.2300000000000004</v>
      </c>
    </row>
    <row r="4566" spans="3:11">
      <c r="C4566" s="38" t="s">
        <v>1386</v>
      </c>
      <c r="D4566" s="38" t="s">
        <v>8871</v>
      </c>
      <c r="E4566" s="38"/>
      <c r="F4566" s="38" t="s">
        <v>8872</v>
      </c>
      <c r="K4566" s="44">
        <v>-3.12</v>
      </c>
    </row>
    <row r="4567" spans="3:11">
      <c r="C4567" s="38" t="s">
        <v>1386</v>
      </c>
      <c r="D4567" s="38" t="s">
        <v>8873</v>
      </c>
      <c r="E4567" s="38"/>
      <c r="F4567" s="38" t="s">
        <v>8874</v>
      </c>
      <c r="K4567" s="44">
        <v>3.36</v>
      </c>
    </row>
    <row r="4568" spans="3:11">
      <c r="C4568" s="38" t="s">
        <v>1386</v>
      </c>
      <c r="D4568" s="38" t="s">
        <v>8875</v>
      </c>
      <c r="E4568" s="38"/>
      <c r="F4568" s="38" t="s">
        <v>8876</v>
      </c>
      <c r="K4568" s="44">
        <v>16.71</v>
      </c>
    </row>
    <row r="4569" spans="3:11">
      <c r="C4569" s="38" t="s">
        <v>1386</v>
      </c>
      <c r="D4569" s="38" t="s">
        <v>11226</v>
      </c>
      <c r="E4569" s="38"/>
      <c r="F4569" s="38" t="s">
        <v>11227</v>
      </c>
      <c r="K4569" s="44">
        <v>1.68</v>
      </c>
    </row>
    <row r="4570" spans="3:11">
      <c r="C4570" s="38" t="s">
        <v>1386</v>
      </c>
      <c r="D4570" s="38" t="s">
        <v>8877</v>
      </c>
      <c r="E4570" s="38"/>
      <c r="F4570" s="38" t="s">
        <v>8878</v>
      </c>
      <c r="K4570" s="44">
        <v>3.37</v>
      </c>
    </row>
    <row r="4571" spans="3:11">
      <c r="C4571" s="38" t="s">
        <v>1386</v>
      </c>
      <c r="D4571" s="38" t="s">
        <v>11228</v>
      </c>
      <c r="E4571" s="38"/>
      <c r="F4571" s="38" t="s">
        <v>11229</v>
      </c>
      <c r="K4571" s="44">
        <v>5.82</v>
      </c>
    </row>
    <row r="4572" spans="3:11">
      <c r="C4572" s="38" t="s">
        <v>1386</v>
      </c>
      <c r="D4572" s="38" t="s">
        <v>8879</v>
      </c>
      <c r="E4572" s="38"/>
      <c r="F4572" s="38" t="s">
        <v>8880</v>
      </c>
      <c r="K4572" s="44">
        <v>6.85</v>
      </c>
    </row>
    <row r="4573" spans="3:11">
      <c r="C4573" s="38" t="s">
        <v>1386</v>
      </c>
      <c r="D4573" s="38" t="s">
        <v>8881</v>
      </c>
      <c r="E4573" s="38"/>
      <c r="F4573" s="38" t="s">
        <v>8882</v>
      </c>
      <c r="K4573" s="44">
        <v>8.07</v>
      </c>
    </row>
    <row r="4574" spans="3:11">
      <c r="C4574" s="38" t="s">
        <v>1386</v>
      </c>
      <c r="D4574" s="38" t="s">
        <v>11230</v>
      </c>
      <c r="E4574" s="38"/>
      <c r="F4574" s="38" t="s">
        <v>11231</v>
      </c>
      <c r="K4574" s="44">
        <v>6.43</v>
      </c>
    </row>
    <row r="4575" spans="3:11">
      <c r="C4575" s="38" t="s">
        <v>1386</v>
      </c>
      <c r="D4575" s="38" t="s">
        <v>8883</v>
      </c>
      <c r="E4575" s="38"/>
      <c r="F4575" s="38" t="s">
        <v>8884</v>
      </c>
      <c r="K4575" s="44">
        <v>12.99</v>
      </c>
    </row>
    <row r="4576" spans="3:11">
      <c r="C4576" s="38" t="s">
        <v>1386</v>
      </c>
      <c r="D4576" s="38" t="s">
        <v>8885</v>
      </c>
      <c r="E4576" s="38"/>
      <c r="F4576" s="38" t="s">
        <v>8886</v>
      </c>
      <c r="K4576" s="44">
        <v>5.04</v>
      </c>
    </row>
    <row r="4577" spans="3:11">
      <c r="C4577" s="38" t="s">
        <v>1386</v>
      </c>
      <c r="D4577" s="38" t="s">
        <v>8887</v>
      </c>
      <c r="E4577" s="38"/>
      <c r="F4577" s="38" t="s">
        <v>8888</v>
      </c>
      <c r="K4577" s="44">
        <v>9.16</v>
      </c>
    </row>
    <row r="4578" spans="3:11">
      <c r="C4578" s="38" t="s">
        <v>1386</v>
      </c>
      <c r="D4578" s="38" t="s">
        <v>8889</v>
      </c>
      <c r="E4578" s="38"/>
      <c r="F4578" s="38" t="s">
        <v>8890</v>
      </c>
      <c r="K4578" s="44">
        <v>1.68</v>
      </c>
    </row>
    <row r="4579" spans="3:11">
      <c r="C4579" s="38" t="s">
        <v>1386</v>
      </c>
      <c r="D4579" s="38" t="s">
        <v>11232</v>
      </c>
      <c r="E4579" s="38"/>
      <c r="F4579" s="38" t="s">
        <v>11233</v>
      </c>
      <c r="K4579" s="44">
        <v>4.01</v>
      </c>
    </row>
    <row r="4580" spans="3:11">
      <c r="C4580" s="38" t="s">
        <v>1386</v>
      </c>
      <c r="D4580" s="38" t="s">
        <v>8891</v>
      </c>
      <c r="E4580" s="38"/>
      <c r="F4580" s="38" t="s">
        <v>8892</v>
      </c>
      <c r="K4580" s="44">
        <v>6.86</v>
      </c>
    </row>
    <row r="4581" spans="3:11">
      <c r="C4581" s="38" t="s">
        <v>1386</v>
      </c>
      <c r="D4581" s="38" t="s">
        <v>8893</v>
      </c>
      <c r="E4581" s="38"/>
      <c r="F4581" s="38" t="s">
        <v>8894</v>
      </c>
      <c r="K4581" s="44">
        <v>25</v>
      </c>
    </row>
    <row r="4582" spans="3:11">
      <c r="C4582" s="38" t="s">
        <v>1386</v>
      </c>
      <c r="D4582" s="38" t="s">
        <v>8895</v>
      </c>
      <c r="E4582" s="38"/>
      <c r="F4582" s="38" t="s">
        <v>8896</v>
      </c>
      <c r="K4582" s="44">
        <v>23.85</v>
      </c>
    </row>
    <row r="4583" spans="3:11">
      <c r="C4583" s="38" t="s">
        <v>1386</v>
      </c>
      <c r="D4583" s="38" t="s">
        <v>8897</v>
      </c>
      <c r="E4583" s="38"/>
      <c r="F4583" s="38" t="s">
        <v>8898</v>
      </c>
      <c r="K4583" s="44">
        <v>13.44</v>
      </c>
    </row>
    <row r="4584" spans="3:11">
      <c r="C4584" s="38" t="s">
        <v>1386</v>
      </c>
      <c r="D4584" s="38" t="s">
        <v>11234</v>
      </c>
      <c r="E4584" s="38"/>
      <c r="F4584" s="38" t="s">
        <v>11235</v>
      </c>
      <c r="K4584" s="44">
        <v>4.3899999999999997</v>
      </c>
    </row>
    <row r="4585" spans="3:11">
      <c r="C4585" s="38" t="s">
        <v>1386</v>
      </c>
      <c r="D4585" s="38" t="s">
        <v>8899</v>
      </c>
      <c r="E4585" s="38"/>
      <c r="F4585" s="38" t="s">
        <v>8900</v>
      </c>
      <c r="K4585" s="44">
        <v>1.68</v>
      </c>
    </row>
    <row r="4586" spans="3:11">
      <c r="C4586" s="38" t="s">
        <v>1386</v>
      </c>
      <c r="D4586" s="38" t="s">
        <v>8902</v>
      </c>
      <c r="E4586" s="38"/>
      <c r="F4586" s="38" t="s">
        <v>8903</v>
      </c>
      <c r="K4586" s="44">
        <v>8.99</v>
      </c>
    </row>
    <row r="4587" spans="3:11">
      <c r="C4587" s="38" t="s">
        <v>1386</v>
      </c>
      <c r="D4587" s="38" t="s">
        <v>8904</v>
      </c>
      <c r="E4587" s="38"/>
      <c r="F4587" s="38" t="s">
        <v>8905</v>
      </c>
      <c r="K4587" s="44">
        <v>14.03</v>
      </c>
    </row>
    <row r="4588" spans="3:11">
      <c r="C4588" s="38" t="s">
        <v>1386</v>
      </c>
      <c r="D4588" s="38" t="s">
        <v>8906</v>
      </c>
      <c r="E4588" s="38"/>
      <c r="F4588" s="38" t="s">
        <v>8907</v>
      </c>
      <c r="K4588" s="44">
        <v>4.24</v>
      </c>
    </row>
    <row r="4589" spans="3:11">
      <c r="C4589" s="38" t="s">
        <v>1386</v>
      </c>
      <c r="D4589" s="38" t="s">
        <v>8908</v>
      </c>
      <c r="E4589" s="38"/>
      <c r="F4589" s="38" t="s">
        <v>8909</v>
      </c>
      <c r="K4589" s="44">
        <v>1.68</v>
      </c>
    </row>
    <row r="4590" spans="3:11">
      <c r="C4590" s="38" t="s">
        <v>1386</v>
      </c>
      <c r="D4590" s="38" t="s">
        <v>8910</v>
      </c>
      <c r="E4590" s="38"/>
      <c r="F4590" s="38" t="s">
        <v>8911</v>
      </c>
      <c r="K4590" s="44">
        <v>2.62</v>
      </c>
    </row>
    <row r="4591" spans="3:11">
      <c r="C4591" s="38" t="s">
        <v>1386</v>
      </c>
      <c r="D4591" s="38" t="s">
        <v>8912</v>
      </c>
      <c r="E4591" s="38"/>
      <c r="F4591" s="38" t="s">
        <v>8913</v>
      </c>
      <c r="K4591" s="44">
        <v>3.64</v>
      </c>
    </row>
    <row r="4592" spans="3:11">
      <c r="C4592" s="38" t="s">
        <v>1386</v>
      </c>
      <c r="D4592" s="38" t="s">
        <v>8914</v>
      </c>
      <c r="E4592" s="38"/>
      <c r="F4592" s="38" t="s">
        <v>8915</v>
      </c>
      <c r="K4592" s="44">
        <v>3.37</v>
      </c>
    </row>
    <row r="4593" spans="3:11">
      <c r="C4593" s="38" t="s">
        <v>1386</v>
      </c>
      <c r="D4593" s="38" t="s">
        <v>8916</v>
      </c>
      <c r="E4593" s="38"/>
      <c r="F4593" s="38" t="s">
        <v>8917</v>
      </c>
      <c r="K4593" s="44">
        <v>18.43</v>
      </c>
    </row>
    <row r="4594" spans="3:11">
      <c r="C4594" s="38" t="s">
        <v>1386</v>
      </c>
      <c r="D4594" s="38" t="s">
        <v>8918</v>
      </c>
      <c r="E4594" s="38"/>
      <c r="F4594" s="38" t="s">
        <v>8919</v>
      </c>
      <c r="K4594" s="44">
        <v>3.21</v>
      </c>
    </row>
    <row r="4595" spans="3:11">
      <c r="C4595" s="38" t="s">
        <v>1386</v>
      </c>
      <c r="D4595" s="38" t="s">
        <v>8920</v>
      </c>
      <c r="E4595" s="38"/>
      <c r="F4595" s="38" t="s">
        <v>8921</v>
      </c>
      <c r="K4595" s="44">
        <v>8.25</v>
      </c>
    </row>
    <row r="4596" spans="3:11">
      <c r="C4596" s="38" t="s">
        <v>1386</v>
      </c>
      <c r="D4596" s="38" t="s">
        <v>8922</v>
      </c>
      <c r="E4596" s="38"/>
      <c r="F4596" s="38" t="s">
        <v>8923</v>
      </c>
      <c r="K4596" s="44">
        <v>5.54</v>
      </c>
    </row>
    <row r="4597" spans="3:11">
      <c r="C4597" s="38" t="s">
        <v>1386</v>
      </c>
      <c r="D4597" s="38" t="s">
        <v>8924</v>
      </c>
      <c r="E4597" s="38"/>
      <c r="F4597" s="38" t="s">
        <v>8925</v>
      </c>
      <c r="K4597" s="44">
        <v>27.23</v>
      </c>
    </row>
    <row r="4598" spans="3:11">
      <c r="C4598" s="38" t="s">
        <v>1386</v>
      </c>
      <c r="D4598" s="38" t="s">
        <v>11236</v>
      </c>
      <c r="E4598" s="38"/>
      <c r="F4598" s="38" t="s">
        <v>11237</v>
      </c>
      <c r="K4598" s="44">
        <v>30.54</v>
      </c>
    </row>
    <row r="4599" spans="3:11">
      <c r="C4599" s="38" t="s">
        <v>1386</v>
      </c>
      <c r="D4599" s="38" t="s">
        <v>8926</v>
      </c>
      <c r="E4599" s="38"/>
      <c r="F4599" s="38" t="s">
        <v>8927</v>
      </c>
      <c r="K4599" s="44">
        <v>10.73</v>
      </c>
    </row>
    <row r="4600" spans="3:11">
      <c r="C4600" s="38" t="s">
        <v>1386</v>
      </c>
      <c r="D4600" s="38" t="s">
        <v>11238</v>
      </c>
      <c r="E4600" s="38"/>
      <c r="F4600" s="38" t="s">
        <v>11239</v>
      </c>
      <c r="K4600" s="44">
        <v>171.68</v>
      </c>
    </row>
    <row r="4601" spans="3:11">
      <c r="C4601" s="38" t="s">
        <v>1386</v>
      </c>
      <c r="D4601" s="38" t="s">
        <v>11240</v>
      </c>
      <c r="E4601" s="38"/>
      <c r="F4601" s="38" t="s">
        <v>11241</v>
      </c>
      <c r="K4601" s="44">
        <v>6.94</v>
      </c>
    </row>
    <row r="4602" spans="3:11">
      <c r="C4602" s="38" t="s">
        <v>1386</v>
      </c>
      <c r="D4602" s="38" t="s">
        <v>8928</v>
      </c>
      <c r="E4602" s="38"/>
      <c r="F4602" s="38" t="s">
        <v>8929</v>
      </c>
      <c r="K4602" s="44">
        <v>19.75</v>
      </c>
    </row>
    <row r="4603" spans="3:11">
      <c r="C4603" s="38" t="s">
        <v>1386</v>
      </c>
      <c r="D4603" s="38" t="s">
        <v>8930</v>
      </c>
      <c r="E4603" s="38"/>
      <c r="F4603" s="38" t="s">
        <v>8931</v>
      </c>
      <c r="K4603" s="44">
        <v>1.68</v>
      </c>
    </row>
    <row r="4604" spans="3:11">
      <c r="C4604" s="38" t="s">
        <v>1386</v>
      </c>
      <c r="D4604" s="38" t="s">
        <v>11242</v>
      </c>
      <c r="E4604" s="38"/>
      <c r="F4604" s="38" t="s">
        <v>11243</v>
      </c>
      <c r="K4604" s="44">
        <v>6.93</v>
      </c>
    </row>
    <row r="4605" spans="3:11">
      <c r="C4605" s="38" t="s">
        <v>1386</v>
      </c>
      <c r="D4605" s="38" t="s">
        <v>8932</v>
      </c>
      <c r="E4605" s="38"/>
      <c r="F4605" s="38" t="s">
        <v>8933</v>
      </c>
      <c r="K4605" s="44">
        <v>3.56</v>
      </c>
    </row>
    <row r="4606" spans="3:11">
      <c r="C4606" s="38" t="s">
        <v>1386</v>
      </c>
      <c r="D4606" s="38" t="s">
        <v>8934</v>
      </c>
      <c r="E4606" s="38"/>
      <c r="F4606" s="38" t="s">
        <v>8935</v>
      </c>
      <c r="K4606" s="44">
        <v>3.36</v>
      </c>
    </row>
    <row r="4607" spans="3:11">
      <c r="C4607" s="38" t="s">
        <v>1386</v>
      </c>
      <c r="D4607" s="38" t="s">
        <v>11244</v>
      </c>
      <c r="E4607" s="38"/>
      <c r="F4607" s="38" t="s">
        <v>11245</v>
      </c>
      <c r="K4607" s="44">
        <v>58.75</v>
      </c>
    </row>
    <row r="4608" spans="3:11">
      <c r="C4608" s="38" t="s">
        <v>1386</v>
      </c>
      <c r="D4608" s="38" t="s">
        <v>8936</v>
      </c>
      <c r="E4608" s="38"/>
      <c r="F4608" s="38" t="s">
        <v>8937</v>
      </c>
      <c r="K4608" s="44">
        <v>4.46</v>
      </c>
    </row>
    <row r="4609" spans="3:11">
      <c r="C4609" s="38" t="s">
        <v>1386</v>
      </c>
      <c r="D4609" s="38" t="s">
        <v>8938</v>
      </c>
      <c r="E4609" s="38"/>
      <c r="F4609" s="38" t="s">
        <v>8939</v>
      </c>
      <c r="K4609" s="44">
        <v>25.3</v>
      </c>
    </row>
    <row r="4610" spans="3:11">
      <c r="C4610" s="38" t="s">
        <v>1386</v>
      </c>
      <c r="D4610" s="38" t="s">
        <v>8940</v>
      </c>
      <c r="E4610" s="38"/>
      <c r="F4610" s="38" t="s">
        <v>8941</v>
      </c>
      <c r="K4610" s="44">
        <v>0.4</v>
      </c>
    </row>
    <row r="4611" spans="3:11">
      <c r="C4611" s="38" t="s">
        <v>1386</v>
      </c>
      <c r="D4611" s="38" t="s">
        <v>8942</v>
      </c>
      <c r="E4611" s="38"/>
      <c r="F4611" s="38" t="s">
        <v>8943</v>
      </c>
      <c r="K4611" s="44">
        <v>2.87</v>
      </c>
    </row>
    <row r="4612" spans="3:11">
      <c r="C4612" s="38" t="s">
        <v>1386</v>
      </c>
      <c r="D4612" s="38" t="s">
        <v>8944</v>
      </c>
      <c r="E4612" s="38"/>
      <c r="F4612" s="38" t="s">
        <v>8945</v>
      </c>
      <c r="K4612" s="44">
        <v>82.17</v>
      </c>
    </row>
    <row r="4613" spans="3:11">
      <c r="C4613" s="38" t="s">
        <v>1386</v>
      </c>
      <c r="D4613" s="38" t="s">
        <v>8946</v>
      </c>
      <c r="E4613" s="38"/>
      <c r="F4613" s="38" t="s">
        <v>8947</v>
      </c>
      <c r="K4613" s="44">
        <v>6.76</v>
      </c>
    </row>
    <row r="4614" spans="3:11">
      <c r="C4614" s="38" t="s">
        <v>1386</v>
      </c>
      <c r="D4614" s="38" t="s">
        <v>8948</v>
      </c>
      <c r="E4614" s="38"/>
      <c r="F4614" s="38" t="s">
        <v>8949</v>
      </c>
      <c r="K4614" s="44">
        <v>0.47</v>
      </c>
    </row>
    <row r="4615" spans="3:11">
      <c r="C4615" s="38" t="s">
        <v>1386</v>
      </c>
      <c r="D4615" s="38" t="s">
        <v>11246</v>
      </c>
      <c r="E4615" s="38"/>
      <c r="F4615" s="38" t="s">
        <v>11247</v>
      </c>
      <c r="K4615" s="44">
        <v>3.18</v>
      </c>
    </row>
    <row r="4616" spans="3:11">
      <c r="C4616" s="38" t="s">
        <v>1386</v>
      </c>
      <c r="D4616" s="38" t="s">
        <v>11248</v>
      </c>
      <c r="E4616" s="38"/>
      <c r="F4616" s="38" t="s">
        <v>11249</v>
      </c>
      <c r="K4616" s="44">
        <v>13.6</v>
      </c>
    </row>
    <row r="4617" spans="3:11">
      <c r="C4617" s="38" t="s">
        <v>1386</v>
      </c>
      <c r="D4617" s="38" t="s">
        <v>8950</v>
      </c>
      <c r="E4617" s="38"/>
      <c r="F4617" s="38" t="s">
        <v>8951</v>
      </c>
      <c r="K4617" s="44">
        <v>50.95</v>
      </c>
    </row>
    <row r="4618" spans="3:11">
      <c r="C4618" s="38" t="s">
        <v>1386</v>
      </c>
      <c r="D4618" s="38" t="s">
        <v>8952</v>
      </c>
      <c r="E4618" s="38"/>
      <c r="F4618" s="38" t="s">
        <v>8953</v>
      </c>
      <c r="K4618" s="44">
        <v>8.19</v>
      </c>
    </row>
    <row r="4619" spans="3:11">
      <c r="C4619" s="38" t="s">
        <v>1386</v>
      </c>
      <c r="D4619" s="38" t="s">
        <v>8954</v>
      </c>
      <c r="E4619" s="38"/>
      <c r="F4619" s="38" t="s">
        <v>8955</v>
      </c>
      <c r="K4619" s="44">
        <v>12.38</v>
      </c>
    </row>
    <row r="4620" spans="3:11">
      <c r="C4620" s="38" t="s">
        <v>1386</v>
      </c>
      <c r="D4620" s="38" t="s">
        <v>8956</v>
      </c>
      <c r="E4620" s="38"/>
      <c r="F4620" s="38" t="s">
        <v>8957</v>
      </c>
      <c r="K4620" s="44">
        <v>9.93</v>
      </c>
    </row>
    <row r="4621" spans="3:11">
      <c r="C4621" s="38" t="s">
        <v>1386</v>
      </c>
      <c r="D4621" s="38" t="s">
        <v>8958</v>
      </c>
      <c r="E4621" s="38"/>
      <c r="F4621" s="38" t="s">
        <v>8959</v>
      </c>
      <c r="K4621" s="44">
        <v>10.4</v>
      </c>
    </row>
    <row r="4622" spans="3:11">
      <c r="C4622" s="38" t="s">
        <v>1386</v>
      </c>
      <c r="D4622" s="38" t="s">
        <v>11250</v>
      </c>
      <c r="E4622" s="38"/>
      <c r="F4622" s="38" t="s">
        <v>8961</v>
      </c>
      <c r="K4622" s="44">
        <v>2.34</v>
      </c>
    </row>
    <row r="4623" spans="3:11">
      <c r="C4623" s="38" t="s">
        <v>1386</v>
      </c>
      <c r="D4623" s="38" t="s">
        <v>8960</v>
      </c>
      <c r="E4623" s="38"/>
      <c r="F4623" s="38" t="s">
        <v>11251</v>
      </c>
      <c r="K4623" s="44">
        <v>7.95</v>
      </c>
    </row>
    <row r="4624" spans="3:11">
      <c r="C4624" s="38" t="s">
        <v>1386</v>
      </c>
      <c r="D4624" s="38" t="s">
        <v>8962</v>
      </c>
      <c r="E4624" s="38"/>
      <c r="F4624" s="38" t="s">
        <v>8963</v>
      </c>
      <c r="K4624" s="44">
        <v>15.77</v>
      </c>
    </row>
    <row r="4625" spans="3:11">
      <c r="C4625" s="38" t="s">
        <v>1386</v>
      </c>
      <c r="D4625" s="38" t="s">
        <v>8964</v>
      </c>
      <c r="E4625" s="38"/>
      <c r="F4625" s="38" t="s">
        <v>8965</v>
      </c>
      <c r="K4625" s="44">
        <v>17</v>
      </c>
    </row>
    <row r="4626" spans="3:11">
      <c r="C4626" s="38" t="s">
        <v>1386</v>
      </c>
      <c r="D4626" s="38" t="s">
        <v>8966</v>
      </c>
      <c r="E4626" s="38"/>
      <c r="F4626" s="38" t="s">
        <v>8967</v>
      </c>
      <c r="K4626" s="44">
        <v>7.7</v>
      </c>
    </row>
    <row r="4627" spans="3:11">
      <c r="C4627" s="38" t="s">
        <v>1386</v>
      </c>
      <c r="D4627" s="38" t="s">
        <v>11252</v>
      </c>
      <c r="E4627" s="38"/>
      <c r="F4627" s="38" t="s">
        <v>11253</v>
      </c>
      <c r="K4627" s="44">
        <v>3.72</v>
      </c>
    </row>
    <row r="4628" spans="3:11">
      <c r="C4628" s="38" t="s">
        <v>1386</v>
      </c>
      <c r="D4628" s="38" t="s">
        <v>11254</v>
      </c>
      <c r="E4628" s="38"/>
      <c r="F4628" s="38" t="s">
        <v>11255</v>
      </c>
      <c r="K4628" s="44">
        <v>142.86000000000001</v>
      </c>
    </row>
    <row r="4629" spans="3:11">
      <c r="C4629" s="38" t="s">
        <v>1386</v>
      </c>
      <c r="D4629" s="38" t="s">
        <v>11256</v>
      </c>
      <c r="E4629" s="38"/>
      <c r="F4629" s="38" t="s">
        <v>11257</v>
      </c>
      <c r="K4629" s="44">
        <v>52.76</v>
      </c>
    </row>
    <row r="4630" spans="3:11">
      <c r="C4630" s="38" t="s">
        <v>1386</v>
      </c>
      <c r="D4630" s="38" t="s">
        <v>11258</v>
      </c>
      <c r="E4630" s="38"/>
      <c r="F4630" s="38" t="s">
        <v>11259</v>
      </c>
      <c r="K4630" s="44">
        <v>9.19</v>
      </c>
    </row>
    <row r="4631" spans="3:11">
      <c r="C4631" s="38" t="s">
        <v>1386</v>
      </c>
      <c r="D4631" s="38" t="s">
        <v>11260</v>
      </c>
      <c r="E4631" s="38"/>
      <c r="F4631" s="38" t="s">
        <v>11261</v>
      </c>
      <c r="K4631" s="44">
        <v>5.04</v>
      </c>
    </row>
    <row r="4632" spans="3:11">
      <c r="C4632" s="38" t="s">
        <v>1386</v>
      </c>
      <c r="D4632" s="38" t="s">
        <v>11262</v>
      </c>
      <c r="E4632" s="38"/>
      <c r="F4632" s="38" t="s">
        <v>11263</v>
      </c>
      <c r="K4632" s="44">
        <v>108.5</v>
      </c>
    </row>
    <row r="4633" spans="3:11">
      <c r="C4633" s="38" t="s">
        <v>1386</v>
      </c>
      <c r="D4633" s="38" t="s">
        <v>11264</v>
      </c>
      <c r="E4633" s="38"/>
      <c r="F4633" s="38" t="s">
        <v>11265</v>
      </c>
      <c r="K4633" s="44">
        <v>0.46</v>
      </c>
    </row>
    <row r="4634" spans="3:11">
      <c r="C4634" s="38" t="s">
        <v>1386</v>
      </c>
      <c r="D4634" s="38" t="s">
        <v>11266</v>
      </c>
      <c r="E4634" s="38"/>
      <c r="F4634" s="38" t="s">
        <v>11267</v>
      </c>
      <c r="K4634" s="44">
        <v>-2.2400000000000002</v>
      </c>
    </row>
    <row r="4635" spans="3:11">
      <c r="C4635" s="38" t="s">
        <v>1386</v>
      </c>
      <c r="D4635" s="38" t="s">
        <v>11268</v>
      </c>
      <c r="E4635" s="38"/>
      <c r="F4635" s="38" t="s">
        <v>11269</v>
      </c>
      <c r="K4635" s="44">
        <v>2.21</v>
      </c>
    </row>
    <row r="4636" spans="3:11">
      <c r="C4636" s="38" t="s">
        <v>1386</v>
      </c>
      <c r="D4636" s="38" t="s">
        <v>11270</v>
      </c>
      <c r="E4636" s="38"/>
      <c r="F4636" s="38" t="s">
        <v>11271</v>
      </c>
      <c r="K4636" s="44">
        <v>10.76</v>
      </c>
    </row>
    <row r="4637" spans="3:11">
      <c r="C4637" s="38" t="s">
        <v>1386</v>
      </c>
      <c r="D4637" s="38" t="s">
        <v>11272</v>
      </c>
      <c r="E4637" s="38"/>
      <c r="F4637" s="38" t="s">
        <v>11273</v>
      </c>
      <c r="K4637" s="44">
        <v>4.2</v>
      </c>
    </row>
    <row r="4638" spans="3:11">
      <c r="C4638" s="38" t="s">
        <v>1386</v>
      </c>
      <c r="D4638" s="38" t="s">
        <v>11274</v>
      </c>
      <c r="E4638" s="38"/>
      <c r="F4638" s="38" t="s">
        <v>11275</v>
      </c>
      <c r="K4638" s="44">
        <v>0.27</v>
      </c>
    </row>
    <row r="4639" spans="3:11">
      <c r="C4639" s="38" t="s">
        <v>1386</v>
      </c>
      <c r="D4639" s="38" t="s">
        <v>11276</v>
      </c>
      <c r="E4639" s="38"/>
      <c r="F4639" s="38" t="s">
        <v>11277</v>
      </c>
      <c r="K4639" s="44">
        <v>1.04</v>
      </c>
    </row>
    <row r="4641" spans="1:11">
      <c r="A4641" s="38" t="s">
        <v>8968</v>
      </c>
      <c r="D4641" s="38" t="s">
        <v>8969</v>
      </c>
      <c r="E4641" s="38"/>
      <c r="K4641" s="50">
        <f>+K4642</f>
        <v>-0.12</v>
      </c>
    </row>
    <row r="4642" spans="1:11">
      <c r="C4642" s="38" t="s">
        <v>1386</v>
      </c>
      <c r="D4642" s="38" t="s">
        <v>8134</v>
      </c>
      <c r="E4642" s="38"/>
      <c r="F4642" s="38" t="s">
        <v>8135</v>
      </c>
      <c r="K4642" s="44">
        <v>-0.12</v>
      </c>
    </row>
    <row r="4644" spans="1:11">
      <c r="A4644" s="38" t="s">
        <v>8970</v>
      </c>
      <c r="D4644" s="38" t="s">
        <v>8971</v>
      </c>
      <c r="E4644" s="38"/>
      <c r="K4644" s="50">
        <f>+K4645</f>
        <v>6.91</v>
      </c>
    </row>
    <row r="4645" spans="1:11">
      <c r="C4645" s="38" t="s">
        <v>1386</v>
      </c>
      <c r="D4645" s="38" t="s">
        <v>8972</v>
      </c>
      <c r="E4645" s="38"/>
      <c r="F4645" s="38" t="s">
        <v>8973</v>
      </c>
      <c r="K4645" s="44">
        <v>6.91</v>
      </c>
    </row>
    <row r="4647" spans="1:11">
      <c r="A4647" s="38" t="s">
        <v>8974</v>
      </c>
      <c r="D4647" s="38" t="s">
        <v>8975</v>
      </c>
      <c r="E4647" s="38"/>
      <c r="K4647" s="50">
        <f>SUM(K4648:K4896)</f>
        <v>9904.0199999999986</v>
      </c>
    </row>
    <row r="4648" spans="1:11">
      <c r="C4648" s="38" t="s">
        <v>1386</v>
      </c>
      <c r="D4648" s="38" t="s">
        <v>2121</v>
      </c>
      <c r="E4648" s="38"/>
      <c r="F4648" s="38" t="s">
        <v>2122</v>
      </c>
      <c r="K4648" s="44">
        <v>0.23</v>
      </c>
    </row>
    <row r="4649" spans="1:11">
      <c r="C4649" s="38" t="s">
        <v>1386</v>
      </c>
      <c r="D4649" s="38" t="s">
        <v>8976</v>
      </c>
      <c r="E4649" s="38"/>
      <c r="F4649" s="38" t="s">
        <v>8977</v>
      </c>
      <c r="K4649" s="44">
        <v>11.04</v>
      </c>
    </row>
    <row r="4650" spans="1:11">
      <c r="C4650" s="38" t="s">
        <v>1386</v>
      </c>
      <c r="D4650" s="38" t="s">
        <v>8978</v>
      </c>
      <c r="E4650" s="38"/>
      <c r="F4650" s="38" t="s">
        <v>8979</v>
      </c>
      <c r="K4650" s="44">
        <v>0.83</v>
      </c>
    </row>
    <row r="4651" spans="1:11">
      <c r="C4651" s="38" t="s">
        <v>1386</v>
      </c>
      <c r="D4651" s="38" t="s">
        <v>8980</v>
      </c>
      <c r="E4651" s="38"/>
      <c r="F4651" s="38" t="s">
        <v>8981</v>
      </c>
      <c r="K4651" s="44">
        <v>6.6</v>
      </c>
    </row>
    <row r="4652" spans="1:11">
      <c r="C4652" s="38" t="s">
        <v>1386</v>
      </c>
      <c r="D4652" s="38" t="s">
        <v>8982</v>
      </c>
      <c r="E4652" s="38"/>
      <c r="F4652" s="38" t="s">
        <v>8983</v>
      </c>
      <c r="K4652" s="44">
        <v>5.87</v>
      </c>
    </row>
    <row r="4653" spans="1:11">
      <c r="C4653" s="38" t="s">
        <v>1386</v>
      </c>
      <c r="D4653" s="38" t="s">
        <v>8984</v>
      </c>
      <c r="E4653" s="38"/>
      <c r="F4653" s="38" t="s">
        <v>8985</v>
      </c>
      <c r="K4653" s="44">
        <v>16.059999999999999</v>
      </c>
    </row>
    <row r="4654" spans="1:11">
      <c r="C4654" s="38" t="s">
        <v>1386</v>
      </c>
      <c r="D4654" s="38" t="s">
        <v>11278</v>
      </c>
      <c r="E4654" s="38"/>
      <c r="F4654" s="38" t="s">
        <v>11279</v>
      </c>
      <c r="K4654" s="44">
        <v>12.58</v>
      </c>
    </row>
    <row r="4655" spans="1:11">
      <c r="C4655" s="38" t="s">
        <v>1386</v>
      </c>
      <c r="D4655" s="38" t="s">
        <v>11280</v>
      </c>
      <c r="E4655" s="38"/>
      <c r="F4655" s="38" t="s">
        <v>11281</v>
      </c>
      <c r="K4655" s="44">
        <v>8.8699999999999992</v>
      </c>
    </row>
    <row r="4656" spans="1:11">
      <c r="C4656" s="38" t="s">
        <v>1386</v>
      </c>
      <c r="D4656" s="38" t="s">
        <v>11282</v>
      </c>
      <c r="E4656" s="38"/>
      <c r="F4656" s="38" t="s">
        <v>11283</v>
      </c>
      <c r="K4656" s="44">
        <v>210.75</v>
      </c>
    </row>
    <row r="4657" spans="3:11">
      <c r="C4657" s="38" t="s">
        <v>1386</v>
      </c>
      <c r="D4657" s="38" t="s">
        <v>8986</v>
      </c>
      <c r="E4657" s="38"/>
      <c r="F4657" s="38" t="s">
        <v>8987</v>
      </c>
      <c r="K4657" s="44">
        <v>-0.18</v>
      </c>
    </row>
    <row r="4658" spans="3:11">
      <c r="C4658" s="38" t="s">
        <v>1386</v>
      </c>
      <c r="D4658" s="38" t="s">
        <v>8988</v>
      </c>
      <c r="E4658" s="38"/>
      <c r="F4658" s="38" t="s">
        <v>8989</v>
      </c>
      <c r="K4658" s="44">
        <v>63.64</v>
      </c>
    </row>
    <row r="4659" spans="3:11">
      <c r="C4659" s="38" t="s">
        <v>1386</v>
      </c>
      <c r="D4659" s="38" t="s">
        <v>8990</v>
      </c>
      <c r="E4659" s="38"/>
      <c r="F4659" s="38" t="s">
        <v>8991</v>
      </c>
      <c r="K4659" s="44">
        <v>4.55</v>
      </c>
    </row>
    <row r="4660" spans="3:11">
      <c r="C4660" s="38" t="s">
        <v>1386</v>
      </c>
      <c r="D4660" s="38" t="s">
        <v>11284</v>
      </c>
      <c r="E4660" s="38"/>
      <c r="F4660" s="38" t="s">
        <v>11285</v>
      </c>
      <c r="K4660" s="44">
        <v>3.36</v>
      </c>
    </row>
    <row r="4661" spans="3:11">
      <c r="C4661" s="38" t="s">
        <v>1386</v>
      </c>
      <c r="D4661" s="38" t="s">
        <v>8992</v>
      </c>
      <c r="E4661" s="38"/>
      <c r="F4661" s="38" t="s">
        <v>8993</v>
      </c>
      <c r="K4661" s="44">
        <v>0.78</v>
      </c>
    </row>
    <row r="4662" spans="3:11">
      <c r="C4662" s="38" t="s">
        <v>1386</v>
      </c>
      <c r="D4662" s="38" t="s">
        <v>8994</v>
      </c>
      <c r="E4662" s="38"/>
      <c r="F4662" s="38" t="s">
        <v>8995</v>
      </c>
      <c r="K4662" s="44">
        <v>14.99</v>
      </c>
    </row>
    <row r="4663" spans="3:11">
      <c r="C4663" s="38" t="s">
        <v>1386</v>
      </c>
      <c r="D4663" s="38" t="s">
        <v>8996</v>
      </c>
      <c r="E4663" s="38"/>
      <c r="F4663" s="38" t="s">
        <v>8997</v>
      </c>
      <c r="K4663" s="44">
        <v>22.05</v>
      </c>
    </row>
    <row r="4664" spans="3:11">
      <c r="C4664" s="38" t="s">
        <v>1386</v>
      </c>
      <c r="D4664" s="38" t="s">
        <v>8998</v>
      </c>
      <c r="E4664" s="38"/>
      <c r="F4664" s="38" t="s">
        <v>8999</v>
      </c>
      <c r="K4664" s="44">
        <v>0.3</v>
      </c>
    </row>
    <row r="4665" spans="3:11">
      <c r="C4665" s="38" t="s">
        <v>1386</v>
      </c>
      <c r="D4665" s="38" t="s">
        <v>9000</v>
      </c>
      <c r="E4665" s="38"/>
      <c r="F4665" s="38" t="s">
        <v>9001</v>
      </c>
      <c r="K4665" s="44">
        <v>2.46</v>
      </c>
    </row>
    <row r="4666" spans="3:11">
      <c r="C4666" s="38" t="s">
        <v>1386</v>
      </c>
      <c r="D4666" s="38" t="s">
        <v>9002</v>
      </c>
      <c r="E4666" s="38"/>
      <c r="F4666" s="38" t="s">
        <v>9003</v>
      </c>
      <c r="K4666" s="44">
        <v>5.04</v>
      </c>
    </row>
    <row r="4667" spans="3:11">
      <c r="C4667" s="38" t="s">
        <v>1386</v>
      </c>
      <c r="D4667" s="38" t="s">
        <v>9004</v>
      </c>
      <c r="E4667" s="38"/>
      <c r="F4667" s="38" t="s">
        <v>9005</v>
      </c>
      <c r="K4667" s="44">
        <v>31.8</v>
      </c>
    </row>
    <row r="4668" spans="3:11">
      <c r="C4668" s="38" t="s">
        <v>1386</v>
      </c>
      <c r="D4668" s="38" t="s">
        <v>9006</v>
      </c>
      <c r="E4668" s="38"/>
      <c r="F4668" s="38" t="s">
        <v>9007</v>
      </c>
      <c r="K4668" s="44">
        <v>3.36</v>
      </c>
    </row>
    <row r="4669" spans="3:11">
      <c r="C4669" s="38" t="s">
        <v>1386</v>
      </c>
      <c r="D4669" s="38" t="s">
        <v>9008</v>
      </c>
      <c r="E4669" s="38"/>
      <c r="F4669" s="38" t="s">
        <v>9009</v>
      </c>
      <c r="K4669" s="44">
        <v>5.94</v>
      </c>
    </row>
    <row r="4670" spans="3:11">
      <c r="C4670" s="38" t="s">
        <v>1386</v>
      </c>
      <c r="D4670" s="38" t="s">
        <v>9010</v>
      </c>
      <c r="E4670" s="38"/>
      <c r="F4670" s="38" t="s">
        <v>9011</v>
      </c>
      <c r="K4670" s="44">
        <v>5.42</v>
      </c>
    </row>
    <row r="4671" spans="3:11">
      <c r="C4671" s="38" t="s">
        <v>1386</v>
      </c>
      <c r="D4671" s="38" t="s">
        <v>9012</v>
      </c>
      <c r="E4671" s="38"/>
      <c r="F4671" s="38" t="s">
        <v>9013</v>
      </c>
      <c r="K4671" s="44">
        <v>79.510000000000005</v>
      </c>
    </row>
    <row r="4672" spans="3:11">
      <c r="C4672" s="38" t="s">
        <v>1386</v>
      </c>
      <c r="D4672" s="38" t="s">
        <v>9014</v>
      </c>
      <c r="E4672" s="38"/>
      <c r="F4672" s="38" t="s">
        <v>9015</v>
      </c>
      <c r="K4672" s="44">
        <v>4.67</v>
      </c>
    </row>
    <row r="4673" spans="3:11">
      <c r="C4673" s="38" t="s">
        <v>1386</v>
      </c>
      <c r="D4673" s="38" t="s">
        <v>9016</v>
      </c>
      <c r="E4673" s="38"/>
      <c r="F4673" s="38" t="s">
        <v>9017</v>
      </c>
      <c r="K4673" s="44">
        <v>3.38</v>
      </c>
    </row>
    <row r="4674" spans="3:11">
      <c r="C4674" s="38" t="s">
        <v>1386</v>
      </c>
      <c r="D4674" s="38" t="s">
        <v>9018</v>
      </c>
      <c r="E4674" s="38"/>
      <c r="F4674" s="38" t="s">
        <v>9019</v>
      </c>
      <c r="K4674" s="44">
        <v>1.74</v>
      </c>
    </row>
    <row r="4675" spans="3:11">
      <c r="C4675" s="38" t="s">
        <v>1386</v>
      </c>
      <c r="D4675" s="38" t="s">
        <v>9020</v>
      </c>
      <c r="E4675" s="38"/>
      <c r="F4675" s="38" t="s">
        <v>9021</v>
      </c>
      <c r="K4675" s="44">
        <v>27.06</v>
      </c>
    </row>
    <row r="4676" spans="3:11">
      <c r="C4676" s="38" t="s">
        <v>1386</v>
      </c>
      <c r="D4676" s="38" t="s">
        <v>11286</v>
      </c>
      <c r="E4676" s="38"/>
      <c r="F4676" s="38" t="s">
        <v>11287</v>
      </c>
      <c r="K4676" s="44">
        <v>7.68</v>
      </c>
    </row>
    <row r="4677" spans="3:11">
      <c r="C4677" s="38" t="s">
        <v>1386</v>
      </c>
      <c r="D4677" s="38" t="s">
        <v>9022</v>
      </c>
      <c r="E4677" s="38"/>
      <c r="F4677" s="38" t="s">
        <v>9023</v>
      </c>
      <c r="K4677" s="44">
        <v>10.14</v>
      </c>
    </row>
    <row r="4678" spans="3:11">
      <c r="C4678" s="38" t="s">
        <v>1386</v>
      </c>
      <c r="D4678" s="38" t="s">
        <v>9024</v>
      </c>
      <c r="E4678" s="38"/>
      <c r="F4678" s="38" t="s">
        <v>9025</v>
      </c>
      <c r="K4678" s="44">
        <v>5.63</v>
      </c>
    </row>
    <row r="4679" spans="3:11">
      <c r="C4679" s="38" t="s">
        <v>1386</v>
      </c>
      <c r="D4679" s="38" t="s">
        <v>9026</v>
      </c>
      <c r="E4679" s="38"/>
      <c r="F4679" s="38" t="s">
        <v>9027</v>
      </c>
      <c r="K4679" s="44">
        <v>4.46</v>
      </c>
    </row>
    <row r="4680" spans="3:11">
      <c r="C4680" s="38" t="s">
        <v>1386</v>
      </c>
      <c r="D4680" s="38" t="s">
        <v>9028</v>
      </c>
      <c r="E4680" s="38"/>
      <c r="F4680" s="38" t="s">
        <v>9029</v>
      </c>
      <c r="K4680" s="44">
        <v>1.68</v>
      </c>
    </row>
    <row r="4681" spans="3:11">
      <c r="C4681" s="38" t="s">
        <v>1386</v>
      </c>
      <c r="D4681" s="38" t="s">
        <v>11288</v>
      </c>
      <c r="E4681" s="38"/>
      <c r="F4681" s="38" t="s">
        <v>11289</v>
      </c>
      <c r="K4681" s="44">
        <v>4.66</v>
      </c>
    </row>
    <row r="4682" spans="3:11">
      <c r="C4682" s="38" t="s">
        <v>1386</v>
      </c>
      <c r="D4682" s="38" t="s">
        <v>9030</v>
      </c>
      <c r="E4682" s="38"/>
      <c r="F4682" s="38" t="s">
        <v>9031</v>
      </c>
      <c r="K4682" s="44">
        <v>3.17</v>
      </c>
    </row>
    <row r="4683" spans="3:11">
      <c r="C4683" s="38" t="s">
        <v>1386</v>
      </c>
      <c r="D4683" s="38" t="s">
        <v>11290</v>
      </c>
      <c r="E4683" s="38"/>
      <c r="F4683" s="38" t="s">
        <v>11291</v>
      </c>
      <c r="K4683" s="44">
        <v>7.48</v>
      </c>
    </row>
    <row r="4684" spans="3:11">
      <c r="C4684" s="38" t="s">
        <v>1386</v>
      </c>
      <c r="D4684" s="38" t="s">
        <v>11292</v>
      </c>
      <c r="E4684" s="38"/>
      <c r="F4684" s="38" t="s">
        <v>11293</v>
      </c>
      <c r="K4684" s="44">
        <v>8.15</v>
      </c>
    </row>
    <row r="4685" spans="3:11">
      <c r="C4685" s="38" t="s">
        <v>1386</v>
      </c>
      <c r="D4685" s="38" t="s">
        <v>11294</v>
      </c>
      <c r="E4685" s="38"/>
      <c r="F4685" s="38" t="s">
        <v>11295</v>
      </c>
      <c r="K4685" s="44">
        <v>2.12</v>
      </c>
    </row>
    <row r="4686" spans="3:11">
      <c r="C4686" s="38" t="s">
        <v>1386</v>
      </c>
      <c r="D4686" s="38" t="s">
        <v>9032</v>
      </c>
      <c r="E4686" s="38"/>
      <c r="F4686" s="38" t="s">
        <v>9033</v>
      </c>
      <c r="K4686" s="44">
        <v>2.13</v>
      </c>
    </row>
    <row r="4687" spans="3:11">
      <c r="C4687" s="38" t="s">
        <v>1386</v>
      </c>
      <c r="D4687" s="38" t="s">
        <v>11296</v>
      </c>
      <c r="E4687" s="38"/>
      <c r="F4687" s="38" t="s">
        <v>9003</v>
      </c>
      <c r="K4687" s="44">
        <v>23.04</v>
      </c>
    </row>
    <row r="4688" spans="3:11">
      <c r="C4688" s="38" t="s">
        <v>1386</v>
      </c>
      <c r="D4688" s="38" t="s">
        <v>9034</v>
      </c>
      <c r="E4688" s="38"/>
      <c r="F4688" s="38" t="s">
        <v>9035</v>
      </c>
      <c r="K4688" s="44">
        <v>3.45</v>
      </c>
    </row>
    <row r="4689" spans="3:11">
      <c r="C4689" s="38" t="s">
        <v>1386</v>
      </c>
      <c r="D4689" s="38" t="s">
        <v>11297</v>
      </c>
      <c r="E4689" s="38"/>
      <c r="F4689" s="38" t="s">
        <v>11298</v>
      </c>
      <c r="K4689" s="44">
        <v>14.15</v>
      </c>
    </row>
    <row r="4690" spans="3:11">
      <c r="C4690" s="38" t="s">
        <v>1386</v>
      </c>
      <c r="D4690" s="38" t="s">
        <v>11299</v>
      </c>
      <c r="E4690" s="38"/>
      <c r="F4690" s="38" t="s">
        <v>11300</v>
      </c>
      <c r="K4690" s="44">
        <v>0.65</v>
      </c>
    </row>
    <row r="4691" spans="3:11">
      <c r="C4691" s="38" t="s">
        <v>1386</v>
      </c>
      <c r="D4691" s="38" t="s">
        <v>11301</v>
      </c>
      <c r="E4691" s="38"/>
      <c r="F4691" s="38" t="s">
        <v>11302</v>
      </c>
      <c r="K4691" s="44">
        <v>1.97</v>
      </c>
    </row>
    <row r="4692" spans="3:11">
      <c r="C4692" s="38" t="s">
        <v>1386</v>
      </c>
      <c r="D4692" s="38" t="s">
        <v>9036</v>
      </c>
      <c r="E4692" s="38"/>
      <c r="F4692" s="38" t="s">
        <v>9037</v>
      </c>
      <c r="K4692" s="44">
        <v>12.95</v>
      </c>
    </row>
    <row r="4693" spans="3:11">
      <c r="C4693" s="38" t="s">
        <v>1386</v>
      </c>
      <c r="D4693" s="38" t="s">
        <v>9038</v>
      </c>
      <c r="E4693" s="38"/>
      <c r="F4693" s="38" t="s">
        <v>9039</v>
      </c>
      <c r="K4693" s="44">
        <v>24.3</v>
      </c>
    </row>
    <row r="4694" spans="3:11">
      <c r="C4694" s="38" t="s">
        <v>1386</v>
      </c>
      <c r="D4694" s="38" t="s">
        <v>11303</v>
      </c>
      <c r="E4694" s="38"/>
      <c r="F4694" s="38" t="s">
        <v>11304</v>
      </c>
      <c r="K4694" s="44">
        <v>22.4</v>
      </c>
    </row>
    <row r="4695" spans="3:11">
      <c r="C4695" s="38" t="s">
        <v>1386</v>
      </c>
      <c r="D4695" s="38" t="s">
        <v>9040</v>
      </c>
      <c r="E4695" s="38"/>
      <c r="F4695" s="38" t="s">
        <v>9041</v>
      </c>
      <c r="K4695" s="44">
        <v>4.2300000000000004</v>
      </c>
    </row>
    <row r="4696" spans="3:11">
      <c r="C4696" s="38" t="s">
        <v>1386</v>
      </c>
      <c r="D4696" s="38" t="s">
        <v>11305</v>
      </c>
      <c r="E4696" s="38"/>
      <c r="F4696" s="38" t="s">
        <v>11306</v>
      </c>
      <c r="K4696" s="44">
        <v>1.72</v>
      </c>
    </row>
    <row r="4697" spans="3:11">
      <c r="C4697" s="38" t="s">
        <v>1386</v>
      </c>
      <c r="D4697" s="38" t="s">
        <v>9042</v>
      </c>
      <c r="E4697" s="38"/>
      <c r="F4697" s="38" t="s">
        <v>9043</v>
      </c>
      <c r="K4697" s="44">
        <v>18.09</v>
      </c>
    </row>
    <row r="4698" spans="3:11">
      <c r="C4698" s="38" t="s">
        <v>1386</v>
      </c>
      <c r="D4698" s="38" t="s">
        <v>11307</v>
      </c>
      <c r="E4698" s="38"/>
      <c r="F4698" s="38" t="s">
        <v>11308</v>
      </c>
      <c r="K4698" s="44">
        <v>38.65</v>
      </c>
    </row>
    <row r="4699" spans="3:11">
      <c r="C4699" s="38" t="s">
        <v>1386</v>
      </c>
      <c r="D4699" s="38" t="s">
        <v>11309</v>
      </c>
      <c r="E4699" s="38"/>
      <c r="F4699" s="38" t="s">
        <v>11310</v>
      </c>
      <c r="K4699" s="44">
        <v>13.05</v>
      </c>
    </row>
    <row r="4700" spans="3:11">
      <c r="C4700" s="38" t="s">
        <v>1386</v>
      </c>
      <c r="D4700" s="38" t="s">
        <v>11311</v>
      </c>
      <c r="E4700" s="38"/>
      <c r="F4700" s="38" t="s">
        <v>11312</v>
      </c>
      <c r="K4700" s="44">
        <v>55.06</v>
      </c>
    </row>
    <row r="4701" spans="3:11">
      <c r="C4701" s="38" t="s">
        <v>1386</v>
      </c>
      <c r="D4701" s="38" t="s">
        <v>11313</v>
      </c>
      <c r="E4701" s="38"/>
      <c r="F4701" s="38" t="s">
        <v>11314</v>
      </c>
      <c r="K4701" s="44">
        <v>12.88</v>
      </c>
    </row>
    <row r="4702" spans="3:11">
      <c r="C4702" s="38" t="s">
        <v>1386</v>
      </c>
      <c r="D4702" s="38" t="s">
        <v>9044</v>
      </c>
      <c r="E4702" s="38"/>
      <c r="F4702" s="38" t="s">
        <v>9045</v>
      </c>
      <c r="K4702" s="44">
        <v>0.27</v>
      </c>
    </row>
    <row r="4703" spans="3:11">
      <c r="C4703" s="38" t="s">
        <v>1386</v>
      </c>
      <c r="D4703" s="38" t="s">
        <v>11315</v>
      </c>
      <c r="E4703" s="38"/>
      <c r="F4703" s="38" t="s">
        <v>11316</v>
      </c>
      <c r="K4703" s="44">
        <v>11.17</v>
      </c>
    </row>
    <row r="4704" spans="3:11">
      <c r="C4704" s="38" t="s">
        <v>1386</v>
      </c>
      <c r="D4704" s="38" t="s">
        <v>9046</v>
      </c>
      <c r="E4704" s="38"/>
      <c r="F4704" s="38" t="s">
        <v>9047</v>
      </c>
      <c r="K4704" s="44">
        <v>0.62</v>
      </c>
    </row>
    <row r="4705" spans="3:11">
      <c r="C4705" s="38" t="s">
        <v>1386</v>
      </c>
      <c r="D4705" s="38" t="s">
        <v>9048</v>
      </c>
      <c r="E4705" s="38"/>
      <c r="F4705" s="38" t="s">
        <v>9049</v>
      </c>
      <c r="K4705" s="44">
        <v>4.09</v>
      </c>
    </row>
    <row r="4706" spans="3:11">
      <c r="C4706" s="38" t="s">
        <v>1386</v>
      </c>
      <c r="D4706" s="38" t="s">
        <v>9050</v>
      </c>
      <c r="E4706" s="38"/>
      <c r="F4706" s="38" t="s">
        <v>9051</v>
      </c>
      <c r="K4706" s="44">
        <v>7.65</v>
      </c>
    </row>
    <row r="4707" spans="3:11">
      <c r="C4707" s="38" t="s">
        <v>1386</v>
      </c>
      <c r="D4707" s="38" t="s">
        <v>11317</v>
      </c>
      <c r="E4707" s="38"/>
      <c r="F4707" s="38" t="s">
        <v>11318</v>
      </c>
      <c r="K4707" s="44">
        <v>-0.68</v>
      </c>
    </row>
    <row r="4708" spans="3:11">
      <c r="C4708" s="38" t="s">
        <v>1386</v>
      </c>
      <c r="D4708" s="38" t="s">
        <v>11319</v>
      </c>
      <c r="E4708" s="38"/>
      <c r="F4708" s="38" t="s">
        <v>9041</v>
      </c>
      <c r="K4708" s="44">
        <v>-4.2300000000000004</v>
      </c>
    </row>
    <row r="4709" spans="3:11">
      <c r="C4709" s="38" t="s">
        <v>1386</v>
      </c>
      <c r="D4709" s="38" t="s">
        <v>9052</v>
      </c>
      <c r="E4709" s="38"/>
      <c r="F4709" s="38" t="s">
        <v>9053</v>
      </c>
      <c r="K4709" s="44">
        <v>3.38</v>
      </c>
    </row>
    <row r="4710" spans="3:11">
      <c r="C4710" s="38" t="s">
        <v>1386</v>
      </c>
      <c r="D4710" s="38" t="s">
        <v>11320</v>
      </c>
      <c r="E4710" s="38"/>
      <c r="F4710" s="38" t="s">
        <v>11321</v>
      </c>
      <c r="K4710" s="44">
        <v>4.16</v>
      </c>
    </row>
    <row r="4711" spans="3:11">
      <c r="C4711" s="38" t="s">
        <v>1386</v>
      </c>
      <c r="D4711" s="38" t="s">
        <v>9054</v>
      </c>
      <c r="E4711" s="38"/>
      <c r="F4711" s="38" t="s">
        <v>9055</v>
      </c>
      <c r="K4711" s="44">
        <v>11.95</v>
      </c>
    </row>
    <row r="4712" spans="3:11">
      <c r="C4712" s="38" t="s">
        <v>1386</v>
      </c>
      <c r="D4712" s="38" t="s">
        <v>9056</v>
      </c>
      <c r="E4712" s="38"/>
      <c r="F4712" s="38" t="s">
        <v>9057</v>
      </c>
      <c r="K4712" s="44">
        <v>5.04</v>
      </c>
    </row>
    <row r="4713" spans="3:11">
      <c r="C4713" s="38" t="s">
        <v>1386</v>
      </c>
      <c r="D4713" s="38" t="s">
        <v>9058</v>
      </c>
      <c r="E4713" s="38"/>
      <c r="F4713" s="38" t="s">
        <v>9059</v>
      </c>
      <c r="K4713" s="44">
        <v>17.21</v>
      </c>
    </row>
    <row r="4714" spans="3:11">
      <c r="C4714" s="38" t="s">
        <v>1386</v>
      </c>
      <c r="D4714" s="38" t="s">
        <v>9060</v>
      </c>
      <c r="E4714" s="38"/>
      <c r="F4714" s="38" t="s">
        <v>9061</v>
      </c>
      <c r="K4714" s="44">
        <v>1.91</v>
      </c>
    </row>
    <row r="4715" spans="3:11">
      <c r="C4715" s="38" t="s">
        <v>1386</v>
      </c>
      <c r="D4715" s="38" t="s">
        <v>9062</v>
      </c>
      <c r="E4715" s="38"/>
      <c r="F4715" s="38" t="s">
        <v>9063</v>
      </c>
      <c r="K4715" s="44">
        <v>2.19</v>
      </c>
    </row>
    <row r="4716" spans="3:11">
      <c r="C4716" s="38" t="s">
        <v>1386</v>
      </c>
      <c r="D4716" s="38" t="s">
        <v>9064</v>
      </c>
      <c r="E4716" s="38"/>
      <c r="F4716" s="38" t="s">
        <v>9065</v>
      </c>
      <c r="K4716" s="44">
        <v>8.52</v>
      </c>
    </row>
    <row r="4717" spans="3:11">
      <c r="C4717" s="38" t="s">
        <v>1386</v>
      </c>
      <c r="D4717" s="38" t="s">
        <v>9066</v>
      </c>
      <c r="E4717" s="38"/>
      <c r="F4717" s="38" t="s">
        <v>9067</v>
      </c>
      <c r="K4717" s="44">
        <v>1.4</v>
      </c>
    </row>
    <row r="4718" spans="3:11">
      <c r="C4718" s="38" t="s">
        <v>1386</v>
      </c>
      <c r="D4718" s="38" t="s">
        <v>9068</v>
      </c>
      <c r="E4718" s="38"/>
      <c r="F4718" s="38" t="s">
        <v>9069</v>
      </c>
      <c r="K4718" s="44">
        <v>1.68</v>
      </c>
    </row>
    <row r="4719" spans="3:11">
      <c r="C4719" s="38" t="s">
        <v>1386</v>
      </c>
      <c r="D4719" s="38" t="s">
        <v>9070</v>
      </c>
      <c r="E4719" s="38"/>
      <c r="F4719" s="38" t="s">
        <v>9071</v>
      </c>
      <c r="K4719" s="44">
        <v>2.57</v>
      </c>
    </row>
    <row r="4720" spans="3:11">
      <c r="C4720" s="38" t="s">
        <v>1386</v>
      </c>
      <c r="D4720" s="38" t="s">
        <v>9072</v>
      </c>
      <c r="E4720" s="38"/>
      <c r="F4720" s="38" t="s">
        <v>9073</v>
      </c>
      <c r="K4720" s="44">
        <v>5.0599999999999996</v>
      </c>
    </row>
    <row r="4721" spans="3:11">
      <c r="C4721" s="38" t="s">
        <v>1386</v>
      </c>
      <c r="D4721" s="38" t="s">
        <v>9074</v>
      </c>
      <c r="E4721" s="38"/>
      <c r="F4721" s="38" t="s">
        <v>9075</v>
      </c>
      <c r="K4721" s="44">
        <v>1.76</v>
      </c>
    </row>
    <row r="4722" spans="3:11">
      <c r="C4722" s="38" t="s">
        <v>1386</v>
      </c>
      <c r="D4722" s="38" t="s">
        <v>11322</v>
      </c>
      <c r="E4722" s="38"/>
      <c r="F4722" s="38" t="s">
        <v>11323</v>
      </c>
      <c r="K4722" s="44">
        <v>9.24</v>
      </c>
    </row>
    <row r="4723" spans="3:11">
      <c r="C4723" s="38" t="s">
        <v>1386</v>
      </c>
      <c r="D4723" s="38" t="s">
        <v>9076</v>
      </c>
      <c r="E4723" s="38"/>
      <c r="F4723" s="38" t="s">
        <v>9077</v>
      </c>
      <c r="K4723" s="44">
        <v>-5.57</v>
      </c>
    </row>
    <row r="4724" spans="3:11">
      <c r="C4724" s="38" t="s">
        <v>1386</v>
      </c>
      <c r="D4724" s="38" t="s">
        <v>11324</v>
      </c>
      <c r="E4724" s="38"/>
      <c r="F4724" s="38" t="s">
        <v>11325</v>
      </c>
      <c r="K4724" s="44">
        <v>9.24</v>
      </c>
    </row>
    <row r="4725" spans="3:11">
      <c r="C4725" s="38" t="s">
        <v>1386</v>
      </c>
      <c r="D4725" s="38" t="s">
        <v>9078</v>
      </c>
      <c r="E4725" s="38"/>
      <c r="F4725" s="38" t="s">
        <v>9079</v>
      </c>
      <c r="K4725" s="44">
        <v>-1.68</v>
      </c>
    </row>
    <row r="4726" spans="3:11">
      <c r="C4726" s="38" t="s">
        <v>1386</v>
      </c>
      <c r="D4726" s="38" t="s">
        <v>11326</v>
      </c>
      <c r="E4726" s="38"/>
      <c r="F4726" s="38" t="s">
        <v>11327</v>
      </c>
      <c r="K4726" s="44">
        <v>6.44</v>
      </c>
    </row>
    <row r="4727" spans="3:11">
      <c r="C4727" s="38" t="s">
        <v>1386</v>
      </c>
      <c r="D4727" s="38" t="s">
        <v>9080</v>
      </c>
      <c r="E4727" s="38"/>
      <c r="F4727" s="38" t="s">
        <v>9081</v>
      </c>
      <c r="K4727" s="44">
        <v>10.37</v>
      </c>
    </row>
    <row r="4728" spans="3:11">
      <c r="C4728" s="38" t="s">
        <v>1386</v>
      </c>
      <c r="D4728" s="38" t="s">
        <v>9082</v>
      </c>
      <c r="E4728" s="38"/>
      <c r="F4728" s="38" t="s">
        <v>9083</v>
      </c>
      <c r="K4728" s="44">
        <v>3.54</v>
      </c>
    </row>
    <row r="4729" spans="3:11">
      <c r="C4729" s="38" t="s">
        <v>1386</v>
      </c>
      <c r="D4729" s="38" t="s">
        <v>9084</v>
      </c>
      <c r="E4729" s="38"/>
      <c r="F4729" s="38" t="s">
        <v>9085</v>
      </c>
      <c r="K4729" s="44">
        <v>4.71</v>
      </c>
    </row>
    <row r="4730" spans="3:11">
      <c r="C4730" s="38" t="s">
        <v>1386</v>
      </c>
      <c r="D4730" s="38" t="s">
        <v>11328</v>
      </c>
      <c r="E4730" s="38"/>
      <c r="F4730" s="38" t="s">
        <v>11329</v>
      </c>
      <c r="K4730" s="44">
        <v>5.04</v>
      </c>
    </row>
    <row r="4731" spans="3:11">
      <c r="C4731" s="38" t="s">
        <v>1386</v>
      </c>
      <c r="D4731" s="38" t="s">
        <v>9086</v>
      </c>
      <c r="E4731" s="38"/>
      <c r="F4731" s="38" t="s">
        <v>9087</v>
      </c>
      <c r="K4731" s="44">
        <v>2.76</v>
      </c>
    </row>
    <row r="4732" spans="3:11">
      <c r="C4732" s="38" t="s">
        <v>1386</v>
      </c>
      <c r="D4732" s="38" t="s">
        <v>9088</v>
      </c>
      <c r="E4732" s="38"/>
      <c r="F4732" s="38" t="s">
        <v>9089</v>
      </c>
      <c r="K4732" s="44">
        <v>1.72</v>
      </c>
    </row>
    <row r="4733" spans="3:11">
      <c r="C4733" s="38" t="s">
        <v>1386</v>
      </c>
      <c r="D4733" s="38" t="s">
        <v>11330</v>
      </c>
      <c r="E4733" s="38"/>
      <c r="F4733" s="38" t="s">
        <v>11331</v>
      </c>
      <c r="K4733" s="44">
        <v>11.78</v>
      </c>
    </row>
    <row r="4734" spans="3:11">
      <c r="C4734" s="38" t="s">
        <v>1386</v>
      </c>
      <c r="D4734" s="38" t="s">
        <v>11332</v>
      </c>
      <c r="E4734" s="38"/>
      <c r="F4734" s="38" t="s">
        <v>11333</v>
      </c>
      <c r="K4734" s="44">
        <v>17.440000000000001</v>
      </c>
    </row>
    <row r="4735" spans="3:11">
      <c r="C4735" s="38" t="s">
        <v>1386</v>
      </c>
      <c r="D4735" s="38" t="s">
        <v>11334</v>
      </c>
      <c r="E4735" s="38"/>
      <c r="F4735" s="38" t="s">
        <v>11335</v>
      </c>
      <c r="K4735" s="44">
        <v>166.03</v>
      </c>
    </row>
    <row r="4736" spans="3:11">
      <c r="C4736" s="38" t="s">
        <v>1386</v>
      </c>
      <c r="D4736" s="38" t="s">
        <v>11336</v>
      </c>
      <c r="E4736" s="38"/>
      <c r="F4736" s="38" t="s">
        <v>11337</v>
      </c>
      <c r="K4736" s="44">
        <v>-0.01</v>
      </c>
    </row>
    <row r="4737" spans="3:11">
      <c r="C4737" s="38" t="s">
        <v>1386</v>
      </c>
      <c r="D4737" s="38" t="s">
        <v>11338</v>
      </c>
      <c r="E4737" s="38"/>
      <c r="F4737" s="38" t="s">
        <v>11339</v>
      </c>
      <c r="K4737" s="44">
        <v>-1.63</v>
      </c>
    </row>
    <row r="4738" spans="3:11">
      <c r="C4738" s="38" t="s">
        <v>1386</v>
      </c>
      <c r="D4738" s="38" t="s">
        <v>11340</v>
      </c>
      <c r="E4738" s="38"/>
      <c r="F4738" s="38" t="s">
        <v>11341</v>
      </c>
      <c r="K4738" s="44">
        <v>1.7</v>
      </c>
    </row>
    <row r="4739" spans="3:11">
      <c r="C4739" s="38" t="s">
        <v>1386</v>
      </c>
      <c r="D4739" s="38" t="s">
        <v>11342</v>
      </c>
      <c r="E4739" s="38"/>
      <c r="F4739" s="38" t="s">
        <v>11343</v>
      </c>
      <c r="K4739" s="44">
        <v>5.74</v>
      </c>
    </row>
    <row r="4740" spans="3:11">
      <c r="C4740" s="38" t="s">
        <v>1386</v>
      </c>
      <c r="D4740" s="38" t="s">
        <v>11344</v>
      </c>
      <c r="E4740" s="38"/>
      <c r="F4740" s="38" t="s">
        <v>11345</v>
      </c>
      <c r="K4740" s="44">
        <v>3.09</v>
      </c>
    </row>
    <row r="4741" spans="3:11">
      <c r="C4741" s="38" t="s">
        <v>1386</v>
      </c>
      <c r="D4741" s="38" t="s">
        <v>9090</v>
      </c>
      <c r="E4741" s="38"/>
      <c r="F4741" s="38" t="s">
        <v>9091</v>
      </c>
      <c r="K4741" s="44">
        <v>11.35</v>
      </c>
    </row>
    <row r="4742" spans="3:11">
      <c r="C4742" s="38" t="s">
        <v>1386</v>
      </c>
      <c r="D4742" s="38" t="s">
        <v>9092</v>
      </c>
      <c r="E4742" s="38"/>
      <c r="F4742" s="38" t="s">
        <v>9093</v>
      </c>
      <c r="K4742" s="44">
        <v>9.7200000000000006</v>
      </c>
    </row>
    <row r="4743" spans="3:11">
      <c r="C4743" s="38" t="s">
        <v>1386</v>
      </c>
      <c r="D4743" s="38" t="s">
        <v>11346</v>
      </c>
      <c r="E4743" s="38"/>
      <c r="F4743" s="38" t="s">
        <v>11347</v>
      </c>
      <c r="K4743" s="44">
        <v>3.76</v>
      </c>
    </row>
    <row r="4744" spans="3:11">
      <c r="C4744" s="38" t="s">
        <v>1386</v>
      </c>
      <c r="D4744" s="38" t="s">
        <v>11348</v>
      </c>
      <c r="E4744" s="38"/>
      <c r="F4744" s="38" t="s">
        <v>11349</v>
      </c>
      <c r="K4744" s="44">
        <v>1.78</v>
      </c>
    </row>
    <row r="4745" spans="3:11">
      <c r="C4745" s="38" t="s">
        <v>1386</v>
      </c>
      <c r="D4745" s="38" t="s">
        <v>11350</v>
      </c>
      <c r="E4745" s="38"/>
      <c r="F4745" s="38" t="s">
        <v>11351</v>
      </c>
      <c r="K4745" s="44">
        <v>12.62</v>
      </c>
    </row>
    <row r="4746" spans="3:11">
      <c r="C4746" s="38" t="s">
        <v>1386</v>
      </c>
      <c r="D4746" s="38" t="s">
        <v>9094</v>
      </c>
      <c r="E4746" s="38"/>
      <c r="F4746" s="38" t="s">
        <v>9095</v>
      </c>
      <c r="K4746" s="44">
        <v>12.08</v>
      </c>
    </row>
    <row r="4747" spans="3:11">
      <c r="C4747" s="38" t="s">
        <v>1386</v>
      </c>
      <c r="D4747" s="38" t="s">
        <v>9096</v>
      </c>
      <c r="E4747" s="38"/>
      <c r="F4747" s="38" t="s">
        <v>9097</v>
      </c>
      <c r="K4747" s="44">
        <v>40.04</v>
      </c>
    </row>
    <row r="4748" spans="3:11">
      <c r="C4748" s="38" t="s">
        <v>1386</v>
      </c>
      <c r="D4748" s="38" t="s">
        <v>9098</v>
      </c>
      <c r="E4748" s="38"/>
      <c r="F4748" s="38" t="s">
        <v>9099</v>
      </c>
      <c r="K4748" s="44">
        <v>5.78</v>
      </c>
    </row>
    <row r="4749" spans="3:11">
      <c r="C4749" s="38" t="s">
        <v>1386</v>
      </c>
      <c r="D4749" s="38" t="s">
        <v>9100</v>
      </c>
      <c r="E4749" s="38"/>
      <c r="F4749" s="38" t="s">
        <v>9101</v>
      </c>
      <c r="K4749" s="44">
        <v>-6.89</v>
      </c>
    </row>
    <row r="4750" spans="3:11">
      <c r="C4750" s="38" t="s">
        <v>1386</v>
      </c>
      <c r="D4750" s="38" t="s">
        <v>11352</v>
      </c>
      <c r="E4750" s="38"/>
      <c r="F4750" s="38" t="s">
        <v>11353</v>
      </c>
      <c r="K4750" s="44">
        <v>3.36</v>
      </c>
    </row>
    <row r="4751" spans="3:11">
      <c r="C4751" s="38" t="s">
        <v>1386</v>
      </c>
      <c r="D4751" s="38" t="s">
        <v>11354</v>
      </c>
      <c r="E4751" s="38"/>
      <c r="F4751" s="38" t="s">
        <v>11355</v>
      </c>
      <c r="K4751" s="44">
        <v>3.24</v>
      </c>
    </row>
    <row r="4752" spans="3:11">
      <c r="C4752" s="38" t="s">
        <v>1386</v>
      </c>
      <c r="D4752" s="38" t="s">
        <v>11356</v>
      </c>
      <c r="E4752" s="38"/>
      <c r="F4752" s="38" t="s">
        <v>11357</v>
      </c>
      <c r="K4752" s="44">
        <v>2.21</v>
      </c>
    </row>
    <row r="4753" spans="3:11">
      <c r="C4753" s="38" t="s">
        <v>1386</v>
      </c>
      <c r="D4753" s="38" t="s">
        <v>9102</v>
      </c>
      <c r="E4753" s="38"/>
      <c r="F4753" s="38" t="s">
        <v>9103</v>
      </c>
      <c r="K4753" s="44">
        <v>-40.04</v>
      </c>
    </row>
    <row r="4754" spans="3:11">
      <c r="C4754" s="38" t="s">
        <v>1386</v>
      </c>
      <c r="D4754" s="38" t="s">
        <v>11358</v>
      </c>
      <c r="E4754" s="38"/>
      <c r="F4754" s="38" t="s">
        <v>11359</v>
      </c>
      <c r="K4754" s="44">
        <v>11.97</v>
      </c>
    </row>
    <row r="4755" spans="3:11">
      <c r="C4755" s="38" t="s">
        <v>1386</v>
      </c>
      <c r="D4755" s="38" t="s">
        <v>9104</v>
      </c>
      <c r="E4755" s="38"/>
      <c r="F4755" s="38" t="s">
        <v>9105</v>
      </c>
      <c r="K4755" s="44">
        <v>2.69</v>
      </c>
    </row>
    <row r="4756" spans="3:11">
      <c r="C4756" s="38" t="s">
        <v>1386</v>
      </c>
      <c r="D4756" s="38" t="s">
        <v>11360</v>
      </c>
      <c r="E4756" s="38"/>
      <c r="F4756" s="38" t="s">
        <v>11361</v>
      </c>
      <c r="K4756" s="44">
        <v>4.2699999999999996</v>
      </c>
    </row>
    <row r="4757" spans="3:11">
      <c r="C4757" s="38" t="s">
        <v>1386</v>
      </c>
      <c r="D4757" s="38" t="s">
        <v>9106</v>
      </c>
      <c r="E4757" s="38"/>
      <c r="F4757" s="38" t="s">
        <v>9107</v>
      </c>
      <c r="K4757" s="44">
        <v>10.73</v>
      </c>
    </row>
    <row r="4758" spans="3:11">
      <c r="C4758" s="38" t="s">
        <v>1386</v>
      </c>
      <c r="D4758" s="38" t="s">
        <v>9108</v>
      </c>
      <c r="E4758" s="38"/>
      <c r="F4758" s="38" t="s">
        <v>9109</v>
      </c>
      <c r="K4758" s="44">
        <v>3.42</v>
      </c>
    </row>
    <row r="4759" spans="3:11">
      <c r="C4759" s="38" t="s">
        <v>1386</v>
      </c>
      <c r="D4759" s="38" t="s">
        <v>9110</v>
      </c>
      <c r="E4759" s="38"/>
      <c r="F4759" s="38" t="s">
        <v>9111</v>
      </c>
      <c r="K4759" s="44">
        <v>2.17</v>
      </c>
    </row>
    <row r="4760" spans="3:11">
      <c r="C4760" s="38" t="s">
        <v>1386</v>
      </c>
      <c r="D4760" s="38" t="s">
        <v>9112</v>
      </c>
      <c r="E4760" s="38"/>
      <c r="F4760" s="38" t="s">
        <v>9113</v>
      </c>
      <c r="K4760" s="44">
        <v>5.9</v>
      </c>
    </row>
    <row r="4761" spans="3:11">
      <c r="C4761" s="38" t="s">
        <v>1386</v>
      </c>
      <c r="D4761" s="38" t="s">
        <v>11362</v>
      </c>
      <c r="E4761" s="38"/>
      <c r="F4761" s="38" t="s">
        <v>11363</v>
      </c>
      <c r="K4761" s="44">
        <v>1.94</v>
      </c>
    </row>
    <row r="4762" spans="3:11">
      <c r="C4762" s="38" t="s">
        <v>1386</v>
      </c>
      <c r="D4762" s="38" t="s">
        <v>11364</v>
      </c>
      <c r="E4762" s="38"/>
      <c r="F4762" s="38" t="s">
        <v>11365</v>
      </c>
      <c r="K4762" s="44">
        <v>1.68</v>
      </c>
    </row>
    <row r="4763" spans="3:11">
      <c r="C4763" s="38" t="s">
        <v>1386</v>
      </c>
      <c r="D4763" s="38" t="s">
        <v>11366</v>
      </c>
      <c r="E4763" s="38"/>
      <c r="F4763" s="38" t="s">
        <v>11367</v>
      </c>
      <c r="K4763" s="44">
        <v>1.89</v>
      </c>
    </row>
    <row r="4764" spans="3:11">
      <c r="C4764" s="38" t="s">
        <v>1386</v>
      </c>
      <c r="D4764" s="38" t="s">
        <v>11368</v>
      </c>
      <c r="E4764" s="38"/>
      <c r="F4764" s="38" t="s">
        <v>11369</v>
      </c>
      <c r="K4764" s="44">
        <v>8.5500000000000007</v>
      </c>
    </row>
    <row r="4765" spans="3:11">
      <c r="C4765" s="38" t="s">
        <v>1386</v>
      </c>
      <c r="D4765" s="38" t="s">
        <v>11370</v>
      </c>
      <c r="E4765" s="38"/>
      <c r="F4765" s="38" t="s">
        <v>11371</v>
      </c>
      <c r="K4765" s="44">
        <v>3.33</v>
      </c>
    </row>
    <row r="4766" spans="3:11">
      <c r="C4766" s="38" t="s">
        <v>1386</v>
      </c>
      <c r="D4766" s="38" t="s">
        <v>11372</v>
      </c>
      <c r="E4766" s="38"/>
      <c r="F4766" s="38" t="s">
        <v>11373</v>
      </c>
      <c r="K4766" s="44">
        <v>3.27</v>
      </c>
    </row>
    <row r="4767" spans="3:11">
      <c r="C4767" s="38" t="s">
        <v>1386</v>
      </c>
      <c r="D4767" s="38" t="s">
        <v>11374</v>
      </c>
      <c r="E4767" s="38"/>
      <c r="F4767" s="38" t="s">
        <v>11375</v>
      </c>
      <c r="K4767" s="44">
        <v>2.9</v>
      </c>
    </row>
    <row r="4768" spans="3:11">
      <c r="C4768" s="38" t="s">
        <v>1386</v>
      </c>
      <c r="D4768" s="38" t="s">
        <v>9114</v>
      </c>
      <c r="E4768" s="38"/>
      <c r="F4768" s="38" t="s">
        <v>9115</v>
      </c>
      <c r="K4768" s="44">
        <v>3.14</v>
      </c>
    </row>
    <row r="4769" spans="3:11">
      <c r="C4769" s="38" t="s">
        <v>1386</v>
      </c>
      <c r="D4769" s="38" t="s">
        <v>9116</v>
      </c>
      <c r="E4769" s="38"/>
      <c r="F4769" s="38" t="s">
        <v>9117</v>
      </c>
      <c r="K4769" s="44">
        <v>-3.09</v>
      </c>
    </row>
    <row r="4770" spans="3:11">
      <c r="C4770" s="38" t="s">
        <v>1386</v>
      </c>
      <c r="D4770" s="38" t="s">
        <v>9118</v>
      </c>
      <c r="E4770" s="38"/>
      <c r="F4770" s="38" t="s">
        <v>9119</v>
      </c>
      <c r="K4770" s="44">
        <v>1.68</v>
      </c>
    </row>
    <row r="4771" spans="3:11">
      <c r="C4771" s="38" t="s">
        <v>1386</v>
      </c>
      <c r="D4771" s="38" t="s">
        <v>11376</v>
      </c>
      <c r="E4771" s="38"/>
      <c r="F4771" s="38" t="s">
        <v>11377</v>
      </c>
      <c r="K4771" s="44">
        <v>0.93</v>
      </c>
    </row>
    <row r="4772" spans="3:11">
      <c r="C4772" s="38" t="s">
        <v>1386</v>
      </c>
      <c r="D4772" s="38" t="s">
        <v>9120</v>
      </c>
      <c r="E4772" s="38"/>
      <c r="F4772" s="38" t="s">
        <v>9121</v>
      </c>
      <c r="K4772" s="44">
        <v>3.49</v>
      </c>
    </row>
    <row r="4773" spans="3:11">
      <c r="C4773" s="38" t="s">
        <v>1386</v>
      </c>
      <c r="D4773" s="38" t="s">
        <v>9122</v>
      </c>
      <c r="E4773" s="38"/>
      <c r="F4773" s="38" t="s">
        <v>9123</v>
      </c>
      <c r="K4773" s="44">
        <v>2.48</v>
      </c>
    </row>
    <row r="4774" spans="3:11">
      <c r="C4774" s="38" t="s">
        <v>1386</v>
      </c>
      <c r="D4774" s="38" t="s">
        <v>11378</v>
      </c>
      <c r="E4774" s="38"/>
      <c r="F4774" s="38" t="s">
        <v>11379</v>
      </c>
      <c r="K4774" s="44">
        <v>1.31</v>
      </c>
    </row>
    <row r="4775" spans="3:11">
      <c r="C4775" s="38" t="s">
        <v>1386</v>
      </c>
      <c r="D4775" s="38" t="s">
        <v>9124</v>
      </c>
      <c r="E4775" s="38"/>
      <c r="F4775" s="38" t="s">
        <v>9125</v>
      </c>
      <c r="K4775" s="44">
        <v>6.8</v>
      </c>
    </row>
    <row r="4776" spans="3:11">
      <c r="C4776" s="38" t="s">
        <v>1386</v>
      </c>
      <c r="D4776" s="38" t="s">
        <v>9126</v>
      </c>
      <c r="E4776" s="38"/>
      <c r="F4776" s="38" t="s">
        <v>9127</v>
      </c>
      <c r="K4776" s="44">
        <v>9.7899999999999991</v>
      </c>
    </row>
    <row r="4777" spans="3:11">
      <c r="C4777" s="38" t="s">
        <v>1386</v>
      </c>
      <c r="D4777" s="38" t="s">
        <v>9128</v>
      </c>
      <c r="E4777" s="38"/>
      <c r="F4777" s="38" t="s">
        <v>9129</v>
      </c>
      <c r="K4777" s="44">
        <v>54.63</v>
      </c>
    </row>
    <row r="4778" spans="3:11">
      <c r="C4778" s="38" t="s">
        <v>1386</v>
      </c>
      <c r="D4778" s="38" t="s">
        <v>9130</v>
      </c>
      <c r="E4778" s="38"/>
      <c r="F4778" s="38" t="s">
        <v>9131</v>
      </c>
      <c r="K4778" s="44">
        <v>3.29</v>
      </c>
    </row>
    <row r="4779" spans="3:11">
      <c r="C4779" s="38" t="s">
        <v>1386</v>
      </c>
      <c r="D4779" s="38" t="s">
        <v>9132</v>
      </c>
      <c r="E4779" s="38"/>
      <c r="F4779" s="38" t="s">
        <v>9133</v>
      </c>
      <c r="K4779" s="44">
        <v>5.47</v>
      </c>
    </row>
    <row r="4780" spans="3:11">
      <c r="C4780" s="38" t="s">
        <v>1386</v>
      </c>
      <c r="D4780" s="38" t="s">
        <v>9134</v>
      </c>
      <c r="E4780" s="38"/>
      <c r="F4780" s="38" t="s">
        <v>9135</v>
      </c>
      <c r="K4780" s="44">
        <v>2.88</v>
      </c>
    </row>
    <row r="4781" spans="3:11">
      <c r="C4781" s="38" t="s">
        <v>1386</v>
      </c>
      <c r="D4781" s="38" t="s">
        <v>11380</v>
      </c>
      <c r="E4781" s="38"/>
      <c r="F4781" s="38" t="s">
        <v>11381</v>
      </c>
      <c r="K4781" s="44">
        <v>10.98</v>
      </c>
    </row>
    <row r="4782" spans="3:11">
      <c r="C4782" s="38" t="s">
        <v>1386</v>
      </c>
      <c r="D4782" s="38" t="s">
        <v>11382</v>
      </c>
      <c r="E4782" s="38"/>
      <c r="F4782" s="38" t="s">
        <v>9243</v>
      </c>
      <c r="K4782" s="44">
        <v>-2.65</v>
      </c>
    </row>
    <row r="4783" spans="3:11">
      <c r="C4783" s="38" t="s">
        <v>1386</v>
      </c>
      <c r="D4783" s="38" t="s">
        <v>9136</v>
      </c>
      <c r="E4783" s="38"/>
      <c r="F4783" s="38" t="s">
        <v>9137</v>
      </c>
      <c r="K4783" s="44">
        <v>4.71</v>
      </c>
    </row>
    <row r="4784" spans="3:11">
      <c r="C4784" s="38" t="s">
        <v>1386</v>
      </c>
      <c r="D4784" s="38" t="s">
        <v>9138</v>
      </c>
      <c r="E4784" s="38"/>
      <c r="F4784" s="38" t="s">
        <v>9139</v>
      </c>
      <c r="K4784" s="44">
        <v>10.08</v>
      </c>
    </row>
    <row r="4785" spans="3:11">
      <c r="C4785" s="38" t="s">
        <v>1386</v>
      </c>
      <c r="D4785" s="38" t="s">
        <v>9140</v>
      </c>
      <c r="E4785" s="38"/>
      <c r="F4785" s="38" t="s">
        <v>9141</v>
      </c>
      <c r="K4785" s="44">
        <v>39.29</v>
      </c>
    </row>
    <row r="4786" spans="3:11">
      <c r="C4786" s="38" t="s">
        <v>1386</v>
      </c>
      <c r="D4786" s="38" t="s">
        <v>11383</v>
      </c>
      <c r="E4786" s="38"/>
      <c r="F4786" s="38" t="s">
        <v>11384</v>
      </c>
      <c r="K4786" s="44">
        <v>4.1100000000000003</v>
      </c>
    </row>
    <row r="4787" spans="3:11">
      <c r="C4787" s="38" t="s">
        <v>1386</v>
      </c>
      <c r="D4787" s="38" t="s">
        <v>9142</v>
      </c>
      <c r="E4787" s="38"/>
      <c r="F4787" s="38" t="s">
        <v>9143</v>
      </c>
      <c r="K4787" s="44">
        <v>4.3600000000000003</v>
      </c>
    </row>
    <row r="4788" spans="3:11">
      <c r="C4788" s="38" t="s">
        <v>1386</v>
      </c>
      <c r="D4788" s="38" t="s">
        <v>11385</v>
      </c>
      <c r="E4788" s="38"/>
      <c r="F4788" s="38" t="s">
        <v>11386</v>
      </c>
      <c r="K4788" s="44">
        <v>16.100000000000001</v>
      </c>
    </row>
    <row r="4789" spans="3:11">
      <c r="C4789" s="38" t="s">
        <v>1386</v>
      </c>
      <c r="D4789" s="38" t="s">
        <v>9144</v>
      </c>
      <c r="E4789" s="38"/>
      <c r="F4789" s="38" t="s">
        <v>9145</v>
      </c>
      <c r="K4789" s="44">
        <v>3.36</v>
      </c>
    </row>
    <row r="4790" spans="3:11">
      <c r="C4790" s="38" t="s">
        <v>1386</v>
      </c>
      <c r="D4790" s="38" t="s">
        <v>9146</v>
      </c>
      <c r="E4790" s="38"/>
      <c r="F4790" s="38" t="s">
        <v>9147</v>
      </c>
      <c r="K4790" s="44">
        <v>1.94</v>
      </c>
    </row>
    <row r="4791" spans="3:11">
      <c r="C4791" s="38" t="s">
        <v>1386</v>
      </c>
      <c r="D4791" s="38" t="s">
        <v>9148</v>
      </c>
      <c r="E4791" s="38"/>
      <c r="F4791" s="38" t="s">
        <v>9149</v>
      </c>
      <c r="K4791" s="44">
        <v>7.21</v>
      </c>
    </row>
    <row r="4792" spans="3:11">
      <c r="C4792" s="38" t="s">
        <v>1386</v>
      </c>
      <c r="D4792" s="38" t="s">
        <v>9150</v>
      </c>
      <c r="E4792" s="38"/>
      <c r="F4792" s="38" t="s">
        <v>9151</v>
      </c>
      <c r="K4792" s="44">
        <v>11.03</v>
      </c>
    </row>
    <row r="4793" spans="3:11">
      <c r="C4793" s="38" t="s">
        <v>1386</v>
      </c>
      <c r="D4793" s="38" t="s">
        <v>9152</v>
      </c>
      <c r="E4793" s="38"/>
      <c r="F4793" s="38" t="s">
        <v>9153</v>
      </c>
      <c r="K4793" s="44">
        <v>24.88</v>
      </c>
    </row>
    <row r="4794" spans="3:11">
      <c r="C4794" s="38" t="s">
        <v>1386</v>
      </c>
      <c r="D4794" s="38" t="s">
        <v>9154</v>
      </c>
      <c r="E4794" s="38"/>
      <c r="F4794" s="38" t="s">
        <v>9155</v>
      </c>
      <c r="K4794" s="44">
        <v>4.12</v>
      </c>
    </row>
    <row r="4795" spans="3:11">
      <c r="C4795" s="38" t="s">
        <v>1386</v>
      </c>
      <c r="D4795" s="38" t="s">
        <v>9156</v>
      </c>
      <c r="E4795" s="38"/>
      <c r="F4795" s="38" t="s">
        <v>9157</v>
      </c>
      <c r="K4795" s="44">
        <v>19.07</v>
      </c>
    </row>
    <row r="4796" spans="3:11">
      <c r="C4796" s="38" t="s">
        <v>1386</v>
      </c>
      <c r="D4796" s="38" t="s">
        <v>11387</v>
      </c>
      <c r="E4796" s="38"/>
      <c r="F4796" s="38" t="s">
        <v>11388</v>
      </c>
      <c r="K4796" s="44">
        <v>13.82</v>
      </c>
    </row>
    <row r="4797" spans="3:11">
      <c r="C4797" s="38" t="s">
        <v>1386</v>
      </c>
      <c r="D4797" s="38" t="s">
        <v>11389</v>
      </c>
      <c r="E4797" s="38"/>
      <c r="F4797" s="38" t="s">
        <v>11390</v>
      </c>
      <c r="K4797" s="44">
        <v>84.57</v>
      </c>
    </row>
    <row r="4798" spans="3:11">
      <c r="C4798" s="38" t="s">
        <v>1386</v>
      </c>
      <c r="D4798" s="38" t="s">
        <v>11391</v>
      </c>
      <c r="E4798" s="38"/>
      <c r="F4798" s="38" t="s">
        <v>11392</v>
      </c>
      <c r="K4798" s="44">
        <v>38.64</v>
      </c>
    </row>
    <row r="4799" spans="3:11">
      <c r="C4799" s="38" t="s">
        <v>1386</v>
      </c>
      <c r="D4799" s="38" t="s">
        <v>11393</v>
      </c>
      <c r="E4799" s="38"/>
      <c r="F4799" s="38" t="s">
        <v>11394</v>
      </c>
      <c r="K4799" s="44">
        <v>0.61</v>
      </c>
    </row>
    <row r="4800" spans="3:11">
      <c r="C4800" s="38" t="s">
        <v>1386</v>
      </c>
      <c r="D4800" s="38" t="s">
        <v>9158</v>
      </c>
      <c r="E4800" s="38"/>
      <c r="F4800" s="38" t="s">
        <v>9159</v>
      </c>
      <c r="K4800" s="44">
        <v>7.62</v>
      </c>
    </row>
    <row r="4801" spans="3:11">
      <c r="C4801" s="38" t="s">
        <v>1386</v>
      </c>
      <c r="D4801" s="38" t="s">
        <v>9160</v>
      </c>
      <c r="E4801" s="38"/>
      <c r="F4801" s="38" t="s">
        <v>9161</v>
      </c>
      <c r="K4801" s="44">
        <v>1.68</v>
      </c>
    </row>
    <row r="4802" spans="3:11">
      <c r="C4802" s="38" t="s">
        <v>1386</v>
      </c>
      <c r="D4802" s="38" t="s">
        <v>11395</v>
      </c>
      <c r="E4802" s="38"/>
      <c r="F4802" s="38" t="s">
        <v>11396</v>
      </c>
      <c r="K4802" s="44">
        <v>1.68</v>
      </c>
    </row>
    <row r="4803" spans="3:11">
      <c r="C4803" s="38" t="s">
        <v>1386</v>
      </c>
      <c r="D4803" s="38" t="s">
        <v>9162</v>
      </c>
      <c r="E4803" s="38"/>
      <c r="F4803" s="38" t="s">
        <v>9163</v>
      </c>
      <c r="K4803" s="44">
        <v>3.23</v>
      </c>
    </row>
    <row r="4804" spans="3:11">
      <c r="C4804" s="38" t="s">
        <v>1386</v>
      </c>
      <c r="D4804" s="38" t="s">
        <v>9164</v>
      </c>
      <c r="E4804" s="38"/>
      <c r="F4804" s="38" t="s">
        <v>9165</v>
      </c>
      <c r="K4804" s="44">
        <v>2.5</v>
      </c>
    </row>
    <row r="4805" spans="3:11">
      <c r="C4805" s="38" t="s">
        <v>1386</v>
      </c>
      <c r="D4805" s="38" t="s">
        <v>9166</v>
      </c>
      <c r="E4805" s="38"/>
      <c r="F4805" s="38" t="s">
        <v>9167</v>
      </c>
      <c r="K4805" s="44">
        <v>2.54</v>
      </c>
    </row>
    <row r="4806" spans="3:11">
      <c r="C4806" s="38" t="s">
        <v>1386</v>
      </c>
      <c r="D4806" s="38" t="s">
        <v>11397</v>
      </c>
      <c r="E4806" s="38"/>
      <c r="F4806" s="38" t="s">
        <v>11398</v>
      </c>
      <c r="K4806" s="44">
        <v>7.31</v>
      </c>
    </row>
    <row r="4807" spans="3:11">
      <c r="C4807" s="38" t="s">
        <v>1386</v>
      </c>
      <c r="D4807" s="38" t="s">
        <v>11399</v>
      </c>
      <c r="E4807" s="38"/>
      <c r="F4807" s="38" t="s">
        <v>11400</v>
      </c>
      <c r="K4807" s="44">
        <v>2.91</v>
      </c>
    </row>
    <row r="4808" spans="3:11">
      <c r="C4808" s="38" t="s">
        <v>1386</v>
      </c>
      <c r="D4808" s="38" t="s">
        <v>9168</v>
      </c>
      <c r="E4808" s="38"/>
      <c r="F4808" s="38" t="s">
        <v>9169</v>
      </c>
      <c r="K4808" s="44">
        <v>28.04</v>
      </c>
    </row>
    <row r="4809" spans="3:11">
      <c r="C4809" s="38" t="s">
        <v>1386</v>
      </c>
      <c r="D4809" s="38" t="s">
        <v>9170</v>
      </c>
      <c r="E4809" s="38"/>
      <c r="F4809" s="38" t="s">
        <v>9171</v>
      </c>
      <c r="K4809" s="44">
        <v>17.63</v>
      </c>
    </row>
    <row r="4810" spans="3:11">
      <c r="C4810" s="38" t="s">
        <v>1386</v>
      </c>
      <c r="D4810" s="38" t="s">
        <v>11401</v>
      </c>
      <c r="E4810" s="38"/>
      <c r="F4810" s="38" t="s">
        <v>11402</v>
      </c>
      <c r="K4810" s="44">
        <v>4.2300000000000004</v>
      </c>
    </row>
    <row r="4811" spans="3:11">
      <c r="C4811" s="38" t="s">
        <v>1386</v>
      </c>
      <c r="D4811" s="38" t="s">
        <v>11403</v>
      </c>
      <c r="E4811" s="38"/>
      <c r="F4811" s="38" t="s">
        <v>11404</v>
      </c>
      <c r="K4811" s="44">
        <v>9.4</v>
      </c>
    </row>
    <row r="4812" spans="3:11">
      <c r="C4812" s="38" t="s">
        <v>1386</v>
      </c>
      <c r="D4812" s="38" t="s">
        <v>9172</v>
      </c>
      <c r="E4812" s="38"/>
      <c r="F4812" s="38" t="s">
        <v>9173</v>
      </c>
      <c r="K4812" s="44">
        <v>3.15</v>
      </c>
    </row>
    <row r="4813" spans="3:11">
      <c r="C4813" s="38" t="s">
        <v>1386</v>
      </c>
      <c r="D4813" s="38" t="s">
        <v>9174</v>
      </c>
      <c r="E4813" s="38"/>
      <c r="F4813" s="38" t="s">
        <v>9175</v>
      </c>
      <c r="K4813" s="44">
        <v>2.91</v>
      </c>
    </row>
    <row r="4814" spans="3:11">
      <c r="C4814" s="38" t="s">
        <v>1386</v>
      </c>
      <c r="D4814" s="38" t="s">
        <v>11405</v>
      </c>
      <c r="E4814" s="38"/>
      <c r="F4814" s="38" t="s">
        <v>11406</v>
      </c>
      <c r="K4814" s="44">
        <v>16.579999999999998</v>
      </c>
    </row>
    <row r="4815" spans="3:11">
      <c r="C4815" s="38" t="s">
        <v>1386</v>
      </c>
      <c r="D4815" s="38" t="s">
        <v>11407</v>
      </c>
      <c r="E4815" s="38"/>
      <c r="F4815" s="38" t="s">
        <v>11408</v>
      </c>
      <c r="K4815" s="44">
        <v>0.78</v>
      </c>
    </row>
    <row r="4816" spans="3:11">
      <c r="C4816" s="38" t="s">
        <v>1386</v>
      </c>
      <c r="D4816" s="38" t="s">
        <v>9176</v>
      </c>
      <c r="E4816" s="38"/>
      <c r="F4816" s="38" t="s">
        <v>9177</v>
      </c>
      <c r="K4816" s="44">
        <v>7.56</v>
      </c>
    </row>
    <row r="4817" spans="3:11">
      <c r="C4817" s="38" t="s">
        <v>1386</v>
      </c>
      <c r="D4817" s="38" t="s">
        <v>9178</v>
      </c>
      <c r="E4817" s="38"/>
      <c r="F4817" s="38" t="s">
        <v>9179</v>
      </c>
      <c r="K4817" s="44">
        <v>5.16</v>
      </c>
    </row>
    <row r="4818" spans="3:11">
      <c r="C4818" s="38" t="s">
        <v>1386</v>
      </c>
      <c r="D4818" s="38" t="s">
        <v>11409</v>
      </c>
      <c r="E4818" s="38"/>
      <c r="F4818" s="38" t="s">
        <v>11410</v>
      </c>
      <c r="K4818" s="44">
        <v>6.31</v>
      </c>
    </row>
    <row r="4819" spans="3:11">
      <c r="C4819" s="38" t="s">
        <v>1386</v>
      </c>
      <c r="D4819" s="38" t="s">
        <v>11411</v>
      </c>
      <c r="E4819" s="38"/>
      <c r="F4819" s="38" t="s">
        <v>11412</v>
      </c>
      <c r="K4819" s="44">
        <v>3.28</v>
      </c>
    </row>
    <row r="4820" spans="3:11">
      <c r="C4820" s="38" t="s">
        <v>1386</v>
      </c>
      <c r="D4820" s="38" t="s">
        <v>11413</v>
      </c>
      <c r="E4820" s="38"/>
      <c r="F4820" s="38" t="s">
        <v>11414</v>
      </c>
      <c r="K4820" s="44">
        <v>56.45</v>
      </c>
    </row>
    <row r="4821" spans="3:11">
      <c r="C4821" s="38" t="s">
        <v>1386</v>
      </c>
      <c r="D4821" s="38" t="s">
        <v>9180</v>
      </c>
      <c r="E4821" s="38"/>
      <c r="F4821" s="38" t="s">
        <v>9181</v>
      </c>
      <c r="K4821" s="44">
        <v>0.5</v>
      </c>
    </row>
    <row r="4822" spans="3:11">
      <c r="C4822" s="38" t="s">
        <v>1386</v>
      </c>
      <c r="D4822" s="38" t="s">
        <v>9182</v>
      </c>
      <c r="E4822" s="38"/>
      <c r="F4822" s="38" t="s">
        <v>9183</v>
      </c>
      <c r="K4822" s="44">
        <v>20.010000000000002</v>
      </c>
    </row>
    <row r="4823" spans="3:11">
      <c r="C4823" s="38" t="s">
        <v>1386</v>
      </c>
      <c r="D4823" s="38" t="s">
        <v>9184</v>
      </c>
      <c r="E4823" s="38"/>
      <c r="F4823" s="38" t="s">
        <v>9185</v>
      </c>
      <c r="K4823" s="44">
        <v>5.87</v>
      </c>
    </row>
    <row r="4824" spans="3:11">
      <c r="C4824" s="38" t="s">
        <v>1386</v>
      </c>
      <c r="D4824" s="38" t="s">
        <v>11415</v>
      </c>
      <c r="E4824" s="38"/>
      <c r="F4824" s="38" t="s">
        <v>11416</v>
      </c>
      <c r="K4824" s="44">
        <v>1.68</v>
      </c>
    </row>
    <row r="4825" spans="3:11">
      <c r="C4825" s="38" t="s">
        <v>1386</v>
      </c>
      <c r="D4825" s="38" t="s">
        <v>9186</v>
      </c>
      <c r="E4825" s="38"/>
      <c r="F4825" s="38" t="s">
        <v>9187</v>
      </c>
      <c r="K4825" s="44">
        <v>-2.72</v>
      </c>
    </row>
    <row r="4826" spans="3:11">
      <c r="C4826" s="38" t="s">
        <v>1386</v>
      </c>
      <c r="D4826" s="38" t="s">
        <v>11417</v>
      </c>
      <c r="E4826" s="38"/>
      <c r="F4826" s="38" t="s">
        <v>11418</v>
      </c>
      <c r="K4826" s="44">
        <v>-0.03</v>
      </c>
    </row>
    <row r="4827" spans="3:11">
      <c r="C4827" s="38" t="s">
        <v>1386</v>
      </c>
      <c r="D4827" s="38" t="s">
        <v>11419</v>
      </c>
      <c r="E4827" s="38"/>
      <c r="F4827" s="38" t="s">
        <v>11420</v>
      </c>
      <c r="K4827" s="44">
        <v>3.95</v>
      </c>
    </row>
    <row r="4828" spans="3:11">
      <c r="C4828" s="38" t="s">
        <v>1386</v>
      </c>
      <c r="D4828" s="38" t="s">
        <v>9188</v>
      </c>
      <c r="E4828" s="38"/>
      <c r="F4828" s="38" t="s">
        <v>9189</v>
      </c>
      <c r="K4828" s="44">
        <v>17.09</v>
      </c>
    </row>
    <row r="4829" spans="3:11">
      <c r="C4829" s="38" t="s">
        <v>1386</v>
      </c>
      <c r="D4829" s="38" t="s">
        <v>9190</v>
      </c>
      <c r="E4829" s="38"/>
      <c r="F4829" s="38" t="s">
        <v>9191</v>
      </c>
      <c r="K4829" s="44">
        <v>0.23</v>
      </c>
    </row>
    <row r="4830" spans="3:11">
      <c r="C4830" s="38" t="s">
        <v>1386</v>
      </c>
      <c r="D4830" s="38" t="s">
        <v>11421</v>
      </c>
      <c r="E4830" s="38"/>
      <c r="F4830" s="38" t="s">
        <v>11422</v>
      </c>
      <c r="K4830" s="44">
        <v>1.85</v>
      </c>
    </row>
    <row r="4831" spans="3:11">
      <c r="C4831" s="38" t="s">
        <v>1386</v>
      </c>
      <c r="D4831" s="38" t="s">
        <v>9192</v>
      </c>
      <c r="E4831" s="38"/>
      <c r="F4831" s="38" t="s">
        <v>9193</v>
      </c>
      <c r="K4831" s="44">
        <v>3.36</v>
      </c>
    </row>
    <row r="4832" spans="3:11">
      <c r="C4832" s="38" t="s">
        <v>1386</v>
      </c>
      <c r="D4832" s="38" t="s">
        <v>9194</v>
      </c>
      <c r="E4832" s="38"/>
      <c r="F4832" s="38" t="s">
        <v>9195</v>
      </c>
      <c r="K4832" s="44">
        <v>5.04</v>
      </c>
    </row>
    <row r="4833" spans="3:11">
      <c r="C4833" s="38" t="s">
        <v>1386</v>
      </c>
      <c r="D4833" s="38" t="s">
        <v>9196</v>
      </c>
      <c r="E4833" s="38"/>
      <c r="F4833" s="38" t="s">
        <v>9197</v>
      </c>
      <c r="K4833" s="44">
        <v>29.52</v>
      </c>
    </row>
    <row r="4834" spans="3:11">
      <c r="C4834" s="38" t="s">
        <v>1386</v>
      </c>
      <c r="D4834" s="38" t="s">
        <v>11423</v>
      </c>
      <c r="E4834" s="38"/>
      <c r="F4834" s="38" t="s">
        <v>11424</v>
      </c>
      <c r="K4834" s="44">
        <v>4.76</v>
      </c>
    </row>
    <row r="4835" spans="3:11">
      <c r="C4835" s="38" t="s">
        <v>1386</v>
      </c>
      <c r="D4835" s="38" t="s">
        <v>9198</v>
      </c>
      <c r="E4835" s="38"/>
      <c r="F4835" s="38" t="s">
        <v>9199</v>
      </c>
      <c r="K4835" s="44">
        <v>-0.02</v>
      </c>
    </row>
    <row r="4836" spans="3:11">
      <c r="C4836" s="38" t="s">
        <v>1386</v>
      </c>
      <c r="D4836" s="38" t="s">
        <v>9200</v>
      </c>
      <c r="E4836" s="38"/>
      <c r="F4836" s="38" t="s">
        <v>9201</v>
      </c>
      <c r="K4836" s="44">
        <v>1.76</v>
      </c>
    </row>
    <row r="4837" spans="3:11">
      <c r="C4837" s="38" t="s">
        <v>1386</v>
      </c>
      <c r="D4837" s="38" t="s">
        <v>11425</v>
      </c>
      <c r="E4837" s="38"/>
      <c r="F4837" s="38" t="s">
        <v>11426</v>
      </c>
      <c r="K4837" s="44">
        <v>7.35</v>
      </c>
    </row>
    <row r="4838" spans="3:11">
      <c r="C4838" s="38" t="s">
        <v>1386</v>
      </c>
      <c r="D4838" s="38" t="s">
        <v>9202</v>
      </c>
      <c r="E4838" s="38"/>
      <c r="F4838" s="38" t="s">
        <v>9203</v>
      </c>
      <c r="K4838" s="44">
        <v>4.45</v>
      </c>
    </row>
    <row r="4839" spans="3:11">
      <c r="C4839" s="38" t="s">
        <v>1386</v>
      </c>
      <c r="D4839" s="38" t="s">
        <v>9204</v>
      </c>
      <c r="E4839" s="38"/>
      <c r="F4839" s="38" t="s">
        <v>9205</v>
      </c>
      <c r="K4839" s="44">
        <v>2.14</v>
      </c>
    </row>
    <row r="4840" spans="3:11">
      <c r="C4840" s="38" t="s">
        <v>1386</v>
      </c>
      <c r="D4840" s="38" t="s">
        <v>11427</v>
      </c>
      <c r="E4840" s="38"/>
      <c r="F4840" s="38" t="s">
        <v>11428</v>
      </c>
      <c r="K4840" s="44">
        <v>9.48</v>
      </c>
    </row>
    <row r="4841" spans="3:11">
      <c r="C4841" s="38" t="s">
        <v>1386</v>
      </c>
      <c r="D4841" s="38" t="s">
        <v>11429</v>
      </c>
      <c r="E4841" s="38"/>
      <c r="F4841" s="38" t="s">
        <v>11430</v>
      </c>
      <c r="K4841" s="44">
        <v>15.82</v>
      </c>
    </row>
    <row r="4842" spans="3:11">
      <c r="C4842" s="38" t="s">
        <v>1386</v>
      </c>
      <c r="D4842" s="38" t="s">
        <v>11431</v>
      </c>
      <c r="E4842" s="38"/>
      <c r="F4842" s="38" t="s">
        <v>11432</v>
      </c>
      <c r="K4842" s="44">
        <v>1.71</v>
      </c>
    </row>
    <row r="4843" spans="3:11">
      <c r="C4843" s="38" t="s">
        <v>1386</v>
      </c>
      <c r="D4843" s="38" t="s">
        <v>11433</v>
      </c>
      <c r="E4843" s="38"/>
      <c r="F4843" s="38" t="s">
        <v>11434</v>
      </c>
      <c r="K4843" s="44">
        <v>1.28</v>
      </c>
    </row>
    <row r="4844" spans="3:11">
      <c r="C4844" s="38" t="s">
        <v>1386</v>
      </c>
      <c r="D4844" s="38" t="s">
        <v>9206</v>
      </c>
      <c r="E4844" s="38"/>
      <c r="F4844" s="38" t="s">
        <v>9207</v>
      </c>
      <c r="K4844" s="44">
        <v>1.68</v>
      </c>
    </row>
    <row r="4845" spans="3:11">
      <c r="C4845" s="38" t="s">
        <v>1386</v>
      </c>
      <c r="D4845" s="38" t="s">
        <v>9208</v>
      </c>
      <c r="E4845" s="38"/>
      <c r="F4845" s="38" t="s">
        <v>9209</v>
      </c>
      <c r="K4845" s="44">
        <v>2.65</v>
      </c>
    </row>
    <row r="4846" spans="3:11">
      <c r="C4846" s="38" t="s">
        <v>1386</v>
      </c>
      <c r="D4846" s="38" t="s">
        <v>9210</v>
      </c>
      <c r="E4846" s="38"/>
      <c r="F4846" s="38" t="s">
        <v>9211</v>
      </c>
      <c r="K4846" s="44">
        <v>4.1399999999999997</v>
      </c>
    </row>
    <row r="4847" spans="3:11">
      <c r="C4847" s="38" t="s">
        <v>1386</v>
      </c>
      <c r="D4847" s="38" t="s">
        <v>9212</v>
      </c>
      <c r="E4847" s="38"/>
      <c r="F4847" s="38" t="s">
        <v>9213</v>
      </c>
      <c r="K4847" s="44">
        <v>1.68</v>
      </c>
    </row>
    <row r="4848" spans="3:11">
      <c r="C4848" s="38" t="s">
        <v>1386</v>
      </c>
      <c r="D4848" s="38" t="s">
        <v>9214</v>
      </c>
      <c r="E4848" s="38"/>
      <c r="F4848" s="38" t="s">
        <v>9215</v>
      </c>
      <c r="K4848" s="44">
        <v>16.89</v>
      </c>
    </row>
    <row r="4849" spans="3:11">
      <c r="C4849" s="38" t="s">
        <v>1386</v>
      </c>
      <c r="D4849" s="38" t="s">
        <v>9216</v>
      </c>
      <c r="E4849" s="38"/>
      <c r="F4849" s="38" t="s">
        <v>9217</v>
      </c>
      <c r="K4849" s="44">
        <v>2.35</v>
      </c>
    </row>
    <row r="4850" spans="3:11">
      <c r="C4850" s="38" t="s">
        <v>1386</v>
      </c>
      <c r="D4850" s="38" t="s">
        <v>9218</v>
      </c>
      <c r="E4850" s="38"/>
      <c r="F4850" s="38" t="s">
        <v>9219</v>
      </c>
      <c r="K4850" s="44">
        <v>33.81</v>
      </c>
    </row>
    <row r="4851" spans="3:11">
      <c r="C4851" s="38" t="s">
        <v>1386</v>
      </c>
      <c r="D4851" s="38" t="s">
        <v>9220</v>
      </c>
      <c r="E4851" s="38"/>
      <c r="F4851" s="38" t="s">
        <v>9221</v>
      </c>
      <c r="K4851" s="44">
        <v>26.35</v>
      </c>
    </row>
    <row r="4852" spans="3:11">
      <c r="C4852" s="38" t="s">
        <v>1386</v>
      </c>
      <c r="D4852" s="38" t="s">
        <v>9222</v>
      </c>
      <c r="E4852" s="38"/>
      <c r="F4852" s="38" t="s">
        <v>9223</v>
      </c>
      <c r="K4852" s="44">
        <v>1.68</v>
      </c>
    </row>
    <row r="4853" spans="3:11">
      <c r="C4853" s="38" t="s">
        <v>1386</v>
      </c>
      <c r="D4853" s="38" t="s">
        <v>11435</v>
      </c>
      <c r="E4853" s="38"/>
      <c r="F4853" s="38" t="s">
        <v>11436</v>
      </c>
      <c r="K4853" s="44">
        <v>0.76</v>
      </c>
    </row>
    <row r="4854" spans="3:11">
      <c r="C4854" s="38" t="s">
        <v>1386</v>
      </c>
      <c r="D4854" s="38" t="s">
        <v>9224</v>
      </c>
      <c r="E4854" s="38"/>
      <c r="F4854" s="38" t="s">
        <v>9225</v>
      </c>
      <c r="K4854" s="44">
        <v>22.87</v>
      </c>
    </row>
    <row r="4855" spans="3:11">
      <c r="C4855" s="38" t="s">
        <v>1386</v>
      </c>
      <c r="D4855" s="38" t="s">
        <v>9226</v>
      </c>
      <c r="E4855" s="38"/>
      <c r="F4855" s="38" t="s">
        <v>9227</v>
      </c>
      <c r="K4855" s="44">
        <v>12.17</v>
      </c>
    </row>
    <row r="4856" spans="3:11">
      <c r="C4856" s="38" t="s">
        <v>1386</v>
      </c>
      <c r="D4856" s="38" t="s">
        <v>9228</v>
      </c>
      <c r="E4856" s="38"/>
      <c r="F4856" s="38" t="s">
        <v>9229</v>
      </c>
      <c r="K4856" s="44">
        <v>15.12</v>
      </c>
    </row>
    <row r="4857" spans="3:11">
      <c r="C4857" s="38" t="s">
        <v>1386</v>
      </c>
      <c r="D4857" s="38" t="s">
        <v>9230</v>
      </c>
      <c r="E4857" s="38"/>
      <c r="F4857" s="38" t="s">
        <v>9231</v>
      </c>
      <c r="K4857" s="44">
        <v>16.8</v>
      </c>
    </row>
    <row r="4858" spans="3:11">
      <c r="C4858" s="38" t="s">
        <v>1386</v>
      </c>
      <c r="D4858" s="38" t="s">
        <v>9232</v>
      </c>
      <c r="E4858" s="38"/>
      <c r="F4858" s="38" t="s">
        <v>9233</v>
      </c>
      <c r="K4858" s="44">
        <v>1.69</v>
      </c>
    </row>
    <row r="4859" spans="3:11">
      <c r="C4859" s="38" t="s">
        <v>1386</v>
      </c>
      <c r="D4859" s="38" t="s">
        <v>11437</v>
      </c>
      <c r="E4859" s="38"/>
      <c r="F4859" s="38" t="s">
        <v>11438</v>
      </c>
      <c r="K4859" s="44">
        <v>63.97</v>
      </c>
    </row>
    <row r="4860" spans="3:11">
      <c r="C4860" s="38" t="s">
        <v>1386</v>
      </c>
      <c r="D4860" s="38" t="s">
        <v>11439</v>
      </c>
      <c r="E4860" s="38"/>
      <c r="F4860" s="38" t="s">
        <v>11440</v>
      </c>
      <c r="K4860" s="44">
        <v>2.06</v>
      </c>
    </row>
    <row r="4861" spans="3:11">
      <c r="C4861" s="38" t="s">
        <v>1386</v>
      </c>
      <c r="D4861" s="38" t="s">
        <v>11441</v>
      </c>
      <c r="E4861" s="38"/>
      <c r="F4861" s="38" t="s">
        <v>11442</v>
      </c>
      <c r="K4861" s="44">
        <v>0.04</v>
      </c>
    </row>
    <row r="4862" spans="3:11">
      <c r="C4862" s="38" t="s">
        <v>1386</v>
      </c>
      <c r="D4862" s="38" t="s">
        <v>9234</v>
      </c>
      <c r="E4862" s="38"/>
      <c r="F4862" s="38" t="s">
        <v>9235</v>
      </c>
      <c r="K4862" s="44">
        <v>18.27</v>
      </c>
    </row>
    <row r="4863" spans="3:11">
      <c r="C4863" s="38" t="s">
        <v>1386</v>
      </c>
      <c r="D4863" s="38" t="s">
        <v>9236</v>
      </c>
      <c r="E4863" s="38"/>
      <c r="F4863" s="38" t="s">
        <v>9237</v>
      </c>
      <c r="K4863" s="44">
        <v>14.35</v>
      </c>
    </row>
    <row r="4864" spans="3:11">
      <c r="C4864" s="38" t="s">
        <v>1386</v>
      </c>
      <c r="D4864" s="38" t="s">
        <v>9238</v>
      </c>
      <c r="E4864" s="38"/>
      <c r="F4864" s="38" t="s">
        <v>9239</v>
      </c>
      <c r="K4864" s="44">
        <v>23.97</v>
      </c>
    </row>
    <row r="4865" spans="3:11">
      <c r="C4865" s="38" t="s">
        <v>1386</v>
      </c>
      <c r="D4865" s="38" t="s">
        <v>11443</v>
      </c>
      <c r="E4865" s="38"/>
      <c r="F4865" s="38" t="s">
        <v>11444</v>
      </c>
      <c r="K4865" s="44">
        <v>7.52</v>
      </c>
    </row>
    <row r="4866" spans="3:11">
      <c r="C4866" s="38" t="s">
        <v>1386</v>
      </c>
      <c r="D4866" s="38" t="s">
        <v>9240</v>
      </c>
      <c r="E4866" s="38"/>
      <c r="F4866" s="38" t="s">
        <v>9241</v>
      </c>
      <c r="K4866" s="44">
        <v>3.99</v>
      </c>
    </row>
    <row r="4867" spans="3:11">
      <c r="C4867" s="38" t="s">
        <v>1386</v>
      </c>
      <c r="D4867" s="38" t="s">
        <v>11445</v>
      </c>
      <c r="E4867" s="38"/>
      <c r="F4867" s="38" t="s">
        <v>11446</v>
      </c>
      <c r="K4867" s="44">
        <v>5.78</v>
      </c>
    </row>
    <row r="4868" spans="3:11">
      <c r="C4868" s="38" t="s">
        <v>1386</v>
      </c>
      <c r="D4868" s="38" t="s">
        <v>11447</v>
      </c>
      <c r="E4868" s="38"/>
      <c r="F4868" s="38" t="s">
        <v>11448</v>
      </c>
      <c r="K4868" s="44">
        <v>0.1</v>
      </c>
    </row>
    <row r="4869" spans="3:11">
      <c r="C4869" s="38" t="s">
        <v>1386</v>
      </c>
      <c r="D4869" s="38" t="s">
        <v>9242</v>
      </c>
      <c r="E4869" s="38"/>
      <c r="F4869" s="38" t="s">
        <v>9243</v>
      </c>
      <c r="K4869" s="44">
        <v>-11.69</v>
      </c>
    </row>
    <row r="4870" spans="3:11">
      <c r="C4870" s="38" t="s">
        <v>1386</v>
      </c>
      <c r="D4870" s="38" t="s">
        <v>9244</v>
      </c>
      <c r="E4870" s="38"/>
      <c r="F4870" s="38" t="s">
        <v>9245</v>
      </c>
      <c r="K4870" s="44">
        <v>-0.83</v>
      </c>
    </row>
    <row r="4871" spans="3:11">
      <c r="C4871" s="38" t="s">
        <v>1386</v>
      </c>
      <c r="D4871" s="38" t="s">
        <v>9246</v>
      </c>
      <c r="E4871" s="38"/>
      <c r="F4871" s="38" t="s">
        <v>9247</v>
      </c>
      <c r="K4871" s="44">
        <v>40.130000000000003</v>
      </c>
    </row>
    <row r="4872" spans="3:11">
      <c r="C4872" s="38" t="s">
        <v>1386</v>
      </c>
      <c r="D4872" s="38" t="s">
        <v>9248</v>
      </c>
      <c r="E4872" s="38"/>
      <c r="F4872" s="38" t="s">
        <v>9249</v>
      </c>
      <c r="K4872" s="44">
        <v>2.62</v>
      </c>
    </row>
    <row r="4873" spans="3:11">
      <c r="C4873" s="38" t="s">
        <v>1386</v>
      </c>
      <c r="D4873" s="38" t="s">
        <v>11449</v>
      </c>
      <c r="E4873" s="38"/>
      <c r="F4873" s="38" t="s">
        <v>11450</v>
      </c>
      <c r="K4873" s="44">
        <v>26.88</v>
      </c>
    </row>
    <row r="4874" spans="3:11">
      <c r="C4874" s="38" t="s">
        <v>1386</v>
      </c>
      <c r="D4874" s="38" t="s">
        <v>11451</v>
      </c>
      <c r="E4874" s="38"/>
      <c r="F4874" s="38" t="s">
        <v>11452</v>
      </c>
      <c r="K4874" s="44">
        <v>1.68</v>
      </c>
    </row>
    <row r="4875" spans="3:11">
      <c r="C4875" s="38" t="s">
        <v>1386</v>
      </c>
      <c r="D4875" s="38" t="s">
        <v>11453</v>
      </c>
      <c r="E4875" s="38"/>
      <c r="F4875" s="38" t="s">
        <v>11454</v>
      </c>
      <c r="K4875" s="44">
        <v>8.16</v>
      </c>
    </row>
    <row r="4876" spans="3:11">
      <c r="C4876" s="38" t="s">
        <v>1386</v>
      </c>
      <c r="D4876" s="38" t="s">
        <v>11455</v>
      </c>
      <c r="E4876" s="38"/>
      <c r="F4876" s="38" t="s">
        <v>11456</v>
      </c>
      <c r="K4876" s="44">
        <v>72.94</v>
      </c>
    </row>
    <row r="4877" spans="3:11">
      <c r="C4877" s="38" t="s">
        <v>1386</v>
      </c>
      <c r="D4877" s="38" t="s">
        <v>9250</v>
      </c>
      <c r="E4877" s="38"/>
      <c r="F4877" s="38" t="s">
        <v>9251</v>
      </c>
      <c r="K4877" s="44">
        <v>3.36</v>
      </c>
    </row>
    <row r="4878" spans="3:11">
      <c r="C4878" s="38" t="s">
        <v>1386</v>
      </c>
      <c r="D4878" s="38" t="s">
        <v>11457</v>
      </c>
      <c r="E4878" s="38"/>
      <c r="F4878" s="38" t="s">
        <v>11458</v>
      </c>
      <c r="K4878" s="44">
        <v>11.44</v>
      </c>
    </row>
    <row r="4879" spans="3:11">
      <c r="C4879" s="38" t="s">
        <v>1386</v>
      </c>
      <c r="D4879" s="38" t="s">
        <v>9252</v>
      </c>
      <c r="E4879" s="38"/>
      <c r="F4879" s="38" t="s">
        <v>9253</v>
      </c>
      <c r="K4879" s="44">
        <v>5.04</v>
      </c>
    </row>
    <row r="4880" spans="3:11">
      <c r="C4880" s="38" t="s">
        <v>1386</v>
      </c>
      <c r="D4880" s="38" t="s">
        <v>9254</v>
      </c>
      <c r="E4880" s="38"/>
      <c r="F4880" s="38" t="s">
        <v>9255</v>
      </c>
      <c r="K4880" s="44">
        <v>0.79</v>
      </c>
    </row>
    <row r="4881" spans="3:11">
      <c r="C4881" s="38" t="s">
        <v>1386</v>
      </c>
      <c r="D4881" s="38" t="s">
        <v>9256</v>
      </c>
      <c r="E4881" s="38"/>
      <c r="F4881" s="38" t="s">
        <v>9257</v>
      </c>
      <c r="K4881" s="44">
        <v>-13.38</v>
      </c>
    </row>
    <row r="4882" spans="3:11">
      <c r="C4882" s="38" t="s">
        <v>1386</v>
      </c>
      <c r="D4882" s="38" t="s">
        <v>9258</v>
      </c>
      <c r="E4882" s="38"/>
      <c r="F4882" s="38" t="s">
        <v>9259</v>
      </c>
      <c r="K4882" s="44">
        <v>40.9</v>
      </c>
    </row>
    <row r="4883" spans="3:11">
      <c r="C4883" s="38" t="s">
        <v>1386</v>
      </c>
      <c r="D4883" s="38" t="s">
        <v>9260</v>
      </c>
      <c r="E4883" s="38"/>
      <c r="F4883" s="38" t="s">
        <v>9261</v>
      </c>
      <c r="K4883" s="44">
        <v>4.8</v>
      </c>
    </row>
    <row r="4884" spans="3:11">
      <c r="C4884" s="38" t="s">
        <v>1386</v>
      </c>
      <c r="D4884" s="38" t="s">
        <v>9262</v>
      </c>
      <c r="E4884" s="38"/>
      <c r="F4884" s="38" t="s">
        <v>9263</v>
      </c>
      <c r="K4884" s="44">
        <v>1.83</v>
      </c>
    </row>
    <row r="4885" spans="3:11">
      <c r="C4885" s="38" t="s">
        <v>1386</v>
      </c>
      <c r="D4885" s="38" t="s">
        <v>9264</v>
      </c>
      <c r="E4885" s="38"/>
      <c r="F4885" s="38" t="s">
        <v>9265</v>
      </c>
      <c r="K4885" s="44">
        <v>5.29</v>
      </c>
    </row>
    <row r="4886" spans="3:11">
      <c r="C4886" s="38" t="s">
        <v>1386</v>
      </c>
      <c r="D4886" s="38" t="s">
        <v>11459</v>
      </c>
      <c r="E4886" s="38"/>
      <c r="F4886" s="38" t="s">
        <v>11460</v>
      </c>
      <c r="K4886" s="44">
        <v>1.68</v>
      </c>
    </row>
    <row r="4887" spans="3:11">
      <c r="C4887" s="38" t="s">
        <v>1386</v>
      </c>
      <c r="D4887" s="38" t="s">
        <v>11461</v>
      </c>
      <c r="E4887" s="38"/>
      <c r="F4887" s="38" t="s">
        <v>11462</v>
      </c>
      <c r="K4887" s="44">
        <v>-0.04</v>
      </c>
    </row>
    <row r="4888" spans="3:11">
      <c r="C4888" s="38" t="s">
        <v>1386</v>
      </c>
      <c r="D4888" s="38" t="s">
        <v>11463</v>
      </c>
      <c r="E4888" s="38"/>
      <c r="F4888" s="38" t="s">
        <v>11464</v>
      </c>
      <c r="K4888" s="44">
        <v>23.76</v>
      </c>
    </row>
    <row r="4889" spans="3:11">
      <c r="C4889" s="38" t="s">
        <v>1386</v>
      </c>
      <c r="D4889" s="38" t="s">
        <v>9266</v>
      </c>
      <c r="E4889" s="38"/>
      <c r="F4889" s="38" t="s">
        <v>9267</v>
      </c>
      <c r="K4889" s="44">
        <v>7.6</v>
      </c>
    </row>
    <row r="4890" spans="3:11">
      <c r="C4890" s="38" t="s">
        <v>1386</v>
      </c>
      <c r="D4890" s="38" t="s">
        <v>11465</v>
      </c>
      <c r="E4890" s="38"/>
      <c r="F4890" s="38" t="s">
        <v>11466</v>
      </c>
      <c r="K4890" s="44">
        <v>261.41000000000003</v>
      </c>
    </row>
    <row r="4891" spans="3:11">
      <c r="C4891" s="38" t="s">
        <v>1386</v>
      </c>
      <c r="D4891" s="38" t="s">
        <v>11467</v>
      </c>
      <c r="E4891" s="38"/>
      <c r="F4891" s="38" t="s">
        <v>11468</v>
      </c>
      <c r="K4891" s="44">
        <v>5.04</v>
      </c>
    </row>
    <row r="4892" spans="3:11">
      <c r="C4892" s="38" t="s">
        <v>1386</v>
      </c>
      <c r="D4892" s="38" t="s">
        <v>11469</v>
      </c>
      <c r="E4892" s="38"/>
      <c r="F4892" s="38" t="s">
        <v>11470</v>
      </c>
      <c r="K4892" s="44">
        <v>0.25</v>
      </c>
    </row>
    <row r="4893" spans="3:11">
      <c r="C4893" s="38" t="s">
        <v>1386</v>
      </c>
      <c r="D4893" s="38" t="s">
        <v>9268</v>
      </c>
      <c r="E4893" s="38"/>
      <c r="F4893" s="38" t="s">
        <v>9269</v>
      </c>
      <c r="K4893" s="44">
        <v>67.790000000000006</v>
      </c>
    </row>
    <row r="4894" spans="3:11">
      <c r="C4894" s="38" t="s">
        <v>1386</v>
      </c>
      <c r="D4894" s="38" t="s">
        <v>2125</v>
      </c>
      <c r="E4894" s="38"/>
      <c r="F4894" s="38" t="s">
        <v>2126</v>
      </c>
      <c r="K4894" s="133">
        <v>6685.5</v>
      </c>
    </row>
    <row r="4895" spans="3:11">
      <c r="C4895" s="38" t="s">
        <v>1386</v>
      </c>
      <c r="D4895" s="38" t="s">
        <v>8069</v>
      </c>
      <c r="E4895" s="38"/>
      <c r="F4895" s="38" t="s">
        <v>8070</v>
      </c>
      <c r="K4895" s="44">
        <v>319.33999999999997</v>
      </c>
    </row>
    <row r="4896" spans="3:11">
      <c r="C4896" s="38"/>
      <c r="D4896" s="38"/>
      <c r="E4896" s="38"/>
      <c r="F4896" s="38"/>
      <c r="K4896" s="44"/>
    </row>
    <row r="4897" spans="1:11">
      <c r="C4897" s="45" t="s">
        <v>1350</v>
      </c>
      <c r="D4897" s="43" t="s">
        <v>1383</v>
      </c>
      <c r="E4897" s="43"/>
      <c r="K4897" s="47">
        <f>+K35+K84+K175+K353+K367+K439+K447+K450+K685+K740+K770+K832+K886+K896+K1007+K1015+K1021+K1024+K1036+K1081+K1086+K1221+K1224+K1227+K1248+K1263+K1269+K2263+K2529+K2870+K3083+K3192+K4060+K4405+K4501+K4641+K4644+K4647</f>
        <v>975176.62</v>
      </c>
    </row>
    <row r="4898" spans="1:11">
      <c r="C4898" s="45"/>
      <c r="D4898" s="43"/>
      <c r="E4898" s="43"/>
      <c r="K4898" s="46"/>
    </row>
    <row r="4899" spans="1:11">
      <c r="A4899" s="38" t="s">
        <v>9270</v>
      </c>
      <c r="C4899" s="38" t="s">
        <v>9271</v>
      </c>
    </row>
    <row r="4900" spans="1:11">
      <c r="A4900" s="38" t="s">
        <v>9272</v>
      </c>
      <c r="D4900" s="38" t="s">
        <v>9273</v>
      </c>
      <c r="E4900" s="38"/>
      <c r="K4900" s="50">
        <f>SUM(K4901:K4904)</f>
        <v>37492.29</v>
      </c>
    </row>
    <row r="4901" spans="1:11">
      <c r="C4901" s="38" t="s">
        <v>1386</v>
      </c>
      <c r="D4901" s="38" t="s">
        <v>9274</v>
      </c>
      <c r="E4901" s="38"/>
      <c r="F4901" s="38" t="s">
        <v>9275</v>
      </c>
      <c r="K4901" s="44">
        <v>0.01</v>
      </c>
    </row>
    <row r="4902" spans="1:11">
      <c r="C4902" s="38" t="s">
        <v>1386</v>
      </c>
      <c r="D4902" s="38" t="s">
        <v>9276</v>
      </c>
      <c r="E4902" s="38"/>
      <c r="F4902" s="38" t="s">
        <v>9277</v>
      </c>
      <c r="K4902" s="44">
        <v>197.07</v>
      </c>
    </row>
    <row r="4903" spans="1:11">
      <c r="C4903" s="38" t="s">
        <v>1386</v>
      </c>
      <c r="D4903" s="38" t="s">
        <v>9278</v>
      </c>
      <c r="E4903" s="38"/>
      <c r="F4903" s="38" t="s">
        <v>9279</v>
      </c>
      <c r="K4903" s="44">
        <v>12810.3</v>
      </c>
    </row>
    <row r="4904" spans="1:11">
      <c r="C4904" s="38" t="s">
        <v>1386</v>
      </c>
      <c r="D4904" s="38" t="s">
        <v>2125</v>
      </c>
      <c r="E4904" s="38"/>
      <c r="F4904" s="38" t="s">
        <v>2126</v>
      </c>
      <c r="K4904" s="44">
        <v>24484.91</v>
      </c>
    </row>
    <row r="4906" spans="1:11">
      <c r="A4906" s="38" t="s">
        <v>9280</v>
      </c>
      <c r="D4906" s="38" t="s">
        <v>9271</v>
      </c>
      <c r="E4906" s="38"/>
      <c r="K4906" s="50">
        <f>SUM(K4907:K4909)</f>
        <v>1787.9899999999998</v>
      </c>
    </row>
    <row r="4907" spans="1:11">
      <c r="C4907" s="38" t="s">
        <v>9281</v>
      </c>
      <c r="D4907" s="38" t="s">
        <v>9282</v>
      </c>
      <c r="E4907" s="38"/>
      <c r="F4907" s="38" t="s">
        <v>9283</v>
      </c>
      <c r="K4907" s="44">
        <v>555.80999999999995</v>
      </c>
    </row>
    <row r="4908" spans="1:11">
      <c r="C4908" s="38" t="s">
        <v>9281</v>
      </c>
      <c r="D4908" s="38" t="s">
        <v>11471</v>
      </c>
      <c r="E4908" s="38"/>
      <c r="F4908" s="38" t="s">
        <v>9271</v>
      </c>
      <c r="K4908" s="44">
        <v>1007.18</v>
      </c>
    </row>
    <row r="4909" spans="1:11">
      <c r="C4909" s="38" t="s">
        <v>9281</v>
      </c>
      <c r="D4909" s="38" t="s">
        <v>9284</v>
      </c>
      <c r="E4909" s="38"/>
      <c r="F4909" s="38" t="s">
        <v>9285</v>
      </c>
      <c r="K4909" s="44">
        <v>225</v>
      </c>
    </row>
    <row r="4911" spans="1:11">
      <c r="C4911" s="45" t="s">
        <v>1350</v>
      </c>
      <c r="D4911" s="43" t="s">
        <v>9271</v>
      </c>
      <c r="E4911" s="43"/>
      <c r="K4911" s="47">
        <f>+K4900+K4906</f>
        <v>39280.28</v>
      </c>
    </row>
    <row r="4912" spans="1:11">
      <c r="A4912" s="38" t="s">
        <v>9286</v>
      </c>
      <c r="C4912" s="38" t="s">
        <v>9287</v>
      </c>
    </row>
    <row r="4913" spans="1:12">
      <c r="A4913" s="38" t="s">
        <v>9288</v>
      </c>
      <c r="D4913" s="38" t="s">
        <v>9289</v>
      </c>
      <c r="E4913" s="38"/>
      <c r="K4913" s="44">
        <f>-46413.87-53364.06</f>
        <v>-99777.93</v>
      </c>
    </row>
    <row r="4915" spans="1:12">
      <c r="C4915" s="45" t="s">
        <v>1350</v>
      </c>
      <c r="D4915" s="43" t="s">
        <v>9287</v>
      </c>
      <c r="E4915" s="43"/>
      <c r="K4915" s="47">
        <f>+K4913</f>
        <v>-99777.93</v>
      </c>
    </row>
    <row r="4916" spans="1:12">
      <c r="C4916" s="45" t="s">
        <v>1350</v>
      </c>
      <c r="D4916" s="43" t="s">
        <v>1381</v>
      </c>
      <c r="E4916" s="43"/>
      <c r="K4916" s="46">
        <f>+K4897+K4911+K4915</f>
        <v>914678.97</v>
      </c>
      <c r="L4916" s="46"/>
    </row>
    <row r="4917" spans="1:12">
      <c r="C4917" s="45"/>
      <c r="D4917" s="43"/>
      <c r="E4917" s="43"/>
      <c r="K4917" s="46"/>
      <c r="L4917" s="46"/>
    </row>
    <row r="4918" spans="1:12">
      <c r="A4918" s="38" t="s">
        <v>9290</v>
      </c>
      <c r="C4918" s="38" t="s">
        <v>9291</v>
      </c>
    </row>
    <row r="4919" spans="1:12">
      <c r="A4919" s="38" t="s">
        <v>9292</v>
      </c>
      <c r="D4919" s="38" t="s">
        <v>9293</v>
      </c>
      <c r="E4919" s="38"/>
      <c r="K4919" s="50">
        <f>+K4920</f>
        <v>9147.14</v>
      </c>
    </row>
    <row r="4920" spans="1:12">
      <c r="C4920" s="38" t="s">
        <v>9294</v>
      </c>
      <c r="D4920" s="38" t="s">
        <v>9295</v>
      </c>
      <c r="E4920" s="38"/>
      <c r="F4920" s="38" t="s">
        <v>9296</v>
      </c>
      <c r="K4920" s="44">
        <f>5559.34+3587.8</f>
        <v>9147.14</v>
      </c>
    </row>
    <row r="4922" spans="1:12">
      <c r="A4922" s="38" t="s">
        <v>9297</v>
      </c>
      <c r="C4922" s="38" t="s">
        <v>9298</v>
      </c>
    </row>
    <row r="4923" spans="1:12">
      <c r="A4923" s="38" t="s">
        <v>9299</v>
      </c>
      <c r="D4923" s="38" t="s">
        <v>9300</v>
      </c>
      <c r="E4923" s="38"/>
      <c r="K4923" s="50">
        <f>SUM(K4924:K4928)</f>
        <v>49149.97</v>
      </c>
    </row>
    <row r="4924" spans="1:12">
      <c r="C4924" s="38" t="s">
        <v>9294</v>
      </c>
      <c r="D4924" s="38" t="s">
        <v>9301</v>
      </c>
      <c r="E4924" s="38"/>
      <c r="F4924" s="38" t="s">
        <v>9302</v>
      </c>
      <c r="K4924" s="44">
        <v>236.98</v>
      </c>
    </row>
    <row r="4925" spans="1:12">
      <c r="C4925" s="38" t="s">
        <v>9294</v>
      </c>
      <c r="D4925" s="38" t="s">
        <v>9303</v>
      </c>
      <c r="E4925" s="38"/>
      <c r="F4925" s="38" t="s">
        <v>9304</v>
      </c>
      <c r="K4925" s="44">
        <f>38834.74-3586.9</f>
        <v>35247.839999999997</v>
      </c>
    </row>
    <row r="4926" spans="1:12">
      <c r="C4926" s="38" t="s">
        <v>9294</v>
      </c>
      <c r="D4926" s="38" t="s">
        <v>9305</v>
      </c>
      <c r="E4926" s="38"/>
      <c r="F4926" s="38" t="s">
        <v>9306</v>
      </c>
      <c r="K4926" s="44">
        <v>0.9</v>
      </c>
    </row>
    <row r="4927" spans="1:12">
      <c r="C4927" s="38" t="s">
        <v>9294</v>
      </c>
      <c r="D4927" s="38" t="s">
        <v>11472</v>
      </c>
      <c r="E4927" s="38"/>
      <c r="F4927" s="38" t="s">
        <v>11473</v>
      </c>
      <c r="K4927" s="44">
        <v>13663.47</v>
      </c>
    </row>
    <row r="4928" spans="1:12">
      <c r="C4928" s="38" t="s">
        <v>9294</v>
      </c>
      <c r="D4928" s="38" t="s">
        <v>11474</v>
      </c>
      <c r="E4928" s="38"/>
      <c r="F4928" s="38" t="s">
        <v>11475</v>
      </c>
      <c r="K4928" s="44">
        <v>0.78</v>
      </c>
    </row>
    <row r="4930" spans="1:12">
      <c r="C4930" s="45" t="s">
        <v>1350</v>
      </c>
      <c r="D4930" s="43" t="s">
        <v>9298</v>
      </c>
      <c r="E4930" s="43"/>
      <c r="K4930" s="47">
        <f>+K4923</f>
        <v>49149.97</v>
      </c>
    </row>
    <row r="4931" spans="1:12">
      <c r="C4931" s="45"/>
      <c r="D4931" s="43"/>
      <c r="E4931" s="43"/>
      <c r="K4931" s="46"/>
    </row>
    <row r="4932" spans="1:12">
      <c r="A4932" s="38" t="s">
        <v>9307</v>
      </c>
      <c r="C4932" s="38" t="s">
        <v>9308</v>
      </c>
    </row>
    <row r="4933" spans="1:12">
      <c r="A4933" s="38" t="s">
        <v>9309</v>
      </c>
      <c r="D4933" s="38" t="s">
        <v>9310</v>
      </c>
      <c r="E4933" s="38"/>
      <c r="K4933" s="50">
        <f>SUM(K4934:K4936)</f>
        <v>5312.5499999999993</v>
      </c>
    </row>
    <row r="4934" spans="1:12">
      <c r="C4934" s="38" t="s">
        <v>9311</v>
      </c>
      <c r="D4934" s="38" t="s">
        <v>9312</v>
      </c>
      <c r="E4934" s="38"/>
      <c r="F4934" s="38" t="s">
        <v>9313</v>
      </c>
      <c r="K4934" s="44">
        <v>877.36</v>
      </c>
    </row>
    <row r="4935" spans="1:12">
      <c r="C4935" s="38" t="s">
        <v>9314</v>
      </c>
      <c r="D4935" s="38" t="s">
        <v>9315</v>
      </c>
      <c r="E4935" s="38"/>
      <c r="F4935" s="38" t="s">
        <v>9316</v>
      </c>
      <c r="K4935" s="44">
        <v>4421.41</v>
      </c>
    </row>
    <row r="4936" spans="1:12">
      <c r="C4936" s="38" t="s">
        <v>9314</v>
      </c>
      <c r="D4936" s="38" t="s">
        <v>9317</v>
      </c>
      <c r="E4936" s="38"/>
      <c r="F4936" s="38" t="s">
        <v>9318</v>
      </c>
      <c r="K4936" s="44">
        <v>13.78</v>
      </c>
    </row>
    <row r="4938" spans="1:12">
      <c r="A4938" s="38" t="s">
        <v>9319</v>
      </c>
      <c r="D4938" s="38" t="s">
        <v>9320</v>
      </c>
      <c r="E4938" s="38"/>
      <c r="K4938" s="50">
        <f>+K4939</f>
        <v>3261.05</v>
      </c>
    </row>
    <row r="4939" spans="1:12">
      <c r="C4939" s="38" t="s">
        <v>9321</v>
      </c>
      <c r="D4939" s="38" t="s">
        <v>9322</v>
      </c>
      <c r="E4939" s="38"/>
      <c r="F4939" s="38" t="s">
        <v>9323</v>
      </c>
      <c r="K4939" s="44">
        <v>3261.05</v>
      </c>
    </row>
    <row r="4941" spans="1:12">
      <c r="C4941" s="45" t="s">
        <v>1350</v>
      </c>
      <c r="D4941" s="43" t="s">
        <v>9308</v>
      </c>
      <c r="E4941" s="43"/>
      <c r="K4941" s="47">
        <f>+K4933+K4938</f>
        <v>8573.5999999999985</v>
      </c>
    </row>
    <row r="4942" spans="1:12">
      <c r="C4942" s="45" t="s">
        <v>1350</v>
      </c>
      <c r="D4942" s="43" t="s">
        <v>9291</v>
      </c>
      <c r="E4942" s="43"/>
      <c r="K4942" s="46">
        <f>+K4919+K4930+K4941</f>
        <v>66870.709999999992</v>
      </c>
      <c r="L4942" s="46"/>
    </row>
    <row r="4943" spans="1:12">
      <c r="C4943" s="45"/>
      <c r="D4943" s="43"/>
      <c r="E4943" s="43"/>
      <c r="K4943" s="46"/>
      <c r="L4943" s="46"/>
    </row>
    <row r="4944" spans="1:12">
      <c r="A4944" s="38" t="s">
        <v>11476</v>
      </c>
      <c r="C4944" s="38" t="s">
        <v>11477</v>
      </c>
    </row>
    <row r="4945" spans="1:13">
      <c r="A4945" s="38" t="s">
        <v>11478</v>
      </c>
      <c r="C4945" s="38" t="s">
        <v>11479</v>
      </c>
    </row>
    <row r="4946" spans="1:13">
      <c r="A4946" s="38" t="s">
        <v>11480</v>
      </c>
      <c r="D4946" s="38" t="s">
        <v>11481</v>
      </c>
      <c r="E4946" s="38"/>
      <c r="K4946" s="44">
        <v>8650</v>
      </c>
    </row>
    <row r="4948" spans="1:13">
      <c r="C4948" s="45" t="s">
        <v>1350</v>
      </c>
      <c r="D4948" s="43" t="s">
        <v>11479</v>
      </c>
      <c r="E4948" s="43"/>
      <c r="K4948" s="47">
        <v>8650</v>
      </c>
    </row>
    <row r="4949" spans="1:13">
      <c r="C4949" s="45" t="s">
        <v>1350</v>
      </c>
      <c r="D4949" s="43" t="s">
        <v>11477</v>
      </c>
      <c r="E4949" s="43"/>
      <c r="K4949" s="46">
        <v>8650</v>
      </c>
    </row>
    <row r="4950" spans="1:13">
      <c r="C4950" s="45" t="s">
        <v>1350</v>
      </c>
      <c r="D4950" s="43" t="s">
        <v>1342</v>
      </c>
      <c r="E4950" s="43"/>
      <c r="K4950" s="46">
        <f>+K14+K31+K4916+K4942+K4949</f>
        <v>1121713.92</v>
      </c>
      <c r="L4950" s="46"/>
    </row>
    <row r="4951" spans="1:13">
      <c r="C4951" s="45"/>
      <c r="D4951" s="43"/>
      <c r="E4951" s="43"/>
      <c r="K4951" s="46"/>
    </row>
    <row r="4952" spans="1:13">
      <c r="C4952" s="38" t="s">
        <v>9324</v>
      </c>
      <c r="D4952" s="38" t="s">
        <v>9325</v>
      </c>
      <c r="E4952" s="38"/>
    </row>
    <row r="4953" spans="1:13">
      <c r="A4953" s="38" t="s">
        <v>9326</v>
      </c>
      <c r="C4953" s="38" t="s">
        <v>9327</v>
      </c>
    </row>
    <row r="4954" spans="1:13">
      <c r="A4954" s="38" t="s">
        <v>11482</v>
      </c>
      <c r="D4954" s="38" t="s">
        <v>11505</v>
      </c>
      <c r="E4954" s="38"/>
      <c r="K4954" s="44">
        <v>15000</v>
      </c>
    </row>
    <row r="4956" spans="1:13">
      <c r="A4956" s="38" t="s">
        <v>9328</v>
      </c>
      <c r="D4956" s="38" t="s">
        <v>9329</v>
      </c>
      <c r="E4956" s="38"/>
      <c r="K4956" s="44">
        <v>125552.68</v>
      </c>
    </row>
    <row r="4958" spans="1:13">
      <c r="A4958" s="38" t="s">
        <v>9330</v>
      </c>
      <c r="D4958" s="38" t="s">
        <v>9331</v>
      </c>
      <c r="E4958" s="38"/>
      <c r="K4958" s="44">
        <v>260911.55</v>
      </c>
      <c r="M4958" s="51">
        <f>+K4958-2081440.59</f>
        <v>-1820529.04</v>
      </c>
    </row>
    <row r="4959" spans="1:13">
      <c r="M4959" s="51"/>
    </row>
    <row r="4960" spans="1:13">
      <c r="A4960" s="38" t="s">
        <v>9332</v>
      </c>
      <c r="D4960" s="38" t="s">
        <v>9333</v>
      </c>
      <c r="E4960" s="38"/>
      <c r="K4960" s="44">
        <v>0</v>
      </c>
      <c r="M4960" s="48">
        <f>+M4958-M4959</f>
        <v>-1820529.04</v>
      </c>
    </row>
    <row r="4962" spans="1:11">
      <c r="A4962" s="38" t="s">
        <v>9334</v>
      </c>
      <c r="D4962" s="38" t="s">
        <v>9335</v>
      </c>
      <c r="E4962" s="38"/>
      <c r="K4962" s="44">
        <v>0</v>
      </c>
    </row>
    <row r="4964" spans="1:11">
      <c r="A4964" s="38" t="s">
        <v>9336</v>
      </c>
      <c r="D4964" s="38" t="s">
        <v>9337</v>
      </c>
      <c r="E4964" s="38"/>
      <c r="K4964" s="44">
        <v>0</v>
      </c>
    </row>
    <row r="4966" spans="1:11">
      <c r="A4966" s="38" t="s">
        <v>9338</v>
      </c>
      <c r="D4966" s="38" t="s">
        <v>9339</v>
      </c>
      <c r="E4966" s="38"/>
      <c r="K4966" s="44">
        <v>32440.74</v>
      </c>
    </row>
    <row r="4968" spans="1:11">
      <c r="C4968" s="45" t="s">
        <v>1350</v>
      </c>
      <c r="D4968" s="43" t="s">
        <v>9327</v>
      </c>
      <c r="E4968" s="43"/>
      <c r="K4968" s="46">
        <f>SUM(K4954:K4966)</f>
        <v>433904.97</v>
      </c>
    </row>
    <row r="4969" spans="1:11">
      <c r="C4969" s="45"/>
      <c r="D4969" s="43"/>
      <c r="E4969" s="43"/>
      <c r="K4969" s="46"/>
    </row>
    <row r="4970" spans="1:11">
      <c r="A4970" s="38" t="s">
        <v>9340</v>
      </c>
      <c r="C4970" s="38" t="s">
        <v>9341</v>
      </c>
    </row>
    <row r="4971" spans="1:11">
      <c r="A4971" s="38" t="s">
        <v>11484</v>
      </c>
      <c r="D4971" s="38" t="s">
        <v>11485</v>
      </c>
      <c r="E4971" s="38"/>
      <c r="K4971" s="44">
        <v>-500</v>
      </c>
    </row>
    <row r="4973" spans="1:11">
      <c r="A4973" s="38" t="s">
        <v>9342</v>
      </c>
      <c r="D4973" s="38" t="s">
        <v>9343</v>
      </c>
      <c r="E4973" s="38"/>
      <c r="K4973" s="44">
        <v>-122031.56</v>
      </c>
    </row>
    <row r="4975" spans="1:11">
      <c r="A4975" s="38" t="s">
        <v>9344</v>
      </c>
      <c r="D4975" s="38" t="s">
        <v>9345</v>
      </c>
      <c r="E4975" s="38"/>
      <c r="K4975" s="44">
        <v>-64489.79</v>
      </c>
    </row>
    <row r="4977" spans="1:11">
      <c r="A4977" s="38" t="s">
        <v>9346</v>
      </c>
      <c r="D4977" s="38" t="s">
        <v>9347</v>
      </c>
      <c r="E4977" s="38"/>
      <c r="K4977" s="44">
        <v>0</v>
      </c>
    </row>
    <row r="4979" spans="1:11">
      <c r="A4979" s="38" t="s">
        <v>9348</v>
      </c>
      <c r="D4979" s="38" t="s">
        <v>9349</v>
      </c>
      <c r="E4979" s="38"/>
      <c r="K4979" s="44">
        <v>0</v>
      </c>
    </row>
    <row r="4981" spans="1:11">
      <c r="A4981" s="38" t="s">
        <v>9350</v>
      </c>
      <c r="D4981" s="38" t="s">
        <v>9351</v>
      </c>
      <c r="E4981" s="38"/>
      <c r="K4981" s="44">
        <v>0</v>
      </c>
    </row>
    <row r="4983" spans="1:11">
      <c r="A4983" s="38" t="s">
        <v>9352</v>
      </c>
      <c r="D4983" s="38" t="s">
        <v>9353</v>
      </c>
      <c r="E4983" s="38"/>
      <c r="K4983" s="44">
        <v>-26403.18</v>
      </c>
    </row>
    <row r="4985" spans="1:11">
      <c r="C4985" s="45" t="s">
        <v>1350</v>
      </c>
      <c r="D4985" s="43" t="s">
        <v>9341</v>
      </c>
      <c r="E4985" s="43"/>
      <c r="K4985" s="46">
        <f>SUM(K4971:K4983)</f>
        <v>-213424.53</v>
      </c>
    </row>
    <row r="4986" spans="1:11">
      <c r="C4986" s="45" t="s">
        <v>1350</v>
      </c>
      <c r="D4986" s="43" t="s">
        <v>9325</v>
      </c>
      <c r="E4986" s="43"/>
      <c r="K4986" s="46">
        <f>+K4968+K4985</f>
        <v>220480.43999999997</v>
      </c>
    </row>
    <row r="4987" spans="1:11">
      <c r="C4987" s="45"/>
      <c r="D4987" s="43"/>
      <c r="E4987" s="43"/>
      <c r="K4987" s="46"/>
    </row>
    <row r="4988" spans="1:11">
      <c r="C4988" s="38" t="s">
        <v>9354</v>
      </c>
      <c r="D4988" s="38" t="s">
        <v>9355</v>
      </c>
      <c r="E4988" s="38"/>
    </row>
    <row r="4989" spans="1:11">
      <c r="A4989" s="38" t="s">
        <v>9356</v>
      </c>
      <c r="C4989" s="38" t="s">
        <v>9357</v>
      </c>
    </row>
    <row r="4990" spans="1:11" hidden="1">
      <c r="A4990" s="38" t="s">
        <v>9358</v>
      </c>
      <c r="D4990" s="38" t="s">
        <v>9359</v>
      </c>
      <c r="E4990" s="38"/>
      <c r="K4990" s="44">
        <v>0</v>
      </c>
    </row>
    <row r="4991" spans="1:11" hidden="1">
      <c r="A4991" s="38"/>
      <c r="D4991" s="38"/>
      <c r="E4991" s="38"/>
      <c r="K4991" s="44"/>
    </row>
    <row r="4992" spans="1:11">
      <c r="A4992" s="38" t="s">
        <v>9360</v>
      </c>
      <c r="D4992" s="38" t="s">
        <v>9361</v>
      </c>
      <c r="E4992" s="38"/>
      <c r="K4992" s="44">
        <f>669.7</f>
        <v>669.7</v>
      </c>
    </row>
    <row r="4993" spans="1:12">
      <c r="A4993" s="38"/>
      <c r="D4993" s="38"/>
      <c r="E4993" s="38"/>
      <c r="K4993" s="44"/>
    </row>
    <row r="4994" spans="1:12">
      <c r="A4994" s="38" t="s">
        <v>9362</v>
      </c>
      <c r="D4994" s="38" t="s">
        <v>9363</v>
      </c>
      <c r="E4994" s="38"/>
      <c r="K4994" s="44">
        <f>1443.28</f>
        <v>1443.28</v>
      </c>
    </row>
    <row r="4996" spans="1:12">
      <c r="C4996" s="45" t="s">
        <v>1350</v>
      </c>
      <c r="D4996" s="43" t="s">
        <v>9357</v>
      </c>
      <c r="E4996" s="43"/>
      <c r="K4996" s="46">
        <f>SUM(K4990:K4995)</f>
        <v>2112.98</v>
      </c>
    </row>
    <row r="4997" spans="1:12" hidden="1">
      <c r="A4997" s="38" t="s">
        <v>9364</v>
      </c>
      <c r="C4997" s="38" t="s">
        <v>9365</v>
      </c>
    </row>
    <row r="4998" spans="1:12" hidden="1">
      <c r="A4998" s="38" t="s">
        <v>9366</v>
      </c>
      <c r="D4998" s="38" t="s">
        <v>9367</v>
      </c>
      <c r="E4998" s="38"/>
      <c r="K4998" s="44">
        <v>0</v>
      </c>
    </row>
    <row r="4999" spans="1:12" hidden="1">
      <c r="C4999" s="45" t="s">
        <v>1350</v>
      </c>
      <c r="D4999" s="43" t="s">
        <v>9365</v>
      </c>
      <c r="E4999" s="43"/>
      <c r="K4999" s="46">
        <f>+K4998</f>
        <v>0</v>
      </c>
    </row>
    <row r="5000" spans="1:12">
      <c r="C5000" s="45" t="s">
        <v>1350</v>
      </c>
      <c r="D5000" s="43" t="s">
        <v>9355</v>
      </c>
      <c r="E5000" s="43"/>
      <c r="K5000" s="46">
        <f>+K4996+K4999</f>
        <v>2112.98</v>
      </c>
    </row>
    <row r="5001" spans="1:12">
      <c r="C5001" s="45" t="s">
        <v>1350</v>
      </c>
      <c r="D5001" s="43" t="s">
        <v>1340</v>
      </c>
      <c r="E5001" s="43"/>
      <c r="K5001" s="46">
        <f>+K4950+K4986+K5000</f>
        <v>1344307.3399999999</v>
      </c>
      <c r="L5001" s="46"/>
    </row>
    <row r="5002" spans="1:12">
      <c r="C5002" s="45"/>
      <c r="D5002" s="43"/>
      <c r="E5002" s="43"/>
      <c r="K5002" s="46"/>
    </row>
    <row r="5003" spans="1:12">
      <c r="C5003" s="43" t="s">
        <v>9368</v>
      </c>
      <c r="D5003" s="43" t="s">
        <v>9369</v>
      </c>
      <c r="E5003" s="43"/>
    </row>
    <row r="5004" spans="1:12">
      <c r="C5004" s="38" t="s">
        <v>9370</v>
      </c>
      <c r="D5004" s="38" t="s">
        <v>9371</v>
      </c>
      <c r="E5004" s="38"/>
    </row>
    <row r="5005" spans="1:12">
      <c r="A5005" s="38" t="s">
        <v>9372</v>
      </c>
      <c r="C5005" s="38" t="s">
        <v>9373</v>
      </c>
    </row>
    <row r="5006" spans="1:12">
      <c r="A5006" s="38" t="s">
        <v>9374</v>
      </c>
      <c r="D5006" s="38" t="s">
        <v>9375</v>
      </c>
      <c r="E5006" s="38"/>
      <c r="K5006" s="50">
        <f>SUM(K5007:K5015)</f>
        <v>7825.7599999999984</v>
      </c>
    </row>
    <row r="5007" spans="1:12" hidden="1">
      <c r="C5007" s="38" t="s">
        <v>9376</v>
      </c>
      <c r="D5007" s="38" t="s">
        <v>9377</v>
      </c>
      <c r="E5007" s="38"/>
      <c r="F5007" s="38" t="s">
        <v>9378</v>
      </c>
      <c r="K5007" s="44"/>
    </row>
    <row r="5008" spans="1:12" hidden="1">
      <c r="C5008" s="38" t="s">
        <v>9376</v>
      </c>
      <c r="D5008" s="38" t="s">
        <v>9379</v>
      </c>
      <c r="E5008" s="38"/>
      <c r="F5008" s="38" t="s">
        <v>9380</v>
      </c>
      <c r="K5008" s="44"/>
    </row>
    <row r="5009" spans="1:12">
      <c r="C5009" s="38" t="s">
        <v>9376</v>
      </c>
      <c r="D5009" s="38" t="s">
        <v>9274</v>
      </c>
      <c r="E5009" s="38"/>
      <c r="F5009" s="38" t="s">
        <v>9275</v>
      </c>
      <c r="K5009" s="44">
        <v>3833.97</v>
      </c>
    </row>
    <row r="5010" spans="1:12">
      <c r="C5010" s="38" t="s">
        <v>9376</v>
      </c>
      <c r="D5010" s="38" t="s">
        <v>11486</v>
      </c>
      <c r="E5010" s="38"/>
      <c r="F5010" s="38" t="s">
        <v>11487</v>
      </c>
      <c r="K5010" s="44">
        <v>399.8</v>
      </c>
    </row>
    <row r="5011" spans="1:12" hidden="1">
      <c r="C5011" s="38" t="s">
        <v>9376</v>
      </c>
      <c r="D5011" s="38" t="s">
        <v>9381</v>
      </c>
      <c r="E5011" s="38"/>
      <c r="F5011" s="38" t="s">
        <v>9382</v>
      </c>
      <c r="K5011" s="44">
        <v>660</v>
      </c>
    </row>
    <row r="5012" spans="1:12">
      <c r="C5012" s="38" t="s">
        <v>9376</v>
      </c>
      <c r="D5012" s="38" t="s">
        <v>9383</v>
      </c>
      <c r="E5012" s="38"/>
      <c r="F5012" s="38" t="s">
        <v>9384</v>
      </c>
      <c r="K5012" s="44">
        <v>2014.36</v>
      </c>
    </row>
    <row r="5013" spans="1:12">
      <c r="C5013" s="38" t="s">
        <v>9376</v>
      </c>
      <c r="D5013" s="38" t="s">
        <v>9385</v>
      </c>
      <c r="E5013" s="38"/>
      <c r="F5013" s="38" t="s">
        <v>9386</v>
      </c>
      <c r="K5013" s="44">
        <v>835.48</v>
      </c>
    </row>
    <row r="5014" spans="1:12">
      <c r="C5014" s="38" t="s">
        <v>9376</v>
      </c>
      <c r="D5014" s="38" t="s">
        <v>11488</v>
      </c>
      <c r="E5014" s="38"/>
      <c r="F5014" s="38" t="s">
        <v>11489</v>
      </c>
      <c r="K5014" s="44">
        <v>82.15</v>
      </c>
    </row>
    <row r="5016" spans="1:12">
      <c r="A5016" s="38" t="s">
        <v>9387</v>
      </c>
      <c r="C5016" s="38" t="s">
        <v>9388</v>
      </c>
    </row>
    <row r="5017" spans="1:12">
      <c r="A5017" s="38" t="s">
        <v>9389</v>
      </c>
      <c r="D5017" s="38" t="s">
        <v>9390</v>
      </c>
      <c r="E5017" s="38"/>
      <c r="K5017" s="50">
        <f>SUM(K5018:K5020)</f>
        <v>30220.739999999998</v>
      </c>
    </row>
    <row r="5018" spans="1:12">
      <c r="C5018" s="38" t="s">
        <v>9376</v>
      </c>
      <c r="D5018" s="38" t="s">
        <v>9274</v>
      </c>
      <c r="E5018" s="38"/>
      <c r="F5018" s="38" t="s">
        <v>9275</v>
      </c>
      <c r="K5018" s="44">
        <v>23771.51</v>
      </c>
    </row>
    <row r="5019" spans="1:12">
      <c r="C5019" s="38" t="s">
        <v>9376</v>
      </c>
      <c r="D5019" s="38" t="s">
        <v>9278</v>
      </c>
      <c r="E5019" s="38"/>
      <c r="F5019" s="38" t="s">
        <v>9279</v>
      </c>
      <c r="K5019" s="44">
        <v>6449.23</v>
      </c>
    </row>
    <row r="5021" spans="1:12">
      <c r="C5021" s="45" t="s">
        <v>1350</v>
      </c>
      <c r="D5021" s="43" t="s">
        <v>9388</v>
      </c>
      <c r="E5021" s="43"/>
      <c r="K5021" s="47">
        <f>+K5017</f>
        <v>30220.739999999998</v>
      </c>
    </row>
    <row r="5022" spans="1:12">
      <c r="C5022" s="45" t="s">
        <v>1350</v>
      </c>
      <c r="D5022" s="43" t="s">
        <v>9373</v>
      </c>
      <c r="E5022" s="43"/>
      <c r="K5022" s="46">
        <f>+K5006+K5021</f>
        <v>38046.5</v>
      </c>
      <c r="L5022" s="46"/>
    </row>
    <row r="5023" spans="1:12">
      <c r="C5023" s="45" t="s">
        <v>1350</v>
      </c>
      <c r="D5023" s="43" t="s">
        <v>9371</v>
      </c>
      <c r="E5023" s="43"/>
      <c r="K5023" s="46">
        <f>+K5022</f>
        <v>38046.5</v>
      </c>
    </row>
    <row r="5024" spans="1:12">
      <c r="C5024" s="45"/>
      <c r="D5024" s="43"/>
      <c r="E5024" s="43"/>
      <c r="K5024" s="46"/>
    </row>
    <row r="5025" spans="1:11">
      <c r="C5025" s="38" t="s">
        <v>9391</v>
      </c>
      <c r="D5025" s="38" t="s">
        <v>9392</v>
      </c>
      <c r="E5025" s="38"/>
    </row>
    <row r="5026" spans="1:11">
      <c r="A5026" s="38" t="s">
        <v>9393</v>
      </c>
      <c r="C5026" s="38" t="s">
        <v>9394</v>
      </c>
    </row>
    <row r="5027" spans="1:11">
      <c r="A5027" s="38" t="s">
        <v>9395</v>
      </c>
      <c r="D5027" s="38" t="s">
        <v>9396</v>
      </c>
      <c r="E5027" s="38"/>
      <c r="K5027" s="50">
        <f>SUM(K5028:K5035)</f>
        <v>89371.959999999992</v>
      </c>
    </row>
    <row r="5028" spans="1:11">
      <c r="C5028" s="38" t="s">
        <v>9397</v>
      </c>
      <c r="D5028" s="38" t="s">
        <v>9398</v>
      </c>
      <c r="E5028" s="38"/>
      <c r="F5028" s="38" t="s">
        <v>9399</v>
      </c>
      <c r="K5028" s="44">
        <v>514.79</v>
      </c>
    </row>
    <row r="5029" spans="1:11">
      <c r="C5029" s="38" t="s">
        <v>9397</v>
      </c>
      <c r="D5029" s="38" t="s">
        <v>9400</v>
      </c>
      <c r="E5029" s="38"/>
      <c r="F5029" s="38" t="s">
        <v>9401</v>
      </c>
      <c r="K5029" s="44">
        <v>2819.32</v>
      </c>
    </row>
    <row r="5030" spans="1:11">
      <c r="C5030" s="38" t="s">
        <v>9397</v>
      </c>
      <c r="D5030" s="38" t="s">
        <v>9402</v>
      </c>
      <c r="E5030" s="38"/>
      <c r="F5030" s="38" t="s">
        <v>9403</v>
      </c>
      <c r="K5030" s="44">
        <v>10018.44</v>
      </c>
    </row>
    <row r="5031" spans="1:11">
      <c r="C5031" s="38" t="s">
        <v>9397</v>
      </c>
      <c r="D5031" s="38" t="s">
        <v>9404</v>
      </c>
      <c r="E5031" s="38"/>
      <c r="F5031" s="38" t="s">
        <v>9405</v>
      </c>
      <c r="K5031" s="44">
        <v>641.64</v>
      </c>
    </row>
    <row r="5032" spans="1:11">
      <c r="C5032" s="38" t="s">
        <v>9397</v>
      </c>
      <c r="D5032" s="38" t="s">
        <v>9751</v>
      </c>
      <c r="E5032" s="38"/>
      <c r="F5032" s="38" t="s">
        <v>9752</v>
      </c>
      <c r="K5032" s="44">
        <v>33745.919999999998</v>
      </c>
    </row>
    <row r="5033" spans="1:11">
      <c r="C5033" s="38" t="s">
        <v>9397</v>
      </c>
      <c r="D5033" s="38" t="s">
        <v>9406</v>
      </c>
      <c r="E5033" s="38"/>
      <c r="F5033" s="38" t="s">
        <v>9407</v>
      </c>
      <c r="K5033" s="44">
        <v>15857.78</v>
      </c>
    </row>
    <row r="5034" spans="1:11">
      <c r="C5034" s="38" t="s">
        <v>9397</v>
      </c>
      <c r="D5034" s="38" t="s">
        <v>9408</v>
      </c>
      <c r="E5034" s="38"/>
      <c r="F5034" s="38" t="s">
        <v>9409</v>
      </c>
      <c r="K5034" s="44">
        <v>6957.81</v>
      </c>
    </row>
    <row r="5035" spans="1:11">
      <c r="C5035" s="38" t="s">
        <v>9397</v>
      </c>
      <c r="D5035" s="38" t="s">
        <v>9410</v>
      </c>
      <c r="E5035" s="38"/>
      <c r="F5035" s="38" t="s">
        <v>9411</v>
      </c>
      <c r="K5035" s="44">
        <v>18816.259999999998</v>
      </c>
    </row>
    <row r="5037" spans="1:11">
      <c r="A5037" s="38" t="s">
        <v>9412</v>
      </c>
      <c r="D5037" s="38" t="s">
        <v>9413</v>
      </c>
      <c r="E5037" s="38"/>
      <c r="K5037" s="50">
        <f>+K5038</f>
        <v>1605.57</v>
      </c>
    </row>
    <row r="5038" spans="1:11">
      <c r="C5038" s="38" t="s">
        <v>9397</v>
      </c>
      <c r="D5038" s="38" t="s">
        <v>9414</v>
      </c>
      <c r="E5038" s="38"/>
      <c r="F5038" s="38" t="s">
        <v>9415</v>
      </c>
      <c r="K5038" s="44">
        <v>1605.57</v>
      </c>
    </row>
    <row r="5040" spans="1:11">
      <c r="C5040" s="45" t="s">
        <v>1350</v>
      </c>
      <c r="D5040" s="43" t="s">
        <v>9394</v>
      </c>
      <c r="E5040" s="43"/>
      <c r="K5040" s="46">
        <f>+K5027+K5037</f>
        <v>90977.53</v>
      </c>
    </row>
    <row r="5041" spans="1:11">
      <c r="C5041" s="45" t="s">
        <v>1350</v>
      </c>
      <c r="D5041" s="43" t="s">
        <v>9392</v>
      </c>
      <c r="E5041" s="43"/>
      <c r="K5041" s="46">
        <f>+K5040</f>
        <v>90977.53</v>
      </c>
    </row>
    <row r="5042" spans="1:11">
      <c r="C5042" s="45"/>
      <c r="D5042" s="43"/>
      <c r="E5042" s="43"/>
      <c r="K5042" s="46"/>
    </row>
    <row r="5043" spans="1:11">
      <c r="C5043" s="38" t="s">
        <v>9416</v>
      </c>
      <c r="D5043" s="38" t="s">
        <v>9417</v>
      </c>
      <c r="E5043" s="38"/>
    </row>
    <row r="5044" spans="1:11">
      <c r="A5044" s="38" t="s">
        <v>9418</v>
      </c>
      <c r="C5044" s="38" t="s">
        <v>9419</v>
      </c>
    </row>
    <row r="5045" spans="1:11">
      <c r="A5045" s="38" t="s">
        <v>9420</v>
      </c>
      <c r="D5045" s="38" t="s">
        <v>9421</v>
      </c>
      <c r="E5045" s="38"/>
      <c r="K5045" s="50">
        <f>SUM(K5046:K5051)</f>
        <v>1486.71</v>
      </c>
    </row>
    <row r="5046" spans="1:11">
      <c r="C5046" s="38" t="s">
        <v>9422</v>
      </c>
      <c r="D5046" s="38" t="s">
        <v>9423</v>
      </c>
      <c r="E5046" s="38"/>
      <c r="F5046" s="38" t="s">
        <v>9424</v>
      </c>
      <c r="K5046" s="44">
        <v>1036.0999999999999</v>
      </c>
    </row>
    <row r="5047" spans="1:11">
      <c r="C5047" s="38" t="s">
        <v>9422</v>
      </c>
      <c r="D5047" s="38" t="s">
        <v>11490</v>
      </c>
      <c r="E5047" s="38"/>
      <c r="F5047" s="38" t="s">
        <v>11491</v>
      </c>
      <c r="K5047" s="44">
        <v>12.8</v>
      </c>
    </row>
    <row r="5048" spans="1:11">
      <c r="C5048" s="38" t="s">
        <v>9422</v>
      </c>
      <c r="D5048" s="38" t="s">
        <v>11492</v>
      </c>
      <c r="E5048" s="38"/>
      <c r="F5048" s="38" t="s">
        <v>11493</v>
      </c>
      <c r="K5048" s="44">
        <v>4.7</v>
      </c>
    </row>
    <row r="5049" spans="1:11">
      <c r="C5049" s="38" t="s">
        <v>9422</v>
      </c>
      <c r="D5049" s="38" t="s">
        <v>621</v>
      </c>
      <c r="E5049" s="38"/>
      <c r="F5049" s="38" t="s">
        <v>9425</v>
      </c>
      <c r="K5049" s="44">
        <v>0.18</v>
      </c>
    </row>
    <row r="5050" spans="1:11">
      <c r="C5050" s="38" t="s">
        <v>9422</v>
      </c>
      <c r="D5050" s="38" t="s">
        <v>11494</v>
      </c>
      <c r="E5050" s="38"/>
      <c r="F5050" s="38" t="s">
        <v>11495</v>
      </c>
      <c r="K5050" s="44">
        <v>431.76</v>
      </c>
    </row>
    <row r="5051" spans="1:11">
      <c r="C5051" s="38" t="s">
        <v>9422</v>
      </c>
      <c r="D5051" s="38" t="s">
        <v>666</v>
      </c>
      <c r="E5051" s="38"/>
      <c r="F5051" s="38" t="s">
        <v>11496</v>
      </c>
      <c r="K5051" s="44">
        <v>1.17</v>
      </c>
    </row>
    <row r="5053" spans="1:11">
      <c r="A5053" s="38" t="s">
        <v>9426</v>
      </c>
      <c r="D5053" s="38" t="s">
        <v>9427</v>
      </c>
      <c r="E5053" s="38"/>
      <c r="K5053" s="50">
        <f>SUM(K5054:K5055)</f>
        <v>1886.71</v>
      </c>
    </row>
    <row r="5054" spans="1:11">
      <c r="C5054" s="38" t="s">
        <v>9428</v>
      </c>
      <c r="D5054" s="38" t="s">
        <v>11497</v>
      </c>
      <c r="E5054" s="38"/>
      <c r="F5054" s="38" t="s">
        <v>11498</v>
      </c>
      <c r="K5054" s="44">
        <v>624.17999999999995</v>
      </c>
    </row>
    <row r="5055" spans="1:11">
      <c r="C5055" s="38" t="s">
        <v>9428</v>
      </c>
      <c r="D5055" s="38" t="s">
        <v>9429</v>
      </c>
      <c r="E5055" s="38"/>
      <c r="F5055" s="38" t="s">
        <v>9430</v>
      </c>
      <c r="K5055" s="44">
        <v>1262.53</v>
      </c>
    </row>
    <row r="5057" spans="1:11">
      <c r="A5057" s="38" t="s">
        <v>9431</v>
      </c>
      <c r="D5057" s="38" t="s">
        <v>9432</v>
      </c>
      <c r="E5057" s="38"/>
      <c r="K5057" s="50">
        <f>SUM(K5058:K5061)</f>
        <v>53052.05</v>
      </c>
    </row>
    <row r="5058" spans="1:11">
      <c r="C5058" s="38" t="s">
        <v>9433</v>
      </c>
      <c r="D5058" s="38" t="s">
        <v>9434</v>
      </c>
      <c r="E5058" s="38"/>
      <c r="F5058" s="38" t="s">
        <v>9435</v>
      </c>
      <c r="K5058" s="44">
        <v>4513.7</v>
      </c>
    </row>
    <row r="5059" spans="1:11">
      <c r="C5059" s="38" t="s">
        <v>9433</v>
      </c>
      <c r="D5059" s="38" t="s">
        <v>9436</v>
      </c>
      <c r="E5059" s="38"/>
      <c r="F5059" s="38" t="s">
        <v>9437</v>
      </c>
      <c r="K5059" s="44">
        <v>7720.03</v>
      </c>
    </row>
    <row r="5060" spans="1:11">
      <c r="C5060" s="38"/>
      <c r="D5060" s="38"/>
      <c r="E5060" s="38"/>
      <c r="F5060" s="38"/>
      <c r="K5060" s="44"/>
    </row>
    <row r="5061" spans="1:11">
      <c r="A5061" s="38" t="s">
        <v>9749</v>
      </c>
      <c r="D5061" s="38" t="s">
        <v>9750</v>
      </c>
      <c r="E5061" s="38"/>
      <c r="F5061" s="38"/>
      <c r="K5061" s="44">
        <v>40818.32</v>
      </c>
    </row>
    <row r="5064" spans="1:11">
      <c r="C5064" s="45" t="s">
        <v>1350</v>
      </c>
      <c r="D5064" s="43" t="s">
        <v>9419</v>
      </c>
      <c r="E5064" s="43"/>
      <c r="K5064" s="46">
        <f>+K5045+K5053+K5057</f>
        <v>56425.47</v>
      </c>
    </row>
    <row r="5065" spans="1:11">
      <c r="C5065" s="45" t="s">
        <v>1350</v>
      </c>
      <c r="D5065" s="43" t="s">
        <v>9417</v>
      </c>
      <c r="E5065" s="43"/>
      <c r="K5065" s="46">
        <f>+K5064</f>
        <v>56425.47</v>
      </c>
    </row>
    <row r="5066" spans="1:11">
      <c r="C5066" s="45"/>
      <c r="D5066" s="43"/>
      <c r="E5066" s="43"/>
      <c r="K5066" s="46"/>
    </row>
    <row r="5067" spans="1:11">
      <c r="C5067" s="38" t="s">
        <v>9438</v>
      </c>
      <c r="D5067" s="38" t="s">
        <v>9439</v>
      </c>
      <c r="E5067" s="38"/>
    </row>
    <row r="5068" spans="1:11">
      <c r="A5068" s="38" t="s">
        <v>9440</v>
      </c>
      <c r="C5068" s="38" t="s">
        <v>9441</v>
      </c>
    </row>
    <row r="5069" spans="1:11">
      <c r="A5069" s="38" t="s">
        <v>9442</v>
      </c>
      <c r="D5069" s="38" t="s">
        <v>9443</v>
      </c>
      <c r="E5069" s="38"/>
      <c r="K5069" s="50">
        <f>SUM(K5070:K5074)</f>
        <v>2235.0500000000002</v>
      </c>
    </row>
    <row r="5070" spans="1:11">
      <c r="C5070" s="38" t="s">
        <v>1358</v>
      </c>
      <c r="D5070" s="38" t="s">
        <v>1359</v>
      </c>
      <c r="E5070" s="38"/>
      <c r="F5070" s="38" t="s">
        <v>1360</v>
      </c>
      <c r="K5070" s="44">
        <v>554.47</v>
      </c>
    </row>
    <row r="5071" spans="1:11">
      <c r="C5071" s="38" t="s">
        <v>1358</v>
      </c>
      <c r="D5071" s="38" t="s">
        <v>1361</v>
      </c>
      <c r="E5071" s="38"/>
      <c r="F5071" s="38" t="s">
        <v>1362</v>
      </c>
      <c r="K5071" s="44">
        <v>348.55</v>
      </c>
    </row>
    <row r="5072" spans="1:11">
      <c r="C5072" s="38" t="s">
        <v>1358</v>
      </c>
      <c r="D5072" s="38" t="s">
        <v>1363</v>
      </c>
      <c r="E5072" s="38"/>
      <c r="F5072" s="38" t="s">
        <v>1364</v>
      </c>
      <c r="K5072" s="44">
        <v>825.71</v>
      </c>
    </row>
    <row r="5073" spans="1:12">
      <c r="C5073" s="38" t="s">
        <v>1358</v>
      </c>
      <c r="D5073" s="38" t="s">
        <v>1365</v>
      </c>
      <c r="E5073" s="38"/>
      <c r="F5073" s="38" t="s">
        <v>1366</v>
      </c>
      <c r="K5073" s="44">
        <v>56.15</v>
      </c>
    </row>
    <row r="5074" spans="1:12">
      <c r="C5074" s="38" t="s">
        <v>1358</v>
      </c>
      <c r="D5074" s="38" t="s">
        <v>1367</v>
      </c>
      <c r="E5074" s="38"/>
      <c r="F5074" s="38" t="s">
        <v>1368</v>
      </c>
      <c r="K5074" s="44">
        <v>450.17</v>
      </c>
    </row>
    <row r="5076" spans="1:12">
      <c r="C5076" s="45" t="s">
        <v>1350</v>
      </c>
      <c r="D5076" s="43" t="s">
        <v>9441</v>
      </c>
      <c r="E5076" s="43"/>
      <c r="K5076" s="46">
        <f>+K5069</f>
        <v>2235.0500000000002</v>
      </c>
    </row>
    <row r="5077" spans="1:12">
      <c r="C5077" s="45"/>
      <c r="D5077" s="43"/>
      <c r="E5077" s="43"/>
      <c r="K5077" s="46"/>
    </row>
    <row r="5078" spans="1:12">
      <c r="A5078" s="38" t="s">
        <v>9444</v>
      </c>
      <c r="C5078" s="38" t="s">
        <v>9445</v>
      </c>
    </row>
    <row r="5079" spans="1:12">
      <c r="A5079" s="38" t="s">
        <v>9446</v>
      </c>
      <c r="D5079" s="38" t="s">
        <v>9285</v>
      </c>
      <c r="E5079" s="38"/>
      <c r="K5079" s="50">
        <f>SUM(K5080:K5082)</f>
        <v>662129.43999999994</v>
      </c>
    </row>
    <row r="5080" spans="1:12">
      <c r="C5080" s="38" t="s">
        <v>9447</v>
      </c>
      <c r="D5080" s="38" t="s">
        <v>2125</v>
      </c>
      <c r="E5080" s="38"/>
      <c r="F5080" s="38" t="s">
        <v>2126</v>
      </c>
      <c r="K5080" s="44">
        <v>658889.4</v>
      </c>
    </row>
    <row r="5081" spans="1:12">
      <c r="C5081" s="38" t="s">
        <v>9447</v>
      </c>
      <c r="D5081" s="38" t="s">
        <v>1374</v>
      </c>
      <c r="E5081" s="38"/>
      <c r="F5081" s="38" t="s">
        <v>1375</v>
      </c>
      <c r="K5081" s="44">
        <v>3232.47</v>
      </c>
    </row>
    <row r="5082" spans="1:12">
      <c r="C5082" s="38" t="s">
        <v>9376</v>
      </c>
      <c r="D5082" s="38" t="s">
        <v>9284</v>
      </c>
      <c r="E5082" s="38"/>
      <c r="F5082" s="38" t="s">
        <v>9285</v>
      </c>
      <c r="K5082" s="44">
        <v>7.57</v>
      </c>
    </row>
    <row r="5084" spans="1:12">
      <c r="C5084" s="45" t="s">
        <v>1350</v>
      </c>
      <c r="D5084" s="43" t="s">
        <v>9445</v>
      </c>
      <c r="E5084" s="43"/>
      <c r="K5084" s="46">
        <f>+K5079</f>
        <v>662129.43999999994</v>
      </c>
    </row>
    <row r="5085" spans="1:12">
      <c r="C5085" s="45" t="s">
        <v>1350</v>
      </c>
      <c r="D5085" s="43" t="s">
        <v>9439</v>
      </c>
      <c r="E5085" s="43"/>
      <c r="K5085" s="46">
        <f>+K5076+K5084</f>
        <v>664364.49</v>
      </c>
      <c r="L5085" s="46"/>
    </row>
    <row r="5086" spans="1:12">
      <c r="C5086" s="45" t="s">
        <v>1350</v>
      </c>
      <c r="D5086" s="43" t="s">
        <v>9369</v>
      </c>
      <c r="E5086" s="43"/>
      <c r="K5086" s="46">
        <f>+K5023+K5041+K5065+K5085</f>
        <v>849813.99</v>
      </c>
      <c r="L5086" s="46"/>
    </row>
    <row r="5087" spans="1:12">
      <c r="C5087" s="45"/>
      <c r="D5087" s="43"/>
      <c r="E5087" s="43"/>
      <c r="K5087" s="46"/>
      <c r="L5087" s="46"/>
    </row>
    <row r="5088" spans="1:12">
      <c r="C5088" s="43" t="s">
        <v>9448</v>
      </c>
      <c r="D5088" s="43" t="s">
        <v>13</v>
      </c>
      <c r="E5088" s="43"/>
    </row>
    <row r="5089" spans="1:11">
      <c r="C5089" s="38" t="s">
        <v>9449</v>
      </c>
      <c r="D5089" s="38" t="s">
        <v>9450</v>
      </c>
      <c r="E5089" s="38"/>
    </row>
    <row r="5090" spans="1:11">
      <c r="A5090" s="38" t="s">
        <v>9451</v>
      </c>
      <c r="C5090" s="38" t="s">
        <v>9452</v>
      </c>
    </row>
    <row r="5091" spans="1:11">
      <c r="A5091" s="38" t="s">
        <v>9453</v>
      </c>
      <c r="D5091" s="38" t="s">
        <v>9454</v>
      </c>
      <c r="E5091" s="38"/>
      <c r="K5091" s="44">
        <v>3661400</v>
      </c>
    </row>
    <row r="5093" spans="1:11">
      <c r="A5093" s="38" t="s">
        <v>9455</v>
      </c>
      <c r="D5093" s="38" t="s">
        <v>9456</v>
      </c>
      <c r="E5093" s="38"/>
      <c r="K5093" s="44">
        <v>406799.86</v>
      </c>
    </row>
    <row r="5095" spans="1:11">
      <c r="C5095" s="45" t="s">
        <v>1350</v>
      </c>
      <c r="D5095" s="43" t="s">
        <v>9452</v>
      </c>
      <c r="E5095" s="43"/>
      <c r="K5095" s="46">
        <f>SUM(K5091:K5093)</f>
        <v>4068199.86</v>
      </c>
    </row>
    <row r="5096" spans="1:11">
      <c r="C5096" s="45" t="s">
        <v>1350</v>
      </c>
      <c r="D5096" s="43" t="s">
        <v>9450</v>
      </c>
      <c r="E5096" s="43"/>
      <c r="K5096" s="46">
        <f>+K5095</f>
        <v>4068199.86</v>
      </c>
    </row>
    <row r="5097" spans="1:11">
      <c r="C5097" s="45"/>
      <c r="D5097" s="43"/>
      <c r="E5097" s="43"/>
      <c r="K5097" s="46"/>
    </row>
    <row r="5098" spans="1:11">
      <c r="C5098" s="38" t="s">
        <v>11499</v>
      </c>
      <c r="D5098" s="38" t="s">
        <v>12</v>
      </c>
      <c r="E5098" s="38"/>
    </row>
    <row r="5099" spans="1:11">
      <c r="A5099" s="38" t="s">
        <v>11500</v>
      </c>
      <c r="C5099" s="38" t="s">
        <v>12</v>
      </c>
    </row>
    <row r="5100" spans="1:11">
      <c r="A5100" s="38" t="s">
        <v>11501</v>
      </c>
      <c r="D5100" s="38" t="s">
        <v>11502</v>
      </c>
      <c r="E5100" s="38"/>
      <c r="K5100" s="44">
        <v>104043.49</v>
      </c>
    </row>
    <row r="5102" spans="1:11">
      <c r="C5102" s="45" t="s">
        <v>1350</v>
      </c>
      <c r="D5102" s="43" t="s">
        <v>12</v>
      </c>
      <c r="E5102" s="43"/>
      <c r="K5102" s="46">
        <v>104043.49</v>
      </c>
    </row>
    <row r="5103" spans="1:11">
      <c r="C5103" s="45" t="s">
        <v>1350</v>
      </c>
      <c r="D5103" s="43" t="s">
        <v>12</v>
      </c>
      <c r="E5103" s="43"/>
      <c r="K5103" s="46">
        <v>104043.49</v>
      </c>
    </row>
    <row r="5104" spans="1:11">
      <c r="C5104" s="45"/>
      <c r="D5104" s="43"/>
      <c r="E5104" s="43"/>
      <c r="K5104" s="46"/>
    </row>
    <row r="5105" spans="1:13">
      <c r="C5105" s="38" t="s">
        <v>9457</v>
      </c>
      <c r="D5105" s="38" t="s">
        <v>9458</v>
      </c>
      <c r="E5105" s="38"/>
    </row>
    <row r="5106" spans="1:13">
      <c r="A5106" s="38" t="s">
        <v>9459</v>
      </c>
      <c r="C5106" s="38" t="s">
        <v>9460</v>
      </c>
    </row>
    <row r="5107" spans="1:13">
      <c r="A5107" s="38" t="s">
        <v>9461</v>
      </c>
      <c r="D5107" s="38" t="s">
        <v>9462</v>
      </c>
      <c r="E5107" s="38"/>
      <c r="K5107" s="44">
        <v>-406199.38</v>
      </c>
      <c r="L5107" s="44"/>
      <c r="M5107" s="44"/>
    </row>
    <row r="5108" spans="1:13">
      <c r="A5108" s="38" t="s">
        <v>9463</v>
      </c>
      <c r="D5108" s="38" t="s">
        <v>9464</v>
      </c>
      <c r="E5108" s="38"/>
      <c r="K5108" s="44">
        <v>-548650.27</v>
      </c>
      <c r="L5108" s="44"/>
      <c r="M5108" s="44"/>
    </row>
    <row r="5109" spans="1:13">
      <c r="A5109" s="38" t="s">
        <v>9465</v>
      </c>
      <c r="D5109" s="38" t="s">
        <v>9466</v>
      </c>
      <c r="E5109" s="38"/>
      <c r="K5109" s="44">
        <v>-482212.51</v>
      </c>
      <c r="L5109" s="44"/>
      <c r="M5109" s="44"/>
    </row>
    <row r="5110" spans="1:13">
      <c r="A5110" s="38" t="s">
        <v>9467</v>
      </c>
      <c r="D5110" s="38" t="s">
        <v>9468</v>
      </c>
      <c r="E5110" s="38"/>
      <c r="K5110" s="44">
        <v>-437216.22</v>
      </c>
      <c r="L5110" s="44"/>
      <c r="M5110" s="44"/>
    </row>
    <row r="5111" spans="1:13">
      <c r="A5111" s="38" t="s">
        <v>9469</v>
      </c>
      <c r="D5111" s="38" t="s">
        <v>9470</v>
      </c>
      <c r="E5111" s="38"/>
      <c r="K5111" s="44">
        <v>-353403</v>
      </c>
      <c r="L5111" s="44"/>
      <c r="M5111" s="44"/>
    </row>
    <row r="5112" spans="1:13">
      <c r="A5112" s="38" t="s">
        <v>9471</v>
      </c>
      <c r="D5112" s="38" t="s">
        <v>9472</v>
      </c>
      <c r="E5112" s="38"/>
      <c r="K5112" s="44">
        <v>-1071428.78</v>
      </c>
      <c r="L5112" s="44"/>
      <c r="M5112" s="44"/>
    </row>
    <row r="5113" spans="1:13">
      <c r="A5113" s="38" t="s">
        <v>9473</v>
      </c>
      <c r="D5113" s="38" t="s">
        <v>9474</v>
      </c>
      <c r="E5113" s="38"/>
      <c r="K5113" s="44">
        <f>-495758.39-91501.72+13.08</f>
        <v>-587247.03</v>
      </c>
      <c r="L5113" s="44"/>
      <c r="M5113" s="44"/>
    </row>
    <row r="5114" spans="1:13">
      <c r="A5114" s="38" t="s">
        <v>9475</v>
      </c>
      <c r="D5114" s="38" t="s">
        <v>9476</v>
      </c>
      <c r="E5114" s="38"/>
      <c r="K5114" s="44">
        <f>-502401.38+0.9</f>
        <v>-502400.48</v>
      </c>
      <c r="L5114" s="44"/>
      <c r="M5114" s="44"/>
    </row>
    <row r="5115" spans="1:13">
      <c r="A5115" s="38" t="s">
        <v>9477</v>
      </c>
      <c r="D5115" s="38" t="s">
        <v>9478</v>
      </c>
      <c r="E5115" s="38"/>
      <c r="K5115" s="44">
        <v>-470150.81</v>
      </c>
      <c r="L5115" s="44">
        <f>SUM(K5107:K5115)</f>
        <v>-4858908.4799999995</v>
      </c>
      <c r="M5115" s="44"/>
    </row>
    <row r="5116" spans="1:13">
      <c r="A5116" s="38" t="s">
        <v>11503</v>
      </c>
      <c r="D5116" s="38" t="s">
        <v>11504</v>
      </c>
      <c r="E5116" s="38"/>
      <c r="K5116" s="44">
        <f>936392.41-50757.76</f>
        <v>885634.65</v>
      </c>
      <c r="L5116" s="44"/>
      <c r="M5116" s="44"/>
    </row>
    <row r="5117" spans="1:13">
      <c r="C5117" s="45" t="s">
        <v>1350</v>
      </c>
      <c r="D5117" s="43" t="s">
        <v>9460</v>
      </c>
      <c r="E5117" s="43"/>
      <c r="K5117" s="46">
        <f>SUM(K5107:K5116)</f>
        <v>-3973273.8299999996</v>
      </c>
      <c r="L5117" s="46"/>
    </row>
    <row r="5118" spans="1:13">
      <c r="C5118" s="45"/>
      <c r="D5118" s="43"/>
      <c r="E5118" s="43"/>
      <c r="K5118" s="46"/>
    </row>
    <row r="5119" spans="1:13">
      <c r="A5119" s="38" t="s">
        <v>9479</v>
      </c>
      <c r="C5119" s="38" t="s">
        <v>9480</v>
      </c>
      <c r="L5119" s="48"/>
    </row>
    <row r="5120" spans="1:13">
      <c r="A5120" s="38" t="s">
        <v>9481</v>
      </c>
      <c r="D5120" s="38" t="s">
        <v>9482</v>
      </c>
      <c r="E5120" s="38"/>
      <c r="K5120" s="44">
        <v>-56932.01</v>
      </c>
    </row>
    <row r="5122" spans="1:12">
      <c r="C5122" s="45" t="s">
        <v>1350</v>
      </c>
      <c r="D5122" s="43" t="s">
        <v>9480</v>
      </c>
      <c r="E5122" s="43"/>
      <c r="K5122" s="46">
        <f>+K5120</f>
        <v>-56932.01</v>
      </c>
    </row>
    <row r="5123" spans="1:12">
      <c r="C5123" s="45" t="s">
        <v>1350</v>
      </c>
      <c r="D5123" s="43" t="s">
        <v>9458</v>
      </c>
      <c r="E5123" s="43"/>
      <c r="K5123" s="46">
        <f>+K5117+K5122</f>
        <v>-4030205.8399999994</v>
      </c>
    </row>
    <row r="5124" spans="1:12">
      <c r="C5124" s="45"/>
      <c r="D5124" s="43"/>
      <c r="E5124" s="43"/>
      <c r="K5124" s="46"/>
    </row>
    <row r="5125" spans="1:12">
      <c r="C5125" s="38" t="s">
        <v>9483</v>
      </c>
      <c r="D5125" s="38" t="s">
        <v>9484</v>
      </c>
      <c r="E5125" s="38"/>
    </row>
    <row r="5126" spans="1:12">
      <c r="A5126" s="38" t="s">
        <v>9485</v>
      </c>
      <c r="C5126" s="38" t="s">
        <v>9486</v>
      </c>
    </row>
    <row r="5127" spans="1:12">
      <c r="A5127" s="38" t="s">
        <v>9487</v>
      </c>
      <c r="D5127" s="38" t="s">
        <v>9488</v>
      </c>
      <c r="E5127" s="38"/>
      <c r="K5127" s="44">
        <v>202047.26</v>
      </c>
    </row>
    <row r="5128" spans="1:12">
      <c r="D5128" s="52" t="s">
        <v>9748</v>
      </c>
      <c r="E5128" s="52"/>
      <c r="K5128" s="53">
        <f>+'[1]P Y G DETALLADO DIC-20'!K310-74564.23</f>
        <v>150408.58000000002</v>
      </c>
    </row>
    <row r="5129" spans="1:12">
      <c r="C5129" s="45" t="s">
        <v>1350</v>
      </c>
      <c r="D5129" s="43" t="s">
        <v>9486</v>
      </c>
      <c r="E5129" s="43"/>
      <c r="K5129" s="46">
        <f>SUM(K5127:K5128)</f>
        <v>352455.84</v>
      </c>
    </row>
    <row r="5130" spans="1:12">
      <c r="C5130" s="45" t="s">
        <v>1350</v>
      </c>
      <c r="D5130" s="43" t="s">
        <v>9484</v>
      </c>
      <c r="E5130" s="43"/>
      <c r="K5130" s="46">
        <f>+K5129</f>
        <v>352455.84</v>
      </c>
    </row>
    <row r="5131" spans="1:12">
      <c r="C5131" s="45" t="s">
        <v>1350</v>
      </c>
      <c r="D5131" s="43" t="s">
        <v>13</v>
      </c>
      <c r="E5131" s="43"/>
      <c r="K5131" s="46">
        <f>+K5096+K5123+K5130+K5103</f>
        <v>494493.3500000005</v>
      </c>
      <c r="L5131" s="46"/>
    </row>
    <row r="5132" spans="1:12">
      <c r="A5132" s="43" t="s">
        <v>9489</v>
      </c>
      <c r="K5132" s="54">
        <f>+K5086+K5131</f>
        <v>1344307.3400000005</v>
      </c>
    </row>
    <row r="5134" spans="1:12">
      <c r="K5134" s="46">
        <f>+K5001-K5132</f>
        <v>0</v>
      </c>
    </row>
    <row r="5143" spans="2:10">
      <c r="B5143" s="55"/>
      <c r="C5143" s="55"/>
      <c r="D5143" s="55"/>
      <c r="H5143" s="55"/>
      <c r="I5143" s="55"/>
      <c r="J5143" s="55"/>
    </row>
    <row r="5144" spans="2:10">
      <c r="C5144" s="56" t="s">
        <v>9490</v>
      </c>
      <c r="I5144" s="56" t="s">
        <v>9491</v>
      </c>
    </row>
    <row r="5145" spans="2:10">
      <c r="C5145" s="57" t="s">
        <v>9492</v>
      </c>
      <c r="I5145" s="57" t="s">
        <v>9493</v>
      </c>
    </row>
    <row r="5146" spans="2:10">
      <c r="C5146" s="58" t="s">
        <v>9494</v>
      </c>
      <c r="I5146" s="58" t="s">
        <v>9495</v>
      </c>
    </row>
    <row r="5147" spans="2:10">
      <c r="I5147" s="58" t="s">
        <v>9496</v>
      </c>
    </row>
    <row r="5155" spans="11:11">
      <c r="K5155" s="59" t="s">
        <v>9497</v>
      </c>
    </row>
  </sheetData>
  <pageMargins left="0.70866141732283472" right="0.70866141732283472" top="0.74803149606299213" bottom="0.74803149606299213" header="0.31496062992125984" footer="0.31496062992125984"/>
  <pageSetup paperSize="9" scale="77" fitToHeight="100" orientation="portrait" r:id="rId1"/>
  <headerFooter>
    <oddHeader>&amp;R
&amp;P/&amp;N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25DD0-C1C8-41E5-A3F4-7025D7C5ADFE}">
  <dimension ref="A1:L328"/>
  <sheetViews>
    <sheetView topLeftCell="A287" workbookViewId="0">
      <selection activeCell="M309" sqref="M309"/>
    </sheetView>
  </sheetViews>
  <sheetFormatPr baseColWidth="10" defaultRowHeight="12.6"/>
  <cols>
    <col min="1" max="10" width="11.5546875" style="35"/>
    <col min="11" max="11" width="15.21875" style="35" customWidth="1"/>
    <col min="12" max="12" width="12.33203125" style="35" bestFit="1" customWidth="1"/>
    <col min="13" max="16384" width="11.5546875" style="35"/>
  </cols>
  <sheetData>
    <row r="1" spans="1:11" ht="19.8">
      <c r="F1" s="60" t="s">
        <v>9746</v>
      </c>
    </row>
    <row r="2" spans="1:11" ht="19.8">
      <c r="F2" s="60" t="s">
        <v>9498</v>
      </c>
    </row>
    <row r="3" spans="1:11" ht="16.2">
      <c r="A3" s="174" t="s">
        <v>9754</v>
      </c>
      <c r="B3" s="174"/>
      <c r="C3" s="174"/>
      <c r="D3" s="174"/>
      <c r="E3" s="174"/>
      <c r="F3" s="174"/>
      <c r="G3" s="174"/>
      <c r="H3" s="174"/>
      <c r="I3" s="174"/>
      <c r="J3" s="174"/>
      <c r="K3" s="174"/>
    </row>
    <row r="4" spans="1:11" ht="19.8">
      <c r="F4" s="60"/>
    </row>
    <row r="5" spans="1:11">
      <c r="I5" s="61"/>
      <c r="J5" s="62"/>
    </row>
    <row r="6" spans="1:11">
      <c r="I6" s="61"/>
      <c r="J6" s="64"/>
    </row>
    <row r="7" spans="1:11">
      <c r="A7" s="63" t="s">
        <v>9499</v>
      </c>
      <c r="C7" s="63" t="s">
        <v>100</v>
      </c>
    </row>
    <row r="8" spans="1:11">
      <c r="A8" s="65" t="s">
        <v>9500</v>
      </c>
      <c r="C8" s="65" t="s">
        <v>9501</v>
      </c>
    </row>
    <row r="9" spans="1:11">
      <c r="A9" s="65" t="s">
        <v>9502</v>
      </c>
      <c r="C9" s="65" t="s">
        <v>9503</v>
      </c>
    </row>
    <row r="10" spans="1:11">
      <c r="A10" s="65" t="s">
        <v>11506</v>
      </c>
      <c r="C10" s="65" t="s">
        <v>11507</v>
      </c>
    </row>
    <row r="11" spans="1:11">
      <c r="A11" s="65" t="s">
        <v>11508</v>
      </c>
      <c r="D11" s="65" t="s">
        <v>11509</v>
      </c>
      <c r="K11" s="66">
        <v>900</v>
      </c>
    </row>
    <row r="12" spans="1:11">
      <c r="B12" s="65" t="s">
        <v>9508</v>
      </c>
      <c r="C12" s="65" t="s">
        <v>9509</v>
      </c>
      <c r="E12" s="65" t="s">
        <v>9510</v>
      </c>
      <c r="I12" s="66">
        <v>60</v>
      </c>
    </row>
    <row r="13" spans="1:11">
      <c r="B13" s="65" t="s">
        <v>9508</v>
      </c>
      <c r="C13" s="65" t="s">
        <v>9520</v>
      </c>
      <c r="E13" s="65" t="s">
        <v>9521</v>
      </c>
      <c r="I13" s="66">
        <v>60</v>
      </c>
    </row>
    <row r="14" spans="1:11">
      <c r="B14" s="65" t="s">
        <v>9508</v>
      </c>
      <c r="C14" s="65" t="s">
        <v>9522</v>
      </c>
      <c r="E14" s="65" t="s">
        <v>8072</v>
      </c>
      <c r="I14" s="66">
        <v>60</v>
      </c>
    </row>
    <row r="15" spans="1:11">
      <c r="B15" s="65" t="s">
        <v>9508</v>
      </c>
      <c r="C15" s="65" t="s">
        <v>9529</v>
      </c>
      <c r="E15" s="65" t="s">
        <v>9530</v>
      </c>
      <c r="I15" s="66">
        <v>120</v>
      </c>
    </row>
    <row r="16" spans="1:11">
      <c r="B16" s="65" t="s">
        <v>9508</v>
      </c>
      <c r="C16" s="65" t="s">
        <v>9531</v>
      </c>
      <c r="E16" s="65" t="s">
        <v>2112</v>
      </c>
      <c r="I16" s="66">
        <v>60</v>
      </c>
    </row>
    <row r="17" spans="1:11">
      <c r="B17" s="65" t="s">
        <v>9508</v>
      </c>
      <c r="C17" s="65" t="s">
        <v>9535</v>
      </c>
      <c r="E17" s="65" t="s">
        <v>9536</v>
      </c>
      <c r="I17" s="66">
        <v>60</v>
      </c>
    </row>
    <row r="18" spans="1:11">
      <c r="B18" s="65" t="s">
        <v>9508</v>
      </c>
      <c r="C18" s="65" t="s">
        <v>9539</v>
      </c>
      <c r="E18" s="65" t="s">
        <v>6670</v>
      </c>
      <c r="I18" s="66">
        <v>120</v>
      </c>
    </row>
    <row r="19" spans="1:11">
      <c r="B19" s="65" t="s">
        <v>9508</v>
      </c>
      <c r="C19" s="65" t="s">
        <v>9545</v>
      </c>
      <c r="E19" s="65" t="s">
        <v>9546</v>
      </c>
      <c r="I19" s="66">
        <v>360</v>
      </c>
    </row>
    <row r="20" spans="1:11">
      <c r="A20" s="65" t="s">
        <v>9504</v>
      </c>
      <c r="C20" s="65" t="s">
        <v>9505</v>
      </c>
    </row>
    <row r="21" spans="1:11">
      <c r="A21" s="65" t="s">
        <v>9506</v>
      </c>
      <c r="D21" s="65" t="s">
        <v>9507</v>
      </c>
      <c r="K21" s="66">
        <v>146429.49</v>
      </c>
    </row>
    <row r="22" spans="1:11">
      <c r="B22" s="65" t="s">
        <v>9508</v>
      </c>
      <c r="C22" s="65" t="s">
        <v>9509</v>
      </c>
      <c r="E22" s="65" t="s">
        <v>9510</v>
      </c>
      <c r="I22" s="66">
        <v>1824.13</v>
      </c>
    </row>
    <row r="23" spans="1:11">
      <c r="B23" s="65" t="s">
        <v>9508</v>
      </c>
      <c r="C23" s="65" t="s">
        <v>9511</v>
      </c>
      <c r="E23" s="65" t="s">
        <v>3240</v>
      </c>
      <c r="I23" s="66">
        <v>3513.18</v>
      </c>
    </row>
    <row r="24" spans="1:11">
      <c r="B24" s="65" t="s">
        <v>9508</v>
      </c>
      <c r="C24" s="65" t="s">
        <v>9512</v>
      </c>
      <c r="E24" s="65" t="s">
        <v>9513</v>
      </c>
      <c r="I24" s="66">
        <v>258.89999999999998</v>
      </c>
    </row>
    <row r="25" spans="1:11">
      <c r="B25" s="65" t="s">
        <v>9508</v>
      </c>
      <c r="C25" s="65" t="s">
        <v>9514</v>
      </c>
      <c r="E25" s="65" t="s">
        <v>9515</v>
      </c>
      <c r="I25" s="66">
        <v>2120.7600000000002</v>
      </c>
    </row>
    <row r="26" spans="1:11">
      <c r="B26" s="65" t="s">
        <v>9508</v>
      </c>
      <c r="C26" s="65" t="s">
        <v>9516</v>
      </c>
      <c r="E26" s="65" t="s">
        <v>6211</v>
      </c>
      <c r="I26" s="66">
        <v>3301.9</v>
      </c>
    </row>
    <row r="27" spans="1:11">
      <c r="B27" s="65" t="s">
        <v>9508</v>
      </c>
      <c r="C27" s="65" t="s">
        <v>9517</v>
      </c>
      <c r="E27" s="65" t="s">
        <v>8606</v>
      </c>
      <c r="I27" s="66">
        <v>1018</v>
      </c>
    </row>
    <row r="28" spans="1:11">
      <c r="B28" s="65" t="s">
        <v>9508</v>
      </c>
      <c r="C28" s="65" t="s">
        <v>9518</v>
      </c>
      <c r="E28" s="65" t="s">
        <v>9519</v>
      </c>
      <c r="I28" s="66">
        <v>74.400000000000006</v>
      </c>
    </row>
    <row r="29" spans="1:11">
      <c r="B29" s="65" t="s">
        <v>9508</v>
      </c>
      <c r="C29" s="65" t="s">
        <v>9520</v>
      </c>
      <c r="E29" s="65" t="s">
        <v>9521</v>
      </c>
      <c r="I29" s="66">
        <v>3529.06</v>
      </c>
    </row>
    <row r="30" spans="1:11">
      <c r="B30" s="65" t="s">
        <v>9508</v>
      </c>
      <c r="C30" s="65" t="s">
        <v>9522</v>
      </c>
      <c r="E30" s="65" t="s">
        <v>8072</v>
      </c>
      <c r="I30" s="66">
        <v>4277.8900000000003</v>
      </c>
    </row>
    <row r="31" spans="1:11">
      <c r="B31" s="65" t="s">
        <v>9508</v>
      </c>
      <c r="C31" s="65" t="s">
        <v>9523</v>
      </c>
      <c r="E31" s="65" t="s">
        <v>9524</v>
      </c>
      <c r="I31" s="66">
        <v>2446.86</v>
      </c>
    </row>
    <row r="32" spans="1:11">
      <c r="B32" s="65" t="s">
        <v>9508</v>
      </c>
      <c r="C32" s="65" t="s">
        <v>9525</v>
      </c>
      <c r="E32" s="65" t="s">
        <v>9526</v>
      </c>
      <c r="I32" s="66">
        <v>100.5</v>
      </c>
    </row>
    <row r="33" spans="2:9">
      <c r="B33" s="65" t="s">
        <v>9508</v>
      </c>
      <c r="C33" s="65" t="s">
        <v>9527</v>
      </c>
      <c r="E33" s="65" t="s">
        <v>2636</v>
      </c>
      <c r="I33" s="66">
        <v>1059.96</v>
      </c>
    </row>
    <row r="34" spans="2:9">
      <c r="B34" s="65" t="s">
        <v>9508</v>
      </c>
      <c r="C34" s="65" t="s">
        <v>9528</v>
      </c>
      <c r="E34" s="65" t="s">
        <v>3480</v>
      </c>
      <c r="I34" s="66">
        <v>279.06</v>
      </c>
    </row>
    <row r="35" spans="2:9">
      <c r="B35" s="65" t="s">
        <v>9508</v>
      </c>
      <c r="C35" s="65" t="s">
        <v>9529</v>
      </c>
      <c r="E35" s="65" t="s">
        <v>9530</v>
      </c>
      <c r="I35" s="66">
        <v>8436.7199999999993</v>
      </c>
    </row>
    <row r="36" spans="2:9">
      <c r="B36" s="65" t="s">
        <v>9508</v>
      </c>
      <c r="C36" s="65" t="s">
        <v>9531</v>
      </c>
      <c r="E36" s="65" t="s">
        <v>2112</v>
      </c>
      <c r="I36" s="66">
        <v>62940.1</v>
      </c>
    </row>
    <row r="37" spans="2:9">
      <c r="B37" s="65" t="s">
        <v>9508</v>
      </c>
      <c r="C37" s="65" t="s">
        <v>9532</v>
      </c>
      <c r="E37" s="65" t="s">
        <v>3110</v>
      </c>
      <c r="I37" s="66">
        <v>49.5</v>
      </c>
    </row>
    <row r="38" spans="2:9">
      <c r="B38" s="65" t="s">
        <v>9508</v>
      </c>
      <c r="C38" s="65" t="s">
        <v>9533</v>
      </c>
      <c r="E38" s="65" t="s">
        <v>3132</v>
      </c>
      <c r="I38" s="66">
        <v>15</v>
      </c>
    </row>
    <row r="39" spans="2:9">
      <c r="B39" s="65" t="s">
        <v>9508</v>
      </c>
      <c r="C39" s="65" t="s">
        <v>9534</v>
      </c>
      <c r="E39" s="65" t="s">
        <v>3154</v>
      </c>
      <c r="I39" s="66">
        <v>301.5</v>
      </c>
    </row>
    <row r="40" spans="2:9">
      <c r="B40" s="65" t="s">
        <v>9508</v>
      </c>
      <c r="C40" s="65" t="s">
        <v>9535</v>
      </c>
      <c r="E40" s="65" t="s">
        <v>9536</v>
      </c>
      <c r="I40" s="66">
        <v>2022.28</v>
      </c>
    </row>
    <row r="41" spans="2:9">
      <c r="B41" s="65" t="s">
        <v>9508</v>
      </c>
      <c r="C41" s="65" t="s">
        <v>9537</v>
      </c>
      <c r="E41" s="65" t="s">
        <v>9538</v>
      </c>
      <c r="I41" s="66">
        <v>36</v>
      </c>
    </row>
    <row r="42" spans="2:9">
      <c r="B42" s="65" t="s">
        <v>9508</v>
      </c>
      <c r="C42" s="65" t="s">
        <v>9539</v>
      </c>
      <c r="E42" s="65" t="s">
        <v>6670</v>
      </c>
      <c r="I42" s="66">
        <v>11721.16</v>
      </c>
    </row>
    <row r="43" spans="2:9">
      <c r="B43" s="65" t="s">
        <v>9508</v>
      </c>
      <c r="C43" s="65" t="s">
        <v>9540</v>
      </c>
      <c r="E43" s="65" t="s">
        <v>1974</v>
      </c>
      <c r="I43" s="66">
        <v>3027.8</v>
      </c>
    </row>
    <row r="44" spans="2:9">
      <c r="B44" s="65" t="s">
        <v>9508</v>
      </c>
      <c r="C44" s="65" t="s">
        <v>9541</v>
      </c>
      <c r="E44" s="65" t="s">
        <v>9542</v>
      </c>
      <c r="I44" s="66">
        <v>3713.68</v>
      </c>
    </row>
    <row r="45" spans="2:9">
      <c r="B45" s="65" t="s">
        <v>9508</v>
      </c>
      <c r="C45" s="65" t="s">
        <v>9543</v>
      </c>
      <c r="E45" s="65" t="s">
        <v>1948</v>
      </c>
      <c r="I45" s="66">
        <v>1116.72</v>
      </c>
    </row>
    <row r="46" spans="2:9">
      <c r="B46" s="65" t="s">
        <v>9508</v>
      </c>
      <c r="C46" s="65" t="s">
        <v>9544</v>
      </c>
      <c r="E46" s="65" t="s">
        <v>8969</v>
      </c>
      <c r="I46" s="66">
        <v>16.5</v>
      </c>
    </row>
    <row r="47" spans="2:9">
      <c r="B47" s="65" t="s">
        <v>9508</v>
      </c>
      <c r="C47" s="65" t="s">
        <v>9545</v>
      </c>
      <c r="E47" s="65" t="s">
        <v>9546</v>
      </c>
      <c r="I47" s="66">
        <v>10364.84</v>
      </c>
    </row>
    <row r="48" spans="2:9">
      <c r="B48" s="65" t="s">
        <v>9508</v>
      </c>
      <c r="C48" s="65" t="s">
        <v>9547</v>
      </c>
      <c r="E48" s="65" t="s">
        <v>9548</v>
      </c>
      <c r="I48" s="66">
        <v>336.6</v>
      </c>
    </row>
    <row r="49" spans="1:11">
      <c r="B49" s="65" t="s">
        <v>9508</v>
      </c>
      <c r="C49" s="65" t="s">
        <v>9549</v>
      </c>
      <c r="E49" s="65" t="s">
        <v>9550</v>
      </c>
      <c r="I49" s="66">
        <v>510.54</v>
      </c>
    </row>
    <row r="50" spans="1:11">
      <c r="B50" s="65" t="s">
        <v>9508</v>
      </c>
      <c r="C50" s="65" t="s">
        <v>9551</v>
      </c>
      <c r="E50" s="65" t="s">
        <v>2790</v>
      </c>
      <c r="I50" s="66">
        <v>3607.58</v>
      </c>
    </row>
    <row r="51" spans="1:11">
      <c r="B51" s="65" t="s">
        <v>9508</v>
      </c>
      <c r="C51" s="65" t="s">
        <v>9552</v>
      </c>
      <c r="E51" s="65" t="s">
        <v>1622</v>
      </c>
      <c r="I51" s="66">
        <v>8218.7199999999993</v>
      </c>
    </row>
    <row r="52" spans="1:11">
      <c r="B52" s="65" t="s">
        <v>9508</v>
      </c>
      <c r="C52" s="65" t="s">
        <v>9553</v>
      </c>
      <c r="E52" s="65" t="s">
        <v>9554</v>
      </c>
      <c r="I52" s="66">
        <v>2676.33</v>
      </c>
    </row>
    <row r="53" spans="1:11">
      <c r="B53" s="65" t="s">
        <v>9508</v>
      </c>
      <c r="C53" s="65" t="s">
        <v>9555</v>
      </c>
      <c r="E53" s="65" t="s">
        <v>2684</v>
      </c>
      <c r="I53" s="66">
        <v>3513.32</v>
      </c>
    </row>
    <row r="54" spans="1:11">
      <c r="A54" s="65" t="s">
        <v>9556</v>
      </c>
      <c r="D54" s="65" t="s">
        <v>9557</v>
      </c>
      <c r="K54" s="66">
        <v>36269.32</v>
      </c>
    </row>
    <row r="55" spans="1:11">
      <c r="B55" s="65" t="s">
        <v>9508</v>
      </c>
      <c r="C55" s="65" t="s">
        <v>9509</v>
      </c>
      <c r="E55" s="65" t="s">
        <v>9510</v>
      </c>
      <c r="I55" s="66">
        <v>1548.01</v>
      </c>
    </row>
    <row r="56" spans="1:11">
      <c r="B56" s="65" t="s">
        <v>9508</v>
      </c>
      <c r="C56" s="65" t="s">
        <v>9511</v>
      </c>
      <c r="E56" s="65" t="s">
        <v>3240</v>
      </c>
      <c r="I56" s="66">
        <v>619.57000000000005</v>
      </c>
    </row>
    <row r="57" spans="1:11">
      <c r="B57" s="65" t="s">
        <v>9508</v>
      </c>
      <c r="C57" s="65" t="s">
        <v>9514</v>
      </c>
      <c r="E57" s="65" t="s">
        <v>9515</v>
      </c>
      <c r="I57" s="66">
        <v>60.54</v>
      </c>
    </row>
    <row r="58" spans="1:11">
      <c r="B58" s="65" t="s">
        <v>9508</v>
      </c>
      <c r="C58" s="65" t="s">
        <v>9516</v>
      </c>
      <c r="E58" s="65" t="s">
        <v>6211</v>
      </c>
      <c r="I58" s="66">
        <v>1830.24</v>
      </c>
    </row>
    <row r="59" spans="1:11">
      <c r="B59" s="65" t="s">
        <v>9508</v>
      </c>
      <c r="C59" s="65" t="s">
        <v>9517</v>
      </c>
      <c r="E59" s="65" t="s">
        <v>8606</v>
      </c>
      <c r="I59" s="66">
        <v>613.83000000000004</v>
      </c>
    </row>
    <row r="60" spans="1:11">
      <c r="B60" s="65" t="s">
        <v>9508</v>
      </c>
      <c r="C60" s="65" t="s">
        <v>9518</v>
      </c>
      <c r="E60" s="65" t="s">
        <v>9519</v>
      </c>
      <c r="I60" s="66">
        <v>1.6</v>
      </c>
    </row>
    <row r="61" spans="1:11">
      <c r="B61" s="65" t="s">
        <v>9508</v>
      </c>
      <c r="C61" s="65" t="s">
        <v>9520</v>
      </c>
      <c r="E61" s="65" t="s">
        <v>9521</v>
      </c>
      <c r="I61" s="66">
        <v>1049.54</v>
      </c>
    </row>
    <row r="62" spans="1:11">
      <c r="B62" s="65" t="s">
        <v>9508</v>
      </c>
      <c r="C62" s="65" t="s">
        <v>9522</v>
      </c>
      <c r="E62" s="65" t="s">
        <v>8072</v>
      </c>
      <c r="I62" s="66">
        <v>2964.02</v>
      </c>
    </row>
    <row r="63" spans="1:11">
      <c r="B63" s="65" t="s">
        <v>9508</v>
      </c>
      <c r="C63" s="65" t="s">
        <v>9523</v>
      </c>
      <c r="E63" s="65" t="s">
        <v>9524</v>
      </c>
      <c r="I63" s="66">
        <v>1272.95</v>
      </c>
    </row>
    <row r="64" spans="1:11">
      <c r="B64" s="65" t="s">
        <v>9508</v>
      </c>
      <c r="C64" s="65" t="s">
        <v>9525</v>
      </c>
      <c r="E64" s="65" t="s">
        <v>9526</v>
      </c>
      <c r="I64" s="66">
        <v>30.4</v>
      </c>
    </row>
    <row r="65" spans="2:9">
      <c r="B65" s="65" t="s">
        <v>9508</v>
      </c>
      <c r="C65" s="65" t="s">
        <v>9527</v>
      </c>
      <c r="E65" s="65" t="s">
        <v>2636</v>
      </c>
      <c r="I65" s="66">
        <v>197.04</v>
      </c>
    </row>
    <row r="66" spans="2:9">
      <c r="B66" s="65" t="s">
        <v>9508</v>
      </c>
      <c r="C66" s="65" t="s">
        <v>9528</v>
      </c>
      <c r="E66" s="65" t="s">
        <v>3480</v>
      </c>
      <c r="I66" s="66">
        <v>34.64</v>
      </c>
    </row>
    <row r="67" spans="2:9">
      <c r="B67" s="65" t="s">
        <v>9508</v>
      </c>
      <c r="C67" s="65" t="s">
        <v>9529</v>
      </c>
      <c r="E67" s="65" t="s">
        <v>9530</v>
      </c>
      <c r="I67" s="66">
        <v>4008.65</v>
      </c>
    </row>
    <row r="68" spans="2:9">
      <c r="B68" s="65" t="s">
        <v>9508</v>
      </c>
      <c r="C68" s="65" t="s">
        <v>9531</v>
      </c>
      <c r="E68" s="65" t="s">
        <v>2112</v>
      </c>
      <c r="I68" s="66">
        <v>10063.86</v>
      </c>
    </row>
    <row r="69" spans="2:9">
      <c r="B69" s="65" t="s">
        <v>9508</v>
      </c>
      <c r="C69" s="65" t="s">
        <v>9532</v>
      </c>
      <c r="E69" s="65" t="s">
        <v>3110</v>
      </c>
      <c r="I69" s="66">
        <v>26.77</v>
      </c>
    </row>
    <row r="70" spans="2:9">
      <c r="B70" s="65" t="s">
        <v>9508</v>
      </c>
      <c r="C70" s="65" t="s">
        <v>9533</v>
      </c>
      <c r="E70" s="65" t="s">
        <v>3132</v>
      </c>
      <c r="I70" s="66">
        <v>0.01</v>
      </c>
    </row>
    <row r="71" spans="2:9">
      <c r="B71" s="65" t="s">
        <v>9508</v>
      </c>
      <c r="C71" s="65" t="s">
        <v>9534</v>
      </c>
      <c r="E71" s="65" t="s">
        <v>3154</v>
      </c>
      <c r="I71" s="66">
        <v>117.06</v>
      </c>
    </row>
    <row r="72" spans="2:9">
      <c r="B72" s="65" t="s">
        <v>9508</v>
      </c>
      <c r="C72" s="65" t="s">
        <v>9535</v>
      </c>
      <c r="E72" s="65" t="s">
        <v>9536</v>
      </c>
      <c r="I72" s="66">
        <v>316.82</v>
      </c>
    </row>
    <row r="73" spans="2:9">
      <c r="B73" s="65" t="s">
        <v>9508</v>
      </c>
      <c r="C73" s="65" t="s">
        <v>9537</v>
      </c>
      <c r="E73" s="65" t="s">
        <v>9538</v>
      </c>
      <c r="I73" s="66">
        <v>4.8600000000000003</v>
      </c>
    </row>
    <row r="74" spans="2:9">
      <c r="B74" s="65" t="s">
        <v>9508</v>
      </c>
      <c r="C74" s="65" t="s">
        <v>9539</v>
      </c>
      <c r="E74" s="65" t="s">
        <v>6670</v>
      </c>
      <c r="I74" s="66">
        <v>5267.05</v>
      </c>
    </row>
    <row r="75" spans="2:9">
      <c r="B75" s="65" t="s">
        <v>9508</v>
      </c>
      <c r="C75" s="65" t="s">
        <v>9540</v>
      </c>
      <c r="E75" s="65" t="s">
        <v>1974</v>
      </c>
      <c r="I75" s="66">
        <v>334.61</v>
      </c>
    </row>
    <row r="76" spans="2:9">
      <c r="B76" s="65" t="s">
        <v>9508</v>
      </c>
      <c r="C76" s="65" t="s">
        <v>9541</v>
      </c>
      <c r="E76" s="65" t="s">
        <v>9542</v>
      </c>
      <c r="I76" s="66">
        <v>449.82</v>
      </c>
    </row>
    <row r="77" spans="2:9">
      <c r="B77" s="65" t="s">
        <v>9508</v>
      </c>
      <c r="C77" s="65" t="s">
        <v>9545</v>
      </c>
      <c r="E77" s="65" t="s">
        <v>9546</v>
      </c>
      <c r="I77" s="66">
        <v>3895.1</v>
      </c>
    </row>
    <row r="78" spans="2:9">
      <c r="B78" s="65" t="s">
        <v>9508</v>
      </c>
      <c r="C78" s="65" t="s">
        <v>9547</v>
      </c>
      <c r="E78" s="65" t="s">
        <v>9548</v>
      </c>
      <c r="I78" s="66">
        <v>17.309999999999999</v>
      </c>
    </row>
    <row r="79" spans="2:9">
      <c r="B79" s="65" t="s">
        <v>9508</v>
      </c>
      <c r="C79" s="65" t="s">
        <v>9549</v>
      </c>
      <c r="E79" s="65" t="s">
        <v>9550</v>
      </c>
      <c r="I79" s="66">
        <v>69.819999999999993</v>
      </c>
    </row>
    <row r="80" spans="2:9">
      <c r="B80" s="65" t="s">
        <v>9508</v>
      </c>
      <c r="C80" s="65" t="s">
        <v>9551</v>
      </c>
      <c r="E80" s="65" t="s">
        <v>2790</v>
      </c>
      <c r="I80" s="66">
        <v>319.73</v>
      </c>
    </row>
    <row r="81" spans="1:11">
      <c r="B81" s="65" t="s">
        <v>9508</v>
      </c>
      <c r="C81" s="65" t="s">
        <v>9552</v>
      </c>
      <c r="E81" s="65" t="s">
        <v>1622</v>
      </c>
      <c r="I81" s="66">
        <v>613.58000000000004</v>
      </c>
    </row>
    <row r="82" spans="1:11">
      <c r="B82" s="65" t="s">
        <v>9508</v>
      </c>
      <c r="C82" s="65" t="s">
        <v>9553</v>
      </c>
      <c r="E82" s="65" t="s">
        <v>9554</v>
      </c>
      <c r="I82" s="66">
        <v>190.72</v>
      </c>
    </row>
    <row r="83" spans="1:11">
      <c r="B83" s="65" t="s">
        <v>9508</v>
      </c>
      <c r="C83" s="65" t="s">
        <v>9555</v>
      </c>
      <c r="E83" s="65" t="s">
        <v>2684</v>
      </c>
      <c r="I83" s="66">
        <v>351.17</v>
      </c>
    </row>
    <row r="84" spans="1:11">
      <c r="A84" s="65" t="s">
        <v>9558</v>
      </c>
      <c r="D84" s="65" t="s">
        <v>9559</v>
      </c>
      <c r="K84" s="66">
        <v>13672.83</v>
      </c>
    </row>
    <row r="85" spans="1:11">
      <c r="B85" s="65" t="s">
        <v>9508</v>
      </c>
      <c r="C85" s="65" t="s">
        <v>9509</v>
      </c>
      <c r="E85" s="65" t="s">
        <v>9510</v>
      </c>
      <c r="I85" s="66">
        <v>229.68</v>
      </c>
    </row>
    <row r="86" spans="1:11">
      <c r="B86" s="65" t="s">
        <v>9508</v>
      </c>
      <c r="C86" s="65" t="s">
        <v>9511</v>
      </c>
      <c r="E86" s="65" t="s">
        <v>3240</v>
      </c>
      <c r="I86" s="66">
        <v>411.54</v>
      </c>
    </row>
    <row r="87" spans="1:11">
      <c r="B87" s="65" t="s">
        <v>9508</v>
      </c>
      <c r="C87" s="65" t="s">
        <v>9514</v>
      </c>
      <c r="E87" s="65" t="s">
        <v>9515</v>
      </c>
      <c r="I87" s="66">
        <v>23.03</v>
      </c>
    </row>
    <row r="88" spans="1:11">
      <c r="B88" s="65" t="s">
        <v>9508</v>
      </c>
      <c r="C88" s="65" t="s">
        <v>9516</v>
      </c>
      <c r="E88" s="65" t="s">
        <v>6211</v>
      </c>
      <c r="I88" s="66">
        <v>632.16999999999996</v>
      </c>
    </row>
    <row r="89" spans="1:11">
      <c r="B89" s="65" t="s">
        <v>9508</v>
      </c>
      <c r="C89" s="65" t="s">
        <v>9517</v>
      </c>
      <c r="E89" s="65" t="s">
        <v>8606</v>
      </c>
      <c r="I89" s="66">
        <v>133.13</v>
      </c>
    </row>
    <row r="90" spans="1:11">
      <c r="B90" s="65" t="s">
        <v>9508</v>
      </c>
      <c r="C90" s="65" t="s">
        <v>9518</v>
      </c>
      <c r="E90" s="65" t="s">
        <v>9519</v>
      </c>
      <c r="I90" s="66">
        <v>0.01</v>
      </c>
    </row>
    <row r="91" spans="1:11">
      <c r="B91" s="65" t="s">
        <v>9508</v>
      </c>
      <c r="C91" s="65" t="s">
        <v>9520</v>
      </c>
      <c r="E91" s="65" t="s">
        <v>9521</v>
      </c>
      <c r="I91" s="66">
        <v>530.35</v>
      </c>
    </row>
    <row r="92" spans="1:11">
      <c r="B92" s="65" t="s">
        <v>9508</v>
      </c>
      <c r="C92" s="65" t="s">
        <v>9522</v>
      </c>
      <c r="E92" s="65" t="s">
        <v>8072</v>
      </c>
      <c r="I92" s="66">
        <v>528.48</v>
      </c>
    </row>
    <row r="93" spans="1:11">
      <c r="B93" s="65" t="s">
        <v>9508</v>
      </c>
      <c r="C93" s="65" t="s">
        <v>9523</v>
      </c>
      <c r="E93" s="65" t="s">
        <v>9524</v>
      </c>
      <c r="I93" s="66">
        <v>255.78</v>
      </c>
    </row>
    <row r="94" spans="1:11">
      <c r="B94" s="65" t="s">
        <v>9508</v>
      </c>
      <c r="C94" s="65" t="s">
        <v>9525</v>
      </c>
      <c r="E94" s="65" t="s">
        <v>9526</v>
      </c>
      <c r="I94" s="66">
        <v>9.43</v>
      </c>
    </row>
    <row r="95" spans="1:11">
      <c r="B95" s="65" t="s">
        <v>9508</v>
      </c>
      <c r="C95" s="65" t="s">
        <v>9527</v>
      </c>
      <c r="E95" s="65" t="s">
        <v>2636</v>
      </c>
      <c r="I95" s="66">
        <v>114.29</v>
      </c>
    </row>
    <row r="96" spans="1:11">
      <c r="B96" s="65" t="s">
        <v>9508</v>
      </c>
      <c r="C96" s="65" t="s">
        <v>9528</v>
      </c>
      <c r="E96" s="65" t="s">
        <v>3480</v>
      </c>
      <c r="I96" s="66">
        <v>4.1500000000000004</v>
      </c>
    </row>
    <row r="97" spans="2:9">
      <c r="B97" s="65" t="s">
        <v>9508</v>
      </c>
      <c r="C97" s="65" t="s">
        <v>9529</v>
      </c>
      <c r="E97" s="65" t="s">
        <v>9530</v>
      </c>
      <c r="I97" s="66">
        <v>1190.82</v>
      </c>
    </row>
    <row r="98" spans="2:9">
      <c r="B98" s="65" t="s">
        <v>9508</v>
      </c>
      <c r="C98" s="65" t="s">
        <v>9531</v>
      </c>
      <c r="E98" s="65" t="s">
        <v>2112</v>
      </c>
      <c r="I98" s="66">
        <v>5993.59</v>
      </c>
    </row>
    <row r="99" spans="2:9">
      <c r="B99" s="65" t="s">
        <v>9508</v>
      </c>
      <c r="C99" s="65" t="s">
        <v>9532</v>
      </c>
      <c r="E99" s="65" t="s">
        <v>3110</v>
      </c>
      <c r="I99" s="66">
        <v>16.25</v>
      </c>
    </row>
    <row r="100" spans="2:9">
      <c r="B100" s="65" t="s">
        <v>9508</v>
      </c>
      <c r="C100" s="65" t="s">
        <v>9534</v>
      </c>
      <c r="E100" s="65" t="s">
        <v>3154</v>
      </c>
      <c r="I100" s="66">
        <v>21.66</v>
      </c>
    </row>
    <row r="101" spans="2:9">
      <c r="B101" s="65" t="s">
        <v>9508</v>
      </c>
      <c r="C101" s="65" t="s">
        <v>9535</v>
      </c>
      <c r="E101" s="65" t="s">
        <v>9536</v>
      </c>
      <c r="I101" s="66">
        <v>74.48</v>
      </c>
    </row>
    <row r="102" spans="2:9">
      <c r="B102" s="65" t="s">
        <v>9508</v>
      </c>
      <c r="C102" s="65" t="s">
        <v>9537</v>
      </c>
      <c r="E102" s="65" t="s">
        <v>9538</v>
      </c>
      <c r="I102" s="66">
        <v>6.1</v>
      </c>
    </row>
    <row r="103" spans="2:9">
      <c r="B103" s="65" t="s">
        <v>9508</v>
      </c>
      <c r="C103" s="65" t="s">
        <v>9539</v>
      </c>
      <c r="E103" s="65" t="s">
        <v>6670</v>
      </c>
      <c r="I103" s="66">
        <v>1752.01</v>
      </c>
    </row>
    <row r="104" spans="2:9">
      <c r="B104" s="65" t="s">
        <v>9508</v>
      </c>
      <c r="C104" s="65" t="s">
        <v>9540</v>
      </c>
      <c r="E104" s="65" t="s">
        <v>1974</v>
      </c>
      <c r="I104" s="66">
        <v>73.150000000000006</v>
      </c>
    </row>
    <row r="105" spans="2:9">
      <c r="B105" s="65" t="s">
        <v>9508</v>
      </c>
      <c r="C105" s="65" t="s">
        <v>9541</v>
      </c>
      <c r="E105" s="65" t="s">
        <v>9542</v>
      </c>
      <c r="I105" s="66">
        <v>86.27</v>
      </c>
    </row>
    <row r="106" spans="2:9">
      <c r="B106" s="65" t="s">
        <v>9508</v>
      </c>
      <c r="C106" s="65" t="s">
        <v>9543</v>
      </c>
      <c r="E106" s="65" t="s">
        <v>1948</v>
      </c>
      <c r="I106" s="66">
        <v>7.55</v>
      </c>
    </row>
    <row r="107" spans="2:9">
      <c r="B107" s="65" t="s">
        <v>9508</v>
      </c>
      <c r="C107" s="65" t="s">
        <v>9544</v>
      </c>
      <c r="E107" s="65" t="s">
        <v>8969</v>
      </c>
      <c r="I107" s="66">
        <v>16</v>
      </c>
    </row>
    <row r="108" spans="2:9">
      <c r="B108" s="65" t="s">
        <v>9508</v>
      </c>
      <c r="C108" s="65" t="s">
        <v>9545</v>
      </c>
      <c r="E108" s="65" t="s">
        <v>9546</v>
      </c>
      <c r="I108" s="66">
        <v>853.16</v>
      </c>
    </row>
    <row r="109" spans="2:9">
      <c r="B109" s="65" t="s">
        <v>9508</v>
      </c>
      <c r="C109" s="65" t="s">
        <v>9547</v>
      </c>
      <c r="E109" s="65" t="s">
        <v>9548</v>
      </c>
      <c r="I109" s="66">
        <v>6.45</v>
      </c>
    </row>
    <row r="110" spans="2:9">
      <c r="B110" s="65" t="s">
        <v>9508</v>
      </c>
      <c r="C110" s="65" t="s">
        <v>9549</v>
      </c>
      <c r="E110" s="65" t="s">
        <v>9550</v>
      </c>
      <c r="I110" s="66">
        <v>103.33</v>
      </c>
    </row>
    <row r="111" spans="2:9">
      <c r="B111" s="65" t="s">
        <v>9508</v>
      </c>
      <c r="C111" s="65" t="s">
        <v>9551</v>
      </c>
      <c r="E111" s="65" t="s">
        <v>2790</v>
      </c>
      <c r="I111" s="66">
        <v>31.62</v>
      </c>
    </row>
    <row r="112" spans="2:9">
      <c r="B112" s="65" t="s">
        <v>9508</v>
      </c>
      <c r="C112" s="65" t="s">
        <v>9552</v>
      </c>
      <c r="E112" s="65" t="s">
        <v>1622</v>
      </c>
      <c r="I112" s="66">
        <v>454.1</v>
      </c>
    </row>
    <row r="113" spans="1:11">
      <c r="B113" s="65" t="s">
        <v>9508</v>
      </c>
      <c r="C113" s="65" t="s">
        <v>9553</v>
      </c>
      <c r="E113" s="65" t="s">
        <v>9554</v>
      </c>
      <c r="I113" s="66">
        <v>14.75</v>
      </c>
    </row>
    <row r="114" spans="1:11">
      <c r="B114" s="65" t="s">
        <v>9508</v>
      </c>
      <c r="C114" s="65" t="s">
        <v>9555</v>
      </c>
      <c r="E114" s="65" t="s">
        <v>2684</v>
      </c>
      <c r="I114" s="66">
        <v>99.5</v>
      </c>
    </row>
    <row r="115" spans="1:11">
      <c r="A115" s="65" t="s">
        <v>9560</v>
      </c>
      <c r="D115" s="65" t="s">
        <v>9561</v>
      </c>
      <c r="K115" s="66">
        <v>200631.07</v>
      </c>
    </row>
    <row r="116" spans="1:11">
      <c r="B116" s="65" t="s">
        <v>9508</v>
      </c>
      <c r="C116" s="65" t="s">
        <v>9509</v>
      </c>
      <c r="E116" s="65" t="s">
        <v>9510</v>
      </c>
      <c r="I116" s="66">
        <v>1512.66</v>
      </c>
    </row>
    <row r="117" spans="1:11">
      <c r="B117" s="65" t="s">
        <v>9508</v>
      </c>
      <c r="C117" s="65" t="s">
        <v>9511</v>
      </c>
      <c r="E117" s="65" t="s">
        <v>3240</v>
      </c>
      <c r="I117" s="66">
        <v>791.04</v>
      </c>
    </row>
    <row r="118" spans="1:11">
      <c r="B118" s="65" t="s">
        <v>9508</v>
      </c>
      <c r="C118" s="65" t="s">
        <v>11510</v>
      </c>
      <c r="E118" s="65" t="s">
        <v>3232</v>
      </c>
      <c r="I118" s="66">
        <v>-3.47</v>
      </c>
    </row>
    <row r="119" spans="1:11">
      <c r="B119" s="65" t="s">
        <v>9508</v>
      </c>
      <c r="C119" s="65" t="s">
        <v>9514</v>
      </c>
      <c r="E119" s="65" t="s">
        <v>9515</v>
      </c>
      <c r="I119" s="66">
        <v>311.47000000000003</v>
      </c>
    </row>
    <row r="120" spans="1:11">
      <c r="B120" s="65" t="s">
        <v>9508</v>
      </c>
      <c r="C120" s="65" t="s">
        <v>9516</v>
      </c>
      <c r="E120" s="65" t="s">
        <v>6211</v>
      </c>
      <c r="I120" s="66">
        <v>2103.4499999999998</v>
      </c>
    </row>
    <row r="121" spans="1:11">
      <c r="B121" s="65" t="s">
        <v>9508</v>
      </c>
      <c r="C121" s="65" t="s">
        <v>9517</v>
      </c>
      <c r="E121" s="65" t="s">
        <v>8606</v>
      </c>
      <c r="I121" s="66">
        <v>1464.87</v>
      </c>
    </row>
    <row r="122" spans="1:11">
      <c r="B122" s="65" t="s">
        <v>9508</v>
      </c>
      <c r="C122" s="65" t="s">
        <v>9518</v>
      </c>
      <c r="E122" s="65" t="s">
        <v>9519</v>
      </c>
      <c r="I122" s="66">
        <v>0.42</v>
      </c>
    </row>
    <row r="123" spans="1:11">
      <c r="B123" s="65" t="s">
        <v>9508</v>
      </c>
      <c r="C123" s="65" t="s">
        <v>9520</v>
      </c>
      <c r="E123" s="65" t="s">
        <v>9521</v>
      </c>
      <c r="I123" s="66">
        <v>2231.88</v>
      </c>
    </row>
    <row r="124" spans="1:11">
      <c r="B124" s="65" t="s">
        <v>9508</v>
      </c>
      <c r="C124" s="65" t="s">
        <v>9522</v>
      </c>
      <c r="E124" s="65" t="s">
        <v>8072</v>
      </c>
      <c r="I124" s="66">
        <v>2235.44</v>
      </c>
    </row>
    <row r="125" spans="1:11">
      <c r="B125" s="65" t="s">
        <v>9508</v>
      </c>
      <c r="C125" s="65" t="s">
        <v>9523</v>
      </c>
      <c r="E125" s="65" t="s">
        <v>9524</v>
      </c>
      <c r="I125" s="66">
        <v>2875.95</v>
      </c>
    </row>
    <row r="126" spans="1:11">
      <c r="B126" s="65" t="s">
        <v>9508</v>
      </c>
      <c r="C126" s="65" t="s">
        <v>9525</v>
      </c>
      <c r="E126" s="65" t="s">
        <v>9526</v>
      </c>
      <c r="I126" s="66">
        <v>101.02</v>
      </c>
    </row>
    <row r="127" spans="1:11">
      <c r="B127" s="65" t="s">
        <v>9508</v>
      </c>
      <c r="C127" s="65" t="s">
        <v>9527</v>
      </c>
      <c r="E127" s="65" t="s">
        <v>2636</v>
      </c>
      <c r="I127" s="66">
        <v>1906.18</v>
      </c>
    </row>
    <row r="128" spans="1:11">
      <c r="B128" s="65" t="s">
        <v>9508</v>
      </c>
      <c r="C128" s="65" t="s">
        <v>9528</v>
      </c>
      <c r="E128" s="65" t="s">
        <v>3480</v>
      </c>
      <c r="I128" s="66">
        <v>123.72</v>
      </c>
    </row>
    <row r="129" spans="2:9">
      <c r="B129" s="65" t="s">
        <v>9508</v>
      </c>
      <c r="C129" s="65" t="s">
        <v>9529</v>
      </c>
      <c r="E129" s="65" t="s">
        <v>9530</v>
      </c>
      <c r="I129" s="66">
        <v>9254.15</v>
      </c>
    </row>
    <row r="130" spans="2:9">
      <c r="B130" s="65" t="s">
        <v>9508</v>
      </c>
      <c r="C130" s="65" t="s">
        <v>9531</v>
      </c>
      <c r="E130" s="65" t="s">
        <v>2112</v>
      </c>
      <c r="I130" s="66">
        <v>151119.01999999999</v>
      </c>
    </row>
    <row r="131" spans="2:9">
      <c r="B131" s="65" t="s">
        <v>9508</v>
      </c>
      <c r="C131" s="65" t="s">
        <v>9532</v>
      </c>
      <c r="E131" s="65" t="s">
        <v>3110</v>
      </c>
      <c r="I131" s="66">
        <v>15</v>
      </c>
    </row>
    <row r="132" spans="2:9">
      <c r="B132" s="65" t="s">
        <v>9508</v>
      </c>
      <c r="C132" s="65" t="s">
        <v>9533</v>
      </c>
      <c r="E132" s="65" t="s">
        <v>3132</v>
      </c>
      <c r="I132" s="66">
        <v>2.65</v>
      </c>
    </row>
    <row r="133" spans="2:9">
      <c r="B133" s="65" t="s">
        <v>9508</v>
      </c>
      <c r="C133" s="65" t="s">
        <v>9534</v>
      </c>
      <c r="E133" s="65" t="s">
        <v>3154</v>
      </c>
      <c r="I133" s="66">
        <v>81.540000000000006</v>
      </c>
    </row>
    <row r="134" spans="2:9">
      <c r="B134" s="65" t="s">
        <v>9508</v>
      </c>
      <c r="C134" s="65" t="s">
        <v>9535</v>
      </c>
      <c r="E134" s="65" t="s">
        <v>9536</v>
      </c>
      <c r="I134" s="66">
        <v>444.87</v>
      </c>
    </row>
    <row r="135" spans="2:9">
      <c r="B135" s="65" t="s">
        <v>9508</v>
      </c>
      <c r="C135" s="65" t="s">
        <v>9537</v>
      </c>
      <c r="E135" s="65" t="s">
        <v>9538</v>
      </c>
      <c r="I135" s="66">
        <v>0.92</v>
      </c>
    </row>
    <row r="136" spans="2:9">
      <c r="B136" s="65" t="s">
        <v>9508</v>
      </c>
      <c r="C136" s="65" t="s">
        <v>9539</v>
      </c>
      <c r="E136" s="65" t="s">
        <v>6670</v>
      </c>
      <c r="I136" s="66">
        <v>16453.32</v>
      </c>
    </row>
    <row r="137" spans="2:9">
      <c r="B137" s="65" t="s">
        <v>9508</v>
      </c>
      <c r="C137" s="65" t="s">
        <v>9540</v>
      </c>
      <c r="E137" s="65" t="s">
        <v>1974</v>
      </c>
      <c r="I137" s="66">
        <v>1230.28</v>
      </c>
    </row>
    <row r="138" spans="2:9">
      <c r="B138" s="65" t="s">
        <v>9508</v>
      </c>
      <c r="C138" s="65" t="s">
        <v>9541</v>
      </c>
      <c r="E138" s="65" t="s">
        <v>9542</v>
      </c>
      <c r="I138" s="66">
        <v>476.1</v>
      </c>
    </row>
    <row r="139" spans="2:9">
      <c r="B139" s="65" t="s">
        <v>9508</v>
      </c>
      <c r="C139" s="65" t="s">
        <v>9544</v>
      </c>
      <c r="E139" s="65" t="s">
        <v>8969</v>
      </c>
      <c r="I139" s="66">
        <v>1.19</v>
      </c>
    </row>
    <row r="140" spans="2:9">
      <c r="B140" s="65" t="s">
        <v>9508</v>
      </c>
      <c r="C140" s="65" t="s">
        <v>9545</v>
      </c>
      <c r="E140" s="65" t="s">
        <v>9546</v>
      </c>
      <c r="I140" s="66">
        <v>3857.61</v>
      </c>
    </row>
    <row r="141" spans="2:9">
      <c r="B141" s="65" t="s">
        <v>9508</v>
      </c>
      <c r="C141" s="65" t="s">
        <v>9547</v>
      </c>
      <c r="E141" s="65" t="s">
        <v>9548</v>
      </c>
      <c r="I141" s="66">
        <v>2.16</v>
      </c>
    </row>
    <row r="142" spans="2:9">
      <c r="B142" s="65" t="s">
        <v>9508</v>
      </c>
      <c r="C142" s="65" t="s">
        <v>9549</v>
      </c>
      <c r="E142" s="65" t="s">
        <v>9550</v>
      </c>
      <c r="I142" s="66">
        <v>149.22999999999999</v>
      </c>
    </row>
    <row r="143" spans="2:9">
      <c r="B143" s="65" t="s">
        <v>9508</v>
      </c>
      <c r="C143" s="65" t="s">
        <v>9551</v>
      </c>
      <c r="E143" s="65" t="s">
        <v>2790</v>
      </c>
      <c r="I143" s="66">
        <v>589.94000000000005</v>
      </c>
    </row>
    <row r="144" spans="2:9">
      <c r="B144" s="65" t="s">
        <v>9508</v>
      </c>
      <c r="C144" s="65" t="s">
        <v>9552</v>
      </c>
      <c r="E144" s="65" t="s">
        <v>1622</v>
      </c>
      <c r="I144" s="66">
        <v>794.96</v>
      </c>
    </row>
    <row r="145" spans="1:11">
      <c r="B145" s="65" t="s">
        <v>9508</v>
      </c>
      <c r="C145" s="65" t="s">
        <v>9553</v>
      </c>
      <c r="E145" s="65" t="s">
        <v>9554</v>
      </c>
      <c r="I145" s="66">
        <v>90.05</v>
      </c>
    </row>
    <row r="146" spans="1:11">
      <c r="B146" s="65" t="s">
        <v>9508</v>
      </c>
      <c r="C146" s="65" t="s">
        <v>9555</v>
      </c>
      <c r="E146" s="65" t="s">
        <v>2684</v>
      </c>
      <c r="I146" s="66">
        <v>413.45</v>
      </c>
    </row>
    <row r="147" spans="1:11">
      <c r="A147" s="65" t="s">
        <v>9562</v>
      </c>
      <c r="D147" s="65" t="s">
        <v>9563</v>
      </c>
      <c r="K147" s="66">
        <v>2149.0700000000002</v>
      </c>
    </row>
    <row r="148" spans="1:11">
      <c r="B148" s="65" t="s">
        <v>9508</v>
      </c>
      <c r="C148" s="65" t="s">
        <v>9509</v>
      </c>
      <c r="E148" s="65" t="s">
        <v>9510</v>
      </c>
      <c r="I148" s="66">
        <v>17.62</v>
      </c>
    </row>
    <row r="149" spans="1:11">
      <c r="B149" s="65" t="s">
        <v>9508</v>
      </c>
      <c r="C149" s="65" t="s">
        <v>9516</v>
      </c>
      <c r="E149" s="65" t="s">
        <v>6211</v>
      </c>
      <c r="I149" s="66">
        <v>52.69</v>
      </c>
    </row>
    <row r="150" spans="1:11">
      <c r="B150" s="65" t="s">
        <v>9508</v>
      </c>
      <c r="C150" s="65" t="s">
        <v>9517</v>
      </c>
      <c r="E150" s="65" t="s">
        <v>8606</v>
      </c>
      <c r="I150" s="66">
        <v>14.06</v>
      </c>
    </row>
    <row r="151" spans="1:11">
      <c r="B151" s="65" t="s">
        <v>9508</v>
      </c>
      <c r="C151" s="65" t="s">
        <v>9520</v>
      </c>
      <c r="E151" s="65" t="s">
        <v>9521</v>
      </c>
      <c r="I151" s="66">
        <v>85.71</v>
      </c>
    </row>
    <row r="152" spans="1:11">
      <c r="B152" s="65" t="s">
        <v>9508</v>
      </c>
      <c r="C152" s="65" t="s">
        <v>9522</v>
      </c>
      <c r="E152" s="65" t="s">
        <v>8072</v>
      </c>
      <c r="I152" s="66">
        <v>69.489999999999995</v>
      </c>
    </row>
    <row r="153" spans="1:11">
      <c r="B153" s="65" t="s">
        <v>9508</v>
      </c>
      <c r="C153" s="65" t="s">
        <v>9523</v>
      </c>
      <c r="E153" s="65" t="s">
        <v>9524</v>
      </c>
      <c r="I153" s="66">
        <v>52.6</v>
      </c>
    </row>
    <row r="154" spans="1:11">
      <c r="B154" s="65" t="s">
        <v>9508</v>
      </c>
      <c r="C154" s="65" t="s">
        <v>9527</v>
      </c>
      <c r="E154" s="65" t="s">
        <v>2636</v>
      </c>
      <c r="I154" s="66">
        <v>0.08</v>
      </c>
    </row>
    <row r="155" spans="1:11">
      <c r="B155" s="65" t="s">
        <v>9508</v>
      </c>
      <c r="C155" s="65" t="s">
        <v>9529</v>
      </c>
      <c r="E155" s="65" t="s">
        <v>9530</v>
      </c>
      <c r="I155" s="66">
        <v>40.72</v>
      </c>
    </row>
    <row r="156" spans="1:11">
      <c r="B156" s="65" t="s">
        <v>9508</v>
      </c>
      <c r="C156" s="65" t="s">
        <v>9531</v>
      </c>
      <c r="E156" s="65" t="s">
        <v>2112</v>
      </c>
      <c r="I156" s="66">
        <v>958.73</v>
      </c>
    </row>
    <row r="157" spans="1:11">
      <c r="B157" s="65" t="s">
        <v>9508</v>
      </c>
      <c r="C157" s="65" t="s">
        <v>9534</v>
      </c>
      <c r="E157" s="65" t="s">
        <v>3154</v>
      </c>
      <c r="I157" s="66">
        <v>0.78</v>
      </c>
    </row>
    <row r="158" spans="1:11">
      <c r="B158" s="65" t="s">
        <v>9508</v>
      </c>
      <c r="C158" s="65" t="s">
        <v>9535</v>
      </c>
      <c r="E158" s="65" t="s">
        <v>9536</v>
      </c>
      <c r="I158" s="66">
        <v>1.27</v>
      </c>
    </row>
    <row r="159" spans="1:11">
      <c r="B159" s="65" t="s">
        <v>9508</v>
      </c>
      <c r="C159" s="65" t="s">
        <v>9539</v>
      </c>
      <c r="E159" s="65" t="s">
        <v>6670</v>
      </c>
      <c r="I159" s="66">
        <v>413.89</v>
      </c>
    </row>
    <row r="160" spans="1:11">
      <c r="B160" s="65" t="s">
        <v>9508</v>
      </c>
      <c r="C160" s="65" t="s">
        <v>9540</v>
      </c>
      <c r="E160" s="65" t="s">
        <v>1974</v>
      </c>
      <c r="I160" s="66">
        <v>13.8</v>
      </c>
    </row>
    <row r="161" spans="1:11">
      <c r="B161" s="65" t="s">
        <v>9508</v>
      </c>
      <c r="C161" s="65" t="s">
        <v>9541</v>
      </c>
      <c r="E161" s="65" t="s">
        <v>9542</v>
      </c>
      <c r="I161" s="66">
        <v>15.26</v>
      </c>
    </row>
    <row r="162" spans="1:11">
      <c r="B162" s="65" t="s">
        <v>9508</v>
      </c>
      <c r="C162" s="65" t="s">
        <v>9545</v>
      </c>
      <c r="E162" s="65" t="s">
        <v>9546</v>
      </c>
      <c r="I162" s="66">
        <v>385.36</v>
      </c>
    </row>
    <row r="163" spans="1:11">
      <c r="B163" s="65" t="s">
        <v>9508</v>
      </c>
      <c r="C163" s="65" t="s">
        <v>9551</v>
      </c>
      <c r="E163" s="65" t="s">
        <v>2790</v>
      </c>
      <c r="I163" s="66">
        <v>2.5099999999999998</v>
      </c>
    </row>
    <row r="164" spans="1:11">
      <c r="B164" s="65" t="s">
        <v>9508</v>
      </c>
      <c r="C164" s="65" t="s">
        <v>9552</v>
      </c>
      <c r="E164" s="65" t="s">
        <v>1622</v>
      </c>
      <c r="I164" s="66">
        <v>0.03</v>
      </c>
    </row>
    <row r="165" spans="1:11">
      <c r="B165" s="65" t="s">
        <v>9508</v>
      </c>
      <c r="C165" s="65" t="s">
        <v>9553</v>
      </c>
      <c r="E165" s="65" t="s">
        <v>9554</v>
      </c>
      <c r="I165" s="66">
        <v>1.43</v>
      </c>
    </row>
    <row r="166" spans="1:11">
      <c r="B166" s="65" t="s">
        <v>9508</v>
      </c>
      <c r="C166" s="65" t="s">
        <v>9555</v>
      </c>
      <c r="E166" s="65" t="s">
        <v>2684</v>
      </c>
      <c r="I166" s="66">
        <v>23.04</v>
      </c>
    </row>
    <row r="167" spans="1:11">
      <c r="A167" s="65" t="s">
        <v>9564</v>
      </c>
      <c r="C167" s="65" t="s">
        <v>9565</v>
      </c>
    </row>
    <row r="168" spans="1:11">
      <c r="A168" s="65" t="s">
        <v>9566</v>
      </c>
      <c r="D168" s="65" t="s">
        <v>9567</v>
      </c>
      <c r="K168" s="66">
        <v>91498.97</v>
      </c>
    </row>
    <row r="169" spans="1:11">
      <c r="B169" s="65" t="s">
        <v>9508</v>
      </c>
      <c r="C169" s="65" t="s">
        <v>9568</v>
      </c>
      <c r="E169" s="65" t="s">
        <v>9569</v>
      </c>
      <c r="I169" s="66">
        <v>57.89</v>
      </c>
    </row>
    <row r="170" spans="1:11">
      <c r="B170" s="65" t="s">
        <v>9508</v>
      </c>
      <c r="C170" s="65" t="s">
        <v>11511</v>
      </c>
      <c r="E170" s="65" t="s">
        <v>11512</v>
      </c>
      <c r="I170" s="66">
        <v>26.76</v>
      </c>
    </row>
    <row r="171" spans="1:11">
      <c r="B171" s="65" t="s">
        <v>9508</v>
      </c>
      <c r="C171" s="65" t="s">
        <v>11513</v>
      </c>
      <c r="E171" s="65" t="s">
        <v>11514</v>
      </c>
      <c r="I171" s="66">
        <v>5500</v>
      </c>
    </row>
    <row r="172" spans="1:11">
      <c r="B172" s="65" t="s">
        <v>9508</v>
      </c>
      <c r="C172" s="65" t="s">
        <v>9570</v>
      </c>
      <c r="E172" s="65" t="s">
        <v>9571</v>
      </c>
      <c r="I172" s="66">
        <v>85714.32</v>
      </c>
    </row>
    <row r="173" spans="1:11">
      <c r="B173" s="65" t="s">
        <v>9508</v>
      </c>
      <c r="C173" s="65" t="s">
        <v>9572</v>
      </c>
      <c r="E173" s="65" t="s">
        <v>9573</v>
      </c>
      <c r="I173" s="66">
        <v>200</v>
      </c>
    </row>
    <row r="174" spans="1:11">
      <c r="A174" s="65" t="s">
        <v>9574</v>
      </c>
      <c r="C174" s="65" t="s">
        <v>9575</v>
      </c>
    </row>
    <row r="175" spans="1:11">
      <c r="A175" s="65" t="s">
        <v>9576</v>
      </c>
      <c r="D175" s="65" t="s">
        <v>9507</v>
      </c>
      <c r="K175" s="66">
        <v>1550</v>
      </c>
    </row>
    <row r="176" spans="1:11">
      <c r="B176" s="65" t="s">
        <v>9508</v>
      </c>
      <c r="C176" s="65" t="s">
        <v>9577</v>
      </c>
      <c r="E176" s="65" t="s">
        <v>9578</v>
      </c>
      <c r="I176" s="66">
        <v>1550</v>
      </c>
    </row>
    <row r="177" spans="1:11">
      <c r="A177" s="65" t="s">
        <v>9579</v>
      </c>
      <c r="D177" s="65" t="s">
        <v>9557</v>
      </c>
      <c r="K177" s="66">
        <v>19.600000000000001</v>
      </c>
    </row>
    <row r="178" spans="1:11">
      <c r="B178" s="65" t="s">
        <v>9508</v>
      </c>
      <c r="C178" s="65" t="s">
        <v>9577</v>
      </c>
      <c r="E178" s="65" t="s">
        <v>9578</v>
      </c>
      <c r="I178" s="66">
        <v>19.600000000000001</v>
      </c>
    </row>
    <row r="179" spans="1:11">
      <c r="A179" s="65" t="s">
        <v>9580</v>
      </c>
      <c r="D179" s="65" t="s">
        <v>9559</v>
      </c>
      <c r="K179" s="66">
        <v>125.58</v>
      </c>
    </row>
    <row r="180" spans="1:11">
      <c r="B180" s="65" t="s">
        <v>9508</v>
      </c>
      <c r="C180" s="65" t="s">
        <v>9577</v>
      </c>
      <c r="E180" s="65" t="s">
        <v>9578</v>
      </c>
      <c r="I180" s="66">
        <v>125.58</v>
      </c>
    </row>
    <row r="181" spans="1:11">
      <c r="A181" s="65" t="s">
        <v>9581</v>
      </c>
      <c r="D181" s="65" t="s">
        <v>9561</v>
      </c>
      <c r="K181" s="66">
        <v>717.54</v>
      </c>
    </row>
    <row r="182" spans="1:11">
      <c r="B182" s="65" t="s">
        <v>9508</v>
      </c>
      <c r="C182" s="65" t="s">
        <v>9577</v>
      </c>
      <c r="E182" s="65" t="s">
        <v>9578</v>
      </c>
      <c r="I182" s="66">
        <v>717.54</v>
      </c>
    </row>
    <row r="183" spans="1:11">
      <c r="A183" s="65" t="s">
        <v>11515</v>
      </c>
      <c r="D183" s="65" t="s">
        <v>9563</v>
      </c>
      <c r="K183" s="66">
        <v>0.15</v>
      </c>
    </row>
    <row r="184" spans="1:11">
      <c r="B184" s="65" t="s">
        <v>9508</v>
      </c>
      <c r="C184" s="65" t="s">
        <v>9577</v>
      </c>
      <c r="E184" s="65" t="s">
        <v>9578</v>
      </c>
      <c r="I184" s="66">
        <v>0.15</v>
      </c>
    </row>
    <row r="185" spans="1:11">
      <c r="A185" s="65" t="s">
        <v>11516</v>
      </c>
      <c r="C185" s="65" t="s">
        <v>11517</v>
      </c>
    </row>
    <row r="186" spans="1:11">
      <c r="A186" s="65" t="s">
        <v>11518</v>
      </c>
      <c r="D186" s="65" t="s">
        <v>11519</v>
      </c>
      <c r="K186" s="66">
        <v>35.979999999999997</v>
      </c>
    </row>
    <row r="187" spans="1:11">
      <c r="A187" s="65" t="s">
        <v>9582</v>
      </c>
      <c r="C187" s="65" t="s">
        <v>9583</v>
      </c>
    </row>
    <row r="188" spans="1:11">
      <c r="A188" s="65" t="s">
        <v>11520</v>
      </c>
      <c r="D188" s="65" t="s">
        <v>11509</v>
      </c>
      <c r="K188" s="66">
        <v>180</v>
      </c>
    </row>
    <row r="189" spans="1:11">
      <c r="B189" s="65" t="s">
        <v>9508</v>
      </c>
      <c r="C189" s="65" t="s">
        <v>9585</v>
      </c>
      <c r="E189" s="65" t="s">
        <v>8975</v>
      </c>
      <c r="I189" s="66">
        <v>180</v>
      </c>
    </row>
    <row r="190" spans="1:11">
      <c r="A190" s="65" t="s">
        <v>9584</v>
      </c>
      <c r="D190" s="65" t="s">
        <v>9507</v>
      </c>
      <c r="K190" s="66">
        <v>3924.7</v>
      </c>
    </row>
    <row r="191" spans="1:11">
      <c r="B191" s="65" t="s">
        <v>9508</v>
      </c>
      <c r="C191" s="65" t="s">
        <v>9585</v>
      </c>
      <c r="E191" s="65" t="s">
        <v>8975</v>
      </c>
      <c r="I191" s="66">
        <v>3924.7</v>
      </c>
    </row>
    <row r="192" spans="1:11">
      <c r="A192" s="65" t="s">
        <v>9586</v>
      </c>
      <c r="D192" s="65" t="s">
        <v>9557</v>
      </c>
      <c r="K192" s="66">
        <v>2840.2</v>
      </c>
    </row>
    <row r="193" spans="1:11">
      <c r="B193" s="65" t="s">
        <v>9508</v>
      </c>
      <c r="C193" s="65" t="s">
        <v>9585</v>
      </c>
      <c r="E193" s="65" t="s">
        <v>8975</v>
      </c>
      <c r="I193" s="66">
        <v>2840.2</v>
      </c>
    </row>
    <row r="194" spans="1:11">
      <c r="A194" s="65" t="s">
        <v>11521</v>
      </c>
      <c r="D194" s="65" t="s">
        <v>11522</v>
      </c>
      <c r="K194" s="66">
        <v>0.5</v>
      </c>
    </row>
    <row r="195" spans="1:11">
      <c r="B195" s="65" t="s">
        <v>9508</v>
      </c>
      <c r="C195" s="65" t="s">
        <v>9585</v>
      </c>
      <c r="E195" s="65" t="s">
        <v>8975</v>
      </c>
      <c r="I195" s="66">
        <v>0.5</v>
      </c>
    </row>
    <row r="196" spans="1:11">
      <c r="A196" s="65" t="s">
        <v>9587</v>
      </c>
      <c r="D196" s="65" t="s">
        <v>9559</v>
      </c>
      <c r="K196" s="66">
        <v>2585.5</v>
      </c>
    </row>
    <row r="197" spans="1:11">
      <c r="B197" s="65" t="s">
        <v>9508</v>
      </c>
      <c r="C197" s="65" t="s">
        <v>9585</v>
      </c>
      <c r="E197" s="65" t="s">
        <v>8975</v>
      </c>
      <c r="I197" s="66">
        <v>2585.5</v>
      </c>
    </row>
    <row r="198" spans="1:11">
      <c r="A198" s="65" t="s">
        <v>9588</v>
      </c>
      <c r="D198" s="65" t="s">
        <v>9561</v>
      </c>
      <c r="K198" s="66">
        <v>36650.26</v>
      </c>
    </row>
    <row r="199" spans="1:11">
      <c r="B199" s="65" t="s">
        <v>9508</v>
      </c>
      <c r="C199" s="65" t="s">
        <v>9585</v>
      </c>
      <c r="E199" s="65" t="s">
        <v>8975</v>
      </c>
      <c r="I199" s="66">
        <v>36650.26</v>
      </c>
    </row>
    <row r="200" spans="1:11">
      <c r="A200" s="65" t="s">
        <v>9589</v>
      </c>
      <c r="D200" s="65" t="s">
        <v>9563</v>
      </c>
      <c r="K200" s="66">
        <v>86.17</v>
      </c>
    </row>
    <row r="201" spans="1:11">
      <c r="B201" s="65" t="s">
        <v>9508</v>
      </c>
      <c r="C201" s="65" t="s">
        <v>9585</v>
      </c>
      <c r="E201" s="65" t="s">
        <v>8975</v>
      </c>
      <c r="I201" s="66">
        <v>86.17</v>
      </c>
    </row>
    <row r="202" spans="1:11">
      <c r="A202" s="65" t="s">
        <v>9590</v>
      </c>
      <c r="D202" s="65" t="s">
        <v>9567</v>
      </c>
      <c r="K202" s="66">
        <v>190</v>
      </c>
    </row>
    <row r="203" spans="1:11">
      <c r="B203" s="65" t="s">
        <v>9508</v>
      </c>
      <c r="C203" s="65" t="s">
        <v>9572</v>
      </c>
      <c r="E203" s="65" t="s">
        <v>9573</v>
      </c>
      <c r="I203" s="66">
        <v>190</v>
      </c>
    </row>
    <row r="204" spans="1:11">
      <c r="A204" s="65" t="s">
        <v>9591</v>
      </c>
      <c r="C204" s="65" t="s">
        <v>9592</v>
      </c>
    </row>
    <row r="205" spans="1:11">
      <c r="A205" s="65" t="s">
        <v>9593</v>
      </c>
      <c r="C205" s="65" t="s">
        <v>9594</v>
      </c>
    </row>
    <row r="206" spans="1:11">
      <c r="A206" s="65" t="s">
        <v>9595</v>
      </c>
      <c r="D206" s="65" t="s">
        <v>9596</v>
      </c>
      <c r="K206" s="66">
        <v>205.39</v>
      </c>
    </row>
    <row r="207" spans="1:11">
      <c r="A207" s="65" t="s">
        <v>9597</v>
      </c>
      <c r="D207" s="65" t="s">
        <v>9598</v>
      </c>
      <c r="K207" s="66">
        <v>13.12</v>
      </c>
    </row>
    <row r="209" spans="1:11">
      <c r="D209" s="67" t="s">
        <v>1350</v>
      </c>
      <c r="E209" s="63" t="s">
        <v>9501</v>
      </c>
      <c r="K209" s="68">
        <v>540675.43999999994</v>
      </c>
    </row>
    <row r="210" spans="1:11">
      <c r="A210" s="65" t="s">
        <v>9599</v>
      </c>
      <c r="C210" s="65" t="s">
        <v>9600</v>
      </c>
    </row>
    <row r="211" spans="1:11">
      <c r="A211" s="65" t="s">
        <v>9601</v>
      </c>
      <c r="C211" s="65" t="s">
        <v>9602</v>
      </c>
    </row>
    <row r="212" spans="1:11">
      <c r="A212" s="65" t="s">
        <v>9603</v>
      </c>
      <c r="D212" s="65" t="s">
        <v>9604</v>
      </c>
      <c r="K212" s="66">
        <v>88612.57</v>
      </c>
    </row>
    <row r="213" spans="1:11">
      <c r="A213" s="65" t="s">
        <v>9605</v>
      </c>
      <c r="D213" s="65" t="s">
        <v>9606</v>
      </c>
      <c r="K213" s="66">
        <v>83469.61</v>
      </c>
    </row>
    <row r="214" spans="1:11">
      <c r="A214" s="65" t="s">
        <v>9607</v>
      </c>
      <c r="D214" s="65" t="s">
        <v>9608</v>
      </c>
      <c r="K214" s="66">
        <v>51770.16</v>
      </c>
    </row>
    <row r="215" spans="1:11">
      <c r="A215" s="65" t="s">
        <v>9609</v>
      </c>
      <c r="D215" s="65" t="s">
        <v>9610</v>
      </c>
      <c r="K215" s="66">
        <v>13143.91</v>
      </c>
    </row>
    <row r="216" spans="1:11">
      <c r="A216" s="65" t="s">
        <v>9611</v>
      </c>
      <c r="D216" s="65" t="s">
        <v>9612</v>
      </c>
      <c r="K216" s="66">
        <v>4165.82</v>
      </c>
    </row>
    <row r="217" spans="1:11">
      <c r="A217" s="65" t="s">
        <v>9613</v>
      </c>
      <c r="D217" s="65" t="s">
        <v>9614</v>
      </c>
      <c r="K217" s="66">
        <v>1163.8</v>
      </c>
    </row>
    <row r="219" spans="1:11">
      <c r="D219" s="67" t="s">
        <v>1350</v>
      </c>
      <c r="E219" s="63" t="s">
        <v>9600</v>
      </c>
      <c r="K219" s="68">
        <v>242325.87</v>
      </c>
    </row>
    <row r="220" spans="1:11">
      <c r="A220" s="65" t="s">
        <v>9615</v>
      </c>
      <c r="C220" s="65" t="s">
        <v>91</v>
      </c>
    </row>
    <row r="221" spans="1:11">
      <c r="A221" s="65" t="s">
        <v>9616</v>
      </c>
      <c r="C221" s="65" t="s">
        <v>9617</v>
      </c>
    </row>
    <row r="222" spans="1:11">
      <c r="A222" s="65" t="s">
        <v>9618</v>
      </c>
      <c r="D222" s="65" t="s">
        <v>9617</v>
      </c>
      <c r="K222" s="66">
        <v>456.33</v>
      </c>
    </row>
    <row r="224" spans="1:11">
      <c r="D224" s="67" t="s">
        <v>1350</v>
      </c>
      <c r="E224" s="63" t="s">
        <v>91</v>
      </c>
      <c r="K224" s="68">
        <v>456.33</v>
      </c>
    </row>
    <row r="225" spans="1:11">
      <c r="A225" s="65" t="s">
        <v>9619</v>
      </c>
      <c r="C225" s="65" t="s">
        <v>9620</v>
      </c>
    </row>
    <row r="226" spans="1:11">
      <c r="A226" s="65" t="s">
        <v>9621</v>
      </c>
      <c r="C226" s="65" t="s">
        <v>9622</v>
      </c>
    </row>
    <row r="227" spans="1:11">
      <c r="A227" s="65" t="s">
        <v>9623</v>
      </c>
      <c r="D227" s="65" t="s">
        <v>9624</v>
      </c>
      <c r="K227" s="66">
        <v>-2394.13</v>
      </c>
    </row>
    <row r="229" spans="1:11">
      <c r="D229" s="67" t="s">
        <v>1350</v>
      </c>
      <c r="E229" s="63" t="s">
        <v>9620</v>
      </c>
      <c r="K229" s="68">
        <v>-2394.13</v>
      </c>
    </row>
    <row r="231" spans="1:11">
      <c r="D231" s="67" t="s">
        <v>1350</v>
      </c>
      <c r="E231" s="63" t="s">
        <v>100</v>
      </c>
      <c r="K231" s="68">
        <v>781063.51</v>
      </c>
    </row>
    <row r="232" spans="1:11">
      <c r="A232" s="63" t="s">
        <v>9625</v>
      </c>
      <c r="C232" s="63" t="s">
        <v>9626</v>
      </c>
    </row>
    <row r="233" spans="1:11">
      <c r="A233" s="65" t="s">
        <v>9627</v>
      </c>
      <c r="C233" s="65" t="s">
        <v>9628</v>
      </c>
    </row>
    <row r="234" spans="1:11">
      <c r="A234" s="65" t="s">
        <v>9629</v>
      </c>
      <c r="C234" s="65" t="s">
        <v>9630</v>
      </c>
    </row>
    <row r="235" spans="1:11">
      <c r="A235" s="65" t="s">
        <v>9631</v>
      </c>
      <c r="C235" s="65" t="s">
        <v>9630</v>
      </c>
    </row>
    <row r="236" spans="1:11">
      <c r="A236" s="65" t="s">
        <v>9632</v>
      </c>
      <c r="D236" s="65" t="s">
        <v>9633</v>
      </c>
      <c r="K236" s="66">
        <v>-20</v>
      </c>
    </row>
    <row r="237" spans="1:11">
      <c r="A237" s="65" t="s">
        <v>9634</v>
      </c>
      <c r="D237" s="65" t="s">
        <v>9635</v>
      </c>
      <c r="K237" s="66">
        <v>-94.57</v>
      </c>
    </row>
    <row r="238" spans="1:11">
      <c r="A238" s="65" t="s">
        <v>9636</v>
      </c>
      <c r="D238" s="65" t="s">
        <v>9637</v>
      </c>
      <c r="K238" s="66">
        <v>-1199.4000000000001</v>
      </c>
    </row>
    <row r="239" spans="1:11">
      <c r="A239" s="65" t="s">
        <v>9640</v>
      </c>
      <c r="D239" s="65" t="s">
        <v>9641</v>
      </c>
      <c r="K239" s="66">
        <v>-1561.04</v>
      </c>
    </row>
    <row r="240" spans="1:11">
      <c r="A240" s="65" t="s">
        <v>9642</v>
      </c>
      <c r="D240" s="65" t="s">
        <v>9643</v>
      </c>
      <c r="K240" s="66">
        <v>-23.1</v>
      </c>
    </row>
    <row r="241" spans="1:11">
      <c r="A241" s="65" t="s">
        <v>9644</v>
      </c>
      <c r="D241" s="65" t="s">
        <v>9645</v>
      </c>
      <c r="K241" s="66">
        <v>-230</v>
      </c>
    </row>
    <row r="242" spans="1:11">
      <c r="A242" s="65" t="s">
        <v>9646</v>
      </c>
      <c r="D242" s="65" t="s">
        <v>9647</v>
      </c>
      <c r="K242" s="66">
        <v>-3012.18</v>
      </c>
    </row>
    <row r="243" spans="1:11">
      <c r="A243" s="65" t="s">
        <v>9648</v>
      </c>
      <c r="D243" s="65" t="s">
        <v>9649</v>
      </c>
      <c r="K243" s="66">
        <v>-1376.41</v>
      </c>
    </row>
    <row r="244" spans="1:11">
      <c r="A244" s="65" t="s">
        <v>9652</v>
      </c>
      <c r="D244" s="65" t="s">
        <v>9653</v>
      </c>
      <c r="K244" s="66">
        <v>-77946.78</v>
      </c>
    </row>
    <row r="245" spans="1:11">
      <c r="A245" s="65" t="s">
        <v>9654</v>
      </c>
      <c r="D245" s="65" t="s">
        <v>9655</v>
      </c>
      <c r="K245" s="66">
        <v>-233</v>
      </c>
    </row>
    <row r="246" spans="1:11">
      <c r="A246" s="65" t="s">
        <v>9658</v>
      </c>
      <c r="C246" s="65" t="s">
        <v>9659</v>
      </c>
    </row>
    <row r="247" spans="1:11">
      <c r="A247" s="65" t="s">
        <v>9660</v>
      </c>
      <c r="C247" s="65" t="s">
        <v>9661</v>
      </c>
    </row>
    <row r="248" spans="1:11">
      <c r="A248" s="65" t="s">
        <v>9662</v>
      </c>
      <c r="D248" s="65" t="s">
        <v>9663</v>
      </c>
      <c r="K248" s="66">
        <v>-132008.9</v>
      </c>
    </row>
    <row r="249" spans="1:11">
      <c r="B249" s="65" t="s">
        <v>9397</v>
      </c>
      <c r="C249" s="65" t="s">
        <v>9398</v>
      </c>
      <c r="E249" s="65" t="s">
        <v>9399</v>
      </c>
      <c r="I249" s="66">
        <v>-7667.09</v>
      </c>
    </row>
    <row r="250" spans="1:11">
      <c r="B250" s="65" t="s">
        <v>9397</v>
      </c>
      <c r="C250" s="65" t="s">
        <v>9400</v>
      </c>
      <c r="E250" s="65" t="s">
        <v>9401</v>
      </c>
      <c r="I250" s="66">
        <v>-3999.6</v>
      </c>
    </row>
    <row r="251" spans="1:11">
      <c r="B251" s="65" t="s">
        <v>9397</v>
      </c>
      <c r="C251" s="65" t="s">
        <v>9402</v>
      </c>
      <c r="E251" s="65" t="s">
        <v>9403</v>
      </c>
      <c r="I251" s="66">
        <v>-4603.05</v>
      </c>
    </row>
    <row r="252" spans="1:11">
      <c r="B252" s="65" t="s">
        <v>9397</v>
      </c>
      <c r="C252" s="65" t="s">
        <v>9404</v>
      </c>
      <c r="E252" s="65" t="s">
        <v>9405</v>
      </c>
      <c r="I252" s="66">
        <v>-7664.1</v>
      </c>
    </row>
    <row r="253" spans="1:11">
      <c r="B253" s="65" t="s">
        <v>9397</v>
      </c>
      <c r="C253" s="65" t="s">
        <v>9664</v>
      </c>
      <c r="E253" s="65" t="s">
        <v>9665</v>
      </c>
      <c r="I253" s="66">
        <v>-11178.44</v>
      </c>
    </row>
    <row r="254" spans="1:11">
      <c r="B254" s="65" t="s">
        <v>9397</v>
      </c>
      <c r="C254" s="65" t="s">
        <v>9666</v>
      </c>
      <c r="E254" s="65" t="s">
        <v>9667</v>
      </c>
      <c r="I254" s="66">
        <v>-92013.42</v>
      </c>
    </row>
    <row r="255" spans="1:11">
      <c r="B255" s="65" t="s">
        <v>9397</v>
      </c>
      <c r="C255" s="65" t="s">
        <v>9406</v>
      </c>
      <c r="E255" s="65" t="s">
        <v>9407</v>
      </c>
      <c r="I255" s="66">
        <v>-2133.0300000000002</v>
      </c>
    </row>
    <row r="256" spans="1:11">
      <c r="B256" s="65" t="s">
        <v>9397</v>
      </c>
      <c r="C256" s="65" t="s">
        <v>9410</v>
      </c>
      <c r="E256" s="65" t="s">
        <v>9411</v>
      </c>
      <c r="I256" s="66">
        <v>-2750.17</v>
      </c>
    </row>
    <row r="257" spans="1:11">
      <c r="A257" s="65" t="s">
        <v>9672</v>
      </c>
      <c r="D257" s="65" t="s">
        <v>9673</v>
      </c>
      <c r="K257" s="66">
        <v>-14884.42</v>
      </c>
    </row>
    <row r="258" spans="1:11">
      <c r="B258" s="65" t="s">
        <v>9674</v>
      </c>
      <c r="C258" s="65" t="s">
        <v>11523</v>
      </c>
      <c r="E258" s="65" t="s">
        <v>11524</v>
      </c>
      <c r="I258" s="66">
        <v>-300</v>
      </c>
    </row>
    <row r="259" spans="1:11">
      <c r="B259" s="65" t="s">
        <v>9674</v>
      </c>
      <c r="C259" s="65" t="s">
        <v>9675</v>
      </c>
      <c r="E259" s="65" t="s">
        <v>9676</v>
      </c>
      <c r="I259" s="66">
        <v>-1118.31</v>
      </c>
    </row>
    <row r="260" spans="1:11">
      <c r="B260" s="65" t="s">
        <v>9674</v>
      </c>
      <c r="C260" s="65" t="s">
        <v>9678</v>
      </c>
      <c r="E260" s="65" t="s">
        <v>9679</v>
      </c>
      <c r="I260" s="66">
        <v>-1748.92</v>
      </c>
    </row>
    <row r="261" spans="1:11">
      <c r="B261" s="65" t="s">
        <v>9674</v>
      </c>
      <c r="C261" s="65" t="s">
        <v>9680</v>
      </c>
      <c r="E261" s="65" t="s">
        <v>9681</v>
      </c>
      <c r="I261" s="66">
        <v>-32.229999999999997</v>
      </c>
    </row>
    <row r="262" spans="1:11">
      <c r="B262" s="65" t="s">
        <v>9674</v>
      </c>
      <c r="C262" s="65" t="s">
        <v>9682</v>
      </c>
      <c r="E262" s="65" t="s">
        <v>11525</v>
      </c>
      <c r="I262" s="66">
        <v>-54.51</v>
      </c>
    </row>
    <row r="263" spans="1:11">
      <c r="B263" s="65" t="s">
        <v>9674</v>
      </c>
      <c r="C263" s="65" t="s">
        <v>9684</v>
      </c>
      <c r="E263" s="65" t="s">
        <v>9685</v>
      </c>
      <c r="I263" s="66">
        <v>-1283.4000000000001</v>
      </c>
    </row>
    <row r="264" spans="1:11">
      <c r="B264" s="65" t="s">
        <v>9674</v>
      </c>
      <c r="C264" s="65" t="s">
        <v>9686</v>
      </c>
      <c r="E264" s="65" t="s">
        <v>9687</v>
      </c>
      <c r="I264" s="66">
        <v>-827.04</v>
      </c>
    </row>
    <row r="265" spans="1:11">
      <c r="B265" s="65" t="s">
        <v>9674</v>
      </c>
      <c r="C265" s="65" t="s">
        <v>9688</v>
      </c>
      <c r="E265" s="65" t="s">
        <v>9689</v>
      </c>
      <c r="I265" s="66">
        <v>-6515.06</v>
      </c>
    </row>
    <row r="266" spans="1:11">
      <c r="B266" s="65" t="s">
        <v>9674</v>
      </c>
      <c r="C266" s="65" t="s">
        <v>11526</v>
      </c>
      <c r="E266" s="65" t="s">
        <v>11527</v>
      </c>
      <c r="I266" s="66">
        <v>-3000</v>
      </c>
    </row>
    <row r="267" spans="1:11">
      <c r="B267" s="65" t="s">
        <v>9674</v>
      </c>
      <c r="C267" s="65" t="s">
        <v>9284</v>
      </c>
      <c r="E267" s="65" t="s">
        <v>9285</v>
      </c>
      <c r="I267" s="66">
        <v>-4.95</v>
      </c>
    </row>
    <row r="268" spans="1:11">
      <c r="A268" s="65" t="s">
        <v>9690</v>
      </c>
      <c r="C268" s="65" t="s">
        <v>9691</v>
      </c>
    </row>
    <row r="269" spans="1:11">
      <c r="A269" s="65" t="s">
        <v>9692</v>
      </c>
      <c r="C269" s="65" t="s">
        <v>9693</v>
      </c>
    </row>
    <row r="270" spans="1:11">
      <c r="A270" s="65" t="s">
        <v>9694</v>
      </c>
      <c r="D270" s="65" t="s">
        <v>9695</v>
      </c>
      <c r="K270" s="66">
        <v>-1707.2</v>
      </c>
    </row>
    <row r="271" spans="1:11">
      <c r="A271" s="65" t="s">
        <v>9696</v>
      </c>
      <c r="D271" s="65" t="s">
        <v>9697</v>
      </c>
      <c r="K271" s="66">
        <v>-71316.039999999994</v>
      </c>
    </row>
    <row r="272" spans="1:11">
      <c r="A272" s="65" t="s">
        <v>9698</v>
      </c>
      <c r="D272" s="65" t="s">
        <v>9651</v>
      </c>
      <c r="K272" s="66">
        <v>-77224.479999999996</v>
      </c>
    </row>
    <row r="273" spans="1:11">
      <c r="A273" s="65" t="s">
        <v>9699</v>
      </c>
      <c r="D273" s="65" t="s">
        <v>9700</v>
      </c>
      <c r="K273" s="66">
        <v>-3265.04</v>
      </c>
    </row>
    <row r="274" spans="1:11">
      <c r="A274" s="65" t="s">
        <v>9701</v>
      </c>
      <c r="D274" s="65" t="s">
        <v>9702</v>
      </c>
      <c r="K274" s="66">
        <v>-148.63999999999999</v>
      </c>
    </row>
    <row r="275" spans="1:11">
      <c r="A275" s="65" t="s">
        <v>9703</v>
      </c>
      <c r="D275" s="65" t="s">
        <v>9704</v>
      </c>
      <c r="K275" s="66">
        <v>-4623.92</v>
      </c>
    </row>
    <row r="276" spans="1:11">
      <c r="A276" s="65" t="s">
        <v>9705</v>
      </c>
      <c r="D276" s="65" t="s">
        <v>9285</v>
      </c>
      <c r="K276" s="66">
        <v>-10883.96</v>
      </c>
    </row>
    <row r="277" spans="1:11">
      <c r="A277" s="65" t="s">
        <v>9706</v>
      </c>
      <c r="D277" s="65" t="s">
        <v>9707</v>
      </c>
      <c r="K277" s="66">
        <v>-633.59</v>
      </c>
    </row>
    <row r="278" spans="1:11">
      <c r="A278" s="65" t="s">
        <v>9708</v>
      </c>
      <c r="C278" s="65" t="s">
        <v>9709</v>
      </c>
    </row>
    <row r="279" spans="1:11">
      <c r="A279" s="65" t="s">
        <v>9710</v>
      </c>
      <c r="D279" s="65" t="s">
        <v>9711</v>
      </c>
      <c r="K279" s="66">
        <v>-11287.61</v>
      </c>
    </row>
    <row r="280" spans="1:11">
      <c r="A280" s="65" t="s">
        <v>9712</v>
      </c>
      <c r="D280" s="65" t="s">
        <v>9713</v>
      </c>
      <c r="K280" s="66">
        <v>-30832.74</v>
      </c>
    </row>
    <row r="281" spans="1:11">
      <c r="A281" s="65" t="s">
        <v>9714</v>
      </c>
      <c r="D281" s="65" t="s">
        <v>9715</v>
      </c>
      <c r="K281" s="66">
        <v>-15431.58</v>
      </c>
    </row>
    <row r="282" spans="1:11">
      <c r="A282" s="65" t="s">
        <v>9716</v>
      </c>
      <c r="D282" s="65" t="s">
        <v>9717</v>
      </c>
      <c r="K282" s="66">
        <v>-20123.38</v>
      </c>
    </row>
    <row r="283" spans="1:11">
      <c r="A283" s="65" t="s">
        <v>9718</v>
      </c>
      <c r="D283" s="65" t="s">
        <v>9719</v>
      </c>
      <c r="K283" s="66">
        <v>-31421.360000000001</v>
      </c>
    </row>
    <row r="284" spans="1:11">
      <c r="A284" s="65" t="s">
        <v>9720</v>
      </c>
      <c r="D284" s="65" t="s">
        <v>9612</v>
      </c>
      <c r="K284" s="66">
        <v>-3686.13</v>
      </c>
    </row>
    <row r="285" spans="1:11">
      <c r="A285" s="65" t="s">
        <v>9721</v>
      </c>
      <c r="D285" s="65" t="s">
        <v>9277</v>
      </c>
      <c r="K285" s="66">
        <v>-3307.26</v>
      </c>
    </row>
    <row r="286" spans="1:11">
      <c r="A286" s="65" t="s">
        <v>9722</v>
      </c>
      <c r="C286" s="65" t="s">
        <v>9723</v>
      </c>
    </row>
    <row r="287" spans="1:11">
      <c r="A287" s="65" t="s">
        <v>9724</v>
      </c>
      <c r="D287" s="65" t="s">
        <v>9725</v>
      </c>
      <c r="K287" s="66">
        <v>-784.23</v>
      </c>
    </row>
    <row r="288" spans="1:11">
      <c r="B288" s="65" t="s">
        <v>9726</v>
      </c>
      <c r="C288" s="65" t="s">
        <v>9727</v>
      </c>
      <c r="E288" s="65" t="s">
        <v>9728</v>
      </c>
      <c r="I288" s="66">
        <v>-784.23</v>
      </c>
    </row>
    <row r="290" spans="1:11">
      <c r="D290" s="67" t="s">
        <v>1350</v>
      </c>
      <c r="E290" s="63" t="s">
        <v>9628</v>
      </c>
      <c r="K290" s="68">
        <v>-519266.96</v>
      </c>
    </row>
    <row r="291" spans="1:11">
      <c r="A291" s="65" t="s">
        <v>9729</v>
      </c>
      <c r="C291" s="65" t="s">
        <v>38</v>
      </c>
    </row>
    <row r="292" spans="1:11">
      <c r="A292" s="65" t="s">
        <v>9730</v>
      </c>
      <c r="C292" s="65" t="s">
        <v>9731</v>
      </c>
    </row>
    <row r="293" spans="1:11">
      <c r="A293" s="65" t="s">
        <v>9732</v>
      </c>
      <c r="D293" s="65" t="s">
        <v>9731</v>
      </c>
      <c r="K293" s="66">
        <v>-7838.15</v>
      </c>
    </row>
    <row r="295" spans="1:11">
      <c r="D295" s="67" t="s">
        <v>1350</v>
      </c>
      <c r="E295" s="63" t="s">
        <v>38</v>
      </c>
      <c r="K295" s="68">
        <v>-7838.15</v>
      </c>
    </row>
    <row r="296" spans="1:11">
      <c r="A296" s="65" t="s">
        <v>9733</v>
      </c>
      <c r="C296" s="65" t="s">
        <v>9734</v>
      </c>
    </row>
    <row r="297" spans="1:11">
      <c r="A297" s="65" t="s">
        <v>9735</v>
      </c>
      <c r="C297" s="65" t="s">
        <v>9736</v>
      </c>
    </row>
    <row r="298" spans="1:11">
      <c r="A298" s="65" t="s">
        <v>11528</v>
      </c>
      <c r="D298" s="65" t="s">
        <v>11529</v>
      </c>
      <c r="K298" s="66">
        <v>-4719.78</v>
      </c>
    </row>
    <row r="299" spans="1:11">
      <c r="A299" s="65" t="s">
        <v>9737</v>
      </c>
      <c r="D299" s="65" t="s">
        <v>9738</v>
      </c>
      <c r="K299" s="66">
        <v>-1576.35</v>
      </c>
    </row>
    <row r="301" spans="1:11">
      <c r="D301" s="67" t="s">
        <v>1350</v>
      </c>
      <c r="E301" s="63" t="s">
        <v>9734</v>
      </c>
      <c r="K301" s="68">
        <f>SUM(K298:K300)</f>
        <v>-6296.1299999999992</v>
      </c>
    </row>
    <row r="302" spans="1:11">
      <c r="A302" s="65" t="s">
        <v>11530</v>
      </c>
      <c r="C302" s="65" t="s">
        <v>9739</v>
      </c>
    </row>
    <row r="303" spans="1:11">
      <c r="A303" s="65" t="s">
        <v>9740</v>
      </c>
      <c r="C303" s="65" t="s">
        <v>9741</v>
      </c>
    </row>
    <row r="304" spans="1:11">
      <c r="A304" s="65" t="s">
        <v>9742</v>
      </c>
      <c r="D304" s="65" t="s">
        <v>9743</v>
      </c>
      <c r="K304" s="66">
        <v>-22689.46</v>
      </c>
    </row>
    <row r="306" spans="1:12">
      <c r="D306" s="67" t="s">
        <v>1350</v>
      </c>
      <c r="E306" s="63" t="s">
        <v>9739</v>
      </c>
      <c r="K306" s="68">
        <v>-22689.46</v>
      </c>
    </row>
    <row r="308" spans="1:12">
      <c r="D308" s="67" t="s">
        <v>1350</v>
      </c>
      <c r="E308" s="63" t="s">
        <v>9626</v>
      </c>
      <c r="K308" s="68">
        <f>+K290+K295+K301+K306</f>
        <v>-556090.69999999995</v>
      </c>
      <c r="L308" s="134"/>
    </row>
    <row r="310" spans="1:12">
      <c r="D310" s="63" t="s">
        <v>11531</v>
      </c>
      <c r="K310" s="68">
        <v>224972.81</v>
      </c>
      <c r="L310" s="134"/>
    </row>
    <row r="312" spans="1:12">
      <c r="A312" s="52" t="s">
        <v>11532</v>
      </c>
    </row>
    <row r="314" spans="1:12">
      <c r="B314" s="52" t="s">
        <v>11532</v>
      </c>
    </row>
    <row r="322" spans="4:11">
      <c r="D322" s="87" t="s">
        <v>9490</v>
      </c>
      <c r="I322" s="87" t="s">
        <v>9491</v>
      </c>
    </row>
    <row r="323" spans="4:11">
      <c r="D323" s="58" t="s">
        <v>9492</v>
      </c>
      <c r="I323" s="58" t="s">
        <v>9493</v>
      </c>
    </row>
    <row r="324" spans="4:11">
      <c r="D324" s="58" t="s">
        <v>9494</v>
      </c>
      <c r="I324" s="58" t="s">
        <v>9495</v>
      </c>
    </row>
    <row r="325" spans="4:11">
      <c r="I325" s="58" t="s">
        <v>9496</v>
      </c>
    </row>
    <row r="328" spans="4:11">
      <c r="K328" s="71" t="s">
        <v>11533</v>
      </c>
    </row>
  </sheetData>
  <mergeCells count="1">
    <mergeCell ref="A3:K3"/>
  </mergeCells>
  <pageMargins left="0.75" right="0.75" top="1" bottom="1" header="0" footer="0"/>
  <pageSetup paperSize="9" orientation="portrait" errors="NA" horizontalDpi="0" verticalDpi="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6581"/>
  <sheetViews>
    <sheetView topLeftCell="A5481" zoomScale="110" zoomScaleNormal="110" workbookViewId="0">
      <selection activeCell="A5481" sqref="A1:XFD1048576"/>
    </sheetView>
  </sheetViews>
  <sheetFormatPr baseColWidth="10" defaultColWidth="11.44140625" defaultRowHeight="13.2"/>
  <cols>
    <col min="1" max="1" width="18.6640625" style="2" customWidth="1"/>
    <col min="2" max="2" width="11.88671875" style="2" customWidth="1"/>
    <col min="3" max="3" width="6.88671875" style="2" customWidth="1"/>
    <col min="4" max="5" width="7.6640625" style="2" customWidth="1"/>
    <col min="6" max="6" width="37.33203125" style="2" customWidth="1"/>
    <col min="7" max="8" width="12.33203125" style="2" customWidth="1"/>
    <col min="9" max="9" width="15.33203125" style="9" bestFit="1" customWidth="1"/>
    <col min="10" max="10" width="9" style="2" bestFit="1" customWidth="1"/>
    <col min="11" max="11" width="11.44140625" style="118"/>
    <col min="12" max="12" width="11.44140625" style="2" customWidth="1"/>
    <col min="13" max="13" width="11.44140625" style="2" hidden="1" customWidth="1"/>
    <col min="14" max="14" width="49.5546875" style="136" hidden="1" customWidth="1"/>
    <col min="15" max="15" width="7.6640625" style="137" hidden="1" customWidth="1"/>
    <col min="16" max="17" width="11.44140625" style="2" hidden="1" customWidth="1"/>
    <col min="18" max="19" width="11.44140625" style="2" customWidth="1"/>
    <col min="20" max="16384" width="11.44140625" style="2"/>
  </cols>
  <sheetData>
    <row r="2" spans="1:15" ht="21" thickBot="1">
      <c r="A2" s="135" t="s">
        <v>11534</v>
      </c>
      <c r="I2" s="1"/>
      <c r="N2" s="136" t="s">
        <v>130</v>
      </c>
      <c r="O2" s="137" t="s">
        <v>131</v>
      </c>
    </row>
    <row r="3" spans="1:15" ht="21" thickBot="1">
      <c r="A3" s="3" t="s">
        <v>132</v>
      </c>
      <c r="B3" s="4" t="s">
        <v>9746</v>
      </c>
      <c r="C3" s="4"/>
      <c r="D3" s="4"/>
      <c r="E3" s="4"/>
      <c r="F3" s="4"/>
      <c r="G3" s="4"/>
      <c r="H3" s="4"/>
      <c r="I3" s="5"/>
      <c r="N3" s="136" t="s">
        <v>133</v>
      </c>
      <c r="O3" s="137">
        <v>311</v>
      </c>
    </row>
    <row r="4" spans="1:15" ht="13.8" thickBot="1">
      <c r="A4" s="6" t="s">
        <v>134</v>
      </c>
      <c r="B4" s="7" t="s">
        <v>11535</v>
      </c>
      <c r="C4" s="7"/>
      <c r="D4" s="7"/>
      <c r="E4" s="7"/>
      <c r="F4" s="7"/>
      <c r="G4" s="7"/>
      <c r="H4" s="7"/>
      <c r="I4" s="8"/>
      <c r="N4" s="136" t="s">
        <v>135</v>
      </c>
      <c r="O4" s="137">
        <v>312</v>
      </c>
    </row>
    <row r="5" spans="1:15">
      <c r="I5" s="1"/>
      <c r="N5" s="136" t="s">
        <v>136</v>
      </c>
      <c r="O5" s="137">
        <v>313</v>
      </c>
    </row>
    <row r="6" spans="1:15">
      <c r="A6" s="17" t="s">
        <v>590</v>
      </c>
      <c r="F6" s="9"/>
      <c r="G6" s="9"/>
      <c r="H6" s="9"/>
      <c r="I6" s="10"/>
      <c r="N6" s="138" t="s">
        <v>579</v>
      </c>
      <c r="O6" s="139">
        <v>314</v>
      </c>
    </row>
    <row r="7" spans="1:15">
      <c r="F7" s="9"/>
      <c r="G7" s="9"/>
      <c r="H7" s="9"/>
      <c r="I7" s="10"/>
      <c r="N7" s="136" t="s">
        <v>142</v>
      </c>
      <c r="O7" s="137">
        <v>315</v>
      </c>
    </row>
    <row r="8" spans="1:15">
      <c r="A8" s="2" t="s">
        <v>1331</v>
      </c>
      <c r="F8" s="9"/>
      <c r="G8" s="9"/>
      <c r="H8" s="9"/>
      <c r="I8" s="10"/>
      <c r="N8" s="138" t="s">
        <v>580</v>
      </c>
      <c r="O8" s="139">
        <v>317</v>
      </c>
    </row>
    <row r="9" spans="1:15">
      <c r="A9" s="18" t="s">
        <v>591</v>
      </c>
      <c r="F9" s="9"/>
      <c r="G9" s="9"/>
      <c r="H9" s="9"/>
      <c r="I9" s="10"/>
      <c r="N9" s="136" t="s">
        <v>143</v>
      </c>
      <c r="O9" s="137">
        <v>318</v>
      </c>
    </row>
    <row r="10" spans="1:15">
      <c r="A10" s="18" t="s">
        <v>592</v>
      </c>
      <c r="F10" s="9"/>
      <c r="G10" s="9"/>
      <c r="H10" s="9"/>
      <c r="I10" s="10"/>
      <c r="N10" s="136" t="s">
        <v>144</v>
      </c>
      <c r="O10" s="137">
        <v>319</v>
      </c>
    </row>
    <row r="11" spans="1:15">
      <c r="A11" s="18" t="s">
        <v>1332</v>
      </c>
      <c r="F11" s="9"/>
      <c r="G11" s="9"/>
      <c r="H11" s="9"/>
      <c r="I11" s="10"/>
      <c r="N11" s="136" t="s">
        <v>145</v>
      </c>
      <c r="O11" s="137">
        <v>320</v>
      </c>
    </row>
    <row r="12" spans="1:15">
      <c r="A12" s="2" t="s">
        <v>1333</v>
      </c>
      <c r="F12" s="9"/>
      <c r="G12" s="9"/>
      <c r="H12" s="9"/>
      <c r="I12" s="10"/>
    </row>
    <row r="13" spans="1:15">
      <c r="A13" s="2" t="s">
        <v>1334</v>
      </c>
      <c r="F13" s="9"/>
      <c r="G13" s="9"/>
      <c r="H13" s="9"/>
      <c r="I13" s="10"/>
    </row>
    <row r="14" spans="1:15">
      <c r="A14" s="2" t="s">
        <v>1335</v>
      </c>
      <c r="F14" s="9"/>
      <c r="G14" s="9"/>
      <c r="H14" s="9"/>
      <c r="I14" s="10"/>
      <c r="N14" s="136" t="s">
        <v>146</v>
      </c>
      <c r="O14" s="137">
        <v>321</v>
      </c>
    </row>
    <row r="15" spans="1:15">
      <c r="A15" s="2" t="s">
        <v>1336</v>
      </c>
      <c r="F15" s="9"/>
      <c r="G15" s="9"/>
      <c r="H15" s="9"/>
      <c r="I15" s="10"/>
      <c r="N15" s="136" t="s">
        <v>147</v>
      </c>
      <c r="O15" s="137">
        <v>322</v>
      </c>
    </row>
    <row r="16" spans="1:15">
      <c r="J16" s="10"/>
      <c r="N16" s="136" t="s">
        <v>148</v>
      </c>
      <c r="O16" s="137">
        <v>323</v>
      </c>
    </row>
    <row r="17" spans="1:15">
      <c r="J17" s="11"/>
      <c r="N17" s="138" t="s">
        <v>581</v>
      </c>
      <c r="O17" s="139">
        <v>324</v>
      </c>
    </row>
    <row r="18" spans="1:15">
      <c r="A18" s="12" t="s">
        <v>137</v>
      </c>
      <c r="B18" s="13" t="s">
        <v>138</v>
      </c>
      <c r="C18" s="13"/>
      <c r="D18" s="13"/>
      <c r="E18" s="13"/>
      <c r="F18" s="13" t="s">
        <v>139</v>
      </c>
      <c r="G18" s="13"/>
      <c r="H18" s="13"/>
      <c r="I18" s="14" t="s">
        <v>140</v>
      </c>
      <c r="J18" s="12" t="s">
        <v>141</v>
      </c>
      <c r="N18" s="136" t="s">
        <v>149</v>
      </c>
      <c r="O18" s="137">
        <v>325</v>
      </c>
    </row>
    <row r="19" spans="1:15" ht="15" customHeight="1">
      <c r="A19" s="15" t="str">
        <f>IFERROR((VLOOKUP(J19,N:O,2,0)),0)</f>
        <v>N</v>
      </c>
      <c r="B19" s="43" t="s">
        <v>1339</v>
      </c>
      <c r="C19" s="43" t="s">
        <v>1340</v>
      </c>
      <c r="D19" s="35"/>
      <c r="E19" s="35"/>
      <c r="F19" s="35"/>
      <c r="G19" s="35"/>
      <c r="H19" s="35"/>
      <c r="I19" s="35"/>
      <c r="J19" s="16" t="s">
        <v>130</v>
      </c>
      <c r="N19" s="136" t="s">
        <v>150</v>
      </c>
      <c r="O19" s="137">
        <v>326</v>
      </c>
    </row>
    <row r="20" spans="1:15" ht="15" customHeight="1">
      <c r="A20" s="15" t="str">
        <f>IFERROR((VLOOKUP(J20,N:O,2,0)),0)</f>
        <v>N</v>
      </c>
      <c r="B20" s="38" t="s">
        <v>1341</v>
      </c>
      <c r="C20" s="38" t="s">
        <v>1342</v>
      </c>
      <c r="D20" s="35"/>
      <c r="E20" s="35"/>
      <c r="F20" s="35"/>
      <c r="G20" s="35"/>
      <c r="H20" s="35"/>
      <c r="I20" s="35"/>
      <c r="J20" s="16" t="s">
        <v>130</v>
      </c>
      <c r="N20" s="138" t="s">
        <v>582</v>
      </c>
      <c r="O20" s="139">
        <v>327</v>
      </c>
    </row>
    <row r="21" spans="1:15" ht="15" customHeight="1">
      <c r="A21" s="15" t="str">
        <f>IFERROR((VLOOKUP(J21,N:O,2,0)),0)</f>
        <v>N</v>
      </c>
      <c r="B21" s="38" t="s">
        <v>1343</v>
      </c>
      <c r="C21" s="38" t="s">
        <v>1344</v>
      </c>
      <c r="D21" s="35"/>
      <c r="E21" s="35"/>
      <c r="F21" s="35"/>
      <c r="G21" s="35"/>
      <c r="H21" s="35"/>
      <c r="I21" s="35"/>
      <c r="J21" s="16" t="s">
        <v>130</v>
      </c>
      <c r="N21" s="136" t="s">
        <v>151</v>
      </c>
      <c r="O21" s="137">
        <v>328</v>
      </c>
    </row>
    <row r="22" spans="1:15" ht="15" customHeight="1">
      <c r="A22" s="15">
        <v>311</v>
      </c>
      <c r="B22" s="38" t="s">
        <v>1345</v>
      </c>
      <c r="C22" s="35"/>
      <c r="D22" s="38" t="s">
        <v>1346</v>
      </c>
      <c r="E22" s="38"/>
      <c r="F22" s="35"/>
      <c r="G22" s="35"/>
      <c r="H22" s="35"/>
      <c r="I22" s="44">
        <v>0</v>
      </c>
      <c r="J22" s="16" t="s">
        <v>130</v>
      </c>
      <c r="N22" s="136" t="s">
        <v>152</v>
      </c>
      <c r="O22" s="137">
        <v>329</v>
      </c>
    </row>
    <row r="23" spans="1:15" ht="15" customHeight="1">
      <c r="A23" s="15" t="str">
        <f>IFERROR((VLOOKUP(J23,N:O,2,0)),0)</f>
        <v>N</v>
      </c>
      <c r="B23" s="35"/>
      <c r="C23" s="38" t="s">
        <v>1347</v>
      </c>
      <c r="D23" s="38" t="s">
        <v>1348</v>
      </c>
      <c r="E23" s="38"/>
      <c r="F23" s="38" t="s">
        <v>1349</v>
      </c>
      <c r="G23" s="38"/>
      <c r="H23" s="38"/>
      <c r="I23" s="44">
        <v>0</v>
      </c>
      <c r="J23" s="16" t="s">
        <v>130</v>
      </c>
      <c r="N23" s="136" t="s">
        <v>153</v>
      </c>
      <c r="O23" s="137">
        <v>330</v>
      </c>
    </row>
    <row r="24" spans="1:15" ht="15" customHeight="1">
      <c r="A24" s="15" t="str">
        <f>IFERROR((VLOOKUP(J24,N:O,2,0)),0)</f>
        <v>N</v>
      </c>
      <c r="B24" s="35"/>
      <c r="C24" s="35"/>
      <c r="D24" s="35"/>
      <c r="E24" s="35"/>
      <c r="F24" s="35"/>
      <c r="G24" s="35"/>
      <c r="H24" s="35"/>
      <c r="I24" s="35"/>
      <c r="J24" s="16" t="s">
        <v>130</v>
      </c>
      <c r="N24" s="136" t="s">
        <v>154</v>
      </c>
      <c r="O24" s="137">
        <v>331</v>
      </c>
    </row>
    <row r="25" spans="1:15" ht="15" customHeight="1">
      <c r="A25" s="15" t="str">
        <f>IFERROR((VLOOKUP(J25,N:O,2,0)),0)</f>
        <v>N</v>
      </c>
      <c r="B25" s="35"/>
      <c r="C25" s="45" t="s">
        <v>1350</v>
      </c>
      <c r="D25" s="43" t="s">
        <v>1344</v>
      </c>
      <c r="E25" s="43"/>
      <c r="F25" s="35"/>
      <c r="G25" s="35"/>
      <c r="H25" s="35"/>
      <c r="I25" s="46">
        <f>+I23</f>
        <v>0</v>
      </c>
      <c r="J25" s="16" t="s">
        <v>130</v>
      </c>
      <c r="N25" s="138" t="s">
        <v>583</v>
      </c>
      <c r="O25" s="139">
        <v>332</v>
      </c>
    </row>
    <row r="26" spans="1:15" ht="15" customHeight="1">
      <c r="A26" s="15" t="str">
        <f>IFERROR((VLOOKUP(J26,N:O,2,0)),0)</f>
        <v>N</v>
      </c>
      <c r="B26" s="35"/>
      <c r="C26" s="45"/>
      <c r="D26" s="43"/>
      <c r="E26" s="43"/>
      <c r="F26" s="35"/>
      <c r="G26" s="35"/>
      <c r="H26" s="35"/>
      <c r="I26" s="46"/>
      <c r="J26" s="16" t="s">
        <v>130</v>
      </c>
      <c r="N26" s="136" t="s">
        <v>155</v>
      </c>
      <c r="O26" s="137">
        <v>333</v>
      </c>
    </row>
    <row r="27" spans="1:15" ht="15" customHeight="1">
      <c r="A27" s="15" t="str">
        <f>IFERROR((VLOOKUP(J27,N:O,2,0)),0)</f>
        <v>N</v>
      </c>
      <c r="B27" s="38" t="s">
        <v>1354</v>
      </c>
      <c r="C27" s="38" t="s">
        <v>1355</v>
      </c>
      <c r="D27" s="35"/>
      <c r="E27" s="35"/>
      <c r="F27" s="35"/>
      <c r="G27" s="35"/>
      <c r="H27" s="35"/>
      <c r="I27" s="35"/>
      <c r="J27" s="16" t="s">
        <v>130</v>
      </c>
      <c r="N27" s="138" t="s">
        <v>584</v>
      </c>
      <c r="O27" s="139">
        <v>334</v>
      </c>
    </row>
    <row r="28" spans="1:15" ht="15" customHeight="1">
      <c r="A28" s="15">
        <v>311</v>
      </c>
      <c r="B28" s="38" t="s">
        <v>1356</v>
      </c>
      <c r="C28" s="35"/>
      <c r="D28" s="38" t="s">
        <v>1357</v>
      </c>
      <c r="E28" s="38"/>
      <c r="F28" s="35"/>
      <c r="G28" s="35"/>
      <c r="H28" s="35"/>
      <c r="I28" s="44">
        <f>SUM(I29:I33)</f>
        <v>131527.96</v>
      </c>
      <c r="J28" s="16" t="s">
        <v>130</v>
      </c>
      <c r="N28" s="136" t="s">
        <v>156</v>
      </c>
      <c r="O28" s="137">
        <v>335</v>
      </c>
    </row>
    <row r="29" spans="1:15" ht="15" customHeight="1">
      <c r="A29" s="15" t="str">
        <f t="shared" ref="A29:A35" si="0">IFERROR((VLOOKUP(J29,N:O,2,0)),0)</f>
        <v>N</v>
      </c>
      <c r="B29" s="35"/>
      <c r="C29" s="38" t="s">
        <v>1358</v>
      </c>
      <c r="D29" s="38" t="s">
        <v>1359</v>
      </c>
      <c r="E29" s="38"/>
      <c r="F29" s="38" t="s">
        <v>1360</v>
      </c>
      <c r="G29" s="38"/>
      <c r="H29" s="38"/>
      <c r="I29" s="44">
        <v>15287.11</v>
      </c>
      <c r="J29" s="16" t="s">
        <v>130</v>
      </c>
      <c r="N29" s="136" t="s">
        <v>157</v>
      </c>
      <c r="O29" s="137">
        <v>336</v>
      </c>
    </row>
    <row r="30" spans="1:15" ht="15" customHeight="1">
      <c r="A30" s="15" t="str">
        <f t="shared" si="0"/>
        <v>N</v>
      </c>
      <c r="B30" s="35"/>
      <c r="C30" s="38" t="s">
        <v>1358</v>
      </c>
      <c r="D30" s="38" t="s">
        <v>1361</v>
      </c>
      <c r="E30" s="38"/>
      <c r="F30" s="38" t="s">
        <v>1362</v>
      </c>
      <c r="G30" s="38"/>
      <c r="H30" s="38"/>
      <c r="I30" s="44">
        <v>13072.77</v>
      </c>
      <c r="J30" s="16" t="s">
        <v>130</v>
      </c>
      <c r="N30" s="136" t="s">
        <v>158</v>
      </c>
      <c r="O30" s="137">
        <v>337</v>
      </c>
    </row>
    <row r="31" spans="1:15" ht="15" customHeight="1">
      <c r="A31" s="15" t="str">
        <f t="shared" si="0"/>
        <v>N</v>
      </c>
      <c r="B31" s="35"/>
      <c r="C31" s="38" t="s">
        <v>1358</v>
      </c>
      <c r="D31" s="38" t="s">
        <v>1363</v>
      </c>
      <c r="E31" s="38"/>
      <c r="F31" s="38" t="s">
        <v>1364</v>
      </c>
      <c r="G31" s="38"/>
      <c r="H31" s="38"/>
      <c r="I31" s="44">
        <v>58382.89</v>
      </c>
      <c r="J31" s="16" t="s">
        <v>130</v>
      </c>
      <c r="N31" s="136" t="s">
        <v>159</v>
      </c>
      <c r="O31" s="137">
        <v>338</v>
      </c>
    </row>
    <row r="32" spans="1:15" ht="15" customHeight="1">
      <c r="A32" s="15" t="str">
        <f t="shared" si="0"/>
        <v>N</v>
      </c>
      <c r="B32" s="35"/>
      <c r="C32" s="38" t="s">
        <v>1358</v>
      </c>
      <c r="D32" s="38" t="s">
        <v>1365</v>
      </c>
      <c r="E32" s="38"/>
      <c r="F32" s="38" t="s">
        <v>1366</v>
      </c>
      <c r="G32" s="38"/>
      <c r="H32" s="38"/>
      <c r="I32" s="44">
        <v>356.12</v>
      </c>
      <c r="J32" s="16" t="s">
        <v>130</v>
      </c>
      <c r="N32" s="136" t="s">
        <v>160</v>
      </c>
      <c r="O32" s="137">
        <v>339</v>
      </c>
    </row>
    <row r="33" spans="1:15" ht="15" customHeight="1">
      <c r="A33" s="15" t="str">
        <f t="shared" si="0"/>
        <v>N</v>
      </c>
      <c r="B33" s="35"/>
      <c r="C33" s="38" t="s">
        <v>1358</v>
      </c>
      <c r="D33" s="38" t="s">
        <v>1367</v>
      </c>
      <c r="E33" s="38"/>
      <c r="F33" s="38" t="s">
        <v>1368</v>
      </c>
      <c r="G33" s="38"/>
      <c r="H33" s="38"/>
      <c r="I33" s="44">
        <v>44429.07</v>
      </c>
      <c r="J33" s="16" t="s">
        <v>130</v>
      </c>
      <c r="N33" s="136" t="s">
        <v>161</v>
      </c>
      <c r="O33" s="137">
        <v>340</v>
      </c>
    </row>
    <row r="34" spans="1:15" ht="15" customHeight="1">
      <c r="A34" s="15" t="str">
        <f t="shared" si="0"/>
        <v>N</v>
      </c>
      <c r="B34" s="35"/>
      <c r="C34" s="35"/>
      <c r="D34" s="35"/>
      <c r="E34" s="35"/>
      <c r="F34" s="35"/>
      <c r="G34" s="35"/>
      <c r="H34" s="35"/>
      <c r="I34" s="35"/>
      <c r="J34" s="16" t="s">
        <v>130</v>
      </c>
      <c r="N34" s="136" t="s">
        <v>162</v>
      </c>
      <c r="O34" s="137">
        <v>341</v>
      </c>
    </row>
    <row r="35" spans="1:15" ht="15" customHeight="1">
      <c r="A35" s="15" t="str">
        <f t="shared" si="0"/>
        <v>N</v>
      </c>
      <c r="B35" s="38" t="s">
        <v>1369</v>
      </c>
      <c r="C35" s="38" t="s">
        <v>1370</v>
      </c>
      <c r="D35" s="35"/>
      <c r="E35" s="35"/>
      <c r="F35" s="35"/>
      <c r="G35" s="35"/>
      <c r="H35" s="35"/>
      <c r="I35" s="35"/>
      <c r="J35" s="16" t="s">
        <v>130</v>
      </c>
      <c r="N35" s="136" t="s">
        <v>163</v>
      </c>
      <c r="O35" s="137">
        <v>342</v>
      </c>
    </row>
    <row r="36" spans="1:15" ht="15" customHeight="1">
      <c r="A36" s="15">
        <v>311</v>
      </c>
      <c r="B36" s="38" t="s">
        <v>1371</v>
      </c>
      <c r="C36" s="35"/>
      <c r="D36" s="38" t="s">
        <v>1372</v>
      </c>
      <c r="E36" s="38"/>
      <c r="F36" s="35"/>
      <c r="G36" s="35"/>
      <c r="H36" s="35"/>
      <c r="I36" s="44">
        <f>SUM(I37:I38)</f>
        <v>-13.72</v>
      </c>
      <c r="J36" s="16" t="s">
        <v>130</v>
      </c>
      <c r="N36" s="136" t="s">
        <v>164</v>
      </c>
      <c r="O36" s="137">
        <v>343</v>
      </c>
    </row>
    <row r="37" spans="1:15" ht="15" customHeight="1">
      <c r="A37" s="15" t="str">
        <f t="shared" ref="A37:A44" si="1">IFERROR((VLOOKUP(J37,N:O,2,0)),0)</f>
        <v>N</v>
      </c>
      <c r="B37" s="35"/>
      <c r="C37" s="38" t="s">
        <v>1373</v>
      </c>
      <c r="D37" s="38" t="s">
        <v>1374</v>
      </c>
      <c r="E37" s="38"/>
      <c r="F37" s="38" t="s">
        <v>1375</v>
      </c>
      <c r="G37" s="38"/>
      <c r="H37" s="38"/>
      <c r="I37" s="44">
        <v>-16.05</v>
      </c>
      <c r="J37" s="16" t="s">
        <v>130</v>
      </c>
      <c r="N37" s="136" t="s">
        <v>165</v>
      </c>
      <c r="O37" s="137">
        <v>344</v>
      </c>
    </row>
    <row r="38" spans="1:15" ht="15" customHeight="1">
      <c r="A38" s="15" t="str">
        <f t="shared" si="1"/>
        <v>N</v>
      </c>
      <c r="B38" s="35"/>
      <c r="C38" s="38" t="s">
        <v>1373</v>
      </c>
      <c r="D38" s="38" t="s">
        <v>1378</v>
      </c>
      <c r="E38" s="38"/>
      <c r="F38" s="38" t="s">
        <v>1379</v>
      </c>
      <c r="G38" s="38"/>
      <c r="H38" s="38"/>
      <c r="I38" s="44">
        <v>2.33</v>
      </c>
      <c r="J38" s="16" t="s">
        <v>130</v>
      </c>
      <c r="N38" s="136" t="s">
        <v>167</v>
      </c>
      <c r="O38" s="137">
        <v>346</v>
      </c>
    </row>
    <row r="39" spans="1:15" ht="15" customHeight="1">
      <c r="A39" s="15" t="str">
        <f t="shared" si="1"/>
        <v>N</v>
      </c>
      <c r="B39" s="35"/>
      <c r="C39" s="35"/>
      <c r="D39" s="35"/>
      <c r="E39" s="35"/>
      <c r="F39" s="35"/>
      <c r="G39" s="35"/>
      <c r="H39" s="35"/>
      <c r="I39" s="35"/>
      <c r="J39" s="16" t="s">
        <v>130</v>
      </c>
      <c r="N39" s="136" t="s">
        <v>168</v>
      </c>
      <c r="O39" s="137">
        <v>347</v>
      </c>
    </row>
    <row r="40" spans="1:15" ht="15" customHeight="1">
      <c r="A40" s="15" t="str">
        <f t="shared" si="1"/>
        <v>N</v>
      </c>
      <c r="B40" s="35"/>
      <c r="C40" s="45" t="s">
        <v>1350</v>
      </c>
      <c r="D40" s="43" t="s">
        <v>1370</v>
      </c>
      <c r="E40" s="43"/>
      <c r="F40" s="35"/>
      <c r="G40" s="35"/>
      <c r="H40" s="35"/>
      <c r="I40" s="47">
        <f>SUM(I37:I38)</f>
        <v>-13.72</v>
      </c>
      <c r="J40" s="16" t="s">
        <v>130</v>
      </c>
      <c r="N40" s="136" t="s">
        <v>169</v>
      </c>
      <c r="O40" s="137">
        <v>348</v>
      </c>
    </row>
    <row r="41" spans="1:15" ht="15" customHeight="1">
      <c r="A41" s="15" t="str">
        <f t="shared" si="1"/>
        <v>N</v>
      </c>
      <c r="B41" s="35"/>
      <c r="C41" s="45" t="s">
        <v>1350</v>
      </c>
      <c r="D41" s="43" t="s">
        <v>1355</v>
      </c>
      <c r="E41" s="43"/>
      <c r="F41" s="35"/>
      <c r="G41" s="35"/>
      <c r="H41" s="35"/>
      <c r="I41" s="46">
        <f>+I28+I40</f>
        <v>131514.23999999999</v>
      </c>
      <c r="J41" s="16" t="s">
        <v>130</v>
      </c>
      <c r="N41" s="136" t="s">
        <v>170</v>
      </c>
      <c r="O41" s="137">
        <v>349</v>
      </c>
    </row>
    <row r="42" spans="1:15" ht="15" customHeight="1">
      <c r="A42" s="15" t="str">
        <f t="shared" si="1"/>
        <v>N</v>
      </c>
      <c r="B42" s="35"/>
      <c r="C42" s="45"/>
      <c r="D42" s="43"/>
      <c r="E42" s="43"/>
      <c r="F42" s="35"/>
      <c r="G42" s="35"/>
      <c r="H42" s="35"/>
      <c r="I42" s="46"/>
      <c r="J42" s="16" t="s">
        <v>130</v>
      </c>
      <c r="N42" s="136" t="s">
        <v>171</v>
      </c>
      <c r="O42" s="137">
        <v>350</v>
      </c>
    </row>
    <row r="43" spans="1:15" ht="15" customHeight="1">
      <c r="A43" s="15" t="str">
        <f t="shared" si="1"/>
        <v>N</v>
      </c>
      <c r="B43" s="38" t="s">
        <v>1380</v>
      </c>
      <c r="C43" s="38" t="s">
        <v>1381</v>
      </c>
      <c r="D43" s="35"/>
      <c r="E43" s="35"/>
      <c r="F43" s="35"/>
      <c r="G43" s="35"/>
      <c r="H43" s="35"/>
      <c r="I43" s="35"/>
      <c r="J43" s="16" t="s">
        <v>130</v>
      </c>
      <c r="N43" s="136" t="s">
        <v>172</v>
      </c>
      <c r="O43" s="137">
        <v>351</v>
      </c>
    </row>
    <row r="44" spans="1:15" ht="15" customHeight="1">
      <c r="A44" s="15" t="str">
        <f t="shared" si="1"/>
        <v>N</v>
      </c>
      <c r="B44" s="38" t="s">
        <v>1382</v>
      </c>
      <c r="C44" s="38" t="s">
        <v>1383</v>
      </c>
      <c r="D44" s="35"/>
      <c r="E44" s="35"/>
      <c r="F44" s="35"/>
      <c r="G44" s="35"/>
      <c r="H44" s="35"/>
      <c r="I44" s="35"/>
      <c r="J44" s="16" t="s">
        <v>130</v>
      </c>
      <c r="N44" s="136" t="s">
        <v>173</v>
      </c>
      <c r="O44" s="137">
        <v>352</v>
      </c>
    </row>
    <row r="45" spans="1:15" ht="15" customHeight="1">
      <c r="A45" s="15">
        <v>315</v>
      </c>
      <c r="B45" s="38" t="s">
        <v>1384</v>
      </c>
      <c r="C45" s="35"/>
      <c r="D45" s="38" t="s">
        <v>1385</v>
      </c>
      <c r="E45" s="38"/>
      <c r="F45" s="35"/>
      <c r="G45" s="35"/>
      <c r="H45" s="35"/>
      <c r="I45" s="49">
        <f>SUM(I46:I92)</f>
        <v>1616.7400000000009</v>
      </c>
      <c r="J45" s="16" t="s">
        <v>130</v>
      </c>
      <c r="N45" s="136" t="s">
        <v>174</v>
      </c>
      <c r="O45" s="137">
        <v>353</v>
      </c>
    </row>
    <row r="46" spans="1:15" ht="15" customHeight="1">
      <c r="A46" s="15" t="str">
        <f t="shared" ref="A46:A93" si="2">IFERROR((VLOOKUP(J46,N:O,2,0)),0)</f>
        <v>N</v>
      </c>
      <c r="B46" s="35"/>
      <c r="C46" s="38" t="s">
        <v>1386</v>
      </c>
      <c r="D46" s="38" t="s">
        <v>1387</v>
      </c>
      <c r="F46" s="38" t="s">
        <v>1388</v>
      </c>
      <c r="G46" s="38"/>
      <c r="H46" s="38"/>
      <c r="I46" s="44">
        <v>3.91</v>
      </c>
      <c r="J46" s="16" t="s">
        <v>130</v>
      </c>
      <c r="N46" s="136" t="s">
        <v>175</v>
      </c>
      <c r="O46" s="137">
        <v>354</v>
      </c>
    </row>
    <row r="47" spans="1:15" ht="15" customHeight="1">
      <c r="A47" s="15" t="str">
        <f t="shared" si="2"/>
        <v>N</v>
      </c>
      <c r="B47" s="35"/>
      <c r="C47" s="38" t="s">
        <v>1386</v>
      </c>
      <c r="D47" s="38" t="s">
        <v>1389</v>
      </c>
      <c r="F47" s="38" t="s">
        <v>1390</v>
      </c>
      <c r="G47" s="38"/>
      <c r="H47" s="38"/>
      <c r="I47" s="44">
        <v>25.59</v>
      </c>
      <c r="J47" s="16" t="s">
        <v>130</v>
      </c>
      <c r="N47" s="136" t="s">
        <v>176</v>
      </c>
      <c r="O47" s="137">
        <v>355</v>
      </c>
    </row>
    <row r="48" spans="1:15" ht="15" customHeight="1">
      <c r="A48" s="15" t="str">
        <f t="shared" si="2"/>
        <v>N</v>
      </c>
      <c r="B48" s="35"/>
      <c r="C48" s="38" t="s">
        <v>1386</v>
      </c>
      <c r="D48" s="38" t="s">
        <v>1391</v>
      </c>
      <c r="F48" s="38" t="s">
        <v>1392</v>
      </c>
      <c r="G48" s="38"/>
      <c r="H48" s="38"/>
      <c r="I48" s="44">
        <v>8.3800000000000008</v>
      </c>
      <c r="J48" s="16" t="s">
        <v>130</v>
      </c>
      <c r="N48" s="136" t="s">
        <v>177</v>
      </c>
      <c r="O48" s="137">
        <v>356</v>
      </c>
    </row>
    <row r="49" spans="1:15" ht="15" customHeight="1">
      <c r="A49" s="15" t="str">
        <f t="shared" si="2"/>
        <v>N</v>
      </c>
      <c r="B49" s="35"/>
      <c r="C49" s="38" t="s">
        <v>1386</v>
      </c>
      <c r="D49" s="38" t="s">
        <v>1393</v>
      </c>
      <c r="F49" s="38" t="s">
        <v>1394</v>
      </c>
      <c r="G49" s="38"/>
      <c r="H49" s="38"/>
      <c r="I49" s="44">
        <v>23.46</v>
      </c>
      <c r="J49" s="16" t="s">
        <v>130</v>
      </c>
      <c r="N49" s="136" t="s">
        <v>178</v>
      </c>
      <c r="O49" s="137">
        <v>357</v>
      </c>
    </row>
    <row r="50" spans="1:15" ht="15" customHeight="1">
      <c r="A50" s="15" t="str">
        <f t="shared" si="2"/>
        <v>N</v>
      </c>
      <c r="B50" s="35"/>
      <c r="C50" s="38" t="s">
        <v>1386</v>
      </c>
      <c r="D50" s="38" t="s">
        <v>1395</v>
      </c>
      <c r="F50" s="38" t="s">
        <v>1396</v>
      </c>
      <c r="G50" s="38"/>
      <c r="H50" s="38"/>
      <c r="I50" s="44">
        <v>25.12</v>
      </c>
      <c r="J50" s="16" t="s">
        <v>130</v>
      </c>
      <c r="N50" s="136" t="s">
        <v>179</v>
      </c>
      <c r="O50" s="137">
        <v>358</v>
      </c>
    </row>
    <row r="51" spans="1:15" ht="15" customHeight="1">
      <c r="A51" s="15" t="str">
        <f t="shared" si="2"/>
        <v>N</v>
      </c>
      <c r="B51" s="35"/>
      <c r="C51" s="38" t="s">
        <v>1386</v>
      </c>
      <c r="D51" s="38" t="s">
        <v>9755</v>
      </c>
      <c r="F51" s="38" t="s">
        <v>9756</v>
      </c>
      <c r="G51" s="38"/>
      <c r="H51" s="38"/>
      <c r="I51" s="44">
        <v>-0.04</v>
      </c>
      <c r="J51" s="16" t="s">
        <v>130</v>
      </c>
      <c r="N51" s="136" t="s">
        <v>180</v>
      </c>
      <c r="O51" s="137">
        <v>359</v>
      </c>
    </row>
    <row r="52" spans="1:15" ht="15" customHeight="1">
      <c r="A52" s="15" t="str">
        <f t="shared" si="2"/>
        <v>N</v>
      </c>
      <c r="B52" s="35"/>
      <c r="C52" s="38" t="s">
        <v>1386</v>
      </c>
      <c r="D52" s="38" t="s">
        <v>1397</v>
      </c>
      <c r="F52" s="38" t="s">
        <v>1398</v>
      </c>
      <c r="G52" s="38"/>
      <c r="H52" s="38"/>
      <c r="I52" s="44">
        <v>-3.13</v>
      </c>
      <c r="J52" s="16" t="s">
        <v>130</v>
      </c>
      <c r="N52" s="136" t="s">
        <v>181</v>
      </c>
      <c r="O52" s="137">
        <v>360</v>
      </c>
    </row>
    <row r="53" spans="1:15" ht="15" customHeight="1">
      <c r="A53" s="15" t="str">
        <f t="shared" si="2"/>
        <v>N</v>
      </c>
      <c r="B53" s="35"/>
      <c r="C53" s="38" t="s">
        <v>1386</v>
      </c>
      <c r="D53" s="38" t="s">
        <v>9757</v>
      </c>
      <c r="F53" s="38" t="s">
        <v>9758</v>
      </c>
      <c r="G53" s="38"/>
      <c r="H53" s="38"/>
      <c r="I53" s="44">
        <v>68.48</v>
      </c>
      <c r="J53" s="16" t="s">
        <v>130</v>
      </c>
      <c r="N53" s="136" t="s">
        <v>182</v>
      </c>
      <c r="O53" s="137">
        <v>362</v>
      </c>
    </row>
    <row r="54" spans="1:15" ht="15" customHeight="1">
      <c r="A54" s="15" t="str">
        <f t="shared" si="2"/>
        <v>N</v>
      </c>
      <c r="B54" s="35"/>
      <c r="C54" s="38" t="s">
        <v>1386</v>
      </c>
      <c r="D54" s="38" t="s">
        <v>1399</v>
      </c>
      <c r="F54" s="38" t="s">
        <v>1400</v>
      </c>
      <c r="G54" s="38"/>
      <c r="H54" s="38"/>
      <c r="I54" s="44">
        <v>17.899999999999999</v>
      </c>
      <c r="J54" s="16" t="s">
        <v>130</v>
      </c>
      <c r="N54" s="136" t="s">
        <v>183</v>
      </c>
      <c r="O54" s="137">
        <v>363</v>
      </c>
    </row>
    <row r="55" spans="1:15" ht="15" customHeight="1">
      <c r="A55" s="15" t="str">
        <f t="shared" si="2"/>
        <v>N</v>
      </c>
      <c r="B55" s="35"/>
      <c r="C55" s="38" t="s">
        <v>1386</v>
      </c>
      <c r="D55" s="38" t="s">
        <v>9759</v>
      </c>
      <c r="F55" s="38" t="s">
        <v>9760</v>
      </c>
      <c r="G55" s="38"/>
      <c r="H55" s="38"/>
      <c r="I55" s="44">
        <v>46.32</v>
      </c>
      <c r="J55" s="16" t="s">
        <v>130</v>
      </c>
      <c r="N55" s="136" t="s">
        <v>184</v>
      </c>
      <c r="O55" s="137">
        <v>364</v>
      </c>
    </row>
    <row r="56" spans="1:15" ht="15" customHeight="1">
      <c r="A56" s="15" t="str">
        <f t="shared" si="2"/>
        <v>N</v>
      </c>
      <c r="B56" s="35"/>
      <c r="C56" s="38" t="s">
        <v>1386</v>
      </c>
      <c r="D56" s="38" t="s">
        <v>1401</v>
      </c>
      <c r="F56" s="38" t="s">
        <v>1402</v>
      </c>
      <c r="G56" s="38"/>
      <c r="H56" s="38"/>
      <c r="I56" s="44">
        <v>25.59</v>
      </c>
      <c r="J56" s="16" t="s">
        <v>130</v>
      </c>
      <c r="N56" s="136" t="s">
        <v>185</v>
      </c>
      <c r="O56" s="137">
        <v>365</v>
      </c>
    </row>
    <row r="57" spans="1:15" ht="15" customHeight="1">
      <c r="A57" s="15" t="str">
        <f t="shared" si="2"/>
        <v>N</v>
      </c>
      <c r="B57" s="35"/>
      <c r="C57" s="38" t="s">
        <v>1386</v>
      </c>
      <c r="D57" s="38" t="s">
        <v>1403</v>
      </c>
      <c r="F57" s="38" t="s">
        <v>1404</v>
      </c>
      <c r="G57" s="38"/>
      <c r="H57" s="38"/>
      <c r="I57" s="44">
        <v>8.3800000000000008</v>
      </c>
      <c r="J57" s="16" t="s">
        <v>130</v>
      </c>
      <c r="N57" s="136" t="s">
        <v>186</v>
      </c>
      <c r="O57" s="137">
        <v>366</v>
      </c>
    </row>
    <row r="58" spans="1:15" ht="15" customHeight="1">
      <c r="A58" s="15" t="str">
        <f t="shared" si="2"/>
        <v>N</v>
      </c>
      <c r="B58" s="35"/>
      <c r="C58" s="38" t="s">
        <v>1386</v>
      </c>
      <c r="D58" s="38" t="s">
        <v>1405</v>
      </c>
      <c r="F58" s="38" t="s">
        <v>1406</v>
      </c>
      <c r="G58" s="38"/>
      <c r="H58" s="38"/>
      <c r="I58" s="44">
        <v>104.1</v>
      </c>
      <c r="J58" s="16" t="s">
        <v>130</v>
      </c>
      <c r="N58" s="136" t="s">
        <v>187</v>
      </c>
      <c r="O58" s="137">
        <v>367</v>
      </c>
    </row>
    <row r="59" spans="1:15" ht="15" customHeight="1">
      <c r="A59" s="15" t="str">
        <f t="shared" si="2"/>
        <v>N</v>
      </c>
      <c r="B59" s="35"/>
      <c r="C59" s="38" t="s">
        <v>1386</v>
      </c>
      <c r="D59" s="38" t="s">
        <v>1407</v>
      </c>
      <c r="F59" s="38" t="s">
        <v>1408</v>
      </c>
      <c r="G59" s="38"/>
      <c r="H59" s="38"/>
      <c r="I59" s="44">
        <v>25.14</v>
      </c>
      <c r="J59" s="16" t="s">
        <v>130</v>
      </c>
      <c r="N59" s="136" t="s">
        <v>188</v>
      </c>
      <c r="O59" s="137">
        <v>368</v>
      </c>
    </row>
    <row r="60" spans="1:15" ht="15" customHeight="1">
      <c r="A60" s="15" t="str">
        <f t="shared" si="2"/>
        <v>N</v>
      </c>
      <c r="B60" s="35"/>
      <c r="C60" s="38" t="s">
        <v>1386</v>
      </c>
      <c r="D60" s="38" t="s">
        <v>1409</v>
      </c>
      <c r="F60" s="38" t="s">
        <v>1410</v>
      </c>
      <c r="G60" s="38"/>
      <c r="H60" s="38"/>
      <c r="I60" s="44">
        <v>481.86</v>
      </c>
      <c r="J60" s="16" t="s">
        <v>130</v>
      </c>
      <c r="N60" s="136" t="s">
        <v>189</v>
      </c>
      <c r="O60" s="137">
        <v>369</v>
      </c>
    </row>
    <row r="61" spans="1:15" ht="15" customHeight="1">
      <c r="A61" s="15" t="str">
        <f t="shared" si="2"/>
        <v>N</v>
      </c>
      <c r="B61" s="35"/>
      <c r="C61" s="38" t="s">
        <v>1386</v>
      </c>
      <c r="D61" s="38" t="s">
        <v>9761</v>
      </c>
      <c r="F61" s="38" t="s">
        <v>9762</v>
      </c>
      <c r="G61" s="38"/>
      <c r="H61" s="38"/>
      <c r="I61" s="44">
        <v>24.6</v>
      </c>
      <c r="J61" s="16" t="s">
        <v>130</v>
      </c>
      <c r="N61" s="136" t="s">
        <v>190</v>
      </c>
      <c r="O61" s="137">
        <v>370</v>
      </c>
    </row>
    <row r="62" spans="1:15" ht="15" customHeight="1">
      <c r="A62" s="15" t="str">
        <f t="shared" si="2"/>
        <v>N</v>
      </c>
      <c r="B62" s="35"/>
      <c r="C62" s="38" t="s">
        <v>1386</v>
      </c>
      <c r="D62" s="38" t="s">
        <v>1411</v>
      </c>
      <c r="F62" s="38" t="s">
        <v>1412</v>
      </c>
      <c r="G62" s="38"/>
      <c r="H62" s="38"/>
      <c r="I62" s="44">
        <v>7.82</v>
      </c>
      <c r="J62" s="16" t="s">
        <v>130</v>
      </c>
      <c r="N62" s="136" t="s">
        <v>191</v>
      </c>
      <c r="O62" s="137">
        <v>371</v>
      </c>
    </row>
    <row r="63" spans="1:15" ht="15" customHeight="1">
      <c r="A63" s="15" t="str">
        <f t="shared" si="2"/>
        <v>N</v>
      </c>
      <c r="B63" s="35"/>
      <c r="C63" s="38" t="s">
        <v>1386</v>
      </c>
      <c r="D63" s="38" t="s">
        <v>1413</v>
      </c>
      <c r="F63" s="38" t="s">
        <v>1414</v>
      </c>
      <c r="G63" s="38"/>
      <c r="H63" s="38"/>
      <c r="I63" s="44">
        <v>3.49</v>
      </c>
      <c r="J63" s="16" t="s">
        <v>130</v>
      </c>
      <c r="N63" s="136" t="s">
        <v>192</v>
      </c>
      <c r="O63" s="137">
        <v>372</v>
      </c>
    </row>
    <row r="64" spans="1:15" ht="15" customHeight="1">
      <c r="A64" s="15" t="str">
        <f t="shared" si="2"/>
        <v>N</v>
      </c>
      <c r="B64" s="35"/>
      <c r="C64" s="38" t="s">
        <v>1386</v>
      </c>
      <c r="D64" s="38" t="s">
        <v>1415</v>
      </c>
      <c r="F64" s="38" t="s">
        <v>1416</v>
      </c>
      <c r="G64" s="38"/>
      <c r="H64" s="38"/>
      <c r="I64" s="44">
        <v>17.899999999999999</v>
      </c>
      <c r="J64" s="16" t="s">
        <v>130</v>
      </c>
      <c r="N64" s="136" t="s">
        <v>193</v>
      </c>
      <c r="O64" s="137">
        <v>373</v>
      </c>
    </row>
    <row r="65" spans="1:15" ht="15" customHeight="1">
      <c r="A65" s="15" t="str">
        <f t="shared" si="2"/>
        <v>N</v>
      </c>
      <c r="B65" s="35"/>
      <c r="C65" s="38" t="s">
        <v>1386</v>
      </c>
      <c r="D65" s="38" t="s">
        <v>9763</v>
      </c>
      <c r="F65" s="38" t="s">
        <v>9764</v>
      </c>
      <c r="G65" s="38"/>
      <c r="H65" s="38"/>
      <c r="I65" s="44">
        <v>2.13</v>
      </c>
      <c r="J65" s="16" t="s">
        <v>130</v>
      </c>
      <c r="N65" s="136" t="s">
        <v>194</v>
      </c>
      <c r="O65" s="137">
        <v>374</v>
      </c>
    </row>
    <row r="66" spans="1:15" ht="15" customHeight="1">
      <c r="A66" s="15" t="str">
        <f t="shared" si="2"/>
        <v>N</v>
      </c>
      <c r="B66" s="35"/>
      <c r="C66" s="38" t="s">
        <v>1386</v>
      </c>
      <c r="D66" s="38" t="s">
        <v>1417</v>
      </c>
      <c r="F66" s="38" t="s">
        <v>1418</v>
      </c>
      <c r="G66" s="38"/>
      <c r="H66" s="38"/>
      <c r="I66" s="44">
        <v>17.899999999999999</v>
      </c>
      <c r="J66" s="16" t="s">
        <v>130</v>
      </c>
      <c r="N66" s="136" t="s">
        <v>195</v>
      </c>
      <c r="O66" s="137">
        <v>375</v>
      </c>
    </row>
    <row r="67" spans="1:15" ht="15" customHeight="1">
      <c r="A67" s="15" t="str">
        <f t="shared" si="2"/>
        <v>N</v>
      </c>
      <c r="B67" s="35"/>
      <c r="C67" s="38" t="s">
        <v>1386</v>
      </c>
      <c r="D67" s="38" t="s">
        <v>1419</v>
      </c>
      <c r="F67" s="38" t="s">
        <v>1420</v>
      </c>
      <c r="G67" s="38"/>
      <c r="H67" s="38"/>
      <c r="I67" s="44">
        <v>37.56</v>
      </c>
      <c r="J67" s="16" t="s">
        <v>130</v>
      </c>
      <c r="N67" s="136" t="s">
        <v>196</v>
      </c>
      <c r="O67" s="137">
        <v>376</v>
      </c>
    </row>
    <row r="68" spans="1:15" ht="15" customHeight="1">
      <c r="A68" s="15" t="str">
        <f t="shared" si="2"/>
        <v>N</v>
      </c>
      <c r="B68" s="35"/>
      <c r="C68" s="38" t="s">
        <v>1386</v>
      </c>
      <c r="D68" s="38" t="s">
        <v>1421</v>
      </c>
      <c r="F68" s="38" t="s">
        <v>1422</v>
      </c>
      <c r="G68" s="38"/>
      <c r="H68" s="38"/>
      <c r="I68" s="44">
        <v>7.82</v>
      </c>
      <c r="J68" s="16" t="s">
        <v>130</v>
      </c>
      <c r="N68" s="136" t="s">
        <v>197</v>
      </c>
      <c r="O68" s="137">
        <v>377</v>
      </c>
    </row>
    <row r="69" spans="1:15" ht="15" customHeight="1">
      <c r="A69" s="15" t="str">
        <f t="shared" si="2"/>
        <v>N</v>
      </c>
      <c r="B69" s="35"/>
      <c r="C69" s="38" t="s">
        <v>1386</v>
      </c>
      <c r="D69" s="38" t="s">
        <v>1423</v>
      </c>
      <c r="F69" s="38" t="s">
        <v>1424</v>
      </c>
      <c r="G69" s="38"/>
      <c r="H69" s="38"/>
      <c r="I69" s="44">
        <v>75.83</v>
      </c>
      <c r="J69" s="16" t="s">
        <v>130</v>
      </c>
      <c r="N69" s="136" t="s">
        <v>198</v>
      </c>
      <c r="O69" s="137">
        <v>378</v>
      </c>
    </row>
    <row r="70" spans="1:15" ht="15" customHeight="1">
      <c r="A70" s="15" t="str">
        <f t="shared" si="2"/>
        <v>N</v>
      </c>
      <c r="B70" s="35"/>
      <c r="C70" s="38" t="s">
        <v>1386</v>
      </c>
      <c r="D70" s="38" t="s">
        <v>1425</v>
      </c>
      <c r="F70" s="38" t="s">
        <v>1426</v>
      </c>
      <c r="G70" s="38"/>
      <c r="H70" s="38"/>
      <c r="I70" s="44">
        <v>31.28</v>
      </c>
      <c r="J70" s="16" t="s">
        <v>130</v>
      </c>
      <c r="N70" s="136" t="s">
        <v>199</v>
      </c>
      <c r="O70" s="137">
        <v>379</v>
      </c>
    </row>
    <row r="71" spans="1:15" ht="15" customHeight="1">
      <c r="A71" s="15" t="str">
        <f t="shared" si="2"/>
        <v>N</v>
      </c>
      <c r="B71" s="35"/>
      <c r="C71" s="38" t="s">
        <v>1386</v>
      </c>
      <c r="D71" s="38" t="s">
        <v>1427</v>
      </c>
      <c r="F71" s="38" t="s">
        <v>1428</v>
      </c>
      <c r="G71" s="38"/>
      <c r="H71" s="38"/>
      <c r="I71" s="44">
        <v>77.040000000000006</v>
      </c>
      <c r="J71" s="16" t="s">
        <v>130</v>
      </c>
      <c r="N71" s="136" t="s">
        <v>200</v>
      </c>
      <c r="O71" s="137">
        <v>380</v>
      </c>
    </row>
    <row r="72" spans="1:15" ht="15" customHeight="1">
      <c r="A72" s="15" t="str">
        <f t="shared" si="2"/>
        <v>N</v>
      </c>
      <c r="B72" s="35"/>
      <c r="C72" s="38" t="s">
        <v>1386</v>
      </c>
      <c r="D72" s="38" t="s">
        <v>1429</v>
      </c>
      <c r="F72" s="38" t="s">
        <v>1430</v>
      </c>
      <c r="G72" s="38"/>
      <c r="H72" s="38"/>
      <c r="I72" s="44">
        <v>23.69</v>
      </c>
      <c r="J72" s="16" t="s">
        <v>130</v>
      </c>
      <c r="N72" s="136" t="s">
        <v>201</v>
      </c>
      <c r="O72" s="137">
        <v>381</v>
      </c>
    </row>
    <row r="73" spans="1:15" ht="15" customHeight="1">
      <c r="A73" s="15" t="str">
        <f t="shared" si="2"/>
        <v>N</v>
      </c>
      <c r="B73" s="35"/>
      <c r="C73" s="38" t="s">
        <v>1386</v>
      </c>
      <c r="D73" s="38" t="s">
        <v>1431</v>
      </c>
      <c r="F73" s="38" t="s">
        <v>1432</v>
      </c>
      <c r="G73" s="38"/>
      <c r="H73" s="38"/>
      <c r="I73" s="44">
        <v>15.67</v>
      </c>
      <c r="J73" s="16" t="s">
        <v>130</v>
      </c>
      <c r="N73" s="136" t="s">
        <v>202</v>
      </c>
      <c r="O73" s="137">
        <v>382</v>
      </c>
    </row>
    <row r="74" spans="1:15" ht="15" customHeight="1">
      <c r="A74" s="15" t="str">
        <f t="shared" si="2"/>
        <v>N</v>
      </c>
      <c r="B74" s="35"/>
      <c r="C74" s="38" t="s">
        <v>1386</v>
      </c>
      <c r="D74" s="38" t="s">
        <v>1433</v>
      </c>
      <c r="F74" s="38" t="s">
        <v>1434</v>
      </c>
      <c r="G74" s="38"/>
      <c r="H74" s="38"/>
      <c r="I74" s="44">
        <v>11.73</v>
      </c>
      <c r="J74" s="16" t="s">
        <v>130</v>
      </c>
      <c r="N74" s="136" t="s">
        <v>203</v>
      </c>
      <c r="O74" s="137">
        <v>383</v>
      </c>
    </row>
    <row r="75" spans="1:15" ht="15" customHeight="1">
      <c r="A75" s="15" t="str">
        <f t="shared" si="2"/>
        <v>N</v>
      </c>
      <c r="B75" s="35"/>
      <c r="C75" s="38" t="s">
        <v>1386</v>
      </c>
      <c r="D75" s="38" t="s">
        <v>1435</v>
      </c>
      <c r="F75" s="38" t="s">
        <v>1436</v>
      </c>
      <c r="G75" s="38"/>
      <c r="H75" s="38"/>
      <c r="I75" s="44">
        <v>7.82</v>
      </c>
      <c r="J75" s="16" t="s">
        <v>130</v>
      </c>
      <c r="N75" s="136" t="s">
        <v>204</v>
      </c>
      <c r="O75" s="137">
        <v>384</v>
      </c>
    </row>
    <row r="76" spans="1:15" ht="15" customHeight="1">
      <c r="A76" s="15" t="str">
        <f t="shared" si="2"/>
        <v>N</v>
      </c>
      <c r="B76" s="35"/>
      <c r="C76" s="38" t="s">
        <v>1386</v>
      </c>
      <c r="D76" s="38" t="s">
        <v>1437</v>
      </c>
      <c r="F76" s="38" t="s">
        <v>1438</v>
      </c>
      <c r="G76" s="38"/>
      <c r="H76" s="38"/>
      <c r="I76" s="44">
        <v>8.3800000000000008</v>
      </c>
      <c r="J76" s="16" t="s">
        <v>130</v>
      </c>
      <c r="N76" s="136" t="s">
        <v>205</v>
      </c>
      <c r="O76" s="137">
        <v>385</v>
      </c>
    </row>
    <row r="77" spans="1:15" ht="15" customHeight="1">
      <c r="A77" s="15" t="str">
        <f t="shared" si="2"/>
        <v>N</v>
      </c>
      <c r="B77" s="35"/>
      <c r="C77" s="38" t="s">
        <v>1386</v>
      </c>
      <c r="D77" s="38" t="s">
        <v>1439</v>
      </c>
      <c r="F77" s="38" t="s">
        <v>1440</v>
      </c>
      <c r="G77" s="38"/>
      <c r="H77" s="38"/>
      <c r="I77" s="44">
        <v>2.63</v>
      </c>
      <c r="J77" s="16" t="s">
        <v>130</v>
      </c>
      <c r="N77" s="136" t="s">
        <v>206</v>
      </c>
      <c r="O77" s="137">
        <v>386</v>
      </c>
    </row>
    <row r="78" spans="1:15" ht="15" customHeight="1">
      <c r="A78" s="15" t="str">
        <f t="shared" si="2"/>
        <v>N</v>
      </c>
      <c r="B78" s="35"/>
      <c r="C78" s="38" t="s">
        <v>1386</v>
      </c>
      <c r="D78" s="38" t="s">
        <v>1441</v>
      </c>
      <c r="F78" s="38" t="s">
        <v>1442</v>
      </c>
      <c r="G78" s="38"/>
      <c r="H78" s="38"/>
      <c r="I78" s="44">
        <v>24.93</v>
      </c>
      <c r="J78" s="16" t="s">
        <v>130</v>
      </c>
      <c r="N78" s="136" t="s">
        <v>207</v>
      </c>
      <c r="O78" s="137">
        <v>387</v>
      </c>
    </row>
    <row r="79" spans="1:15" ht="15" customHeight="1">
      <c r="A79" s="15" t="str">
        <f t="shared" si="2"/>
        <v>N</v>
      </c>
      <c r="B79" s="35"/>
      <c r="C79" s="38" t="s">
        <v>1386</v>
      </c>
      <c r="D79" s="38" t="s">
        <v>1443</v>
      </c>
      <c r="F79" s="38" t="s">
        <v>1444</v>
      </c>
      <c r="G79" s="38"/>
      <c r="H79" s="38"/>
      <c r="I79" s="44">
        <v>39.07</v>
      </c>
      <c r="J79" s="16" t="s">
        <v>130</v>
      </c>
      <c r="N79" s="136" t="s">
        <v>208</v>
      </c>
      <c r="O79" s="137">
        <v>388</v>
      </c>
    </row>
    <row r="80" spans="1:15" ht="15" customHeight="1">
      <c r="A80" s="15" t="str">
        <f t="shared" si="2"/>
        <v>N</v>
      </c>
      <c r="B80" s="35"/>
      <c r="C80" s="38" t="s">
        <v>1386</v>
      </c>
      <c r="D80" s="38" t="s">
        <v>1445</v>
      </c>
      <c r="F80" s="38" t="s">
        <v>1446</v>
      </c>
      <c r="G80" s="38"/>
      <c r="H80" s="38"/>
      <c r="I80" s="44">
        <v>83.8</v>
      </c>
      <c r="J80" s="16" t="s">
        <v>130</v>
      </c>
      <c r="N80" s="136" t="s">
        <v>209</v>
      </c>
      <c r="O80" s="137">
        <v>389</v>
      </c>
    </row>
    <row r="81" spans="1:15" ht="15" customHeight="1">
      <c r="A81" s="15" t="str">
        <f t="shared" si="2"/>
        <v>N</v>
      </c>
      <c r="B81" s="35"/>
      <c r="C81" s="38" t="s">
        <v>1386</v>
      </c>
      <c r="D81" s="38" t="s">
        <v>1447</v>
      </c>
      <c r="F81" s="38" t="s">
        <v>1448</v>
      </c>
      <c r="G81" s="38"/>
      <c r="H81" s="38"/>
      <c r="I81" s="44">
        <v>25.14</v>
      </c>
      <c r="J81" s="16" t="s">
        <v>130</v>
      </c>
      <c r="N81" s="136" t="s">
        <v>210</v>
      </c>
      <c r="O81" s="137">
        <v>390</v>
      </c>
    </row>
    <row r="82" spans="1:15" ht="15" customHeight="1">
      <c r="A82" s="15" t="str">
        <f t="shared" si="2"/>
        <v>N</v>
      </c>
      <c r="B82" s="35"/>
      <c r="C82" s="38" t="s">
        <v>1386</v>
      </c>
      <c r="D82" s="38" t="s">
        <v>1449</v>
      </c>
      <c r="F82" s="38" t="s">
        <v>1450</v>
      </c>
      <c r="G82" s="38"/>
      <c r="H82" s="38"/>
      <c r="I82" s="44">
        <v>26.74</v>
      </c>
      <c r="J82" s="16" t="s">
        <v>130</v>
      </c>
      <c r="N82" s="136" t="s">
        <v>211</v>
      </c>
      <c r="O82" s="137">
        <v>391</v>
      </c>
    </row>
    <row r="83" spans="1:15" ht="15" customHeight="1">
      <c r="A83" s="15" t="str">
        <f t="shared" si="2"/>
        <v>N</v>
      </c>
      <c r="B83" s="35"/>
      <c r="C83" s="38" t="s">
        <v>1386</v>
      </c>
      <c r="D83" s="38" t="s">
        <v>1451</v>
      </c>
      <c r="F83" s="38" t="s">
        <v>1452</v>
      </c>
      <c r="G83" s="38"/>
      <c r="H83" s="38"/>
      <c r="I83" s="44">
        <v>25.14</v>
      </c>
      <c r="J83" s="16" t="s">
        <v>130</v>
      </c>
      <c r="N83" s="136" t="s">
        <v>212</v>
      </c>
      <c r="O83" s="137">
        <v>392</v>
      </c>
    </row>
    <row r="84" spans="1:15" ht="15" customHeight="1">
      <c r="A84" s="15" t="str">
        <f t="shared" si="2"/>
        <v>N</v>
      </c>
      <c r="B84" s="35"/>
      <c r="C84" s="38" t="s">
        <v>1386</v>
      </c>
      <c r="D84" s="38" t="s">
        <v>9765</v>
      </c>
      <c r="F84" s="38" t="s">
        <v>9766</v>
      </c>
      <c r="G84" s="38"/>
      <c r="H84" s="38"/>
      <c r="I84" s="44">
        <v>16.760000000000002</v>
      </c>
      <c r="J84" s="16" t="s">
        <v>130</v>
      </c>
      <c r="N84" s="136" t="s">
        <v>213</v>
      </c>
      <c r="O84" s="137">
        <v>393</v>
      </c>
    </row>
    <row r="85" spans="1:15" ht="15" customHeight="1">
      <c r="A85" s="15" t="str">
        <f t="shared" si="2"/>
        <v>N</v>
      </c>
      <c r="B85" s="35"/>
      <c r="C85" s="38" t="s">
        <v>1386</v>
      </c>
      <c r="D85" s="38" t="s">
        <v>1453</v>
      </c>
      <c r="F85" s="38" t="s">
        <v>1454</v>
      </c>
      <c r="G85" s="38"/>
      <c r="H85" s="38"/>
      <c r="I85" s="44">
        <v>24.88</v>
      </c>
      <c r="J85" s="16" t="s">
        <v>130</v>
      </c>
      <c r="N85" s="136" t="s">
        <v>214</v>
      </c>
      <c r="O85" s="137">
        <v>394</v>
      </c>
    </row>
    <row r="86" spans="1:15" ht="15" customHeight="1">
      <c r="A86" s="15" t="str">
        <f t="shared" si="2"/>
        <v>N</v>
      </c>
      <c r="B86" s="35"/>
      <c r="C86" s="38" t="s">
        <v>1386</v>
      </c>
      <c r="D86" s="38" t="s">
        <v>1455</v>
      </c>
      <c r="F86" s="38" t="s">
        <v>1456</v>
      </c>
      <c r="G86" s="38"/>
      <c r="H86" s="38"/>
      <c r="I86" s="44">
        <v>25.14</v>
      </c>
      <c r="J86" s="16" t="s">
        <v>130</v>
      </c>
      <c r="N86" s="136" t="s">
        <v>215</v>
      </c>
      <c r="O86" s="137">
        <v>395</v>
      </c>
    </row>
    <row r="87" spans="1:15" ht="15" customHeight="1">
      <c r="A87" s="15" t="str">
        <f t="shared" si="2"/>
        <v>N</v>
      </c>
      <c r="B87" s="35"/>
      <c r="C87" s="38" t="s">
        <v>1386</v>
      </c>
      <c r="D87" s="38" t="s">
        <v>1457</v>
      </c>
      <c r="F87" s="38" t="s">
        <v>1458</v>
      </c>
      <c r="G87" s="38"/>
      <c r="H87" s="38"/>
      <c r="I87" s="44">
        <v>36.9</v>
      </c>
      <c r="J87" s="16" t="s">
        <v>130</v>
      </c>
      <c r="N87" s="136" t="s">
        <v>216</v>
      </c>
      <c r="O87" s="137">
        <v>396</v>
      </c>
    </row>
    <row r="88" spans="1:15" ht="15" customHeight="1">
      <c r="A88" s="15" t="str">
        <f t="shared" si="2"/>
        <v>N</v>
      </c>
      <c r="B88" s="35"/>
      <c r="C88" s="38" t="s">
        <v>1386</v>
      </c>
      <c r="D88" s="38" t="s">
        <v>1459</v>
      </c>
      <c r="F88" s="38" t="s">
        <v>1460</v>
      </c>
      <c r="G88" s="38"/>
      <c r="H88" s="38"/>
      <c r="I88" s="44">
        <v>8.3800000000000008</v>
      </c>
      <c r="J88" s="16" t="s">
        <v>130</v>
      </c>
      <c r="N88" s="136" t="s">
        <v>217</v>
      </c>
      <c r="O88" s="137">
        <v>397</v>
      </c>
    </row>
    <row r="89" spans="1:15" ht="15" customHeight="1">
      <c r="A89" s="15" t="str">
        <f t="shared" si="2"/>
        <v>N</v>
      </c>
      <c r="B89" s="35"/>
      <c r="C89" s="38" t="s">
        <v>1386</v>
      </c>
      <c r="D89" s="38" t="s">
        <v>1461</v>
      </c>
      <c r="F89" s="38" t="s">
        <v>1462</v>
      </c>
      <c r="G89" s="38"/>
      <c r="H89" s="38"/>
      <c r="I89" s="44">
        <v>26.61</v>
      </c>
      <c r="J89" s="16" t="s">
        <v>130</v>
      </c>
      <c r="N89" s="136" t="s">
        <v>218</v>
      </c>
      <c r="O89" s="137">
        <v>398</v>
      </c>
    </row>
    <row r="90" spans="1:15" ht="15" customHeight="1">
      <c r="A90" s="15" t="str">
        <f t="shared" si="2"/>
        <v>N</v>
      </c>
      <c r="B90" s="35"/>
      <c r="C90" s="38" t="s">
        <v>1386</v>
      </c>
      <c r="D90" s="38" t="s">
        <v>9767</v>
      </c>
      <c r="F90" s="38" t="s">
        <v>9768</v>
      </c>
      <c r="G90" s="38"/>
      <c r="H90" s="38"/>
      <c r="I90" s="44">
        <v>15.58</v>
      </c>
      <c r="J90" s="16" t="s">
        <v>130</v>
      </c>
      <c r="N90" s="136" t="s">
        <v>219</v>
      </c>
      <c r="O90" s="137">
        <v>399</v>
      </c>
    </row>
    <row r="91" spans="1:15" ht="15" customHeight="1">
      <c r="A91" s="15" t="str">
        <f t="shared" si="2"/>
        <v>N</v>
      </c>
      <c r="B91" s="35"/>
      <c r="C91" s="38" t="s">
        <v>1386</v>
      </c>
      <c r="D91" s="38" t="s">
        <v>1463</v>
      </c>
      <c r="F91" s="38" t="s">
        <v>1464</v>
      </c>
      <c r="G91" s="38"/>
      <c r="H91" s="38"/>
      <c r="I91" s="44">
        <v>-0.31</v>
      </c>
      <c r="J91" s="16" t="s">
        <v>130</v>
      </c>
      <c r="N91" s="136" t="s">
        <v>219</v>
      </c>
      <c r="O91" s="137">
        <v>399</v>
      </c>
    </row>
    <row r="92" spans="1:15" ht="15" customHeight="1">
      <c r="A92" s="15" t="str">
        <f t="shared" si="2"/>
        <v>N</v>
      </c>
      <c r="B92" s="35"/>
      <c r="C92" s="38" t="s">
        <v>1386</v>
      </c>
      <c r="D92" s="38" t="s">
        <v>1465</v>
      </c>
      <c r="F92" s="38" t="s">
        <v>1466</v>
      </c>
      <c r="G92" s="38"/>
      <c r="H92" s="38"/>
      <c r="I92" s="44">
        <v>3.63</v>
      </c>
      <c r="J92" s="16" t="s">
        <v>130</v>
      </c>
      <c r="N92" s="136" t="s">
        <v>219</v>
      </c>
      <c r="O92" s="137">
        <v>399</v>
      </c>
    </row>
    <row r="93" spans="1:15" ht="15" customHeight="1">
      <c r="A93" s="15" t="str">
        <f t="shared" si="2"/>
        <v>N</v>
      </c>
      <c r="B93" s="35"/>
      <c r="C93" s="38"/>
      <c r="D93" s="38"/>
      <c r="E93" s="38"/>
      <c r="F93" s="38"/>
      <c r="G93" s="38"/>
      <c r="H93" s="38"/>
      <c r="I93" s="44"/>
      <c r="J93" s="16" t="s">
        <v>130</v>
      </c>
      <c r="N93" s="136" t="s">
        <v>219</v>
      </c>
      <c r="O93" s="137">
        <v>399</v>
      </c>
    </row>
    <row r="94" spans="1:15" ht="15" customHeight="1">
      <c r="A94" s="15">
        <v>315</v>
      </c>
      <c r="B94" s="38" t="s">
        <v>1467</v>
      </c>
      <c r="C94" s="35"/>
      <c r="D94" s="38" t="s">
        <v>1468</v>
      </c>
      <c r="E94" s="38"/>
      <c r="F94" s="35"/>
      <c r="G94" s="35"/>
      <c r="H94" s="35"/>
      <c r="I94" s="50">
        <f>SUM(I95:I183)</f>
        <v>1943.4199999999992</v>
      </c>
      <c r="J94" s="16" t="s">
        <v>130</v>
      </c>
      <c r="N94" s="136" t="s">
        <v>221</v>
      </c>
      <c r="O94" s="137">
        <v>401</v>
      </c>
    </row>
    <row r="95" spans="1:15" ht="15" customHeight="1">
      <c r="A95" s="15" t="str">
        <f t="shared" ref="A95:A158" si="3">IFERROR((VLOOKUP(J95,N:O,2,0)),0)</f>
        <v>N</v>
      </c>
      <c r="B95" s="35"/>
      <c r="C95" s="38" t="s">
        <v>1386</v>
      </c>
      <c r="D95" s="38" t="s">
        <v>1469</v>
      </c>
      <c r="F95" s="38" t="s">
        <v>1470</v>
      </c>
      <c r="G95" s="38"/>
      <c r="H95" s="38"/>
      <c r="I95" s="44">
        <v>0.03</v>
      </c>
      <c r="J95" s="16" t="s">
        <v>130</v>
      </c>
      <c r="N95" s="136" t="s">
        <v>222</v>
      </c>
      <c r="O95" s="137">
        <v>402</v>
      </c>
    </row>
    <row r="96" spans="1:15" ht="15" customHeight="1">
      <c r="A96" s="15" t="str">
        <f t="shared" si="3"/>
        <v>N</v>
      </c>
      <c r="B96" s="35"/>
      <c r="C96" s="38" t="s">
        <v>1386</v>
      </c>
      <c r="D96" s="38" t="s">
        <v>1471</v>
      </c>
      <c r="F96" s="38" t="s">
        <v>1472</v>
      </c>
      <c r="G96" s="38"/>
      <c r="H96" s="38"/>
      <c r="I96" s="44">
        <v>23.88</v>
      </c>
      <c r="J96" s="16" t="s">
        <v>130</v>
      </c>
      <c r="N96" s="136" t="s">
        <v>223</v>
      </c>
      <c r="O96" s="137">
        <v>403</v>
      </c>
    </row>
    <row r="97" spans="1:15" ht="15" customHeight="1">
      <c r="A97" s="15" t="str">
        <f t="shared" si="3"/>
        <v>N</v>
      </c>
      <c r="B97" s="35"/>
      <c r="C97" s="38" t="s">
        <v>1386</v>
      </c>
      <c r="D97" s="38" t="s">
        <v>1473</v>
      </c>
      <c r="F97" s="38" t="s">
        <v>1474</v>
      </c>
      <c r="G97" s="38"/>
      <c r="H97" s="38"/>
      <c r="I97" s="44">
        <v>8.3800000000000008</v>
      </c>
      <c r="J97" s="16" t="s">
        <v>130</v>
      </c>
      <c r="N97" s="136" t="s">
        <v>224</v>
      </c>
      <c r="O97" s="137">
        <v>404</v>
      </c>
    </row>
    <row r="98" spans="1:15" ht="15" customHeight="1">
      <c r="A98" s="15" t="str">
        <f t="shared" si="3"/>
        <v>N</v>
      </c>
      <c r="B98" s="35"/>
      <c r="C98" s="38" t="s">
        <v>1386</v>
      </c>
      <c r="D98" s="38" t="s">
        <v>9769</v>
      </c>
      <c r="F98" s="38" t="s">
        <v>9770</v>
      </c>
      <c r="G98" s="38"/>
      <c r="H98" s="38"/>
      <c r="I98" s="44">
        <v>-36.9</v>
      </c>
      <c r="J98" s="16" t="s">
        <v>130</v>
      </c>
      <c r="N98" s="136" t="s">
        <v>221</v>
      </c>
      <c r="O98" s="137">
        <v>405</v>
      </c>
    </row>
    <row r="99" spans="1:15" ht="15" customHeight="1">
      <c r="A99" s="15" t="str">
        <f t="shared" si="3"/>
        <v>N</v>
      </c>
      <c r="B99" s="35"/>
      <c r="C99" s="38" t="s">
        <v>1386</v>
      </c>
      <c r="D99" s="38" t="s">
        <v>1475</v>
      </c>
      <c r="F99" s="38" t="s">
        <v>1476</v>
      </c>
      <c r="G99" s="38"/>
      <c r="H99" s="38"/>
      <c r="I99" s="44">
        <v>12.34</v>
      </c>
      <c r="J99" s="16" t="s">
        <v>130</v>
      </c>
      <c r="N99" s="136" t="s">
        <v>222</v>
      </c>
      <c r="O99" s="137">
        <v>406</v>
      </c>
    </row>
    <row r="100" spans="1:15" ht="15" customHeight="1">
      <c r="A100" s="15" t="str">
        <f t="shared" si="3"/>
        <v>N</v>
      </c>
      <c r="B100" s="35"/>
      <c r="C100" s="38" t="s">
        <v>1386</v>
      </c>
      <c r="D100" s="38" t="s">
        <v>1477</v>
      </c>
      <c r="F100" s="38" t="s">
        <v>1478</v>
      </c>
      <c r="G100" s="38"/>
      <c r="H100" s="38"/>
      <c r="I100" s="44">
        <v>49.2</v>
      </c>
      <c r="J100" s="16" t="s">
        <v>130</v>
      </c>
      <c r="N100" s="136" t="s">
        <v>225</v>
      </c>
      <c r="O100" s="137">
        <v>407</v>
      </c>
    </row>
    <row r="101" spans="1:15" ht="15" customHeight="1">
      <c r="A101" s="15" t="str">
        <f t="shared" si="3"/>
        <v>N</v>
      </c>
      <c r="B101" s="35"/>
      <c r="C101" s="38" t="s">
        <v>1386</v>
      </c>
      <c r="D101" s="38" t="s">
        <v>1479</v>
      </c>
      <c r="F101" s="38" t="s">
        <v>1480</v>
      </c>
      <c r="G101" s="38"/>
      <c r="H101" s="38"/>
      <c r="I101" s="44">
        <v>32.46</v>
      </c>
      <c r="J101" s="16" t="s">
        <v>130</v>
      </c>
      <c r="N101" s="136" t="s">
        <v>226</v>
      </c>
      <c r="O101" s="137">
        <v>408</v>
      </c>
    </row>
    <row r="102" spans="1:15" ht="15" customHeight="1">
      <c r="A102" s="15" t="str">
        <f t="shared" si="3"/>
        <v>N</v>
      </c>
      <c r="B102" s="35"/>
      <c r="C102" s="38" t="s">
        <v>1386</v>
      </c>
      <c r="D102" s="38" t="s">
        <v>1481</v>
      </c>
      <c r="F102" s="38" t="s">
        <v>1482</v>
      </c>
      <c r="G102" s="38"/>
      <c r="H102" s="38"/>
      <c r="I102" s="44">
        <v>-4.4800000000000004</v>
      </c>
      <c r="J102" s="16" t="s">
        <v>130</v>
      </c>
      <c r="N102" s="136" t="s">
        <v>227</v>
      </c>
      <c r="O102" s="137">
        <v>409</v>
      </c>
    </row>
    <row r="103" spans="1:15" ht="15" customHeight="1">
      <c r="A103" s="15" t="str">
        <f t="shared" si="3"/>
        <v>N</v>
      </c>
      <c r="B103" s="35"/>
      <c r="C103" s="38" t="s">
        <v>1386</v>
      </c>
      <c r="D103" s="38" t="s">
        <v>1483</v>
      </c>
      <c r="F103" s="38" t="s">
        <v>1484</v>
      </c>
      <c r="G103" s="38"/>
      <c r="H103" s="38"/>
      <c r="I103" s="44">
        <v>0.04</v>
      </c>
      <c r="J103" s="16" t="s">
        <v>130</v>
      </c>
      <c r="N103" s="136" t="s">
        <v>228</v>
      </c>
      <c r="O103" s="137">
        <v>410</v>
      </c>
    </row>
    <row r="104" spans="1:15" ht="15" customHeight="1">
      <c r="A104" s="15" t="str">
        <f t="shared" si="3"/>
        <v>N</v>
      </c>
      <c r="B104" s="35"/>
      <c r="C104" s="38" t="s">
        <v>1386</v>
      </c>
      <c r="D104" s="38" t="s">
        <v>1485</v>
      </c>
      <c r="F104" s="38" t="s">
        <v>1486</v>
      </c>
      <c r="G104" s="38"/>
      <c r="H104" s="38"/>
      <c r="I104" s="44">
        <v>17.899999999999999</v>
      </c>
      <c r="J104" s="16" t="s">
        <v>130</v>
      </c>
      <c r="N104" s="136" t="s">
        <v>229</v>
      </c>
      <c r="O104" s="137">
        <v>411</v>
      </c>
    </row>
    <row r="105" spans="1:15" ht="15" customHeight="1">
      <c r="A105" s="15" t="str">
        <f t="shared" si="3"/>
        <v>N</v>
      </c>
      <c r="B105" s="35"/>
      <c r="C105" s="38" t="s">
        <v>1386</v>
      </c>
      <c r="D105" s="38" t="s">
        <v>1487</v>
      </c>
      <c r="F105" s="38" t="s">
        <v>1488</v>
      </c>
      <c r="G105" s="38"/>
      <c r="H105" s="38"/>
      <c r="I105" s="44">
        <v>-0.01</v>
      </c>
      <c r="J105" s="16" t="s">
        <v>130</v>
      </c>
      <c r="N105" s="136" t="s">
        <v>230</v>
      </c>
      <c r="O105" s="137">
        <v>412</v>
      </c>
    </row>
    <row r="106" spans="1:15" ht="15" customHeight="1">
      <c r="A106" s="15" t="str">
        <f t="shared" si="3"/>
        <v>N</v>
      </c>
      <c r="B106" s="35"/>
      <c r="C106" s="38" t="s">
        <v>1386</v>
      </c>
      <c r="D106" s="38" t="s">
        <v>1489</v>
      </c>
      <c r="F106" s="38" t="s">
        <v>1490</v>
      </c>
      <c r="G106" s="38"/>
      <c r="H106" s="38"/>
      <c r="I106" s="44">
        <v>37.56</v>
      </c>
      <c r="J106" s="16" t="s">
        <v>130</v>
      </c>
      <c r="N106" s="136" t="s">
        <v>231</v>
      </c>
      <c r="O106" s="137">
        <v>413</v>
      </c>
    </row>
    <row r="107" spans="1:15" ht="15" customHeight="1">
      <c r="A107" s="15" t="str">
        <f t="shared" si="3"/>
        <v>N</v>
      </c>
      <c r="B107" s="35"/>
      <c r="C107" s="38" t="s">
        <v>1386</v>
      </c>
      <c r="D107" s="38" t="s">
        <v>1491</v>
      </c>
      <c r="F107" s="38" t="s">
        <v>1492</v>
      </c>
      <c r="G107" s="38"/>
      <c r="H107" s="38"/>
      <c r="I107" s="44">
        <v>53.7</v>
      </c>
      <c r="J107" s="16" t="s">
        <v>130</v>
      </c>
      <c r="N107" s="136" t="s">
        <v>232</v>
      </c>
      <c r="O107" s="137">
        <v>414</v>
      </c>
    </row>
    <row r="108" spans="1:15" ht="15" customHeight="1">
      <c r="A108" s="15" t="str">
        <f t="shared" si="3"/>
        <v>N</v>
      </c>
      <c r="B108" s="35"/>
      <c r="C108" s="38" t="s">
        <v>1386</v>
      </c>
      <c r="D108" s="38" t="s">
        <v>1493</v>
      </c>
      <c r="F108" s="38" t="s">
        <v>1494</v>
      </c>
      <c r="G108" s="38"/>
      <c r="H108" s="38"/>
      <c r="I108" s="44">
        <v>23.46</v>
      </c>
      <c r="J108" s="16" t="s">
        <v>130</v>
      </c>
      <c r="N108" s="136" t="s">
        <v>231</v>
      </c>
      <c r="O108" s="137">
        <v>415</v>
      </c>
    </row>
    <row r="109" spans="1:15" ht="15" customHeight="1">
      <c r="A109" s="15" t="str">
        <f t="shared" si="3"/>
        <v>N</v>
      </c>
      <c r="B109" s="35"/>
      <c r="C109" s="38" t="s">
        <v>1386</v>
      </c>
      <c r="D109" s="38" t="s">
        <v>1495</v>
      </c>
      <c r="F109" s="38" t="s">
        <v>1496</v>
      </c>
      <c r="G109" s="38"/>
      <c r="H109" s="38"/>
      <c r="I109" s="44">
        <v>88.01</v>
      </c>
      <c r="J109" s="16" t="s">
        <v>130</v>
      </c>
      <c r="N109" s="136" t="s">
        <v>233</v>
      </c>
      <c r="O109" s="137">
        <v>416</v>
      </c>
    </row>
    <row r="110" spans="1:15" ht="15" customHeight="1">
      <c r="A110" s="15" t="str">
        <f t="shared" si="3"/>
        <v>N</v>
      </c>
      <c r="B110" s="35"/>
      <c r="C110" s="38" t="s">
        <v>1386</v>
      </c>
      <c r="D110" s="38" t="s">
        <v>1497</v>
      </c>
      <c r="F110" s="38" t="s">
        <v>1498</v>
      </c>
      <c r="G110" s="38"/>
      <c r="H110" s="38"/>
      <c r="I110" s="44">
        <v>25.73</v>
      </c>
      <c r="J110" s="16" t="s">
        <v>130</v>
      </c>
      <c r="N110" s="136" t="s">
        <v>231</v>
      </c>
      <c r="O110" s="137">
        <v>417</v>
      </c>
    </row>
    <row r="111" spans="1:15" ht="15" customHeight="1">
      <c r="A111" s="15" t="str">
        <f t="shared" si="3"/>
        <v>N</v>
      </c>
      <c r="B111" s="35"/>
      <c r="C111" s="38" t="s">
        <v>1386</v>
      </c>
      <c r="D111" s="38" t="s">
        <v>1499</v>
      </c>
      <c r="F111" s="38" t="s">
        <v>1500</v>
      </c>
      <c r="G111" s="38"/>
      <c r="H111" s="38"/>
      <c r="I111" s="44">
        <v>17.899999999999999</v>
      </c>
      <c r="J111" s="16" t="s">
        <v>130</v>
      </c>
      <c r="N111" s="136" t="s">
        <v>234</v>
      </c>
      <c r="O111" s="137">
        <v>418</v>
      </c>
    </row>
    <row r="112" spans="1:15" ht="15" customHeight="1">
      <c r="A112" s="15" t="str">
        <f t="shared" si="3"/>
        <v>N</v>
      </c>
      <c r="B112" s="35"/>
      <c r="C112" s="38" t="s">
        <v>1386</v>
      </c>
      <c r="D112" s="38" t="s">
        <v>1501</v>
      </c>
      <c r="F112" s="38" t="s">
        <v>1502</v>
      </c>
      <c r="G112" s="38"/>
      <c r="H112" s="38"/>
      <c r="I112" s="44">
        <v>105.75</v>
      </c>
      <c r="J112" s="16" t="s">
        <v>130</v>
      </c>
      <c r="N112" s="136" t="s">
        <v>235</v>
      </c>
      <c r="O112" s="137">
        <v>419</v>
      </c>
    </row>
    <row r="113" spans="1:15" ht="15" customHeight="1">
      <c r="A113" s="15" t="str">
        <f t="shared" si="3"/>
        <v>N</v>
      </c>
      <c r="B113" s="35"/>
      <c r="C113" s="38" t="s">
        <v>1386</v>
      </c>
      <c r="D113" s="38" t="s">
        <v>1503</v>
      </c>
      <c r="F113" s="38" t="s">
        <v>1504</v>
      </c>
      <c r="G113" s="38"/>
      <c r="H113" s="38"/>
      <c r="I113" s="44">
        <v>25.24</v>
      </c>
      <c r="J113" s="16" t="s">
        <v>130</v>
      </c>
      <c r="N113" s="136" t="s">
        <v>236</v>
      </c>
      <c r="O113" s="137">
        <v>420</v>
      </c>
    </row>
    <row r="114" spans="1:15" ht="15" customHeight="1">
      <c r="A114" s="15" t="str">
        <f t="shared" si="3"/>
        <v>N</v>
      </c>
      <c r="B114" s="35"/>
      <c r="C114" s="38" t="s">
        <v>1386</v>
      </c>
      <c r="D114" s="38" t="s">
        <v>1505</v>
      </c>
      <c r="F114" s="38" t="s">
        <v>1506</v>
      </c>
      <c r="G114" s="38"/>
      <c r="H114" s="38"/>
      <c r="I114" s="44">
        <v>28.35</v>
      </c>
      <c r="J114" s="16" t="s">
        <v>130</v>
      </c>
      <c r="N114" s="136" t="s">
        <v>237</v>
      </c>
      <c r="O114" s="137">
        <v>421</v>
      </c>
    </row>
    <row r="115" spans="1:15" ht="15" customHeight="1">
      <c r="A115" s="15" t="str">
        <f t="shared" si="3"/>
        <v>N</v>
      </c>
      <c r="B115" s="35"/>
      <c r="C115" s="38" t="s">
        <v>1386</v>
      </c>
      <c r="D115" s="38" t="s">
        <v>1507</v>
      </c>
      <c r="F115" s="38" t="s">
        <v>1508</v>
      </c>
      <c r="G115" s="38"/>
      <c r="H115" s="38"/>
      <c r="I115" s="44">
        <v>3.57</v>
      </c>
      <c r="J115" s="16" t="s">
        <v>130</v>
      </c>
      <c r="N115" s="138" t="s">
        <v>585</v>
      </c>
      <c r="O115" s="137">
        <v>422</v>
      </c>
    </row>
    <row r="116" spans="1:15" ht="15" customHeight="1">
      <c r="A116" s="15" t="str">
        <f t="shared" si="3"/>
        <v>N</v>
      </c>
      <c r="B116" s="35"/>
      <c r="C116" s="38" t="s">
        <v>1386</v>
      </c>
      <c r="D116" s="38" t="s">
        <v>9771</v>
      </c>
      <c r="F116" s="38" t="s">
        <v>9772</v>
      </c>
      <c r="G116" s="38"/>
      <c r="H116" s="38"/>
      <c r="I116" s="44">
        <v>36.9</v>
      </c>
      <c r="J116" s="16" t="s">
        <v>130</v>
      </c>
      <c r="N116" s="136" t="s">
        <v>238</v>
      </c>
      <c r="O116" s="137">
        <v>423</v>
      </c>
    </row>
    <row r="117" spans="1:15" ht="15" customHeight="1">
      <c r="A117" s="15" t="str">
        <f t="shared" si="3"/>
        <v>N</v>
      </c>
      <c r="B117" s="35"/>
      <c r="C117" s="38" t="s">
        <v>1386</v>
      </c>
      <c r="D117" s="38" t="s">
        <v>1509</v>
      </c>
      <c r="F117" s="38" t="s">
        <v>1510</v>
      </c>
      <c r="G117" s="38"/>
      <c r="H117" s="38"/>
      <c r="I117" s="44">
        <v>45.23</v>
      </c>
      <c r="J117" s="16" t="s">
        <v>130</v>
      </c>
      <c r="N117" s="136" t="s">
        <v>239</v>
      </c>
      <c r="O117" s="137">
        <v>424</v>
      </c>
    </row>
    <row r="118" spans="1:15" ht="15" customHeight="1">
      <c r="A118" s="15" t="str">
        <f t="shared" si="3"/>
        <v>N</v>
      </c>
      <c r="B118" s="35"/>
      <c r="C118" s="38" t="s">
        <v>1386</v>
      </c>
      <c r="D118" s="38" t="s">
        <v>1511</v>
      </c>
      <c r="F118" s="38" t="s">
        <v>1512</v>
      </c>
      <c r="G118" s="38"/>
      <c r="H118" s="38"/>
      <c r="I118" s="44">
        <v>23.46</v>
      </c>
      <c r="J118" s="16" t="s">
        <v>130</v>
      </c>
      <c r="N118" s="138" t="s">
        <v>586</v>
      </c>
      <c r="O118" s="139">
        <v>425</v>
      </c>
    </row>
    <row r="119" spans="1:15" ht="15" customHeight="1">
      <c r="A119" s="15" t="str">
        <f t="shared" si="3"/>
        <v>N</v>
      </c>
      <c r="B119" s="35"/>
      <c r="C119" s="38" t="s">
        <v>1386</v>
      </c>
      <c r="D119" s="38" t="s">
        <v>1513</v>
      </c>
      <c r="F119" s="38" t="s">
        <v>1514</v>
      </c>
      <c r="G119" s="38"/>
      <c r="H119" s="38"/>
      <c r="I119" s="44">
        <v>25.14</v>
      </c>
      <c r="J119" s="16" t="s">
        <v>130</v>
      </c>
      <c r="N119" s="136" t="s">
        <v>240</v>
      </c>
      <c r="O119" s="137">
        <v>426</v>
      </c>
    </row>
    <row r="120" spans="1:15" ht="15" customHeight="1">
      <c r="A120" s="15" t="str">
        <f t="shared" si="3"/>
        <v>N</v>
      </c>
      <c r="B120" s="35"/>
      <c r="C120" s="38" t="s">
        <v>1386</v>
      </c>
      <c r="D120" s="38" t="s">
        <v>1515</v>
      </c>
      <c r="F120" s="38" t="s">
        <v>1516</v>
      </c>
      <c r="G120" s="38"/>
      <c r="H120" s="38"/>
      <c r="I120" s="44">
        <v>27.14</v>
      </c>
      <c r="J120" s="16" t="s">
        <v>130</v>
      </c>
      <c r="N120" s="136" t="s">
        <v>241</v>
      </c>
      <c r="O120" s="137">
        <v>427</v>
      </c>
    </row>
    <row r="121" spans="1:15" ht="15" customHeight="1">
      <c r="A121" s="15" t="str">
        <f t="shared" si="3"/>
        <v>N</v>
      </c>
      <c r="B121" s="35"/>
      <c r="C121" s="38" t="s">
        <v>1386</v>
      </c>
      <c r="D121" s="38" t="s">
        <v>1517</v>
      </c>
      <c r="F121" s="38" t="s">
        <v>1518</v>
      </c>
      <c r="G121" s="38"/>
      <c r="H121" s="38"/>
      <c r="I121" s="44">
        <v>25.14</v>
      </c>
      <c r="J121" s="16" t="s">
        <v>130</v>
      </c>
      <c r="N121" s="138" t="s">
        <v>587</v>
      </c>
      <c r="O121" s="137">
        <v>428</v>
      </c>
    </row>
    <row r="122" spans="1:15" ht="15" customHeight="1">
      <c r="A122" s="15" t="str">
        <f t="shared" si="3"/>
        <v>N</v>
      </c>
      <c r="B122" s="35"/>
      <c r="C122" s="38" t="s">
        <v>1386</v>
      </c>
      <c r="D122" s="38" t="s">
        <v>1519</v>
      </c>
      <c r="F122" s="38" t="s">
        <v>1520</v>
      </c>
      <c r="G122" s="38"/>
      <c r="H122" s="38"/>
      <c r="I122" s="44">
        <v>8.3800000000000008</v>
      </c>
      <c r="J122" s="16" t="s">
        <v>130</v>
      </c>
      <c r="N122" s="136" t="s">
        <v>242</v>
      </c>
      <c r="O122" s="137">
        <v>429</v>
      </c>
    </row>
    <row r="123" spans="1:15" ht="15" customHeight="1">
      <c r="A123" s="15" t="str">
        <f t="shared" si="3"/>
        <v>N</v>
      </c>
      <c r="B123" s="35"/>
      <c r="C123" s="38" t="s">
        <v>1386</v>
      </c>
      <c r="D123" s="38" t="s">
        <v>1521</v>
      </c>
      <c r="F123" s="38" t="s">
        <v>1522</v>
      </c>
      <c r="G123" s="38"/>
      <c r="H123" s="38"/>
      <c r="I123" s="44">
        <v>25.14</v>
      </c>
      <c r="J123" s="16" t="s">
        <v>130</v>
      </c>
      <c r="N123" s="136" t="s">
        <v>243</v>
      </c>
      <c r="O123" s="137">
        <v>430</v>
      </c>
    </row>
    <row r="124" spans="1:15" ht="15" customHeight="1">
      <c r="A124" s="15" t="str">
        <f t="shared" si="3"/>
        <v>N</v>
      </c>
      <c r="B124" s="35"/>
      <c r="C124" s="38" t="s">
        <v>1386</v>
      </c>
      <c r="D124" s="38" t="s">
        <v>1523</v>
      </c>
      <c r="F124" s="38" t="s">
        <v>1524</v>
      </c>
      <c r="G124" s="38"/>
      <c r="H124" s="38"/>
      <c r="I124" s="44">
        <v>25.14</v>
      </c>
      <c r="J124" s="16" t="s">
        <v>130</v>
      </c>
      <c r="N124" s="138" t="s">
        <v>588</v>
      </c>
      <c r="O124" s="137">
        <v>431</v>
      </c>
    </row>
    <row r="125" spans="1:15" ht="15" customHeight="1">
      <c r="A125" s="15" t="str">
        <f t="shared" si="3"/>
        <v>N</v>
      </c>
      <c r="B125" s="35"/>
      <c r="C125" s="38" t="s">
        <v>1386</v>
      </c>
      <c r="D125" s="38" t="s">
        <v>1525</v>
      </c>
      <c r="F125" s="38" t="s">
        <v>1526</v>
      </c>
      <c r="G125" s="38"/>
      <c r="H125" s="38"/>
      <c r="I125" s="44">
        <v>25.14</v>
      </c>
      <c r="J125" s="16" t="s">
        <v>130</v>
      </c>
      <c r="N125" s="136" t="s">
        <v>244</v>
      </c>
      <c r="O125" s="137">
        <v>432</v>
      </c>
    </row>
    <row r="126" spans="1:15" ht="15" customHeight="1">
      <c r="A126" s="15" t="str">
        <f t="shared" si="3"/>
        <v>N</v>
      </c>
      <c r="B126" s="35"/>
      <c r="C126" s="38" t="s">
        <v>1386</v>
      </c>
      <c r="D126" s="38" t="s">
        <v>1527</v>
      </c>
      <c r="F126" s="38" t="s">
        <v>1528</v>
      </c>
      <c r="G126" s="38"/>
      <c r="H126" s="38"/>
      <c r="I126" s="44">
        <v>29.29</v>
      </c>
      <c r="J126" s="16" t="s">
        <v>130</v>
      </c>
      <c r="N126" s="136" t="s">
        <v>245</v>
      </c>
      <c r="O126" s="137">
        <v>433</v>
      </c>
    </row>
    <row r="127" spans="1:15" ht="15" customHeight="1">
      <c r="A127" s="15" t="str">
        <f t="shared" si="3"/>
        <v>N</v>
      </c>
      <c r="B127" s="35"/>
      <c r="C127" s="38" t="s">
        <v>1386</v>
      </c>
      <c r="D127" s="38" t="s">
        <v>1529</v>
      </c>
      <c r="F127" s="38" t="s">
        <v>1530</v>
      </c>
      <c r="G127" s="38"/>
      <c r="H127" s="38"/>
      <c r="I127" s="44">
        <v>8.3800000000000008</v>
      </c>
      <c r="J127" s="16" t="s">
        <v>130</v>
      </c>
      <c r="N127" s="136" t="s">
        <v>246</v>
      </c>
      <c r="O127" s="137">
        <v>434</v>
      </c>
    </row>
    <row r="128" spans="1:15" ht="15" customHeight="1">
      <c r="A128" s="15" t="str">
        <f t="shared" si="3"/>
        <v>N</v>
      </c>
      <c r="B128" s="35"/>
      <c r="C128" s="38" t="s">
        <v>1386</v>
      </c>
      <c r="D128" s="38" t="s">
        <v>1531</v>
      </c>
      <c r="F128" s="38" t="s">
        <v>1532</v>
      </c>
      <c r="G128" s="38"/>
      <c r="H128" s="38"/>
      <c r="I128" s="44">
        <v>25.14</v>
      </c>
      <c r="J128" s="16" t="s">
        <v>130</v>
      </c>
      <c r="N128" s="136" t="s">
        <v>247</v>
      </c>
      <c r="O128" s="137">
        <v>435</v>
      </c>
    </row>
    <row r="129" spans="1:15" ht="15" customHeight="1">
      <c r="A129" s="15" t="str">
        <f t="shared" si="3"/>
        <v>N</v>
      </c>
      <c r="B129" s="35"/>
      <c r="C129" s="38" t="s">
        <v>1386</v>
      </c>
      <c r="D129" s="38" t="s">
        <v>1533</v>
      </c>
      <c r="F129" s="38" t="s">
        <v>1534</v>
      </c>
      <c r="G129" s="38"/>
      <c r="H129" s="38"/>
      <c r="I129" s="44">
        <v>47.74</v>
      </c>
      <c r="J129" s="16" t="s">
        <v>130</v>
      </c>
      <c r="N129" s="136" t="s">
        <v>248</v>
      </c>
      <c r="O129" s="137">
        <v>436</v>
      </c>
    </row>
    <row r="130" spans="1:15" ht="15" customHeight="1">
      <c r="A130" s="15" t="str">
        <f t="shared" si="3"/>
        <v>N</v>
      </c>
      <c r="B130" s="35"/>
      <c r="C130" s="38" t="s">
        <v>1386</v>
      </c>
      <c r="D130" s="38" t="s">
        <v>1535</v>
      </c>
      <c r="F130" s="38" t="s">
        <v>1536</v>
      </c>
      <c r="G130" s="38"/>
      <c r="H130" s="38"/>
      <c r="I130" s="44">
        <v>7.41</v>
      </c>
      <c r="J130" s="16" t="s">
        <v>130</v>
      </c>
      <c r="N130" s="136" t="s">
        <v>249</v>
      </c>
      <c r="O130" s="137">
        <v>437</v>
      </c>
    </row>
    <row r="131" spans="1:15" ht="15" customHeight="1">
      <c r="A131" s="15" t="str">
        <f t="shared" si="3"/>
        <v>N</v>
      </c>
      <c r="B131" s="35"/>
      <c r="C131" s="38" t="s">
        <v>1386</v>
      </c>
      <c r="D131" s="38" t="s">
        <v>1537</v>
      </c>
      <c r="F131" s="38" t="s">
        <v>1538</v>
      </c>
      <c r="G131" s="38"/>
      <c r="H131" s="38"/>
      <c r="I131" s="44">
        <v>25.14</v>
      </c>
      <c r="J131" s="16" t="s">
        <v>130</v>
      </c>
      <c r="N131" s="136" t="s">
        <v>250</v>
      </c>
      <c r="O131" s="137">
        <v>438</v>
      </c>
    </row>
    <row r="132" spans="1:15" ht="15" customHeight="1">
      <c r="A132" s="15" t="str">
        <f t="shared" si="3"/>
        <v>N</v>
      </c>
      <c r="B132" s="35"/>
      <c r="C132" s="38" t="s">
        <v>1386</v>
      </c>
      <c r="D132" s="38" t="s">
        <v>9773</v>
      </c>
      <c r="F132" s="38" t="s">
        <v>9774</v>
      </c>
      <c r="G132" s="38"/>
      <c r="H132" s="38"/>
      <c r="I132" s="44">
        <v>2.0499999999999998</v>
      </c>
      <c r="J132" s="16" t="s">
        <v>130</v>
      </c>
      <c r="N132" s="136" t="s">
        <v>251</v>
      </c>
      <c r="O132" s="137">
        <v>439</v>
      </c>
    </row>
    <row r="133" spans="1:15" ht="15" customHeight="1">
      <c r="A133" s="15" t="str">
        <f t="shared" si="3"/>
        <v>N</v>
      </c>
      <c r="B133" s="35"/>
      <c r="C133" s="38" t="s">
        <v>1386</v>
      </c>
      <c r="D133" s="38" t="s">
        <v>9775</v>
      </c>
      <c r="F133" s="38" t="s">
        <v>9776</v>
      </c>
      <c r="G133" s="38"/>
      <c r="H133" s="38"/>
      <c r="I133" s="44">
        <v>8.3800000000000008</v>
      </c>
      <c r="J133" s="16" t="s">
        <v>130</v>
      </c>
      <c r="N133" s="136" t="s">
        <v>252</v>
      </c>
      <c r="O133" s="137">
        <v>440</v>
      </c>
    </row>
    <row r="134" spans="1:15" ht="15" customHeight="1">
      <c r="A134" s="15" t="str">
        <f t="shared" si="3"/>
        <v>N</v>
      </c>
      <c r="B134" s="35"/>
      <c r="C134" s="38" t="s">
        <v>1386</v>
      </c>
      <c r="D134" s="38" t="s">
        <v>1539</v>
      </c>
      <c r="F134" s="38" t="s">
        <v>1540</v>
      </c>
      <c r="G134" s="38"/>
      <c r="H134" s="38"/>
      <c r="I134" s="44">
        <v>30.25</v>
      </c>
      <c r="J134" s="16" t="s">
        <v>130</v>
      </c>
      <c r="N134" s="136" t="s">
        <v>253</v>
      </c>
      <c r="O134" s="137">
        <v>441</v>
      </c>
    </row>
    <row r="135" spans="1:15" ht="15" customHeight="1">
      <c r="A135" s="15" t="str">
        <f t="shared" si="3"/>
        <v>N</v>
      </c>
      <c r="B135" s="35"/>
      <c r="C135" s="38" t="s">
        <v>1386</v>
      </c>
      <c r="D135" s="38" t="s">
        <v>1541</v>
      </c>
      <c r="F135" s="38" t="s">
        <v>1542</v>
      </c>
      <c r="G135" s="38"/>
      <c r="H135" s="38"/>
      <c r="I135" s="44">
        <v>18.8</v>
      </c>
      <c r="J135" s="16" t="s">
        <v>130</v>
      </c>
      <c r="N135" s="136" t="s">
        <v>254</v>
      </c>
      <c r="O135" s="137">
        <v>442</v>
      </c>
    </row>
    <row r="136" spans="1:15" ht="15" customHeight="1">
      <c r="A136" s="15" t="str">
        <f t="shared" si="3"/>
        <v>N</v>
      </c>
      <c r="B136" s="35"/>
      <c r="C136" s="38" t="s">
        <v>1386</v>
      </c>
      <c r="D136" s="38" t="s">
        <v>1543</v>
      </c>
      <c r="F136" s="38" t="s">
        <v>1544</v>
      </c>
      <c r="G136" s="38"/>
      <c r="H136" s="38"/>
      <c r="I136" s="44">
        <v>8.3800000000000008</v>
      </c>
      <c r="J136" s="16" t="s">
        <v>130</v>
      </c>
      <c r="N136" s="136" t="s">
        <v>255</v>
      </c>
      <c r="O136" s="137">
        <v>443</v>
      </c>
    </row>
    <row r="137" spans="1:15" ht="15" customHeight="1">
      <c r="A137" s="15" t="str">
        <f t="shared" si="3"/>
        <v>N</v>
      </c>
      <c r="B137" s="35"/>
      <c r="C137" s="38" t="s">
        <v>1386</v>
      </c>
      <c r="D137" s="38" t="s">
        <v>1545</v>
      </c>
      <c r="F137" s="38" t="s">
        <v>1546</v>
      </c>
      <c r="G137" s="38"/>
      <c r="H137" s="38"/>
      <c r="I137" s="44">
        <v>54.45</v>
      </c>
      <c r="J137" s="16" t="s">
        <v>130</v>
      </c>
      <c r="N137" s="136" t="s">
        <v>211</v>
      </c>
      <c r="O137" s="137">
        <v>444</v>
      </c>
    </row>
    <row r="138" spans="1:15" ht="15" customHeight="1">
      <c r="A138" s="15" t="str">
        <f t="shared" si="3"/>
        <v>N</v>
      </c>
      <c r="B138" s="35"/>
      <c r="C138" s="38" t="s">
        <v>1386</v>
      </c>
      <c r="D138" s="38" t="s">
        <v>1547</v>
      </c>
      <c r="F138" s="38" t="s">
        <v>1548</v>
      </c>
      <c r="G138" s="38"/>
      <c r="H138" s="38"/>
      <c r="I138" s="44">
        <v>-15.41</v>
      </c>
      <c r="J138" s="16" t="s">
        <v>130</v>
      </c>
      <c r="N138" s="136" t="s">
        <v>256</v>
      </c>
      <c r="O138" s="137">
        <v>445</v>
      </c>
    </row>
    <row r="139" spans="1:15" ht="15" customHeight="1">
      <c r="A139" s="15" t="str">
        <f t="shared" si="3"/>
        <v>N</v>
      </c>
      <c r="B139" s="35"/>
      <c r="C139" s="38" t="s">
        <v>1386</v>
      </c>
      <c r="D139" s="38" t="s">
        <v>1549</v>
      </c>
      <c r="F139" s="38" t="s">
        <v>1550</v>
      </c>
      <c r="G139" s="38"/>
      <c r="H139" s="38"/>
      <c r="I139" s="44">
        <v>7.82</v>
      </c>
      <c r="J139" s="16" t="s">
        <v>130</v>
      </c>
      <c r="N139" s="136" t="s">
        <v>257</v>
      </c>
      <c r="O139" s="137">
        <v>511</v>
      </c>
    </row>
    <row r="140" spans="1:15" ht="15" customHeight="1">
      <c r="A140" s="15" t="str">
        <f t="shared" si="3"/>
        <v>N</v>
      </c>
      <c r="B140" s="35"/>
      <c r="C140" s="38" t="s">
        <v>1386</v>
      </c>
      <c r="D140" s="38" t="s">
        <v>1551</v>
      </c>
      <c r="F140" s="38" t="s">
        <v>1552</v>
      </c>
      <c r="G140" s="38"/>
      <c r="H140" s="38"/>
      <c r="I140" s="44">
        <v>83.8</v>
      </c>
      <c r="J140" s="16" t="s">
        <v>130</v>
      </c>
      <c r="N140" s="136" t="s">
        <v>258</v>
      </c>
      <c r="O140" s="137">
        <v>512</v>
      </c>
    </row>
    <row r="141" spans="1:15" ht="15" customHeight="1">
      <c r="A141" s="15" t="str">
        <f t="shared" si="3"/>
        <v>N</v>
      </c>
      <c r="B141" s="35"/>
      <c r="C141" s="38" t="s">
        <v>1386</v>
      </c>
      <c r="D141" s="38" t="s">
        <v>1553</v>
      </c>
      <c r="F141" s="38" t="s">
        <v>1554</v>
      </c>
      <c r="G141" s="38"/>
      <c r="H141" s="38"/>
      <c r="I141" s="44">
        <v>-8.3800000000000008</v>
      </c>
      <c r="J141" s="16" t="s">
        <v>130</v>
      </c>
      <c r="N141" s="136" t="s">
        <v>259</v>
      </c>
      <c r="O141" s="137">
        <v>513</v>
      </c>
    </row>
    <row r="142" spans="1:15" ht="15" customHeight="1">
      <c r="A142" s="15" t="str">
        <f t="shared" si="3"/>
        <v>N</v>
      </c>
      <c r="B142" s="35"/>
      <c r="C142" s="38" t="s">
        <v>1386</v>
      </c>
      <c r="D142" s="38" t="s">
        <v>1555</v>
      </c>
      <c r="F142" s="38" t="s">
        <v>1556</v>
      </c>
      <c r="G142" s="38"/>
      <c r="H142" s="38"/>
      <c r="I142" s="44">
        <v>10.86</v>
      </c>
      <c r="J142" s="16" t="s">
        <v>130</v>
      </c>
      <c r="N142" s="136" t="s">
        <v>260</v>
      </c>
      <c r="O142" s="137">
        <v>514</v>
      </c>
    </row>
    <row r="143" spans="1:15" ht="15" customHeight="1">
      <c r="A143" s="15" t="str">
        <f t="shared" si="3"/>
        <v>N</v>
      </c>
      <c r="B143" s="35"/>
      <c r="C143" s="38" t="s">
        <v>1386</v>
      </c>
      <c r="D143" s="38" t="s">
        <v>1557</v>
      </c>
      <c r="F143" s="38" t="s">
        <v>1558</v>
      </c>
      <c r="G143" s="38"/>
      <c r="H143" s="38"/>
      <c r="I143" s="44">
        <v>20.22</v>
      </c>
      <c r="J143" s="16" t="s">
        <v>130</v>
      </c>
      <c r="N143" s="136" t="s">
        <v>261</v>
      </c>
      <c r="O143" s="137">
        <v>515</v>
      </c>
    </row>
    <row r="144" spans="1:15" ht="15" customHeight="1">
      <c r="A144" s="15" t="str">
        <f t="shared" si="3"/>
        <v>N</v>
      </c>
      <c r="B144" s="35"/>
      <c r="C144" s="38" t="s">
        <v>1386</v>
      </c>
      <c r="D144" s="38" t="s">
        <v>9777</v>
      </c>
      <c r="F144" s="38" t="s">
        <v>9778</v>
      </c>
      <c r="G144" s="38"/>
      <c r="H144" s="38"/>
      <c r="I144" s="44">
        <v>1.68</v>
      </c>
      <c r="J144" s="16" t="s">
        <v>130</v>
      </c>
      <c r="N144" s="136" t="s">
        <v>262</v>
      </c>
      <c r="O144" s="137">
        <v>516</v>
      </c>
    </row>
    <row r="145" spans="1:15" ht="15" customHeight="1">
      <c r="A145" s="15" t="str">
        <f t="shared" si="3"/>
        <v>N</v>
      </c>
      <c r="B145" s="35"/>
      <c r="C145" s="38" t="s">
        <v>1386</v>
      </c>
      <c r="D145" s="38" t="s">
        <v>1559</v>
      </c>
      <c r="F145" s="38" t="s">
        <v>1560</v>
      </c>
      <c r="G145" s="38"/>
      <c r="H145" s="38"/>
      <c r="I145" s="44">
        <v>25.14</v>
      </c>
      <c r="J145" s="16" t="s">
        <v>130</v>
      </c>
      <c r="N145" s="136" t="s">
        <v>263</v>
      </c>
      <c r="O145" s="137">
        <v>517</v>
      </c>
    </row>
    <row r="146" spans="1:15" ht="15" customHeight="1">
      <c r="A146" s="15" t="str">
        <f t="shared" si="3"/>
        <v>N</v>
      </c>
      <c r="B146" s="35"/>
      <c r="C146" s="38" t="s">
        <v>1386</v>
      </c>
      <c r="D146" s="38" t="s">
        <v>1561</v>
      </c>
      <c r="F146" s="38" t="s">
        <v>1562</v>
      </c>
      <c r="G146" s="38"/>
      <c r="H146" s="38"/>
      <c r="I146" s="44">
        <v>4.8600000000000003</v>
      </c>
      <c r="J146" s="16" t="s">
        <v>130</v>
      </c>
      <c r="N146" s="136" t="s">
        <v>264</v>
      </c>
      <c r="O146" s="137">
        <v>518</v>
      </c>
    </row>
    <row r="147" spans="1:15" ht="15" customHeight="1">
      <c r="A147" s="15" t="str">
        <f t="shared" si="3"/>
        <v>N</v>
      </c>
      <c r="B147" s="35"/>
      <c r="C147" s="38" t="s">
        <v>1386</v>
      </c>
      <c r="D147" s="38" t="s">
        <v>1563</v>
      </c>
      <c r="F147" s="38" t="s">
        <v>1564</v>
      </c>
      <c r="G147" s="38"/>
      <c r="H147" s="38"/>
      <c r="I147" s="44">
        <v>4.8600000000000003</v>
      </c>
      <c r="J147" s="16" t="s">
        <v>130</v>
      </c>
      <c r="N147" s="136" t="s">
        <v>265</v>
      </c>
      <c r="O147" s="137">
        <v>519</v>
      </c>
    </row>
    <row r="148" spans="1:15" ht="15" customHeight="1">
      <c r="A148" s="15" t="str">
        <f t="shared" si="3"/>
        <v>N</v>
      </c>
      <c r="B148" s="35"/>
      <c r="C148" s="38" t="s">
        <v>1386</v>
      </c>
      <c r="D148" s="38" t="s">
        <v>1565</v>
      </c>
      <c r="F148" s="38" t="s">
        <v>1566</v>
      </c>
      <c r="G148" s="38"/>
      <c r="H148" s="38"/>
      <c r="I148" s="44">
        <v>31.03</v>
      </c>
      <c r="J148" s="16" t="s">
        <v>130</v>
      </c>
      <c r="N148" s="136" t="s">
        <v>266</v>
      </c>
      <c r="O148" s="137">
        <v>520</v>
      </c>
    </row>
    <row r="149" spans="1:15" ht="15" customHeight="1">
      <c r="A149" s="15" t="str">
        <f t="shared" si="3"/>
        <v>N</v>
      </c>
      <c r="B149" s="35"/>
      <c r="C149" s="38" t="s">
        <v>1386</v>
      </c>
      <c r="D149" s="38" t="s">
        <v>1567</v>
      </c>
      <c r="F149" s="38" t="s">
        <v>1568</v>
      </c>
      <c r="G149" s="38"/>
      <c r="H149" s="38"/>
      <c r="I149" s="44">
        <v>8.3800000000000008</v>
      </c>
      <c r="J149" s="16" t="s">
        <v>130</v>
      </c>
      <c r="N149" s="136" t="s">
        <v>267</v>
      </c>
      <c r="O149" s="137">
        <v>521</v>
      </c>
    </row>
    <row r="150" spans="1:15" ht="15" customHeight="1">
      <c r="A150" s="15" t="str">
        <f t="shared" si="3"/>
        <v>N</v>
      </c>
      <c r="B150" s="35"/>
      <c r="C150" s="38" t="s">
        <v>1386</v>
      </c>
      <c r="D150" s="38" t="s">
        <v>1569</v>
      </c>
      <c r="F150" s="38" t="s">
        <v>1570</v>
      </c>
      <c r="G150" s="38"/>
      <c r="H150" s="38"/>
      <c r="I150" s="44">
        <v>8.43</v>
      </c>
      <c r="J150" s="16" t="s">
        <v>130</v>
      </c>
      <c r="N150" s="136" t="s">
        <v>268</v>
      </c>
      <c r="O150" s="137">
        <v>522</v>
      </c>
    </row>
    <row r="151" spans="1:15" ht="15" customHeight="1">
      <c r="A151" s="15" t="str">
        <f t="shared" si="3"/>
        <v>N</v>
      </c>
      <c r="B151" s="35"/>
      <c r="C151" s="38" t="s">
        <v>1386</v>
      </c>
      <c r="D151" s="38" t="s">
        <v>1571</v>
      </c>
      <c r="F151" s="38" t="s">
        <v>1572</v>
      </c>
      <c r="G151" s="38"/>
      <c r="H151" s="38"/>
      <c r="I151" s="44">
        <v>7.0000000000000007E-2</v>
      </c>
      <c r="J151" s="16" t="s">
        <v>130</v>
      </c>
      <c r="N151" s="136" t="s">
        <v>269</v>
      </c>
      <c r="O151" s="137">
        <v>523</v>
      </c>
    </row>
    <row r="152" spans="1:15" ht="15" customHeight="1">
      <c r="A152" s="15" t="str">
        <f t="shared" si="3"/>
        <v>N</v>
      </c>
      <c r="B152" s="35"/>
      <c r="C152" s="38" t="s">
        <v>1386</v>
      </c>
      <c r="D152" s="38" t="s">
        <v>1573</v>
      </c>
      <c r="F152" s="38" t="s">
        <v>1574</v>
      </c>
      <c r="G152" s="38"/>
      <c r="H152" s="38"/>
      <c r="I152" s="44">
        <v>8.3800000000000008</v>
      </c>
      <c r="J152" s="16" t="s">
        <v>130</v>
      </c>
      <c r="N152" s="136" t="s">
        <v>270</v>
      </c>
      <c r="O152" s="137">
        <v>524</v>
      </c>
    </row>
    <row r="153" spans="1:15" ht="15" customHeight="1">
      <c r="A153" s="15" t="str">
        <f t="shared" si="3"/>
        <v>N</v>
      </c>
      <c r="B153" s="35"/>
      <c r="C153" s="38" t="s">
        <v>1386</v>
      </c>
      <c r="D153" s="38" t="s">
        <v>1575</v>
      </c>
      <c r="F153" s="38" t="s">
        <v>1576</v>
      </c>
      <c r="G153" s="38"/>
      <c r="H153" s="38"/>
      <c r="I153" s="44">
        <v>152.27000000000001</v>
      </c>
      <c r="J153" s="16" t="s">
        <v>130</v>
      </c>
      <c r="N153" s="136" t="s">
        <v>271</v>
      </c>
      <c r="O153" s="137">
        <v>525</v>
      </c>
    </row>
    <row r="154" spans="1:15" ht="15" customHeight="1">
      <c r="A154" s="15" t="str">
        <f t="shared" si="3"/>
        <v>N</v>
      </c>
      <c r="B154" s="35"/>
      <c r="C154" s="38" t="s">
        <v>1386</v>
      </c>
      <c r="D154" s="38" t="s">
        <v>1577</v>
      </c>
      <c r="F154" s="38" t="s">
        <v>1578</v>
      </c>
      <c r="G154" s="38"/>
      <c r="H154" s="38"/>
      <c r="I154" s="44">
        <v>25.59</v>
      </c>
      <c r="J154" s="16" t="s">
        <v>130</v>
      </c>
      <c r="N154" s="136" t="s">
        <v>272</v>
      </c>
      <c r="O154" s="137">
        <v>526</v>
      </c>
    </row>
    <row r="155" spans="1:15" ht="15" customHeight="1">
      <c r="A155" s="15" t="str">
        <f t="shared" si="3"/>
        <v>N</v>
      </c>
      <c r="B155" s="35"/>
      <c r="C155" s="38" t="s">
        <v>1386</v>
      </c>
      <c r="D155" s="38" t="s">
        <v>1579</v>
      </c>
      <c r="F155" s="38" t="s">
        <v>1580</v>
      </c>
      <c r="G155" s="38"/>
      <c r="H155" s="38"/>
      <c r="I155" s="44">
        <v>0.91</v>
      </c>
      <c r="J155" s="16" t="s">
        <v>130</v>
      </c>
      <c r="N155" s="136" t="s">
        <v>273</v>
      </c>
      <c r="O155" s="137">
        <v>527</v>
      </c>
    </row>
    <row r="156" spans="1:15" ht="15" customHeight="1">
      <c r="A156" s="15" t="str">
        <f t="shared" si="3"/>
        <v>N</v>
      </c>
      <c r="B156" s="35"/>
      <c r="C156" s="38" t="s">
        <v>1386</v>
      </c>
      <c r="D156" s="38" t="s">
        <v>9779</v>
      </c>
      <c r="F156" s="38" t="s">
        <v>9780</v>
      </c>
      <c r="G156" s="38"/>
      <c r="H156" s="38"/>
      <c r="I156" s="44">
        <v>1.68</v>
      </c>
      <c r="J156" s="16" t="s">
        <v>130</v>
      </c>
      <c r="N156" s="136" t="s">
        <v>274</v>
      </c>
      <c r="O156" s="137">
        <v>528</v>
      </c>
    </row>
    <row r="157" spans="1:15" ht="15" customHeight="1">
      <c r="A157" s="15" t="str">
        <f t="shared" si="3"/>
        <v>N</v>
      </c>
      <c r="B157" s="35"/>
      <c r="C157" s="38" t="s">
        <v>1386</v>
      </c>
      <c r="D157" s="38" t="s">
        <v>1581</v>
      </c>
      <c r="F157" s="38" t="s">
        <v>1582</v>
      </c>
      <c r="G157" s="38"/>
      <c r="H157" s="38"/>
      <c r="I157" s="44">
        <v>5.04</v>
      </c>
      <c r="J157" s="16" t="s">
        <v>130</v>
      </c>
      <c r="N157" s="136" t="s">
        <v>275</v>
      </c>
      <c r="O157" s="137">
        <v>529</v>
      </c>
    </row>
    <row r="158" spans="1:15" ht="15" customHeight="1">
      <c r="A158" s="15" t="str">
        <f t="shared" si="3"/>
        <v>N</v>
      </c>
      <c r="B158" s="35"/>
      <c r="C158" s="38" t="s">
        <v>1386</v>
      </c>
      <c r="D158" s="38" t="s">
        <v>9781</v>
      </c>
      <c r="F158" s="38" t="s">
        <v>9782</v>
      </c>
      <c r="G158" s="38"/>
      <c r="H158" s="38"/>
      <c r="I158" s="44">
        <v>4.16</v>
      </c>
      <c r="J158" s="16" t="s">
        <v>130</v>
      </c>
      <c r="N158" s="136" t="s">
        <v>276</v>
      </c>
      <c r="O158" s="137">
        <v>530</v>
      </c>
    </row>
    <row r="159" spans="1:15" ht="15" customHeight="1">
      <c r="A159" s="15" t="str">
        <f t="shared" ref="A159:A184" si="4">IFERROR((VLOOKUP(J159,N:O,2,0)),0)</f>
        <v>N</v>
      </c>
      <c r="B159" s="35"/>
      <c r="C159" s="38" t="s">
        <v>1386</v>
      </c>
      <c r="D159" s="38" t="s">
        <v>1583</v>
      </c>
      <c r="F159" s="38" t="s">
        <v>1584</v>
      </c>
      <c r="G159" s="38"/>
      <c r="H159" s="38"/>
      <c r="I159" s="44">
        <v>3.81</v>
      </c>
      <c r="J159" s="16" t="s">
        <v>130</v>
      </c>
      <c r="N159" s="138" t="s">
        <v>589</v>
      </c>
      <c r="O159" s="139">
        <v>531</v>
      </c>
    </row>
    <row r="160" spans="1:15" ht="15" customHeight="1">
      <c r="A160" s="15" t="str">
        <f t="shared" si="4"/>
        <v>N</v>
      </c>
      <c r="B160" s="35"/>
      <c r="C160" s="38" t="s">
        <v>1386</v>
      </c>
      <c r="D160" s="38" t="s">
        <v>1585</v>
      </c>
      <c r="F160" s="38" t="s">
        <v>1586</v>
      </c>
      <c r="G160" s="38"/>
      <c r="H160" s="38"/>
      <c r="I160" s="44">
        <v>4.1500000000000004</v>
      </c>
      <c r="J160" s="16" t="s">
        <v>130</v>
      </c>
      <c r="N160" s="140" t="s">
        <v>277</v>
      </c>
      <c r="O160" s="137">
        <v>532</v>
      </c>
    </row>
    <row r="161" spans="1:15" ht="15" customHeight="1">
      <c r="A161" s="15" t="str">
        <f t="shared" si="4"/>
        <v>N</v>
      </c>
      <c r="B161" s="35"/>
      <c r="C161" s="38" t="s">
        <v>1386</v>
      </c>
      <c r="D161" s="38" t="s">
        <v>1587</v>
      </c>
      <c r="F161" s="38" t="s">
        <v>1588</v>
      </c>
      <c r="G161" s="38"/>
      <c r="H161" s="38"/>
      <c r="I161" s="44">
        <v>3.4</v>
      </c>
      <c r="J161" s="16" t="s">
        <v>130</v>
      </c>
      <c r="N161" s="136" t="s">
        <v>278</v>
      </c>
      <c r="O161" s="137">
        <v>533</v>
      </c>
    </row>
    <row r="162" spans="1:15" ht="15" customHeight="1">
      <c r="A162" s="15" t="str">
        <f t="shared" si="4"/>
        <v>N</v>
      </c>
      <c r="B162" s="35"/>
      <c r="C162" s="38" t="s">
        <v>1386</v>
      </c>
      <c r="D162" s="38" t="s">
        <v>1589</v>
      </c>
      <c r="F162" s="38" t="s">
        <v>1590</v>
      </c>
      <c r="G162" s="38"/>
      <c r="H162" s="38"/>
      <c r="I162" s="44">
        <v>8.35</v>
      </c>
      <c r="J162" s="16" t="s">
        <v>130</v>
      </c>
      <c r="N162" s="136" t="s">
        <v>279</v>
      </c>
      <c r="O162" s="137">
        <v>534</v>
      </c>
    </row>
    <row r="163" spans="1:15" ht="15" customHeight="1">
      <c r="A163" s="15" t="str">
        <f t="shared" si="4"/>
        <v>N</v>
      </c>
      <c r="B163" s="35"/>
      <c r="C163" s="38" t="s">
        <v>1386</v>
      </c>
      <c r="D163" s="38" t="s">
        <v>1591</v>
      </c>
      <c r="F163" s="38" t="s">
        <v>1592</v>
      </c>
      <c r="G163" s="38"/>
      <c r="H163" s="38"/>
      <c r="I163" s="44">
        <v>5.33</v>
      </c>
      <c r="J163" s="16" t="s">
        <v>130</v>
      </c>
      <c r="N163" s="136" t="s">
        <v>280</v>
      </c>
      <c r="O163" s="137">
        <v>535</v>
      </c>
    </row>
    <row r="164" spans="1:15" ht="15" customHeight="1">
      <c r="A164" s="15" t="str">
        <f t="shared" si="4"/>
        <v>N</v>
      </c>
      <c r="B164" s="35"/>
      <c r="C164" s="38" t="s">
        <v>1386</v>
      </c>
      <c r="D164" s="38" t="s">
        <v>9783</v>
      </c>
      <c r="F164" s="38" t="s">
        <v>9784</v>
      </c>
      <c r="G164" s="38"/>
      <c r="H164" s="38"/>
      <c r="I164" s="44">
        <v>1.68</v>
      </c>
      <c r="J164" s="16" t="s">
        <v>130</v>
      </c>
      <c r="N164" s="136" t="s">
        <v>281</v>
      </c>
      <c r="O164" s="137">
        <v>536</v>
      </c>
    </row>
    <row r="165" spans="1:15" ht="15" customHeight="1">
      <c r="A165" s="15" t="str">
        <f t="shared" si="4"/>
        <v>N</v>
      </c>
      <c r="B165" s="35"/>
      <c r="C165" s="38" t="s">
        <v>1386</v>
      </c>
      <c r="D165" s="38" t="s">
        <v>1593</v>
      </c>
      <c r="F165" s="38" t="s">
        <v>1594</v>
      </c>
      <c r="G165" s="38"/>
      <c r="H165" s="38"/>
      <c r="I165" s="44">
        <v>5.04</v>
      </c>
      <c r="J165" s="16" t="s">
        <v>130</v>
      </c>
      <c r="N165" s="140" t="s">
        <v>282</v>
      </c>
      <c r="O165" s="137">
        <v>537</v>
      </c>
    </row>
    <row r="166" spans="1:15" ht="15" customHeight="1">
      <c r="A166" s="15" t="str">
        <f t="shared" si="4"/>
        <v>N</v>
      </c>
      <c r="B166" s="35"/>
      <c r="C166" s="38" t="s">
        <v>1386</v>
      </c>
      <c r="D166" s="38" t="s">
        <v>1595</v>
      </c>
      <c r="F166" s="38" t="s">
        <v>1596</v>
      </c>
      <c r="G166" s="38"/>
      <c r="H166" s="38"/>
      <c r="I166" s="44">
        <v>8.09</v>
      </c>
      <c r="J166" s="16" t="s">
        <v>130</v>
      </c>
      <c r="N166" s="140" t="s">
        <v>283</v>
      </c>
      <c r="O166" s="137">
        <v>538</v>
      </c>
    </row>
    <row r="167" spans="1:15" ht="15" customHeight="1">
      <c r="A167" s="15" t="str">
        <f t="shared" si="4"/>
        <v>N</v>
      </c>
      <c r="B167" s="35"/>
      <c r="C167" s="38" t="s">
        <v>1386</v>
      </c>
      <c r="D167" s="38" t="s">
        <v>9785</v>
      </c>
      <c r="F167" s="38" t="s">
        <v>9786</v>
      </c>
      <c r="G167" s="38"/>
      <c r="H167" s="38"/>
      <c r="I167" s="44">
        <v>5.04</v>
      </c>
      <c r="J167" s="16" t="s">
        <v>130</v>
      </c>
      <c r="N167" s="136" t="s">
        <v>284</v>
      </c>
      <c r="O167" s="137">
        <v>539</v>
      </c>
    </row>
    <row r="168" spans="1:15" ht="15" customHeight="1">
      <c r="A168" s="15" t="str">
        <f t="shared" si="4"/>
        <v>N</v>
      </c>
      <c r="B168" s="35"/>
      <c r="C168" s="38" t="s">
        <v>1386</v>
      </c>
      <c r="D168" s="38" t="s">
        <v>1597</v>
      </c>
      <c r="F168" s="38" t="s">
        <v>1598</v>
      </c>
      <c r="G168" s="38"/>
      <c r="H168" s="38"/>
      <c r="I168" s="44">
        <v>1.69</v>
      </c>
      <c r="J168" s="16" t="s">
        <v>130</v>
      </c>
      <c r="N168" s="136" t="s">
        <v>285</v>
      </c>
      <c r="O168" s="137">
        <v>540</v>
      </c>
    </row>
    <row r="169" spans="1:15" ht="15" customHeight="1">
      <c r="A169" s="15" t="str">
        <f t="shared" si="4"/>
        <v>N</v>
      </c>
      <c r="B169" s="35"/>
      <c r="C169" s="38" t="s">
        <v>1386</v>
      </c>
      <c r="D169" s="38" t="s">
        <v>1599</v>
      </c>
      <c r="F169" s="38" t="s">
        <v>1600</v>
      </c>
      <c r="G169" s="38"/>
      <c r="H169" s="38"/>
      <c r="I169" s="44">
        <v>5.04</v>
      </c>
      <c r="J169" s="16" t="s">
        <v>130</v>
      </c>
      <c r="N169" s="136" t="s">
        <v>286</v>
      </c>
      <c r="O169" s="137">
        <v>541</v>
      </c>
    </row>
    <row r="170" spans="1:15" ht="15" customHeight="1">
      <c r="A170" s="15" t="str">
        <f t="shared" si="4"/>
        <v>N</v>
      </c>
      <c r="B170" s="35"/>
      <c r="C170" s="38" t="s">
        <v>1386</v>
      </c>
      <c r="D170" s="38" t="s">
        <v>1601</v>
      </c>
      <c r="F170" s="38" t="s">
        <v>1602</v>
      </c>
      <c r="G170" s="38"/>
      <c r="H170" s="38"/>
      <c r="I170" s="44">
        <v>5.04</v>
      </c>
      <c r="J170" s="16" t="s">
        <v>130</v>
      </c>
      <c r="N170" s="136" t="s">
        <v>287</v>
      </c>
      <c r="O170" s="137">
        <v>542</v>
      </c>
    </row>
    <row r="171" spans="1:15" ht="15" customHeight="1">
      <c r="A171" s="15" t="str">
        <f t="shared" si="4"/>
        <v>N</v>
      </c>
      <c r="B171" s="35"/>
      <c r="C171" s="38" t="s">
        <v>1386</v>
      </c>
      <c r="D171" s="38" t="s">
        <v>1603</v>
      </c>
      <c r="F171" s="38" t="s">
        <v>1604</v>
      </c>
      <c r="G171" s="38"/>
      <c r="H171" s="38"/>
      <c r="I171" s="44">
        <v>1.52</v>
      </c>
      <c r="J171" s="16" t="s">
        <v>130</v>
      </c>
      <c r="N171" s="141" t="s">
        <v>288</v>
      </c>
      <c r="O171" s="142">
        <v>543</v>
      </c>
    </row>
    <row r="172" spans="1:15" ht="15" customHeight="1">
      <c r="A172" s="15" t="str">
        <f t="shared" si="4"/>
        <v>N</v>
      </c>
      <c r="B172" s="35"/>
      <c r="C172" s="38" t="s">
        <v>1386</v>
      </c>
      <c r="D172" s="38" t="s">
        <v>1605</v>
      </c>
      <c r="F172" s="38" t="s">
        <v>1606</v>
      </c>
      <c r="G172" s="38"/>
      <c r="H172" s="38"/>
      <c r="I172" s="44">
        <v>2.41</v>
      </c>
      <c r="J172" s="16" t="s">
        <v>130</v>
      </c>
      <c r="N172" s="136" t="s">
        <v>289</v>
      </c>
      <c r="O172" s="137">
        <v>544</v>
      </c>
    </row>
    <row r="173" spans="1:15" ht="15" customHeight="1">
      <c r="A173" s="15" t="str">
        <f t="shared" si="4"/>
        <v>N</v>
      </c>
      <c r="B173" s="35"/>
      <c r="C173" s="38" t="s">
        <v>1386</v>
      </c>
      <c r="D173" s="38" t="s">
        <v>1607</v>
      </c>
      <c r="F173" s="38" t="s">
        <v>1608</v>
      </c>
      <c r="G173" s="38"/>
      <c r="H173" s="38"/>
      <c r="I173" s="44">
        <v>5.04</v>
      </c>
      <c r="J173" s="16" t="s">
        <v>130</v>
      </c>
      <c r="N173" s="136" t="s">
        <v>290</v>
      </c>
      <c r="O173" s="137">
        <v>545</v>
      </c>
    </row>
    <row r="174" spans="1:15" ht="15" customHeight="1">
      <c r="A174" s="15" t="str">
        <f t="shared" si="4"/>
        <v>N</v>
      </c>
      <c r="B174" s="35"/>
      <c r="C174" s="38" t="s">
        <v>1386</v>
      </c>
      <c r="D174" s="38" t="s">
        <v>1609</v>
      </c>
      <c r="F174" s="38" t="s">
        <v>1610</v>
      </c>
      <c r="G174" s="38"/>
      <c r="H174" s="38"/>
      <c r="I174" s="44">
        <v>2.2999999999999998</v>
      </c>
      <c r="J174" s="16" t="s">
        <v>130</v>
      </c>
      <c r="N174" s="136" t="s">
        <v>291</v>
      </c>
      <c r="O174" s="137">
        <v>546</v>
      </c>
    </row>
    <row r="175" spans="1:15" ht="15" customHeight="1">
      <c r="A175" s="15" t="str">
        <f t="shared" si="4"/>
        <v>N</v>
      </c>
      <c r="B175" s="35"/>
      <c r="C175" s="38" t="s">
        <v>1386</v>
      </c>
      <c r="D175" s="38" t="s">
        <v>1611</v>
      </c>
      <c r="F175" s="38" t="s">
        <v>1612</v>
      </c>
      <c r="G175" s="38"/>
      <c r="H175" s="38"/>
      <c r="I175" s="44">
        <v>12.6</v>
      </c>
      <c r="J175" s="16" t="s">
        <v>130</v>
      </c>
      <c r="N175" s="136" t="s">
        <v>292</v>
      </c>
      <c r="O175" s="137">
        <v>547</v>
      </c>
    </row>
    <row r="176" spans="1:15" ht="15" customHeight="1">
      <c r="A176" s="15" t="str">
        <f t="shared" si="4"/>
        <v>N</v>
      </c>
      <c r="B176" s="35"/>
      <c r="C176" s="38" t="s">
        <v>1386</v>
      </c>
      <c r="D176" s="38" t="s">
        <v>1613</v>
      </c>
      <c r="F176" s="38" t="s">
        <v>1614</v>
      </c>
      <c r="G176" s="38"/>
      <c r="H176" s="38"/>
      <c r="I176" s="44">
        <v>-1.5</v>
      </c>
      <c r="J176" s="16" t="s">
        <v>130</v>
      </c>
      <c r="N176" s="136" t="s">
        <v>293</v>
      </c>
      <c r="O176" s="137">
        <v>548</v>
      </c>
    </row>
    <row r="177" spans="1:15" ht="15" customHeight="1">
      <c r="A177" s="15" t="str">
        <f t="shared" si="4"/>
        <v>N</v>
      </c>
      <c r="B177" s="35"/>
      <c r="C177" s="38" t="s">
        <v>1386</v>
      </c>
      <c r="D177" s="38" t="s">
        <v>1615</v>
      </c>
      <c r="F177" s="38" t="s">
        <v>1616</v>
      </c>
      <c r="G177" s="35"/>
      <c r="H177" s="35"/>
      <c r="I177" s="44">
        <v>392.01</v>
      </c>
      <c r="J177" s="16" t="s">
        <v>130</v>
      </c>
      <c r="N177" s="136" t="s">
        <v>294</v>
      </c>
      <c r="O177" s="137">
        <v>549</v>
      </c>
    </row>
    <row r="178" spans="1:15" ht="15" customHeight="1">
      <c r="A178" s="15" t="str">
        <f t="shared" si="4"/>
        <v>N</v>
      </c>
      <c r="B178" s="35"/>
      <c r="C178" s="38" t="s">
        <v>1386</v>
      </c>
      <c r="D178" s="38" t="s">
        <v>1617</v>
      </c>
      <c r="F178" s="38" t="s">
        <v>1618</v>
      </c>
      <c r="G178" s="35"/>
      <c r="H178" s="35"/>
      <c r="I178" s="44">
        <v>1.28</v>
      </c>
      <c r="J178" s="16" t="s">
        <v>130</v>
      </c>
      <c r="N178" s="136" t="s">
        <v>294</v>
      </c>
      <c r="O178" s="137">
        <v>549</v>
      </c>
    </row>
    <row r="179" spans="1:15" ht="15" customHeight="1">
      <c r="A179" s="15" t="str">
        <f t="shared" si="4"/>
        <v>N</v>
      </c>
      <c r="B179" s="35"/>
      <c r="C179" s="38" t="s">
        <v>1386</v>
      </c>
      <c r="D179" s="38" t="s">
        <v>1619</v>
      </c>
      <c r="F179" s="38" t="s">
        <v>1620</v>
      </c>
      <c r="G179" s="35"/>
      <c r="H179" s="35"/>
      <c r="I179" s="44">
        <v>10.08</v>
      </c>
      <c r="J179" s="16" t="s">
        <v>130</v>
      </c>
      <c r="N179" s="136" t="s">
        <v>294</v>
      </c>
      <c r="O179" s="137">
        <v>549</v>
      </c>
    </row>
    <row r="180" spans="1:15" ht="15" customHeight="1">
      <c r="A180" s="15" t="str">
        <f t="shared" si="4"/>
        <v>N</v>
      </c>
      <c r="B180" s="35"/>
      <c r="C180" s="38" t="s">
        <v>1386</v>
      </c>
      <c r="D180" s="38" t="s">
        <v>9787</v>
      </c>
      <c r="F180" s="38" t="s">
        <v>9788</v>
      </c>
      <c r="G180" s="35"/>
      <c r="H180" s="35"/>
      <c r="I180" s="44">
        <v>5.07</v>
      </c>
      <c r="J180" s="16" t="s">
        <v>130</v>
      </c>
      <c r="N180" s="136" t="s">
        <v>294</v>
      </c>
      <c r="O180" s="137">
        <v>549</v>
      </c>
    </row>
    <row r="181" spans="1:15" ht="15" customHeight="1">
      <c r="A181" s="15" t="str">
        <f t="shared" si="4"/>
        <v>N</v>
      </c>
      <c r="B181" s="35"/>
      <c r="C181" s="38" t="s">
        <v>1386</v>
      </c>
      <c r="D181" s="38" t="s">
        <v>9789</v>
      </c>
      <c r="F181" s="38" t="s">
        <v>9790</v>
      </c>
      <c r="G181" s="35"/>
      <c r="H181" s="35"/>
      <c r="I181" s="44">
        <v>27.54</v>
      </c>
      <c r="J181" s="16" t="s">
        <v>130</v>
      </c>
      <c r="N181" s="136" t="s">
        <v>294</v>
      </c>
      <c r="O181" s="137">
        <v>549</v>
      </c>
    </row>
    <row r="182" spans="1:15" ht="15" customHeight="1">
      <c r="A182" s="15" t="str">
        <f t="shared" si="4"/>
        <v>N</v>
      </c>
      <c r="B182" s="35"/>
      <c r="C182" s="38" t="s">
        <v>1386</v>
      </c>
      <c r="D182" s="38" t="s">
        <v>9791</v>
      </c>
      <c r="F182" s="38" t="s">
        <v>9792</v>
      </c>
      <c r="G182" s="35"/>
      <c r="H182" s="35"/>
      <c r="I182" s="44">
        <v>2.61</v>
      </c>
      <c r="J182" s="16" t="s">
        <v>130</v>
      </c>
      <c r="N182" s="136" t="s">
        <v>294</v>
      </c>
      <c r="O182" s="137">
        <v>549</v>
      </c>
    </row>
    <row r="183" spans="1:15" ht="15" customHeight="1">
      <c r="A183" s="15" t="str">
        <f t="shared" si="4"/>
        <v>N</v>
      </c>
      <c r="B183" s="35"/>
      <c r="C183" s="38" t="s">
        <v>1386</v>
      </c>
      <c r="D183" s="38" t="s">
        <v>9793</v>
      </c>
      <c r="F183" s="38" t="s">
        <v>9794</v>
      </c>
      <c r="G183" s="35"/>
      <c r="H183" s="35"/>
      <c r="I183" s="44">
        <v>0.08</v>
      </c>
      <c r="J183" s="16" t="s">
        <v>130</v>
      </c>
      <c r="N183" s="136" t="s">
        <v>294</v>
      </c>
      <c r="O183" s="137">
        <v>549</v>
      </c>
    </row>
    <row r="184" spans="1:15" ht="15" customHeight="1">
      <c r="A184" s="15" t="str">
        <f t="shared" si="4"/>
        <v>N</v>
      </c>
      <c r="B184" s="35"/>
      <c r="C184" s="35"/>
      <c r="D184" s="35"/>
      <c r="E184" s="35"/>
      <c r="F184" s="35"/>
      <c r="G184" s="35"/>
      <c r="H184" s="35"/>
      <c r="I184" s="35"/>
      <c r="J184" s="16" t="s">
        <v>130</v>
      </c>
      <c r="N184" s="136" t="s">
        <v>294</v>
      </c>
      <c r="O184" s="137">
        <v>549</v>
      </c>
    </row>
    <row r="185" spans="1:15" ht="15" customHeight="1">
      <c r="A185" s="15">
        <v>315</v>
      </c>
      <c r="B185" s="38" t="s">
        <v>1621</v>
      </c>
      <c r="C185" s="35"/>
      <c r="D185" s="38" t="s">
        <v>1622</v>
      </c>
      <c r="E185" s="38"/>
      <c r="F185" s="35"/>
      <c r="G185" s="35"/>
      <c r="H185" s="35"/>
      <c r="I185" s="50">
        <f>SUM(I186:I374)</f>
        <v>4064.5300000000016</v>
      </c>
      <c r="J185" s="16" t="s">
        <v>130</v>
      </c>
      <c r="N185" s="136" t="s">
        <v>295</v>
      </c>
      <c r="O185" s="137">
        <v>553</v>
      </c>
    </row>
    <row r="186" spans="1:15" ht="15" customHeight="1">
      <c r="A186" s="15" t="str">
        <f t="shared" ref="A186:A249" si="5">IFERROR((VLOOKUP(J186,N:O,2,0)),0)</f>
        <v>N</v>
      </c>
      <c r="B186" s="35"/>
      <c r="C186" s="38" t="s">
        <v>1386</v>
      </c>
      <c r="D186" s="38" t="s">
        <v>9795</v>
      </c>
      <c r="F186" s="38" t="s">
        <v>9796</v>
      </c>
      <c r="G186" s="38"/>
      <c r="H186" s="38"/>
      <c r="I186" s="44">
        <v>-5.45</v>
      </c>
      <c r="J186" s="16" t="s">
        <v>130</v>
      </c>
      <c r="N186" s="136" t="s">
        <v>296</v>
      </c>
      <c r="O186" s="137">
        <v>554</v>
      </c>
    </row>
    <row r="187" spans="1:15" ht="15" customHeight="1">
      <c r="A187" s="15" t="str">
        <f t="shared" si="5"/>
        <v>N</v>
      </c>
      <c r="B187" s="35"/>
      <c r="C187" s="38" t="s">
        <v>1386</v>
      </c>
      <c r="D187" s="38" t="s">
        <v>1623</v>
      </c>
      <c r="F187" s="38" t="s">
        <v>1624</v>
      </c>
      <c r="G187" s="38"/>
      <c r="H187" s="38"/>
      <c r="I187" s="44">
        <v>-291.95</v>
      </c>
      <c r="J187" s="16" t="s">
        <v>130</v>
      </c>
      <c r="N187" s="136" t="s">
        <v>297</v>
      </c>
      <c r="O187" s="137">
        <v>555</v>
      </c>
    </row>
    <row r="188" spans="1:15" ht="15" customHeight="1">
      <c r="A188" s="15" t="str">
        <f t="shared" si="5"/>
        <v>N</v>
      </c>
      <c r="B188" s="35"/>
      <c r="C188" s="38" t="s">
        <v>1386</v>
      </c>
      <c r="D188" s="38" t="s">
        <v>1625</v>
      </c>
      <c r="F188" s="38" t="s">
        <v>1626</v>
      </c>
      <c r="G188" s="38"/>
      <c r="H188" s="38"/>
      <c r="I188" s="44">
        <v>25.14</v>
      </c>
      <c r="J188" s="16" t="s">
        <v>130</v>
      </c>
      <c r="N188" s="136" t="s">
        <v>298</v>
      </c>
      <c r="O188" s="137">
        <v>556</v>
      </c>
    </row>
    <row r="189" spans="1:15" ht="15" customHeight="1">
      <c r="A189" s="15" t="str">
        <f t="shared" si="5"/>
        <v>N</v>
      </c>
      <c r="B189" s="35"/>
      <c r="C189" s="38" t="s">
        <v>1386</v>
      </c>
      <c r="D189" s="38" t="s">
        <v>1627</v>
      </c>
      <c r="F189" s="38" t="s">
        <v>1628</v>
      </c>
      <c r="G189" s="38"/>
      <c r="H189" s="38"/>
      <c r="I189" s="44">
        <v>212.85</v>
      </c>
      <c r="J189" s="16" t="s">
        <v>130</v>
      </c>
      <c r="N189" s="141" t="s">
        <v>299</v>
      </c>
      <c r="O189" s="137">
        <v>557</v>
      </c>
    </row>
    <row r="190" spans="1:15" ht="15" customHeight="1">
      <c r="A190" s="15" t="str">
        <f t="shared" si="5"/>
        <v>N</v>
      </c>
      <c r="B190" s="35"/>
      <c r="C190" s="38" t="s">
        <v>1386</v>
      </c>
      <c r="D190" s="38" t="s">
        <v>1629</v>
      </c>
      <c r="F190" s="38" t="s">
        <v>1630</v>
      </c>
      <c r="G190" s="38"/>
      <c r="H190" s="38"/>
      <c r="I190" s="44">
        <v>27.22</v>
      </c>
      <c r="J190" s="16" t="s">
        <v>130</v>
      </c>
      <c r="N190" s="141" t="s">
        <v>300</v>
      </c>
      <c r="O190" s="137">
        <v>558</v>
      </c>
    </row>
    <row r="191" spans="1:15" ht="15" customHeight="1">
      <c r="A191" s="15" t="str">
        <f t="shared" si="5"/>
        <v>N</v>
      </c>
      <c r="B191" s="35"/>
      <c r="C191" s="38" t="s">
        <v>1386</v>
      </c>
      <c r="D191" s="38" t="s">
        <v>1631</v>
      </c>
      <c r="F191" s="38" t="s">
        <v>1632</v>
      </c>
      <c r="G191" s="38"/>
      <c r="H191" s="38"/>
      <c r="I191" s="44">
        <v>20.82</v>
      </c>
      <c r="J191" s="16" t="s">
        <v>130</v>
      </c>
      <c r="N191" s="136" t="s">
        <v>301</v>
      </c>
      <c r="O191" s="137">
        <v>559</v>
      </c>
    </row>
    <row r="192" spans="1:15" ht="15" customHeight="1">
      <c r="A192" s="15" t="str">
        <f t="shared" si="5"/>
        <v>N</v>
      </c>
      <c r="B192" s="35"/>
      <c r="C192" s="38" t="s">
        <v>1386</v>
      </c>
      <c r="D192" s="38" t="s">
        <v>1633</v>
      </c>
      <c r="F192" s="38" t="s">
        <v>1634</v>
      </c>
      <c r="G192" s="38"/>
      <c r="H192" s="38"/>
      <c r="I192" s="44">
        <v>29.97</v>
      </c>
      <c r="J192" s="16" t="s">
        <v>130</v>
      </c>
      <c r="N192" s="136" t="s">
        <v>302</v>
      </c>
      <c r="O192" s="137">
        <v>560</v>
      </c>
    </row>
    <row r="193" spans="1:15" ht="15" customHeight="1">
      <c r="A193" s="15" t="str">
        <f t="shared" si="5"/>
        <v>N</v>
      </c>
      <c r="B193" s="35"/>
      <c r="C193" s="38" t="s">
        <v>1386</v>
      </c>
      <c r="D193" s="38" t="s">
        <v>1635</v>
      </c>
      <c r="F193" s="38" t="s">
        <v>1636</v>
      </c>
      <c r="G193" s="38"/>
      <c r="H193" s="38"/>
      <c r="I193" s="44">
        <v>7.25</v>
      </c>
      <c r="J193" s="16" t="s">
        <v>130</v>
      </c>
      <c r="N193" s="136" t="s">
        <v>303</v>
      </c>
      <c r="O193" s="137">
        <v>561</v>
      </c>
    </row>
    <row r="194" spans="1:15" ht="15" customHeight="1">
      <c r="A194" s="15" t="str">
        <f t="shared" si="5"/>
        <v>N</v>
      </c>
      <c r="B194" s="35"/>
      <c r="C194" s="38" t="s">
        <v>1386</v>
      </c>
      <c r="D194" s="38" t="s">
        <v>1637</v>
      </c>
      <c r="F194" s="38" t="s">
        <v>1638</v>
      </c>
      <c r="G194" s="38"/>
      <c r="H194" s="38"/>
      <c r="I194" s="44">
        <v>7.82</v>
      </c>
      <c r="J194" s="16" t="s">
        <v>130</v>
      </c>
      <c r="N194" s="136" t="s">
        <v>304</v>
      </c>
      <c r="O194" s="137">
        <v>562</v>
      </c>
    </row>
    <row r="195" spans="1:15" ht="15" customHeight="1">
      <c r="A195" s="15" t="str">
        <f t="shared" si="5"/>
        <v>N</v>
      </c>
      <c r="B195" s="35"/>
      <c r="C195" s="38" t="s">
        <v>1386</v>
      </c>
      <c r="D195" s="38" t="s">
        <v>1639</v>
      </c>
      <c r="F195" s="38" t="s">
        <v>1640</v>
      </c>
      <c r="G195" s="38"/>
      <c r="H195" s="38"/>
      <c r="I195" s="44">
        <v>6.51</v>
      </c>
      <c r="J195" s="16" t="s">
        <v>130</v>
      </c>
      <c r="N195" s="140" t="s">
        <v>305</v>
      </c>
      <c r="O195" s="137">
        <v>563</v>
      </c>
    </row>
    <row r="196" spans="1:15" ht="15" customHeight="1">
      <c r="A196" s="15" t="str">
        <f t="shared" si="5"/>
        <v>N</v>
      </c>
      <c r="B196" s="35"/>
      <c r="C196" s="38" t="s">
        <v>1386</v>
      </c>
      <c r="D196" s="38" t="s">
        <v>1641</v>
      </c>
      <c r="F196" s="38" t="s">
        <v>1642</v>
      </c>
      <c r="G196" s="38"/>
      <c r="H196" s="38"/>
      <c r="I196" s="44">
        <v>123</v>
      </c>
      <c r="J196" s="16" t="s">
        <v>130</v>
      </c>
      <c r="N196" s="140" t="s">
        <v>306</v>
      </c>
      <c r="O196" s="137">
        <v>564</v>
      </c>
    </row>
    <row r="197" spans="1:15" ht="15" customHeight="1">
      <c r="A197" s="15" t="str">
        <f t="shared" si="5"/>
        <v>N</v>
      </c>
      <c r="B197" s="35"/>
      <c r="C197" s="38" t="s">
        <v>1386</v>
      </c>
      <c r="D197" s="38" t="s">
        <v>1643</v>
      </c>
      <c r="F197" s="38" t="s">
        <v>1644</v>
      </c>
      <c r="G197" s="38"/>
      <c r="H197" s="38"/>
      <c r="I197" s="44">
        <v>12.3</v>
      </c>
      <c r="J197" s="16" t="s">
        <v>130</v>
      </c>
      <c r="N197" s="140" t="s">
        <v>307</v>
      </c>
      <c r="O197" s="137">
        <v>565</v>
      </c>
    </row>
    <row r="198" spans="1:15" ht="15" customHeight="1">
      <c r="A198" s="15" t="str">
        <f t="shared" si="5"/>
        <v>N</v>
      </c>
      <c r="B198" s="35"/>
      <c r="C198" s="38" t="s">
        <v>1386</v>
      </c>
      <c r="D198" s="38" t="s">
        <v>9797</v>
      </c>
      <c r="F198" s="38" t="s">
        <v>9798</v>
      </c>
      <c r="G198" s="38"/>
      <c r="H198" s="38"/>
      <c r="I198" s="44">
        <v>13.8</v>
      </c>
      <c r="J198" s="16" t="s">
        <v>130</v>
      </c>
      <c r="N198" s="140" t="s">
        <v>308</v>
      </c>
      <c r="O198" s="137">
        <v>566</v>
      </c>
    </row>
    <row r="199" spans="1:15" ht="15" customHeight="1">
      <c r="A199" s="15" t="str">
        <f t="shared" si="5"/>
        <v>N</v>
      </c>
      <c r="B199" s="35"/>
      <c r="C199" s="38" t="s">
        <v>1386</v>
      </c>
      <c r="D199" s="38" t="s">
        <v>1645</v>
      </c>
      <c r="F199" s="38" t="s">
        <v>1646</v>
      </c>
      <c r="G199" s="38"/>
      <c r="H199" s="38"/>
      <c r="I199" s="44">
        <v>5.61</v>
      </c>
      <c r="J199" s="16" t="s">
        <v>130</v>
      </c>
      <c r="N199" s="136" t="s">
        <v>309</v>
      </c>
      <c r="O199" s="137">
        <v>567</v>
      </c>
    </row>
    <row r="200" spans="1:15" ht="15" customHeight="1">
      <c r="A200" s="15" t="str">
        <f t="shared" si="5"/>
        <v>N</v>
      </c>
      <c r="B200" s="35"/>
      <c r="C200" s="38" t="s">
        <v>1386</v>
      </c>
      <c r="D200" s="38" t="s">
        <v>1647</v>
      </c>
      <c r="F200" s="38" t="s">
        <v>1648</v>
      </c>
      <c r="G200" s="38"/>
      <c r="H200" s="38"/>
      <c r="I200" s="44">
        <v>53.7</v>
      </c>
      <c r="J200" s="16" t="s">
        <v>130</v>
      </c>
      <c r="N200" s="140" t="s">
        <v>310</v>
      </c>
      <c r="O200" s="137">
        <v>568</v>
      </c>
    </row>
    <row r="201" spans="1:15" ht="15" customHeight="1">
      <c r="A201" s="15" t="str">
        <f t="shared" si="5"/>
        <v>N</v>
      </c>
      <c r="B201" s="35"/>
      <c r="C201" s="38" t="s">
        <v>1386</v>
      </c>
      <c r="D201" s="38" t="s">
        <v>1649</v>
      </c>
      <c r="F201" s="38" t="s">
        <v>1650</v>
      </c>
      <c r="G201" s="38"/>
      <c r="H201" s="38"/>
      <c r="I201" s="44">
        <v>6.74</v>
      </c>
      <c r="J201" s="16" t="s">
        <v>130</v>
      </c>
      <c r="N201" s="136" t="s">
        <v>311</v>
      </c>
      <c r="O201" s="137">
        <v>569</v>
      </c>
    </row>
    <row r="202" spans="1:15" ht="15" customHeight="1">
      <c r="A202" s="15" t="str">
        <f t="shared" si="5"/>
        <v>N</v>
      </c>
      <c r="B202" s="35"/>
      <c r="C202" s="38" t="s">
        <v>1386</v>
      </c>
      <c r="D202" s="38" t="s">
        <v>1651</v>
      </c>
      <c r="F202" s="38" t="s">
        <v>1652</v>
      </c>
      <c r="G202" s="38"/>
      <c r="H202" s="38"/>
      <c r="I202" s="44">
        <v>1.71</v>
      </c>
      <c r="J202" s="16" t="s">
        <v>130</v>
      </c>
      <c r="N202" s="136" t="s">
        <v>312</v>
      </c>
      <c r="O202" s="137">
        <v>570</v>
      </c>
    </row>
    <row r="203" spans="1:15" ht="15" customHeight="1">
      <c r="A203" s="15" t="str">
        <f t="shared" si="5"/>
        <v>N</v>
      </c>
      <c r="B203" s="35"/>
      <c r="C203" s="38" t="s">
        <v>1386</v>
      </c>
      <c r="D203" s="38" t="s">
        <v>1653</v>
      </c>
      <c r="F203" s="38" t="s">
        <v>1654</v>
      </c>
      <c r="G203" s="38"/>
      <c r="H203" s="38"/>
      <c r="I203" s="44">
        <v>23.46</v>
      </c>
      <c r="J203" s="16" t="s">
        <v>130</v>
      </c>
      <c r="N203" s="136" t="s">
        <v>313</v>
      </c>
      <c r="O203" s="137">
        <v>571</v>
      </c>
    </row>
    <row r="204" spans="1:15" ht="15" customHeight="1">
      <c r="A204" s="15" t="str">
        <f t="shared" si="5"/>
        <v>N</v>
      </c>
      <c r="B204" s="35"/>
      <c r="C204" s="38" t="s">
        <v>1386</v>
      </c>
      <c r="D204" s="38" t="s">
        <v>1655</v>
      </c>
      <c r="F204" s="38" t="s">
        <v>1656</v>
      </c>
      <c r="G204" s="38"/>
      <c r="H204" s="38"/>
      <c r="I204" s="44">
        <v>36.08</v>
      </c>
      <c r="J204" s="16" t="s">
        <v>130</v>
      </c>
      <c r="N204" s="136" t="s">
        <v>314</v>
      </c>
      <c r="O204" s="137">
        <v>572</v>
      </c>
    </row>
    <row r="205" spans="1:15" ht="15" customHeight="1">
      <c r="A205" s="15" t="str">
        <f t="shared" si="5"/>
        <v>N</v>
      </c>
      <c r="B205" s="35"/>
      <c r="C205" s="38" t="s">
        <v>1386</v>
      </c>
      <c r="D205" s="38" t="s">
        <v>1657</v>
      </c>
      <c r="F205" s="38" t="s">
        <v>1658</v>
      </c>
      <c r="G205" s="38"/>
      <c r="H205" s="38"/>
      <c r="I205" s="44">
        <v>17.899999999999999</v>
      </c>
      <c r="J205" s="16" t="s">
        <v>130</v>
      </c>
      <c r="N205" s="136" t="s">
        <v>315</v>
      </c>
      <c r="O205" s="137">
        <v>573</v>
      </c>
    </row>
    <row r="206" spans="1:15" ht="15" customHeight="1">
      <c r="A206" s="15" t="str">
        <f t="shared" si="5"/>
        <v>N</v>
      </c>
      <c r="B206" s="35"/>
      <c r="C206" s="38" t="s">
        <v>1386</v>
      </c>
      <c r="D206" s="38" t="s">
        <v>1659</v>
      </c>
      <c r="F206" s="38" t="s">
        <v>1660</v>
      </c>
      <c r="G206" s="38"/>
      <c r="H206" s="38"/>
      <c r="I206" s="44">
        <v>-7.82</v>
      </c>
      <c r="J206" s="16" t="s">
        <v>130</v>
      </c>
      <c r="N206" s="136" t="s">
        <v>316</v>
      </c>
      <c r="O206" s="137">
        <v>574</v>
      </c>
    </row>
    <row r="207" spans="1:15" ht="15" customHeight="1">
      <c r="A207" s="15" t="str">
        <f t="shared" si="5"/>
        <v>N</v>
      </c>
      <c r="B207" s="35"/>
      <c r="C207" s="38" t="s">
        <v>1386</v>
      </c>
      <c r="D207" s="38" t="s">
        <v>1661</v>
      </c>
      <c r="F207" s="38" t="s">
        <v>1662</v>
      </c>
      <c r="G207" s="38"/>
      <c r="H207" s="38"/>
      <c r="I207" s="44">
        <v>23.46</v>
      </c>
      <c r="J207" s="16" t="s">
        <v>130</v>
      </c>
      <c r="N207" s="136" t="s">
        <v>317</v>
      </c>
      <c r="O207" s="137">
        <v>575</v>
      </c>
    </row>
    <row r="208" spans="1:15" ht="15" customHeight="1">
      <c r="A208" s="15" t="str">
        <f t="shared" si="5"/>
        <v>N</v>
      </c>
      <c r="B208" s="35"/>
      <c r="C208" s="38" t="s">
        <v>1386</v>
      </c>
      <c r="D208" s="38" t="s">
        <v>1663</v>
      </c>
      <c r="F208" s="38" t="s">
        <v>1664</v>
      </c>
      <c r="G208" s="38"/>
      <c r="H208" s="38"/>
      <c r="I208" s="44">
        <v>54.66</v>
      </c>
      <c r="J208" s="16" t="s">
        <v>130</v>
      </c>
      <c r="N208" s="136" t="s">
        <v>318</v>
      </c>
      <c r="O208" s="137">
        <v>576</v>
      </c>
    </row>
    <row r="209" spans="1:15" ht="15" customHeight="1">
      <c r="A209" s="15" t="str">
        <f t="shared" si="5"/>
        <v>N</v>
      </c>
      <c r="B209" s="35"/>
      <c r="C209" s="38" t="s">
        <v>1386</v>
      </c>
      <c r="D209" s="38" t="s">
        <v>1665</v>
      </c>
      <c r="F209" s="38" t="s">
        <v>1666</v>
      </c>
      <c r="G209" s="38"/>
      <c r="H209" s="38"/>
      <c r="I209" s="44">
        <v>34.68</v>
      </c>
      <c r="J209" s="16" t="s">
        <v>130</v>
      </c>
      <c r="N209" s="136" t="s">
        <v>319</v>
      </c>
      <c r="O209" s="137">
        <v>577</v>
      </c>
    </row>
    <row r="210" spans="1:15" ht="15" customHeight="1">
      <c r="A210" s="15" t="str">
        <f t="shared" si="5"/>
        <v>N</v>
      </c>
      <c r="B210" s="35"/>
      <c r="C210" s="38" t="s">
        <v>1386</v>
      </c>
      <c r="D210" s="38" t="s">
        <v>1667</v>
      </c>
      <c r="F210" s="38" t="s">
        <v>1668</v>
      </c>
      <c r="G210" s="38"/>
      <c r="H210" s="38"/>
      <c r="I210" s="44">
        <v>31.5</v>
      </c>
      <c r="J210" s="16" t="s">
        <v>130</v>
      </c>
      <c r="N210" s="136" t="s">
        <v>320</v>
      </c>
      <c r="O210" s="137">
        <v>578</v>
      </c>
    </row>
    <row r="211" spans="1:15" ht="15" customHeight="1">
      <c r="A211" s="15" t="str">
        <f t="shared" si="5"/>
        <v>N</v>
      </c>
      <c r="B211" s="35"/>
      <c r="C211" s="38" t="s">
        <v>1386</v>
      </c>
      <c r="D211" s="38" t="s">
        <v>1669</v>
      </c>
      <c r="F211" s="38" t="s">
        <v>1670</v>
      </c>
      <c r="G211" s="38"/>
      <c r="H211" s="38"/>
      <c r="I211" s="44">
        <v>7.82</v>
      </c>
      <c r="J211" s="16" t="s">
        <v>130</v>
      </c>
      <c r="N211" s="136" t="s">
        <v>321</v>
      </c>
      <c r="O211" s="137">
        <v>579</v>
      </c>
    </row>
    <row r="212" spans="1:15" ht="15" customHeight="1">
      <c r="A212" s="15" t="str">
        <f t="shared" si="5"/>
        <v>N</v>
      </c>
      <c r="B212" s="35"/>
      <c r="C212" s="38" t="s">
        <v>1386</v>
      </c>
      <c r="D212" s="38" t="s">
        <v>1671</v>
      </c>
      <c r="F212" s="38" t="s">
        <v>1672</v>
      </c>
      <c r="G212" s="38"/>
      <c r="H212" s="38"/>
      <c r="I212" s="44">
        <v>29.55</v>
      </c>
      <c r="J212" s="16" t="s">
        <v>130</v>
      </c>
      <c r="N212" s="136" t="s">
        <v>322</v>
      </c>
      <c r="O212" s="137">
        <v>580</v>
      </c>
    </row>
    <row r="213" spans="1:15" ht="15" customHeight="1">
      <c r="A213" s="15" t="str">
        <f t="shared" si="5"/>
        <v>N</v>
      </c>
      <c r="B213" s="35"/>
      <c r="C213" s="38" t="s">
        <v>1386</v>
      </c>
      <c r="D213" s="38" t="s">
        <v>1673</v>
      </c>
      <c r="F213" s="38" t="s">
        <v>1674</v>
      </c>
      <c r="G213" s="38"/>
      <c r="H213" s="38"/>
      <c r="I213" s="44">
        <v>7.82</v>
      </c>
      <c r="J213" s="16" t="s">
        <v>130</v>
      </c>
      <c r="N213" s="136" t="s">
        <v>323</v>
      </c>
      <c r="O213" s="137">
        <v>581</v>
      </c>
    </row>
    <row r="214" spans="1:15" ht="15" customHeight="1">
      <c r="A214" s="15" t="str">
        <f t="shared" si="5"/>
        <v>N</v>
      </c>
      <c r="B214" s="35"/>
      <c r="C214" s="38" t="s">
        <v>1386</v>
      </c>
      <c r="D214" s="38" t="s">
        <v>1675</v>
      </c>
      <c r="F214" s="38" t="s">
        <v>1676</v>
      </c>
      <c r="G214" s="38"/>
      <c r="H214" s="38"/>
      <c r="I214" s="44">
        <v>7.24</v>
      </c>
      <c r="J214" s="16" t="s">
        <v>130</v>
      </c>
      <c r="N214" s="141" t="s">
        <v>324</v>
      </c>
      <c r="O214" s="142">
        <v>582</v>
      </c>
    </row>
    <row r="215" spans="1:15" ht="15" customHeight="1">
      <c r="A215" s="15" t="str">
        <f t="shared" si="5"/>
        <v>N</v>
      </c>
      <c r="B215" s="35"/>
      <c r="C215" s="38" t="s">
        <v>1386</v>
      </c>
      <c r="D215" s="38" t="s">
        <v>1677</v>
      </c>
      <c r="F215" s="38" t="s">
        <v>1678</v>
      </c>
      <c r="G215" s="38"/>
      <c r="H215" s="38"/>
      <c r="I215" s="44">
        <v>25.14</v>
      </c>
      <c r="J215" s="16" t="s">
        <v>130</v>
      </c>
      <c r="N215" s="136" t="s">
        <v>325</v>
      </c>
      <c r="O215" s="137">
        <v>583</v>
      </c>
    </row>
    <row r="216" spans="1:15" ht="15" customHeight="1">
      <c r="A216" s="15" t="str">
        <f t="shared" si="5"/>
        <v>N</v>
      </c>
      <c r="B216" s="35"/>
      <c r="C216" s="38" t="s">
        <v>1386</v>
      </c>
      <c r="D216" s="38" t="s">
        <v>1679</v>
      </c>
      <c r="F216" s="38" t="s">
        <v>1680</v>
      </c>
      <c r="G216" s="38"/>
      <c r="H216" s="38"/>
      <c r="I216" s="44">
        <v>25.14</v>
      </c>
      <c r="J216" s="16" t="s">
        <v>130</v>
      </c>
      <c r="N216" s="136" t="s">
        <v>326</v>
      </c>
      <c r="O216" s="137">
        <v>584</v>
      </c>
    </row>
    <row r="217" spans="1:15" ht="15" customHeight="1">
      <c r="A217" s="15" t="str">
        <f t="shared" si="5"/>
        <v>N</v>
      </c>
      <c r="B217" s="35"/>
      <c r="C217" s="38" t="s">
        <v>1386</v>
      </c>
      <c r="D217" s="38" t="s">
        <v>1681</v>
      </c>
      <c r="F217" s="38" t="s">
        <v>1682</v>
      </c>
      <c r="G217" s="38"/>
      <c r="H217" s="38"/>
      <c r="I217" s="44">
        <v>87.96</v>
      </c>
      <c r="J217" s="16" t="s">
        <v>130</v>
      </c>
      <c r="N217" s="136" t="s">
        <v>327</v>
      </c>
      <c r="O217" s="137">
        <v>585</v>
      </c>
    </row>
    <row r="218" spans="1:15" ht="15" customHeight="1">
      <c r="A218" s="15" t="str">
        <f t="shared" si="5"/>
        <v>N</v>
      </c>
      <c r="B218" s="35"/>
      <c r="C218" s="38" t="s">
        <v>1386</v>
      </c>
      <c r="D218" s="38" t="s">
        <v>9799</v>
      </c>
      <c r="F218" s="38" t="s">
        <v>9800</v>
      </c>
      <c r="G218" s="38"/>
      <c r="H218" s="38"/>
      <c r="I218" s="44">
        <v>58.66</v>
      </c>
      <c r="J218" s="16" t="s">
        <v>130</v>
      </c>
      <c r="N218" s="136" t="s">
        <v>328</v>
      </c>
      <c r="O218" s="137">
        <v>586</v>
      </c>
    </row>
    <row r="219" spans="1:15" ht="15" customHeight="1">
      <c r="A219" s="15" t="str">
        <f t="shared" si="5"/>
        <v>N</v>
      </c>
      <c r="B219" s="35"/>
      <c r="C219" s="38" t="s">
        <v>1386</v>
      </c>
      <c r="D219" s="38" t="s">
        <v>1683</v>
      </c>
      <c r="F219" s="38" t="s">
        <v>1684</v>
      </c>
      <c r="G219" s="38"/>
      <c r="H219" s="38"/>
      <c r="I219" s="44">
        <v>25.14</v>
      </c>
      <c r="J219" s="16" t="s">
        <v>130</v>
      </c>
      <c r="N219" s="136" t="s">
        <v>329</v>
      </c>
      <c r="O219" s="137">
        <v>587</v>
      </c>
    </row>
    <row r="220" spans="1:15" ht="15" customHeight="1">
      <c r="A220" s="15" t="str">
        <f t="shared" si="5"/>
        <v>N</v>
      </c>
      <c r="B220" s="35"/>
      <c r="C220" s="38" t="s">
        <v>1386</v>
      </c>
      <c r="D220" s="38" t="s">
        <v>1685</v>
      </c>
      <c r="F220" s="38" t="s">
        <v>1686</v>
      </c>
      <c r="G220" s="38"/>
      <c r="H220" s="38"/>
      <c r="I220" s="44">
        <v>89.77</v>
      </c>
      <c r="J220" s="16" t="s">
        <v>130</v>
      </c>
      <c r="N220" s="136" t="s">
        <v>328</v>
      </c>
      <c r="O220" s="137">
        <v>588</v>
      </c>
    </row>
    <row r="221" spans="1:15" ht="15" customHeight="1">
      <c r="A221" s="15" t="str">
        <f t="shared" si="5"/>
        <v>N</v>
      </c>
      <c r="B221" s="35"/>
      <c r="C221" s="38" t="s">
        <v>1386</v>
      </c>
      <c r="D221" s="38" t="s">
        <v>9801</v>
      </c>
      <c r="F221" s="38" t="s">
        <v>9802</v>
      </c>
      <c r="G221" s="38"/>
      <c r="H221" s="38"/>
      <c r="I221" s="44">
        <v>-5.95</v>
      </c>
      <c r="J221" s="16" t="s">
        <v>130</v>
      </c>
      <c r="N221" s="136" t="s">
        <v>330</v>
      </c>
      <c r="O221" s="137">
        <v>601</v>
      </c>
    </row>
    <row r="222" spans="1:15" ht="15" customHeight="1">
      <c r="A222" s="15" t="str">
        <f t="shared" si="5"/>
        <v>N</v>
      </c>
      <c r="B222" s="35"/>
      <c r="C222" s="38" t="s">
        <v>1386</v>
      </c>
      <c r="D222" s="38" t="s">
        <v>1687</v>
      </c>
      <c r="F222" s="38" t="s">
        <v>1688</v>
      </c>
      <c r="G222" s="38"/>
      <c r="H222" s="38"/>
      <c r="I222" s="44">
        <v>-16.760000000000002</v>
      </c>
      <c r="J222" s="16" t="s">
        <v>130</v>
      </c>
      <c r="N222" s="136" t="s">
        <v>331</v>
      </c>
      <c r="O222" s="137">
        <v>602</v>
      </c>
    </row>
    <row r="223" spans="1:15" ht="15" customHeight="1">
      <c r="A223" s="15" t="str">
        <f t="shared" si="5"/>
        <v>N</v>
      </c>
      <c r="B223" s="35"/>
      <c r="C223" s="38" t="s">
        <v>1386</v>
      </c>
      <c r="D223" s="38" t="s">
        <v>1689</v>
      </c>
      <c r="F223" s="38" t="s">
        <v>1690</v>
      </c>
      <c r="G223" s="38"/>
      <c r="H223" s="38"/>
      <c r="I223" s="44">
        <v>37.479999999999997</v>
      </c>
      <c r="J223" s="16" t="s">
        <v>130</v>
      </c>
      <c r="N223" s="141" t="s">
        <v>332</v>
      </c>
      <c r="O223" s="142">
        <v>603</v>
      </c>
    </row>
    <row r="224" spans="1:15" ht="15" customHeight="1">
      <c r="A224" s="15" t="str">
        <f t="shared" si="5"/>
        <v>N</v>
      </c>
      <c r="B224" s="35"/>
      <c r="C224" s="38" t="s">
        <v>1386</v>
      </c>
      <c r="D224" s="38" t="s">
        <v>9803</v>
      </c>
      <c r="F224" s="38" t="s">
        <v>9804</v>
      </c>
      <c r="G224" s="38"/>
      <c r="H224" s="38"/>
      <c r="I224" s="44">
        <v>2.2200000000000002</v>
      </c>
      <c r="J224" s="16" t="s">
        <v>130</v>
      </c>
      <c r="N224" s="136" t="s">
        <v>333</v>
      </c>
      <c r="O224" s="137">
        <v>604</v>
      </c>
    </row>
    <row r="225" spans="1:15" ht="15" customHeight="1">
      <c r="A225" s="15" t="str">
        <f t="shared" si="5"/>
        <v>N</v>
      </c>
      <c r="B225" s="35"/>
      <c r="C225" s="38" t="s">
        <v>1386</v>
      </c>
      <c r="D225" s="38" t="s">
        <v>1691</v>
      </c>
      <c r="F225" s="38" t="s">
        <v>1692</v>
      </c>
      <c r="G225" s="38"/>
      <c r="H225" s="38"/>
      <c r="I225" s="44">
        <v>41.64</v>
      </c>
      <c r="J225" s="16" t="s">
        <v>130</v>
      </c>
      <c r="N225" s="136" t="s">
        <v>334</v>
      </c>
      <c r="O225" s="137">
        <v>605</v>
      </c>
    </row>
    <row r="226" spans="1:15" ht="15" customHeight="1">
      <c r="A226" s="15" t="str">
        <f t="shared" si="5"/>
        <v>N</v>
      </c>
      <c r="B226" s="35"/>
      <c r="C226" s="38" t="s">
        <v>1386</v>
      </c>
      <c r="D226" s="38" t="s">
        <v>1693</v>
      </c>
      <c r="F226" s="38" t="s">
        <v>1694</v>
      </c>
      <c r="G226" s="38"/>
      <c r="H226" s="38"/>
      <c r="I226" s="44">
        <v>12.3</v>
      </c>
      <c r="J226" s="16" t="s">
        <v>130</v>
      </c>
      <c r="N226" s="136" t="s">
        <v>335</v>
      </c>
      <c r="O226" s="137">
        <v>606</v>
      </c>
    </row>
    <row r="227" spans="1:15" ht="15" customHeight="1">
      <c r="A227" s="15" t="str">
        <f t="shared" si="5"/>
        <v>N</v>
      </c>
      <c r="B227" s="35"/>
      <c r="C227" s="38" t="s">
        <v>1386</v>
      </c>
      <c r="D227" s="38" t="s">
        <v>1695</v>
      </c>
      <c r="F227" s="38" t="s">
        <v>1696</v>
      </c>
      <c r="G227" s="38"/>
      <c r="H227" s="38"/>
      <c r="I227" s="44">
        <v>51.68</v>
      </c>
      <c r="J227" s="16" t="s">
        <v>130</v>
      </c>
      <c r="N227" s="136" t="s">
        <v>336</v>
      </c>
      <c r="O227" s="137">
        <v>607</v>
      </c>
    </row>
    <row r="228" spans="1:15" ht="15" customHeight="1">
      <c r="A228" s="15" t="str">
        <f t="shared" si="5"/>
        <v>N</v>
      </c>
      <c r="B228" s="35"/>
      <c r="C228" s="38" t="s">
        <v>1386</v>
      </c>
      <c r="D228" s="38" t="s">
        <v>1697</v>
      </c>
      <c r="F228" s="38" t="s">
        <v>1698</v>
      </c>
      <c r="G228" s="38"/>
      <c r="H228" s="38"/>
      <c r="I228" s="44">
        <v>75.790000000000006</v>
      </c>
      <c r="J228" s="16" t="s">
        <v>130</v>
      </c>
      <c r="N228" s="136" t="s">
        <v>337</v>
      </c>
      <c r="O228" s="137">
        <v>608</v>
      </c>
    </row>
    <row r="229" spans="1:15" ht="15" customHeight="1">
      <c r="A229" s="15" t="str">
        <f t="shared" si="5"/>
        <v>N</v>
      </c>
      <c r="B229" s="35"/>
      <c r="C229" s="38" t="s">
        <v>1386</v>
      </c>
      <c r="D229" s="38" t="s">
        <v>1699</v>
      </c>
      <c r="F229" s="38" t="s">
        <v>1700</v>
      </c>
      <c r="G229" s="38"/>
      <c r="H229" s="38"/>
      <c r="I229" s="44">
        <v>20.95</v>
      </c>
      <c r="J229" s="16" t="s">
        <v>130</v>
      </c>
      <c r="N229" s="141" t="s">
        <v>338</v>
      </c>
      <c r="O229" s="137">
        <v>609</v>
      </c>
    </row>
    <row r="230" spans="1:15" ht="15" customHeight="1">
      <c r="A230" s="15" t="str">
        <f t="shared" si="5"/>
        <v>N</v>
      </c>
      <c r="B230" s="35"/>
      <c r="C230" s="38" t="s">
        <v>1386</v>
      </c>
      <c r="D230" s="38" t="s">
        <v>1701</v>
      </c>
      <c r="F230" s="38" t="s">
        <v>1702</v>
      </c>
      <c r="G230" s="38"/>
      <c r="H230" s="38"/>
      <c r="I230" s="44">
        <v>133.33000000000001</v>
      </c>
      <c r="J230" s="16" t="s">
        <v>130</v>
      </c>
      <c r="N230" s="136" t="s">
        <v>166</v>
      </c>
      <c r="O230" s="137">
        <v>345</v>
      </c>
    </row>
    <row r="231" spans="1:15" ht="15" customHeight="1">
      <c r="A231" s="15" t="str">
        <f t="shared" si="5"/>
        <v>N</v>
      </c>
      <c r="B231" s="35"/>
      <c r="C231" s="38" t="s">
        <v>1386</v>
      </c>
      <c r="D231" s="38" t="s">
        <v>1703</v>
      </c>
      <c r="F231" s="38" t="s">
        <v>1704</v>
      </c>
      <c r="G231" s="38"/>
      <c r="H231" s="38"/>
      <c r="I231" s="44">
        <v>5.22</v>
      </c>
      <c r="J231" s="16" t="s">
        <v>130</v>
      </c>
      <c r="N231" s="136" t="s">
        <v>167</v>
      </c>
      <c r="O231" s="137">
        <v>346</v>
      </c>
    </row>
    <row r="232" spans="1:15" ht="15" customHeight="1">
      <c r="A232" s="15" t="str">
        <f t="shared" si="5"/>
        <v>N</v>
      </c>
      <c r="B232" s="35"/>
      <c r="C232" s="38" t="s">
        <v>1386</v>
      </c>
      <c r="D232" s="38" t="s">
        <v>1705</v>
      </c>
      <c r="F232" s="38" t="s">
        <v>1706</v>
      </c>
      <c r="G232" s="38"/>
      <c r="H232" s="38"/>
      <c r="I232" s="44">
        <v>32.229999999999997</v>
      </c>
      <c r="J232" s="16" t="s">
        <v>130</v>
      </c>
      <c r="N232" s="136" t="s">
        <v>168</v>
      </c>
      <c r="O232" s="137">
        <v>347</v>
      </c>
    </row>
    <row r="233" spans="1:15" ht="15" customHeight="1">
      <c r="A233" s="15" t="str">
        <f t="shared" si="5"/>
        <v>N</v>
      </c>
      <c r="B233" s="35"/>
      <c r="C233" s="38" t="s">
        <v>1386</v>
      </c>
      <c r="D233" s="38" t="s">
        <v>1707</v>
      </c>
      <c r="F233" s="38" t="s">
        <v>1708</v>
      </c>
      <c r="G233" s="38"/>
      <c r="H233" s="38"/>
      <c r="I233" s="44">
        <v>25.14</v>
      </c>
      <c r="J233" s="16" t="s">
        <v>130</v>
      </c>
      <c r="N233" s="136" t="s">
        <v>169</v>
      </c>
      <c r="O233" s="137">
        <v>348</v>
      </c>
    </row>
    <row r="234" spans="1:15" ht="15" customHeight="1">
      <c r="A234" s="15" t="str">
        <f t="shared" si="5"/>
        <v>N</v>
      </c>
      <c r="B234" s="35"/>
      <c r="C234" s="38" t="s">
        <v>1386</v>
      </c>
      <c r="D234" s="38" t="s">
        <v>1709</v>
      </c>
      <c r="F234" s="38" t="s">
        <v>1710</v>
      </c>
      <c r="G234" s="38"/>
      <c r="H234" s="38"/>
      <c r="I234" s="44">
        <v>67.040000000000006</v>
      </c>
      <c r="J234" s="16" t="s">
        <v>130</v>
      </c>
      <c r="N234" s="136" t="s">
        <v>170</v>
      </c>
      <c r="O234" s="137">
        <v>349</v>
      </c>
    </row>
    <row r="235" spans="1:15" ht="15" customHeight="1">
      <c r="A235" s="15" t="str">
        <f t="shared" si="5"/>
        <v>N</v>
      </c>
      <c r="B235" s="35"/>
      <c r="C235" s="38" t="s">
        <v>1386</v>
      </c>
      <c r="D235" s="38" t="s">
        <v>1711</v>
      </c>
      <c r="F235" s="38" t="s">
        <v>1712</v>
      </c>
      <c r="G235" s="38"/>
      <c r="H235" s="38"/>
      <c r="I235" s="44">
        <v>7.82</v>
      </c>
      <c r="J235" s="16" t="s">
        <v>130</v>
      </c>
      <c r="N235" s="136" t="s">
        <v>171</v>
      </c>
      <c r="O235" s="137">
        <v>350</v>
      </c>
    </row>
    <row r="236" spans="1:15" ht="15" customHeight="1">
      <c r="A236" s="15" t="str">
        <f t="shared" si="5"/>
        <v>N</v>
      </c>
      <c r="B236" s="35"/>
      <c r="C236" s="38" t="s">
        <v>1386</v>
      </c>
      <c r="D236" s="38" t="s">
        <v>1713</v>
      </c>
      <c r="F236" s="38" t="s">
        <v>1714</v>
      </c>
      <c r="G236" s="38"/>
      <c r="H236" s="38"/>
      <c r="I236" s="44">
        <v>37.56</v>
      </c>
      <c r="J236" s="16" t="s">
        <v>130</v>
      </c>
      <c r="N236" s="136" t="s">
        <v>172</v>
      </c>
      <c r="O236" s="137">
        <v>351</v>
      </c>
    </row>
    <row r="237" spans="1:15" ht="15" customHeight="1">
      <c r="A237" s="15" t="str">
        <f t="shared" si="5"/>
        <v>N</v>
      </c>
      <c r="B237" s="35"/>
      <c r="C237" s="38" t="s">
        <v>1386</v>
      </c>
      <c r="D237" s="38" t="s">
        <v>1715</v>
      </c>
      <c r="F237" s="38" t="s">
        <v>1716</v>
      </c>
      <c r="G237" s="38"/>
      <c r="H237" s="38"/>
      <c r="I237" s="44">
        <v>157.99</v>
      </c>
      <c r="J237" s="16" t="s">
        <v>130</v>
      </c>
      <c r="N237" s="136" t="s">
        <v>173</v>
      </c>
      <c r="O237" s="137">
        <v>352</v>
      </c>
    </row>
    <row r="238" spans="1:15" ht="15" customHeight="1">
      <c r="A238" s="15" t="str">
        <f t="shared" si="5"/>
        <v>N</v>
      </c>
      <c r="B238" s="35"/>
      <c r="C238" s="38" t="s">
        <v>1386</v>
      </c>
      <c r="D238" s="38" t="s">
        <v>1717</v>
      </c>
      <c r="F238" s="38" t="s">
        <v>1718</v>
      </c>
      <c r="G238" s="38"/>
      <c r="H238" s="38"/>
      <c r="I238" s="44">
        <v>25.69</v>
      </c>
      <c r="J238" s="16" t="s">
        <v>130</v>
      </c>
      <c r="N238" s="136" t="s">
        <v>174</v>
      </c>
      <c r="O238" s="137">
        <v>353</v>
      </c>
    </row>
    <row r="239" spans="1:15" ht="15" customHeight="1">
      <c r="A239" s="15" t="str">
        <f t="shared" si="5"/>
        <v>N</v>
      </c>
      <c r="B239" s="35"/>
      <c r="C239" s="38" t="s">
        <v>1386</v>
      </c>
      <c r="D239" s="38" t="s">
        <v>1719</v>
      </c>
      <c r="F239" s="38" t="s">
        <v>1720</v>
      </c>
      <c r="G239" s="38"/>
      <c r="H239" s="38"/>
      <c r="I239" s="44">
        <v>3.81</v>
      </c>
      <c r="J239" s="16" t="s">
        <v>130</v>
      </c>
      <c r="N239" s="136" t="s">
        <v>175</v>
      </c>
      <c r="O239" s="137">
        <v>354</v>
      </c>
    </row>
    <row r="240" spans="1:15" ht="15" customHeight="1">
      <c r="A240" s="15" t="str">
        <f t="shared" si="5"/>
        <v>N</v>
      </c>
      <c r="B240" s="35"/>
      <c r="C240" s="38" t="s">
        <v>1386</v>
      </c>
      <c r="D240" s="38" t="s">
        <v>1721</v>
      </c>
      <c r="F240" s="38" t="s">
        <v>1722</v>
      </c>
      <c r="G240" s="38"/>
      <c r="H240" s="38"/>
      <c r="I240" s="44">
        <v>72.849999999999994</v>
      </c>
      <c r="J240" s="16" t="s">
        <v>130</v>
      </c>
      <c r="N240" s="136" t="s">
        <v>176</v>
      </c>
      <c r="O240" s="137">
        <v>355</v>
      </c>
    </row>
    <row r="241" spans="1:15" ht="15" customHeight="1">
      <c r="A241" s="15" t="str">
        <f t="shared" si="5"/>
        <v>N</v>
      </c>
      <c r="B241" s="35"/>
      <c r="C241" s="38" t="s">
        <v>1386</v>
      </c>
      <c r="D241" s="38" t="s">
        <v>1723</v>
      </c>
      <c r="F241" s="38" t="s">
        <v>1724</v>
      </c>
      <c r="G241" s="38"/>
      <c r="H241" s="38"/>
      <c r="I241" s="44">
        <v>71.680000000000007</v>
      </c>
      <c r="J241" s="16" t="s">
        <v>130</v>
      </c>
      <c r="N241" s="136" t="s">
        <v>177</v>
      </c>
      <c r="O241" s="137">
        <v>356</v>
      </c>
    </row>
    <row r="242" spans="1:15" ht="15" customHeight="1">
      <c r="A242" s="15" t="str">
        <f t="shared" si="5"/>
        <v>N</v>
      </c>
      <c r="B242" s="35"/>
      <c r="C242" s="38" t="s">
        <v>1386</v>
      </c>
      <c r="D242" s="38" t="s">
        <v>1725</v>
      </c>
      <c r="F242" s="38" t="s">
        <v>1726</v>
      </c>
      <c r="G242" s="38"/>
      <c r="H242" s="38"/>
      <c r="I242" s="44">
        <v>8.3800000000000008</v>
      </c>
      <c r="J242" s="16" t="s">
        <v>130</v>
      </c>
      <c r="N242" s="136" t="s">
        <v>178</v>
      </c>
      <c r="O242" s="137">
        <v>357</v>
      </c>
    </row>
    <row r="243" spans="1:15" ht="15" customHeight="1">
      <c r="A243" s="15" t="str">
        <f t="shared" si="5"/>
        <v>N</v>
      </c>
      <c r="B243" s="35"/>
      <c r="C243" s="38" t="s">
        <v>1386</v>
      </c>
      <c r="D243" s="38" t="s">
        <v>1727</v>
      </c>
      <c r="F243" s="38" t="s">
        <v>1728</v>
      </c>
      <c r="G243" s="38"/>
      <c r="H243" s="38"/>
      <c r="I243" s="44">
        <v>25.14</v>
      </c>
      <c r="J243" s="16" t="s">
        <v>130</v>
      </c>
      <c r="N243" s="136" t="s">
        <v>179</v>
      </c>
      <c r="O243" s="137">
        <v>358</v>
      </c>
    </row>
    <row r="244" spans="1:15" ht="15" customHeight="1">
      <c r="A244" s="15" t="str">
        <f t="shared" si="5"/>
        <v>N</v>
      </c>
      <c r="B244" s="35"/>
      <c r="C244" s="38" t="s">
        <v>1386</v>
      </c>
      <c r="D244" s="38" t="s">
        <v>9805</v>
      </c>
      <c r="F244" s="38" t="s">
        <v>9806</v>
      </c>
      <c r="G244" s="38"/>
      <c r="H244" s="38"/>
      <c r="I244" s="44">
        <v>8.3800000000000008</v>
      </c>
      <c r="J244" s="16" t="s">
        <v>130</v>
      </c>
      <c r="N244" s="136" t="s">
        <v>180</v>
      </c>
      <c r="O244" s="137">
        <v>359</v>
      </c>
    </row>
    <row r="245" spans="1:15" ht="15" customHeight="1">
      <c r="A245" s="15" t="str">
        <f t="shared" si="5"/>
        <v>N</v>
      </c>
      <c r="B245" s="35"/>
      <c r="C245" s="38" t="s">
        <v>1386</v>
      </c>
      <c r="D245" s="38" t="s">
        <v>1729</v>
      </c>
      <c r="F245" s="38" t="s">
        <v>1730</v>
      </c>
      <c r="G245" s="38"/>
      <c r="H245" s="38"/>
      <c r="I245" s="44">
        <v>25.14</v>
      </c>
      <c r="J245" s="16" t="s">
        <v>130</v>
      </c>
      <c r="N245" s="136" t="s">
        <v>181</v>
      </c>
      <c r="O245" s="137">
        <v>360</v>
      </c>
    </row>
    <row r="246" spans="1:15" ht="15" customHeight="1">
      <c r="A246" s="15" t="str">
        <f t="shared" si="5"/>
        <v>N</v>
      </c>
      <c r="B246" s="35"/>
      <c r="C246" s="38" t="s">
        <v>1386</v>
      </c>
      <c r="D246" s="38" t="s">
        <v>1731</v>
      </c>
      <c r="F246" s="38" t="s">
        <v>1732</v>
      </c>
      <c r="G246" s="38"/>
      <c r="H246" s="38"/>
      <c r="I246" s="44">
        <v>0.02</v>
      </c>
      <c r="J246" s="16" t="s">
        <v>130</v>
      </c>
      <c r="N246" s="136" t="s">
        <v>182</v>
      </c>
      <c r="O246" s="137">
        <v>362</v>
      </c>
    </row>
    <row r="247" spans="1:15" ht="15" customHeight="1">
      <c r="A247" s="15" t="str">
        <f t="shared" si="5"/>
        <v>N</v>
      </c>
      <c r="B247" s="35"/>
      <c r="C247" s="38" t="s">
        <v>1386</v>
      </c>
      <c r="D247" s="38" t="s">
        <v>9807</v>
      </c>
      <c r="F247" s="38" t="s">
        <v>9808</v>
      </c>
      <c r="G247" s="38"/>
      <c r="H247" s="38"/>
      <c r="I247" s="44">
        <v>25.14</v>
      </c>
      <c r="J247" s="16" t="s">
        <v>130</v>
      </c>
      <c r="N247" s="136" t="s">
        <v>183</v>
      </c>
      <c r="O247" s="137">
        <v>363</v>
      </c>
    </row>
    <row r="248" spans="1:15" ht="15" customHeight="1">
      <c r="A248" s="15" t="str">
        <f t="shared" si="5"/>
        <v>N</v>
      </c>
      <c r="B248" s="35"/>
      <c r="C248" s="38" t="s">
        <v>1386</v>
      </c>
      <c r="D248" s="38" t="s">
        <v>1733</v>
      </c>
      <c r="F248" s="38" t="s">
        <v>1734</v>
      </c>
      <c r="G248" s="38"/>
      <c r="H248" s="38"/>
      <c r="I248" s="44">
        <v>20.81</v>
      </c>
      <c r="J248" s="16" t="s">
        <v>130</v>
      </c>
      <c r="N248" s="136" t="s">
        <v>184</v>
      </c>
      <c r="O248" s="137">
        <v>364</v>
      </c>
    </row>
    <row r="249" spans="1:15" ht="15" customHeight="1">
      <c r="A249" s="15" t="str">
        <f t="shared" si="5"/>
        <v>N</v>
      </c>
      <c r="B249" s="35"/>
      <c r="C249" s="38" t="s">
        <v>1386</v>
      </c>
      <c r="D249" s="38" t="s">
        <v>1735</v>
      </c>
      <c r="F249" s="38" t="s">
        <v>1736</v>
      </c>
      <c r="G249" s="38"/>
      <c r="H249" s="38"/>
      <c r="I249" s="44">
        <v>16.760000000000002</v>
      </c>
      <c r="J249" s="16" t="s">
        <v>130</v>
      </c>
      <c r="N249" s="136" t="s">
        <v>185</v>
      </c>
      <c r="O249" s="137">
        <v>365</v>
      </c>
    </row>
    <row r="250" spans="1:15" ht="15" customHeight="1">
      <c r="A250" s="15" t="str">
        <f t="shared" ref="A250:A313" si="6">IFERROR((VLOOKUP(J250,N:O,2,0)),0)</f>
        <v>N</v>
      </c>
      <c r="B250" s="35"/>
      <c r="C250" s="38" t="s">
        <v>1386</v>
      </c>
      <c r="D250" s="38" t="s">
        <v>1737</v>
      </c>
      <c r="F250" s="38" t="s">
        <v>1738</v>
      </c>
      <c r="G250" s="38"/>
      <c r="H250" s="38"/>
      <c r="I250" s="44">
        <v>31.27</v>
      </c>
      <c r="J250" s="16" t="s">
        <v>130</v>
      </c>
      <c r="N250" s="136" t="s">
        <v>186</v>
      </c>
      <c r="O250" s="137">
        <v>366</v>
      </c>
    </row>
    <row r="251" spans="1:15" ht="15" customHeight="1">
      <c r="A251" s="15" t="str">
        <f t="shared" si="6"/>
        <v>N</v>
      </c>
      <c r="B251" s="35"/>
      <c r="C251" s="38" t="s">
        <v>1386</v>
      </c>
      <c r="D251" s="38" t="s">
        <v>1739</v>
      </c>
      <c r="F251" s="38" t="s">
        <v>1740</v>
      </c>
      <c r="G251" s="38"/>
      <c r="H251" s="38"/>
      <c r="I251" s="44">
        <v>6.22</v>
      </c>
      <c r="J251" s="16" t="s">
        <v>130</v>
      </c>
      <c r="N251" s="136" t="s">
        <v>187</v>
      </c>
      <c r="O251" s="137">
        <v>367</v>
      </c>
    </row>
    <row r="252" spans="1:15" ht="15" customHeight="1">
      <c r="A252" s="15" t="str">
        <f t="shared" si="6"/>
        <v>N</v>
      </c>
      <c r="B252" s="35"/>
      <c r="C252" s="38" t="s">
        <v>1386</v>
      </c>
      <c r="D252" s="38" t="s">
        <v>1741</v>
      </c>
      <c r="F252" s="38" t="s">
        <v>1742</v>
      </c>
      <c r="G252" s="38"/>
      <c r="H252" s="38"/>
      <c r="I252" s="44">
        <v>12.3</v>
      </c>
      <c r="J252" s="16" t="s">
        <v>130</v>
      </c>
      <c r="N252" s="136" t="s">
        <v>188</v>
      </c>
      <c r="O252" s="137">
        <v>368</v>
      </c>
    </row>
    <row r="253" spans="1:15" ht="15" customHeight="1">
      <c r="A253" s="15" t="str">
        <f t="shared" si="6"/>
        <v>N</v>
      </c>
      <c r="B253" s="35"/>
      <c r="C253" s="38" t="s">
        <v>1386</v>
      </c>
      <c r="D253" s="38" t="s">
        <v>1743</v>
      </c>
      <c r="F253" s="38" t="s">
        <v>1744</v>
      </c>
      <c r="G253" s="38"/>
      <c r="H253" s="38"/>
      <c r="I253" s="44">
        <v>36.9</v>
      </c>
      <c r="J253" s="16" t="s">
        <v>130</v>
      </c>
      <c r="N253" s="136" t="s">
        <v>189</v>
      </c>
      <c r="O253" s="137">
        <v>369</v>
      </c>
    </row>
    <row r="254" spans="1:15" ht="15" customHeight="1">
      <c r="A254" s="15" t="str">
        <f t="shared" si="6"/>
        <v>N</v>
      </c>
      <c r="B254" s="35"/>
      <c r="C254" s="38" t="s">
        <v>1386</v>
      </c>
      <c r="D254" s="38" t="s">
        <v>1745</v>
      </c>
      <c r="F254" s="38" t="s">
        <v>1746</v>
      </c>
      <c r="G254" s="38"/>
      <c r="H254" s="38"/>
      <c r="I254" s="44">
        <v>-8.3800000000000008</v>
      </c>
      <c r="J254" s="16" t="s">
        <v>130</v>
      </c>
      <c r="N254" s="136" t="s">
        <v>190</v>
      </c>
      <c r="O254" s="137">
        <v>370</v>
      </c>
    </row>
    <row r="255" spans="1:15" ht="15" customHeight="1">
      <c r="A255" s="15" t="str">
        <f t="shared" si="6"/>
        <v>N</v>
      </c>
      <c r="B255" s="35"/>
      <c r="C255" s="38" t="s">
        <v>1386</v>
      </c>
      <c r="D255" s="38" t="s">
        <v>1747</v>
      </c>
      <c r="F255" s="38" t="s">
        <v>1748</v>
      </c>
      <c r="G255" s="38"/>
      <c r="H255" s="38"/>
      <c r="I255" s="44">
        <v>25.14</v>
      </c>
      <c r="J255" s="16" t="s">
        <v>130</v>
      </c>
      <c r="N255" s="136" t="s">
        <v>191</v>
      </c>
      <c r="O255" s="137">
        <v>371</v>
      </c>
    </row>
    <row r="256" spans="1:15" ht="15" customHeight="1">
      <c r="A256" s="15" t="str">
        <f t="shared" si="6"/>
        <v>N</v>
      </c>
      <c r="B256" s="35"/>
      <c r="C256" s="38" t="s">
        <v>1386</v>
      </c>
      <c r="D256" s="38" t="s">
        <v>1749</v>
      </c>
      <c r="F256" s="38" t="s">
        <v>1750</v>
      </c>
      <c r="G256" s="38"/>
      <c r="H256" s="38"/>
      <c r="I256" s="44">
        <v>87.67</v>
      </c>
      <c r="J256" s="16" t="s">
        <v>130</v>
      </c>
      <c r="N256" s="136" t="s">
        <v>192</v>
      </c>
      <c r="O256" s="137">
        <v>372</v>
      </c>
    </row>
    <row r="257" spans="1:15" ht="15" customHeight="1">
      <c r="A257" s="15" t="str">
        <f t="shared" si="6"/>
        <v>N</v>
      </c>
      <c r="B257" s="35"/>
      <c r="C257" s="38" t="s">
        <v>1386</v>
      </c>
      <c r="D257" s="38" t="s">
        <v>1751</v>
      </c>
      <c r="F257" s="38" t="s">
        <v>1752</v>
      </c>
      <c r="G257" s="38"/>
      <c r="H257" s="38"/>
      <c r="I257" s="44">
        <v>8.3800000000000008</v>
      </c>
      <c r="J257" s="16" t="s">
        <v>130</v>
      </c>
      <c r="N257" s="136" t="s">
        <v>193</v>
      </c>
      <c r="O257" s="137">
        <v>373</v>
      </c>
    </row>
    <row r="258" spans="1:15" ht="15" customHeight="1">
      <c r="A258" s="15" t="str">
        <f t="shared" si="6"/>
        <v>N</v>
      </c>
      <c r="B258" s="35"/>
      <c r="C258" s="38" t="s">
        <v>1386</v>
      </c>
      <c r="D258" s="38" t="s">
        <v>1753</v>
      </c>
      <c r="F258" s="38" t="s">
        <v>1754</v>
      </c>
      <c r="G258" s="38"/>
      <c r="H258" s="38"/>
      <c r="I258" s="44">
        <v>25.34</v>
      </c>
      <c r="J258" s="16" t="s">
        <v>130</v>
      </c>
      <c r="N258" s="136" t="s">
        <v>194</v>
      </c>
      <c r="O258" s="137">
        <v>374</v>
      </c>
    </row>
    <row r="259" spans="1:15" ht="15" customHeight="1">
      <c r="A259" s="15" t="str">
        <f t="shared" si="6"/>
        <v>N</v>
      </c>
      <c r="B259" s="35"/>
      <c r="C259" s="38" t="s">
        <v>1386</v>
      </c>
      <c r="D259" s="38" t="s">
        <v>1755</v>
      </c>
      <c r="F259" s="38" t="s">
        <v>1756</v>
      </c>
      <c r="G259" s="38"/>
      <c r="H259" s="38"/>
      <c r="I259" s="44">
        <v>25.14</v>
      </c>
      <c r="J259" s="16" t="s">
        <v>130</v>
      </c>
      <c r="N259" s="136" t="s">
        <v>195</v>
      </c>
      <c r="O259" s="137">
        <v>375</v>
      </c>
    </row>
    <row r="260" spans="1:15" ht="15" customHeight="1">
      <c r="A260" s="15" t="str">
        <f t="shared" si="6"/>
        <v>N</v>
      </c>
      <c r="B260" s="35"/>
      <c r="C260" s="38" t="s">
        <v>1386</v>
      </c>
      <c r="D260" s="38" t="s">
        <v>1757</v>
      </c>
      <c r="F260" s="38" t="s">
        <v>1758</v>
      </c>
      <c r="G260" s="38"/>
      <c r="H260" s="38"/>
      <c r="I260" s="44">
        <v>8.3800000000000008</v>
      </c>
      <c r="J260" s="16" t="s">
        <v>130</v>
      </c>
      <c r="N260" s="136" t="s">
        <v>196</v>
      </c>
      <c r="O260" s="137">
        <v>376</v>
      </c>
    </row>
    <row r="261" spans="1:15" ht="15" customHeight="1">
      <c r="A261" s="15" t="str">
        <f t="shared" si="6"/>
        <v>N</v>
      </c>
      <c r="B261" s="35"/>
      <c r="C261" s="38" t="s">
        <v>1386</v>
      </c>
      <c r="D261" s="38" t="s">
        <v>1759</v>
      </c>
      <c r="F261" s="38" t="s">
        <v>1760</v>
      </c>
      <c r="G261" s="38"/>
      <c r="H261" s="38"/>
      <c r="I261" s="44">
        <v>25.14</v>
      </c>
      <c r="J261" s="16" t="s">
        <v>130</v>
      </c>
      <c r="N261" s="136" t="s">
        <v>197</v>
      </c>
      <c r="O261" s="137">
        <v>377</v>
      </c>
    </row>
    <row r="262" spans="1:15" ht="15" customHeight="1">
      <c r="A262" s="15" t="str">
        <f t="shared" si="6"/>
        <v>N</v>
      </c>
      <c r="B262" s="35"/>
      <c r="C262" s="38" t="s">
        <v>1386</v>
      </c>
      <c r="D262" s="38" t="s">
        <v>1761</v>
      </c>
      <c r="F262" s="38" t="s">
        <v>1762</v>
      </c>
      <c r="G262" s="38"/>
      <c r="H262" s="38"/>
      <c r="I262" s="44">
        <v>25.71</v>
      </c>
      <c r="J262" s="16" t="s">
        <v>130</v>
      </c>
      <c r="N262" s="136" t="s">
        <v>198</v>
      </c>
      <c r="O262" s="137">
        <v>378</v>
      </c>
    </row>
    <row r="263" spans="1:15" ht="15" customHeight="1">
      <c r="A263" s="15" t="str">
        <f t="shared" si="6"/>
        <v>N</v>
      </c>
      <c r="B263" s="35"/>
      <c r="C263" s="38" t="s">
        <v>1386</v>
      </c>
      <c r="D263" s="38" t="s">
        <v>1763</v>
      </c>
      <c r="F263" s="38" t="s">
        <v>1764</v>
      </c>
      <c r="G263" s="38"/>
      <c r="H263" s="38"/>
      <c r="I263" s="44">
        <v>16.760000000000002</v>
      </c>
      <c r="J263" s="16" t="s">
        <v>130</v>
      </c>
      <c r="N263" s="136" t="s">
        <v>199</v>
      </c>
      <c r="O263" s="137">
        <v>379</v>
      </c>
    </row>
    <row r="264" spans="1:15" ht="15" customHeight="1">
      <c r="A264" s="15" t="str">
        <f t="shared" si="6"/>
        <v>N</v>
      </c>
      <c r="B264" s="35"/>
      <c r="C264" s="38" t="s">
        <v>1386</v>
      </c>
      <c r="D264" s="38" t="s">
        <v>1765</v>
      </c>
      <c r="F264" s="38" t="s">
        <v>1766</v>
      </c>
      <c r="G264" s="38"/>
      <c r="H264" s="38"/>
      <c r="I264" s="44">
        <v>25.14</v>
      </c>
      <c r="J264" s="16" t="s">
        <v>130</v>
      </c>
      <c r="N264" s="136" t="s">
        <v>200</v>
      </c>
      <c r="O264" s="137">
        <v>380</v>
      </c>
    </row>
    <row r="265" spans="1:15" ht="15" customHeight="1">
      <c r="A265" s="15" t="str">
        <f t="shared" si="6"/>
        <v>N</v>
      </c>
      <c r="B265" s="35"/>
      <c r="C265" s="38" t="s">
        <v>1386</v>
      </c>
      <c r="D265" s="38" t="s">
        <v>1767</v>
      </c>
      <c r="F265" s="38" t="s">
        <v>1768</v>
      </c>
      <c r="G265" s="38"/>
      <c r="H265" s="38"/>
      <c r="I265" s="44">
        <v>13.38</v>
      </c>
      <c r="J265" s="16" t="s">
        <v>130</v>
      </c>
      <c r="N265" s="136" t="s">
        <v>201</v>
      </c>
      <c r="O265" s="137">
        <v>381</v>
      </c>
    </row>
    <row r="266" spans="1:15" ht="15" customHeight="1">
      <c r="A266" s="15" t="str">
        <f t="shared" si="6"/>
        <v>N</v>
      </c>
      <c r="B266" s="35"/>
      <c r="C266" s="38" t="s">
        <v>1386</v>
      </c>
      <c r="D266" s="38" t="s">
        <v>1769</v>
      </c>
      <c r="F266" s="38" t="s">
        <v>1770</v>
      </c>
      <c r="G266" s="38"/>
      <c r="H266" s="38"/>
      <c r="I266" s="44">
        <v>41.8</v>
      </c>
      <c r="J266" s="16" t="s">
        <v>130</v>
      </c>
      <c r="N266" s="136" t="s">
        <v>202</v>
      </c>
      <c r="O266" s="137">
        <v>382</v>
      </c>
    </row>
    <row r="267" spans="1:15" ht="15" customHeight="1">
      <c r="A267" s="15" t="str">
        <f t="shared" si="6"/>
        <v>N</v>
      </c>
      <c r="B267" s="35"/>
      <c r="C267" s="38" t="s">
        <v>1386</v>
      </c>
      <c r="D267" s="38" t="s">
        <v>1771</v>
      </c>
      <c r="F267" s="38" t="s">
        <v>1772</v>
      </c>
      <c r="G267" s="38"/>
      <c r="H267" s="38"/>
      <c r="I267" s="44">
        <v>8.3800000000000008</v>
      </c>
      <c r="J267" s="16" t="s">
        <v>130</v>
      </c>
      <c r="N267" s="136" t="s">
        <v>203</v>
      </c>
      <c r="O267" s="137">
        <v>383</v>
      </c>
    </row>
    <row r="268" spans="1:15" ht="15" customHeight="1">
      <c r="A268" s="15" t="str">
        <f t="shared" si="6"/>
        <v>N</v>
      </c>
      <c r="B268" s="35"/>
      <c r="C268" s="38" t="s">
        <v>1386</v>
      </c>
      <c r="D268" s="38" t="s">
        <v>1773</v>
      </c>
      <c r="F268" s="38" t="s">
        <v>1774</v>
      </c>
      <c r="G268" s="38"/>
      <c r="H268" s="38"/>
      <c r="I268" s="44">
        <v>8.3800000000000008</v>
      </c>
      <c r="J268" s="16" t="s">
        <v>130</v>
      </c>
      <c r="N268" s="136" t="s">
        <v>204</v>
      </c>
      <c r="O268" s="137">
        <v>384</v>
      </c>
    </row>
    <row r="269" spans="1:15" ht="15" customHeight="1">
      <c r="A269" s="15" t="str">
        <f t="shared" si="6"/>
        <v>N</v>
      </c>
      <c r="B269" s="35"/>
      <c r="C269" s="38" t="s">
        <v>1386</v>
      </c>
      <c r="D269" s="38" t="s">
        <v>1775</v>
      </c>
      <c r="F269" s="38" t="s">
        <v>1776</v>
      </c>
      <c r="G269" s="38"/>
      <c r="H269" s="38"/>
      <c r="I269" s="44">
        <v>4.1900000000000004</v>
      </c>
      <c r="J269" s="16" t="s">
        <v>130</v>
      </c>
      <c r="N269" s="136" t="s">
        <v>205</v>
      </c>
      <c r="O269" s="137">
        <v>385</v>
      </c>
    </row>
    <row r="270" spans="1:15" ht="15" customHeight="1">
      <c r="A270" s="15" t="str">
        <f t="shared" si="6"/>
        <v>N</v>
      </c>
      <c r="B270" s="35"/>
      <c r="C270" s="38" t="s">
        <v>1386</v>
      </c>
      <c r="D270" s="38" t="s">
        <v>9809</v>
      </c>
      <c r="F270" s="38" t="s">
        <v>9810</v>
      </c>
      <c r="G270" s="38"/>
      <c r="H270" s="38"/>
      <c r="I270" s="44">
        <v>122.4</v>
      </c>
      <c r="J270" s="16" t="s">
        <v>130</v>
      </c>
      <c r="N270" s="136" t="s">
        <v>206</v>
      </c>
      <c r="O270" s="137">
        <v>386</v>
      </c>
    </row>
    <row r="271" spans="1:15" ht="15" customHeight="1">
      <c r="A271" s="15" t="str">
        <f t="shared" si="6"/>
        <v>N</v>
      </c>
      <c r="B271" s="35"/>
      <c r="C271" s="38" t="s">
        <v>1386</v>
      </c>
      <c r="D271" s="38" t="s">
        <v>1777</v>
      </c>
      <c r="F271" s="38" t="s">
        <v>1778</v>
      </c>
      <c r="G271" s="38"/>
      <c r="H271" s="38"/>
      <c r="I271" s="44">
        <v>17.96</v>
      </c>
      <c r="J271" s="16" t="s">
        <v>130</v>
      </c>
      <c r="N271" s="136" t="s">
        <v>207</v>
      </c>
      <c r="O271" s="137">
        <v>387</v>
      </c>
    </row>
    <row r="272" spans="1:15" ht="15" customHeight="1">
      <c r="A272" s="15" t="str">
        <f t="shared" si="6"/>
        <v>N</v>
      </c>
      <c r="B272" s="35"/>
      <c r="C272" s="38" t="s">
        <v>1386</v>
      </c>
      <c r="D272" s="38" t="s">
        <v>1779</v>
      </c>
      <c r="F272" s="38" t="s">
        <v>1780</v>
      </c>
      <c r="G272" s="38"/>
      <c r="H272" s="38"/>
      <c r="I272" s="44">
        <v>36.9</v>
      </c>
      <c r="J272" s="16" t="s">
        <v>130</v>
      </c>
      <c r="N272" s="136" t="s">
        <v>208</v>
      </c>
      <c r="O272" s="137">
        <v>388</v>
      </c>
    </row>
    <row r="273" spans="1:15" ht="15" customHeight="1">
      <c r="A273" s="15" t="str">
        <f t="shared" si="6"/>
        <v>N</v>
      </c>
      <c r="B273" s="35"/>
      <c r="C273" s="38" t="s">
        <v>1386</v>
      </c>
      <c r="D273" s="38" t="s">
        <v>1781</v>
      </c>
      <c r="F273" s="38" t="s">
        <v>1782</v>
      </c>
      <c r="G273" s="38"/>
      <c r="H273" s="38"/>
      <c r="I273" s="44">
        <v>-10.08</v>
      </c>
      <c r="J273" s="16" t="s">
        <v>130</v>
      </c>
      <c r="N273" s="136" t="s">
        <v>209</v>
      </c>
      <c r="O273" s="137">
        <v>389</v>
      </c>
    </row>
    <row r="274" spans="1:15" ht="15" customHeight="1">
      <c r="A274" s="15" t="str">
        <f t="shared" si="6"/>
        <v>N</v>
      </c>
      <c r="B274" s="35"/>
      <c r="C274" s="38" t="s">
        <v>1386</v>
      </c>
      <c r="D274" s="38" t="s">
        <v>1783</v>
      </c>
      <c r="F274" s="38" t="s">
        <v>1784</v>
      </c>
      <c r="G274" s="38"/>
      <c r="H274" s="38"/>
      <c r="I274" s="44">
        <v>20.81</v>
      </c>
      <c r="J274" s="16" t="s">
        <v>130</v>
      </c>
      <c r="N274" s="136" t="s">
        <v>210</v>
      </c>
      <c r="O274" s="137">
        <v>390</v>
      </c>
    </row>
    <row r="275" spans="1:15" ht="15" customHeight="1">
      <c r="A275" s="15" t="str">
        <f t="shared" si="6"/>
        <v>N</v>
      </c>
      <c r="B275" s="35"/>
      <c r="C275" s="38" t="s">
        <v>1386</v>
      </c>
      <c r="D275" s="38" t="s">
        <v>1785</v>
      </c>
      <c r="F275" s="38" t="s">
        <v>1786</v>
      </c>
      <c r="G275" s="38"/>
      <c r="H275" s="38"/>
      <c r="I275" s="44">
        <v>50.28</v>
      </c>
      <c r="J275" s="16" t="s">
        <v>130</v>
      </c>
      <c r="N275" s="136" t="s">
        <v>211</v>
      </c>
      <c r="O275" s="137">
        <v>391</v>
      </c>
    </row>
    <row r="276" spans="1:15" ht="15" customHeight="1">
      <c r="A276" s="15" t="str">
        <f t="shared" si="6"/>
        <v>N</v>
      </c>
      <c r="B276" s="35"/>
      <c r="C276" s="38" t="s">
        <v>1386</v>
      </c>
      <c r="D276" s="38" t="s">
        <v>1787</v>
      </c>
      <c r="F276" s="38" t="s">
        <v>1788</v>
      </c>
      <c r="G276" s="38"/>
      <c r="H276" s="38"/>
      <c r="I276" s="44">
        <v>8.3800000000000008</v>
      </c>
      <c r="J276" s="16" t="s">
        <v>130</v>
      </c>
      <c r="N276" s="136" t="s">
        <v>212</v>
      </c>
      <c r="O276" s="137">
        <v>392</v>
      </c>
    </row>
    <row r="277" spans="1:15" ht="15" customHeight="1">
      <c r="A277" s="15" t="str">
        <f t="shared" si="6"/>
        <v>N</v>
      </c>
      <c r="B277" s="35"/>
      <c r="C277" s="38" t="s">
        <v>1386</v>
      </c>
      <c r="D277" s="38" t="s">
        <v>1789</v>
      </c>
      <c r="F277" s="38" t="s">
        <v>1790</v>
      </c>
      <c r="G277" s="38"/>
      <c r="H277" s="38"/>
      <c r="I277" s="44">
        <v>16.84</v>
      </c>
      <c r="J277" s="16" t="s">
        <v>130</v>
      </c>
      <c r="N277" s="136" t="s">
        <v>213</v>
      </c>
      <c r="O277" s="137">
        <v>393</v>
      </c>
    </row>
    <row r="278" spans="1:15" ht="15" customHeight="1">
      <c r="A278" s="15" t="str">
        <f t="shared" si="6"/>
        <v>N</v>
      </c>
      <c r="B278" s="35"/>
      <c r="C278" s="38" t="s">
        <v>1386</v>
      </c>
      <c r="D278" s="38" t="s">
        <v>1791</v>
      </c>
      <c r="F278" s="38" t="s">
        <v>1792</v>
      </c>
      <c r="G278" s="38"/>
      <c r="H278" s="38"/>
      <c r="I278" s="44">
        <v>33.520000000000003</v>
      </c>
      <c r="J278" s="16" t="s">
        <v>130</v>
      </c>
      <c r="N278" s="136" t="s">
        <v>214</v>
      </c>
      <c r="O278" s="137">
        <v>394</v>
      </c>
    </row>
    <row r="279" spans="1:15" ht="15" customHeight="1">
      <c r="A279" s="15" t="str">
        <f t="shared" si="6"/>
        <v>N</v>
      </c>
      <c r="B279" s="35"/>
      <c r="C279" s="38" t="s">
        <v>1386</v>
      </c>
      <c r="D279" s="38" t="s">
        <v>1793</v>
      </c>
      <c r="F279" s="38" t="s">
        <v>1794</v>
      </c>
      <c r="G279" s="38"/>
      <c r="H279" s="38"/>
      <c r="I279" s="44">
        <v>18.93</v>
      </c>
      <c r="J279" s="16" t="s">
        <v>130</v>
      </c>
      <c r="N279" s="136" t="s">
        <v>215</v>
      </c>
      <c r="O279" s="137">
        <v>395</v>
      </c>
    </row>
    <row r="280" spans="1:15" ht="15" customHeight="1">
      <c r="A280" s="15" t="str">
        <f t="shared" si="6"/>
        <v>N</v>
      </c>
      <c r="B280" s="35"/>
      <c r="C280" s="38" t="s">
        <v>1386</v>
      </c>
      <c r="D280" s="38" t="s">
        <v>9811</v>
      </c>
      <c r="F280" s="38" t="s">
        <v>9812</v>
      </c>
      <c r="G280" s="38"/>
      <c r="H280" s="38"/>
      <c r="I280" s="44">
        <v>8.3800000000000008</v>
      </c>
      <c r="J280" s="16" t="s">
        <v>130</v>
      </c>
      <c r="N280" s="136" t="s">
        <v>216</v>
      </c>
      <c r="O280" s="137">
        <v>396</v>
      </c>
    </row>
    <row r="281" spans="1:15" ht="15" customHeight="1">
      <c r="A281" s="15" t="str">
        <f t="shared" si="6"/>
        <v>N</v>
      </c>
      <c r="B281" s="35"/>
      <c r="C281" s="38" t="s">
        <v>1386</v>
      </c>
      <c r="D281" s="38" t="s">
        <v>1795</v>
      </c>
      <c r="F281" s="38" t="s">
        <v>1796</v>
      </c>
      <c r="G281" s="38"/>
      <c r="H281" s="38"/>
      <c r="I281" s="44">
        <v>25.14</v>
      </c>
      <c r="J281" s="16" t="s">
        <v>130</v>
      </c>
      <c r="N281" s="136" t="s">
        <v>217</v>
      </c>
      <c r="O281" s="137">
        <v>397</v>
      </c>
    </row>
    <row r="282" spans="1:15" ht="15" customHeight="1">
      <c r="A282" s="15" t="str">
        <f t="shared" si="6"/>
        <v>N</v>
      </c>
      <c r="B282" s="35"/>
      <c r="C282" s="38" t="s">
        <v>1386</v>
      </c>
      <c r="D282" s="38" t="s">
        <v>1797</v>
      </c>
      <c r="F282" s="38" t="s">
        <v>1798</v>
      </c>
      <c r="G282" s="38"/>
      <c r="H282" s="38"/>
      <c r="I282" s="44">
        <v>8.3800000000000008</v>
      </c>
      <c r="J282" s="16" t="s">
        <v>130</v>
      </c>
      <c r="N282" s="136" t="s">
        <v>218</v>
      </c>
      <c r="O282" s="137">
        <v>398</v>
      </c>
    </row>
    <row r="283" spans="1:15" ht="15" customHeight="1">
      <c r="A283" s="15" t="str">
        <f t="shared" si="6"/>
        <v>N</v>
      </c>
      <c r="B283" s="35"/>
      <c r="C283" s="38" t="s">
        <v>1386</v>
      </c>
      <c r="D283" s="38" t="s">
        <v>1799</v>
      </c>
      <c r="F283" s="38" t="s">
        <v>1800</v>
      </c>
      <c r="G283" s="38"/>
      <c r="H283" s="38"/>
      <c r="I283" s="44">
        <v>71.36</v>
      </c>
      <c r="J283" s="16" t="s">
        <v>130</v>
      </c>
      <c r="N283" s="136" t="s">
        <v>219</v>
      </c>
      <c r="O283" s="137">
        <v>399</v>
      </c>
    </row>
    <row r="284" spans="1:15" ht="15" customHeight="1">
      <c r="A284" s="15" t="str">
        <f t="shared" si="6"/>
        <v>N</v>
      </c>
      <c r="B284" s="35"/>
      <c r="C284" s="38" t="s">
        <v>1386</v>
      </c>
      <c r="D284" s="38" t="s">
        <v>1801</v>
      </c>
      <c r="F284" s="38" t="s">
        <v>1802</v>
      </c>
      <c r="G284" s="38"/>
      <c r="H284" s="38"/>
      <c r="I284" s="44">
        <v>14.62</v>
      </c>
      <c r="J284" s="16" t="s">
        <v>130</v>
      </c>
      <c r="N284" s="136" t="s">
        <v>220</v>
      </c>
      <c r="O284" s="137">
        <v>400</v>
      </c>
    </row>
    <row r="285" spans="1:15" ht="15" customHeight="1">
      <c r="A285" s="15" t="str">
        <f t="shared" si="6"/>
        <v>N</v>
      </c>
      <c r="B285" s="35"/>
      <c r="C285" s="38" t="s">
        <v>1386</v>
      </c>
      <c r="D285" s="38" t="s">
        <v>1803</v>
      </c>
      <c r="F285" s="38" t="s">
        <v>1804</v>
      </c>
      <c r="G285" s="38"/>
      <c r="H285" s="38"/>
      <c r="I285" s="44">
        <v>37.57</v>
      </c>
      <c r="J285" s="16" t="s">
        <v>130</v>
      </c>
      <c r="N285" s="136" t="s">
        <v>221</v>
      </c>
      <c r="O285" s="137">
        <v>401</v>
      </c>
    </row>
    <row r="286" spans="1:15" ht="15" customHeight="1">
      <c r="A286" s="15" t="str">
        <f t="shared" si="6"/>
        <v>N</v>
      </c>
      <c r="B286" s="35"/>
      <c r="C286" s="38" t="s">
        <v>1386</v>
      </c>
      <c r="D286" s="38" t="s">
        <v>1805</v>
      </c>
      <c r="F286" s="38" t="s">
        <v>1806</v>
      </c>
      <c r="G286" s="38"/>
      <c r="H286" s="38"/>
      <c r="I286" s="44">
        <v>25.14</v>
      </c>
      <c r="J286" s="16" t="s">
        <v>130</v>
      </c>
      <c r="N286" s="136" t="s">
        <v>222</v>
      </c>
      <c r="O286" s="137">
        <v>402</v>
      </c>
    </row>
    <row r="287" spans="1:15" ht="15" customHeight="1">
      <c r="A287" s="15" t="str">
        <f t="shared" si="6"/>
        <v>N</v>
      </c>
      <c r="B287" s="35"/>
      <c r="C287" s="38" t="s">
        <v>1386</v>
      </c>
      <c r="D287" s="38" t="s">
        <v>1807</v>
      </c>
      <c r="F287" s="38" t="s">
        <v>1808</v>
      </c>
      <c r="G287" s="38"/>
      <c r="H287" s="38"/>
      <c r="I287" s="44">
        <v>16.760000000000002</v>
      </c>
      <c r="J287" s="16" t="s">
        <v>130</v>
      </c>
      <c r="N287" s="136" t="s">
        <v>223</v>
      </c>
      <c r="O287" s="137">
        <v>403</v>
      </c>
    </row>
    <row r="288" spans="1:15" ht="15" customHeight="1">
      <c r="A288" s="15" t="str">
        <f t="shared" si="6"/>
        <v>N</v>
      </c>
      <c r="B288" s="35"/>
      <c r="C288" s="38" t="s">
        <v>1386</v>
      </c>
      <c r="D288" s="38" t="s">
        <v>1809</v>
      </c>
      <c r="F288" s="38" t="s">
        <v>1810</v>
      </c>
      <c r="G288" s="38"/>
      <c r="H288" s="38"/>
      <c r="I288" s="44">
        <v>36.9</v>
      </c>
      <c r="J288" s="16" t="s">
        <v>130</v>
      </c>
      <c r="N288" s="136" t="s">
        <v>224</v>
      </c>
      <c r="O288" s="137">
        <v>404</v>
      </c>
    </row>
    <row r="289" spans="1:15" ht="15" customHeight="1">
      <c r="A289" s="15" t="str">
        <f t="shared" si="6"/>
        <v>N</v>
      </c>
      <c r="B289" s="35"/>
      <c r="C289" s="38" t="s">
        <v>1386</v>
      </c>
      <c r="D289" s="38" t="s">
        <v>1811</v>
      </c>
      <c r="F289" s="38" t="s">
        <v>1812</v>
      </c>
      <c r="G289" s="38"/>
      <c r="H289" s="38"/>
      <c r="I289" s="44">
        <v>13.31</v>
      </c>
      <c r="J289" s="16" t="s">
        <v>130</v>
      </c>
      <c r="N289" s="136" t="s">
        <v>221</v>
      </c>
      <c r="O289" s="137">
        <v>405</v>
      </c>
    </row>
    <row r="290" spans="1:15" ht="15" customHeight="1">
      <c r="A290" s="15" t="str">
        <f t="shared" si="6"/>
        <v>N</v>
      </c>
      <c r="B290" s="35"/>
      <c r="C290" s="38" t="s">
        <v>1386</v>
      </c>
      <c r="D290" s="38" t="s">
        <v>1813</v>
      </c>
      <c r="F290" s="38" t="s">
        <v>1814</v>
      </c>
      <c r="G290" s="38"/>
      <c r="H290" s="38"/>
      <c r="I290" s="44">
        <v>23.46</v>
      </c>
      <c r="J290" s="16" t="s">
        <v>130</v>
      </c>
      <c r="N290" s="136" t="s">
        <v>222</v>
      </c>
      <c r="O290" s="137">
        <v>406</v>
      </c>
    </row>
    <row r="291" spans="1:15" ht="15" customHeight="1">
      <c r="A291" s="15" t="str">
        <f t="shared" si="6"/>
        <v>N</v>
      </c>
      <c r="B291" s="35"/>
      <c r="C291" s="38" t="s">
        <v>1386</v>
      </c>
      <c r="D291" s="38" t="s">
        <v>1815</v>
      </c>
      <c r="F291" s="38" t="s">
        <v>1816</v>
      </c>
      <c r="G291" s="38"/>
      <c r="H291" s="38"/>
      <c r="I291" s="44">
        <v>20.95</v>
      </c>
      <c r="J291" s="16" t="s">
        <v>130</v>
      </c>
      <c r="N291" s="136" t="s">
        <v>225</v>
      </c>
      <c r="O291" s="137">
        <v>407</v>
      </c>
    </row>
    <row r="292" spans="1:15" ht="15" customHeight="1">
      <c r="A292" s="15" t="str">
        <f t="shared" si="6"/>
        <v>N</v>
      </c>
      <c r="B292" s="35"/>
      <c r="C292" s="38" t="s">
        <v>1386</v>
      </c>
      <c r="D292" s="38" t="s">
        <v>1817</v>
      </c>
      <c r="F292" s="38" t="s">
        <v>1818</v>
      </c>
      <c r="G292" s="38"/>
      <c r="H292" s="38"/>
      <c r="I292" s="44">
        <v>8.3800000000000008</v>
      </c>
      <c r="J292" s="16" t="s">
        <v>130</v>
      </c>
      <c r="N292" s="136" t="s">
        <v>226</v>
      </c>
      <c r="O292" s="137">
        <v>408</v>
      </c>
    </row>
    <row r="293" spans="1:15" ht="15" customHeight="1">
      <c r="A293" s="15" t="str">
        <f t="shared" si="6"/>
        <v>N</v>
      </c>
      <c r="B293" s="35"/>
      <c r="C293" s="38" t="s">
        <v>1386</v>
      </c>
      <c r="D293" s="38" t="s">
        <v>1819</v>
      </c>
      <c r="F293" s="38" t="s">
        <v>1820</v>
      </c>
      <c r="G293" s="38"/>
      <c r="H293" s="38"/>
      <c r="I293" s="44">
        <v>-12.42</v>
      </c>
      <c r="J293" s="16" t="s">
        <v>130</v>
      </c>
      <c r="N293" s="136" t="s">
        <v>227</v>
      </c>
      <c r="O293" s="137">
        <v>409</v>
      </c>
    </row>
    <row r="294" spans="1:15" ht="15" customHeight="1">
      <c r="A294" s="15" t="str">
        <f t="shared" si="6"/>
        <v>N</v>
      </c>
      <c r="B294" s="35"/>
      <c r="C294" s="38" t="s">
        <v>1386</v>
      </c>
      <c r="D294" s="38" t="s">
        <v>1821</v>
      </c>
      <c r="F294" s="38" t="s">
        <v>1822</v>
      </c>
      <c r="G294" s="38"/>
      <c r="H294" s="38"/>
      <c r="I294" s="44">
        <v>41.41</v>
      </c>
      <c r="J294" s="16" t="s">
        <v>130</v>
      </c>
      <c r="N294" s="136" t="s">
        <v>228</v>
      </c>
      <c r="O294" s="137">
        <v>410</v>
      </c>
    </row>
    <row r="295" spans="1:15" ht="15" customHeight="1">
      <c r="A295" s="15" t="str">
        <f t="shared" si="6"/>
        <v>N</v>
      </c>
      <c r="B295" s="35"/>
      <c r="C295" s="38" t="s">
        <v>1386</v>
      </c>
      <c r="D295" s="38" t="s">
        <v>1823</v>
      </c>
      <c r="F295" s="38" t="s">
        <v>1824</v>
      </c>
      <c r="G295" s="38"/>
      <c r="H295" s="38"/>
      <c r="I295" s="44">
        <v>2.4300000000000002</v>
      </c>
      <c r="J295" s="16" t="s">
        <v>130</v>
      </c>
      <c r="N295" s="136" t="s">
        <v>229</v>
      </c>
      <c r="O295" s="137">
        <v>411</v>
      </c>
    </row>
    <row r="296" spans="1:15" ht="15" customHeight="1">
      <c r="A296" s="15" t="str">
        <f t="shared" si="6"/>
        <v>N</v>
      </c>
      <c r="B296" s="35"/>
      <c r="C296" s="38" t="s">
        <v>1386</v>
      </c>
      <c r="D296" s="38" t="s">
        <v>1825</v>
      </c>
      <c r="F296" s="38" t="s">
        <v>1826</v>
      </c>
      <c r="G296" s="38"/>
      <c r="H296" s="38"/>
      <c r="I296" s="44">
        <v>28.73</v>
      </c>
      <c r="J296" s="16" t="s">
        <v>130</v>
      </c>
      <c r="N296" s="136" t="s">
        <v>230</v>
      </c>
      <c r="O296" s="137">
        <v>412</v>
      </c>
    </row>
    <row r="297" spans="1:15" ht="15" customHeight="1">
      <c r="A297" s="15" t="str">
        <f t="shared" si="6"/>
        <v>N</v>
      </c>
      <c r="B297" s="35"/>
      <c r="C297" s="38" t="s">
        <v>1386</v>
      </c>
      <c r="D297" s="38" t="s">
        <v>1827</v>
      </c>
      <c r="F297" s="38" t="s">
        <v>1828</v>
      </c>
      <c r="G297" s="38"/>
      <c r="H297" s="38"/>
      <c r="I297" s="44">
        <v>25.59</v>
      </c>
      <c r="J297" s="16" t="s">
        <v>130</v>
      </c>
      <c r="N297" s="136" t="s">
        <v>231</v>
      </c>
      <c r="O297" s="137">
        <v>413</v>
      </c>
    </row>
    <row r="298" spans="1:15" ht="15" customHeight="1">
      <c r="A298" s="15" t="str">
        <f t="shared" si="6"/>
        <v>N</v>
      </c>
      <c r="B298" s="35"/>
      <c r="C298" s="38" t="s">
        <v>1386</v>
      </c>
      <c r="D298" s="38" t="s">
        <v>1829</v>
      </c>
      <c r="F298" s="38" t="s">
        <v>1830</v>
      </c>
      <c r="G298" s="38"/>
      <c r="H298" s="38"/>
      <c r="I298" s="44">
        <v>4.2699999999999996</v>
      </c>
      <c r="J298" s="16" t="s">
        <v>130</v>
      </c>
      <c r="N298" s="136" t="s">
        <v>232</v>
      </c>
      <c r="O298" s="137">
        <v>414</v>
      </c>
    </row>
    <row r="299" spans="1:15" ht="15" customHeight="1">
      <c r="A299" s="15" t="str">
        <f t="shared" si="6"/>
        <v>N</v>
      </c>
      <c r="B299" s="35"/>
      <c r="C299" s="38" t="s">
        <v>1386</v>
      </c>
      <c r="D299" s="38" t="s">
        <v>1831</v>
      </c>
      <c r="F299" s="38" t="s">
        <v>1832</v>
      </c>
      <c r="G299" s="38"/>
      <c r="H299" s="38"/>
      <c r="I299" s="44">
        <v>9.56</v>
      </c>
      <c r="J299" s="16" t="s">
        <v>130</v>
      </c>
      <c r="N299" s="136" t="s">
        <v>231</v>
      </c>
      <c r="O299" s="137">
        <v>415</v>
      </c>
    </row>
    <row r="300" spans="1:15" ht="15" customHeight="1">
      <c r="A300" s="15" t="str">
        <f t="shared" si="6"/>
        <v>N</v>
      </c>
      <c r="B300" s="35"/>
      <c r="C300" s="38" t="s">
        <v>1386</v>
      </c>
      <c r="D300" s="38" t="s">
        <v>1833</v>
      </c>
      <c r="F300" s="38" t="s">
        <v>1834</v>
      </c>
      <c r="G300" s="38"/>
      <c r="H300" s="38"/>
      <c r="I300" s="44">
        <v>-79.86</v>
      </c>
      <c r="J300" s="16" t="s">
        <v>130</v>
      </c>
      <c r="N300" s="136" t="s">
        <v>233</v>
      </c>
      <c r="O300" s="137">
        <v>416</v>
      </c>
    </row>
    <row r="301" spans="1:15" ht="15" customHeight="1">
      <c r="A301" s="15" t="str">
        <f t="shared" si="6"/>
        <v>N</v>
      </c>
      <c r="B301" s="35"/>
      <c r="C301" s="38" t="s">
        <v>1386</v>
      </c>
      <c r="D301" s="38" t="s">
        <v>1835</v>
      </c>
      <c r="F301" s="38" t="s">
        <v>1836</v>
      </c>
      <c r="G301" s="38"/>
      <c r="H301" s="38"/>
      <c r="I301" s="44">
        <v>25.14</v>
      </c>
      <c r="J301" s="16" t="s">
        <v>130</v>
      </c>
      <c r="N301" s="136" t="s">
        <v>231</v>
      </c>
      <c r="O301" s="137">
        <v>417</v>
      </c>
    </row>
    <row r="302" spans="1:15" ht="15" customHeight="1">
      <c r="A302" s="15" t="str">
        <f t="shared" si="6"/>
        <v>N</v>
      </c>
      <c r="B302" s="35"/>
      <c r="C302" s="38" t="s">
        <v>1386</v>
      </c>
      <c r="D302" s="38" t="s">
        <v>1837</v>
      </c>
      <c r="F302" s="38" t="s">
        <v>1838</v>
      </c>
      <c r="G302" s="38"/>
      <c r="H302" s="38"/>
      <c r="I302" s="44">
        <v>18.09</v>
      </c>
      <c r="J302" s="16" t="s">
        <v>130</v>
      </c>
      <c r="N302" s="136" t="s">
        <v>234</v>
      </c>
      <c r="O302" s="137">
        <v>418</v>
      </c>
    </row>
    <row r="303" spans="1:15" ht="15" customHeight="1">
      <c r="A303" s="15" t="str">
        <f t="shared" si="6"/>
        <v>N</v>
      </c>
      <c r="B303" s="35"/>
      <c r="C303" s="38" t="s">
        <v>1386</v>
      </c>
      <c r="D303" s="38" t="s">
        <v>1839</v>
      </c>
      <c r="F303" s="38" t="s">
        <v>1840</v>
      </c>
      <c r="G303" s="38"/>
      <c r="H303" s="38"/>
      <c r="I303" s="44">
        <v>2.4300000000000002</v>
      </c>
      <c r="J303" s="16" t="s">
        <v>130</v>
      </c>
      <c r="N303" s="136" t="s">
        <v>235</v>
      </c>
      <c r="O303" s="137">
        <v>419</v>
      </c>
    </row>
    <row r="304" spans="1:15" ht="15" customHeight="1">
      <c r="A304" s="15" t="str">
        <f t="shared" si="6"/>
        <v>N</v>
      </c>
      <c r="B304" s="35"/>
      <c r="C304" s="38" t="s">
        <v>1386</v>
      </c>
      <c r="D304" s="38" t="s">
        <v>1841</v>
      </c>
      <c r="F304" s="38" t="s">
        <v>1842</v>
      </c>
      <c r="G304" s="38"/>
      <c r="H304" s="38"/>
      <c r="I304" s="44">
        <v>8.6199999999999992</v>
      </c>
      <c r="J304" s="16" t="s">
        <v>130</v>
      </c>
      <c r="N304" s="136" t="s">
        <v>236</v>
      </c>
      <c r="O304" s="137">
        <v>420</v>
      </c>
    </row>
    <row r="305" spans="1:15" ht="15" customHeight="1">
      <c r="A305" s="15" t="str">
        <f t="shared" si="6"/>
        <v>N</v>
      </c>
      <c r="B305" s="35"/>
      <c r="C305" s="38" t="s">
        <v>1386</v>
      </c>
      <c r="D305" s="38" t="s">
        <v>1843</v>
      </c>
      <c r="F305" s="38" t="s">
        <v>1844</v>
      </c>
      <c r="G305" s="38"/>
      <c r="H305" s="38"/>
      <c r="I305" s="44">
        <v>7.82</v>
      </c>
      <c r="J305" s="16" t="s">
        <v>130</v>
      </c>
      <c r="N305" s="136" t="s">
        <v>237</v>
      </c>
      <c r="O305" s="137">
        <v>421</v>
      </c>
    </row>
    <row r="306" spans="1:15" ht="15" customHeight="1">
      <c r="A306" s="15" t="str">
        <f t="shared" si="6"/>
        <v>N</v>
      </c>
      <c r="B306" s="35"/>
      <c r="C306" s="38" t="s">
        <v>1386</v>
      </c>
      <c r="D306" s="38" t="s">
        <v>1845</v>
      </c>
      <c r="F306" s="38" t="s">
        <v>1846</v>
      </c>
      <c r="G306" s="38"/>
      <c r="H306" s="38"/>
      <c r="I306" s="44">
        <v>102.26</v>
      </c>
      <c r="J306" s="16" t="s">
        <v>130</v>
      </c>
      <c r="N306" s="138" t="s">
        <v>585</v>
      </c>
      <c r="O306" s="137">
        <v>422</v>
      </c>
    </row>
    <row r="307" spans="1:15" ht="15" customHeight="1">
      <c r="A307" s="15" t="str">
        <f t="shared" si="6"/>
        <v>N</v>
      </c>
      <c r="B307" s="35"/>
      <c r="C307" s="38" t="s">
        <v>1386</v>
      </c>
      <c r="D307" s="38" t="s">
        <v>1847</v>
      </c>
      <c r="F307" s="38" t="s">
        <v>1848</v>
      </c>
      <c r="G307" s="38"/>
      <c r="H307" s="38"/>
      <c r="I307" s="44">
        <v>12.57</v>
      </c>
      <c r="J307" s="16" t="s">
        <v>130</v>
      </c>
      <c r="N307" s="136" t="s">
        <v>238</v>
      </c>
      <c r="O307" s="137">
        <v>423</v>
      </c>
    </row>
    <row r="308" spans="1:15" ht="15" customHeight="1">
      <c r="A308" s="15" t="str">
        <f t="shared" si="6"/>
        <v>N</v>
      </c>
      <c r="B308" s="35"/>
      <c r="C308" s="38" t="s">
        <v>1386</v>
      </c>
      <c r="D308" s="38" t="s">
        <v>1849</v>
      </c>
      <c r="F308" s="38" t="s">
        <v>1850</v>
      </c>
      <c r="G308" s="38"/>
      <c r="H308" s="38"/>
      <c r="I308" s="44">
        <v>25.14</v>
      </c>
      <c r="J308" s="16" t="s">
        <v>130</v>
      </c>
      <c r="N308" s="136" t="s">
        <v>239</v>
      </c>
      <c r="O308" s="137">
        <v>424</v>
      </c>
    </row>
    <row r="309" spans="1:15" ht="15" customHeight="1">
      <c r="A309" s="15" t="str">
        <f t="shared" si="6"/>
        <v>N</v>
      </c>
      <c r="B309" s="35"/>
      <c r="C309" s="38" t="s">
        <v>1386</v>
      </c>
      <c r="D309" s="38" t="s">
        <v>1851</v>
      </c>
      <c r="F309" s="38" t="s">
        <v>1852</v>
      </c>
      <c r="G309" s="38"/>
      <c r="H309" s="38"/>
      <c r="I309" s="44">
        <v>13.31</v>
      </c>
      <c r="J309" s="16" t="s">
        <v>130</v>
      </c>
      <c r="N309" s="138" t="s">
        <v>586</v>
      </c>
      <c r="O309" s="139">
        <v>425</v>
      </c>
    </row>
    <row r="310" spans="1:15" ht="15" customHeight="1">
      <c r="A310" s="15" t="str">
        <f t="shared" si="6"/>
        <v>N</v>
      </c>
      <c r="B310" s="35"/>
      <c r="C310" s="38" t="s">
        <v>1386</v>
      </c>
      <c r="D310" s="38" t="s">
        <v>1853</v>
      </c>
      <c r="F310" s="38" t="s">
        <v>1854</v>
      </c>
      <c r="G310" s="38"/>
      <c r="H310" s="38"/>
      <c r="I310" s="44">
        <v>25.14</v>
      </c>
      <c r="J310" s="16" t="s">
        <v>130</v>
      </c>
      <c r="N310" s="136" t="s">
        <v>240</v>
      </c>
      <c r="O310" s="137">
        <v>426</v>
      </c>
    </row>
    <row r="311" spans="1:15" ht="15" customHeight="1">
      <c r="A311" s="15" t="str">
        <f t="shared" si="6"/>
        <v>N</v>
      </c>
      <c r="B311" s="35"/>
      <c r="C311" s="38" t="s">
        <v>1386</v>
      </c>
      <c r="D311" s="38" t="s">
        <v>1855</v>
      </c>
      <c r="F311" s="38" t="s">
        <v>1856</v>
      </c>
      <c r="G311" s="38"/>
      <c r="H311" s="38"/>
      <c r="I311" s="44">
        <v>-16.86</v>
      </c>
      <c r="J311" s="16" t="s">
        <v>130</v>
      </c>
      <c r="N311" s="136" t="s">
        <v>241</v>
      </c>
      <c r="O311" s="137">
        <v>427</v>
      </c>
    </row>
    <row r="312" spans="1:15" ht="15" customHeight="1">
      <c r="A312" s="15" t="str">
        <f t="shared" si="6"/>
        <v>N</v>
      </c>
      <c r="B312" s="35"/>
      <c r="C312" s="38" t="s">
        <v>1386</v>
      </c>
      <c r="D312" s="38" t="s">
        <v>1857</v>
      </c>
      <c r="F312" s="38" t="s">
        <v>1858</v>
      </c>
      <c r="G312" s="38"/>
      <c r="H312" s="38"/>
      <c r="I312" s="44">
        <v>16.760000000000002</v>
      </c>
      <c r="J312" s="16" t="s">
        <v>130</v>
      </c>
      <c r="N312" s="138" t="s">
        <v>587</v>
      </c>
      <c r="O312" s="137">
        <v>428</v>
      </c>
    </row>
    <row r="313" spans="1:15" ht="15" customHeight="1">
      <c r="A313" s="15" t="str">
        <f t="shared" si="6"/>
        <v>N</v>
      </c>
      <c r="B313" s="35"/>
      <c r="C313" s="38" t="s">
        <v>1386</v>
      </c>
      <c r="D313" s="38" t="s">
        <v>1859</v>
      </c>
      <c r="F313" s="38" t="s">
        <v>1860</v>
      </c>
      <c r="G313" s="38"/>
      <c r="H313" s="38"/>
      <c r="I313" s="44">
        <v>16.760000000000002</v>
      </c>
      <c r="J313" s="16" t="s">
        <v>130</v>
      </c>
      <c r="N313" s="136" t="s">
        <v>242</v>
      </c>
      <c r="O313" s="137">
        <v>429</v>
      </c>
    </row>
    <row r="314" spans="1:15" ht="15" customHeight="1">
      <c r="A314" s="15" t="str">
        <f t="shared" ref="A314:A375" si="7">IFERROR((VLOOKUP(J314,N:O,2,0)),0)</f>
        <v>N</v>
      </c>
      <c r="B314" s="35"/>
      <c r="C314" s="38" t="s">
        <v>1386</v>
      </c>
      <c r="D314" s="38" t="s">
        <v>1861</v>
      </c>
      <c r="F314" s="38" t="s">
        <v>1862</v>
      </c>
      <c r="G314" s="38"/>
      <c r="H314" s="38"/>
      <c r="I314" s="44">
        <v>-16.760000000000002</v>
      </c>
      <c r="J314" s="16" t="s">
        <v>130</v>
      </c>
      <c r="N314" s="136" t="s">
        <v>243</v>
      </c>
      <c r="O314" s="137">
        <v>430</v>
      </c>
    </row>
    <row r="315" spans="1:15" ht="15" customHeight="1">
      <c r="A315" s="15" t="str">
        <f t="shared" si="7"/>
        <v>N</v>
      </c>
      <c r="B315" s="35"/>
      <c r="C315" s="38" t="s">
        <v>1386</v>
      </c>
      <c r="D315" s="38" t="s">
        <v>1863</v>
      </c>
      <c r="F315" s="38" t="s">
        <v>1864</v>
      </c>
      <c r="G315" s="38"/>
      <c r="H315" s="38"/>
      <c r="I315" s="44">
        <v>58.66</v>
      </c>
      <c r="J315" s="16" t="s">
        <v>130</v>
      </c>
      <c r="N315" s="138" t="s">
        <v>588</v>
      </c>
      <c r="O315" s="137">
        <v>431</v>
      </c>
    </row>
    <row r="316" spans="1:15" ht="15" customHeight="1">
      <c r="A316" s="15" t="str">
        <f t="shared" si="7"/>
        <v>N</v>
      </c>
      <c r="B316" s="35"/>
      <c r="C316" s="38" t="s">
        <v>1386</v>
      </c>
      <c r="D316" s="38" t="s">
        <v>1865</v>
      </c>
      <c r="F316" s="38" t="s">
        <v>1866</v>
      </c>
      <c r="G316" s="38"/>
      <c r="H316" s="38"/>
      <c r="I316" s="44">
        <v>4.1900000000000004</v>
      </c>
      <c r="J316" s="16" t="s">
        <v>130</v>
      </c>
      <c r="N316" s="136" t="s">
        <v>244</v>
      </c>
      <c r="O316" s="137">
        <v>432</v>
      </c>
    </row>
    <row r="317" spans="1:15" ht="15" customHeight="1">
      <c r="A317" s="15" t="str">
        <f t="shared" si="7"/>
        <v>N</v>
      </c>
      <c r="B317" s="35"/>
      <c r="C317" s="38" t="s">
        <v>1386</v>
      </c>
      <c r="D317" s="38" t="s">
        <v>1867</v>
      </c>
      <c r="F317" s="38" t="s">
        <v>1868</v>
      </c>
      <c r="G317" s="38"/>
      <c r="H317" s="38"/>
      <c r="I317" s="44">
        <v>5.62</v>
      </c>
      <c r="J317" s="16" t="s">
        <v>130</v>
      </c>
      <c r="N317" s="136" t="s">
        <v>245</v>
      </c>
      <c r="O317" s="137">
        <v>433</v>
      </c>
    </row>
    <row r="318" spans="1:15" ht="15" customHeight="1">
      <c r="A318" s="15" t="str">
        <f t="shared" si="7"/>
        <v>N</v>
      </c>
      <c r="B318" s="35"/>
      <c r="C318" s="38" t="s">
        <v>1386</v>
      </c>
      <c r="D318" s="38" t="s">
        <v>1869</v>
      </c>
      <c r="F318" s="38" t="s">
        <v>1870</v>
      </c>
      <c r="G318" s="38"/>
      <c r="H318" s="38"/>
      <c r="I318" s="44">
        <v>8.3800000000000008</v>
      </c>
      <c r="J318" s="16" t="s">
        <v>130</v>
      </c>
      <c r="N318" s="136" t="s">
        <v>246</v>
      </c>
      <c r="O318" s="137">
        <v>434</v>
      </c>
    </row>
    <row r="319" spans="1:15" ht="15" customHeight="1">
      <c r="A319" s="15" t="str">
        <f t="shared" si="7"/>
        <v>N</v>
      </c>
      <c r="B319" s="35"/>
      <c r="C319" s="38" t="s">
        <v>1386</v>
      </c>
      <c r="D319" s="38" t="s">
        <v>1871</v>
      </c>
      <c r="F319" s="38" t="s">
        <v>1872</v>
      </c>
      <c r="G319" s="38"/>
      <c r="H319" s="38"/>
      <c r="I319" s="44">
        <v>26.74</v>
      </c>
      <c r="J319" s="16" t="s">
        <v>130</v>
      </c>
      <c r="N319" s="136" t="s">
        <v>247</v>
      </c>
      <c r="O319" s="137">
        <v>435</v>
      </c>
    </row>
    <row r="320" spans="1:15" ht="15" customHeight="1">
      <c r="A320" s="15" t="str">
        <f t="shared" si="7"/>
        <v>N</v>
      </c>
      <c r="B320" s="35"/>
      <c r="C320" s="38" t="s">
        <v>1386</v>
      </c>
      <c r="D320" s="38" t="s">
        <v>9813</v>
      </c>
      <c r="F320" s="38" t="s">
        <v>9814</v>
      </c>
      <c r="G320" s="38"/>
      <c r="H320" s="38"/>
      <c r="I320" s="44">
        <v>3.61</v>
      </c>
      <c r="J320" s="16" t="s">
        <v>130</v>
      </c>
      <c r="N320" s="136" t="s">
        <v>248</v>
      </c>
      <c r="O320" s="137">
        <v>436</v>
      </c>
    </row>
    <row r="321" spans="1:15" ht="15" customHeight="1">
      <c r="A321" s="15" t="str">
        <f t="shared" si="7"/>
        <v>N</v>
      </c>
      <c r="B321" s="35"/>
      <c r="C321" s="38" t="s">
        <v>1386</v>
      </c>
      <c r="D321" s="38" t="s">
        <v>1873</v>
      </c>
      <c r="F321" s="38" t="s">
        <v>1874</v>
      </c>
      <c r="G321" s="38"/>
      <c r="H321" s="38"/>
      <c r="I321" s="44">
        <v>25.59</v>
      </c>
      <c r="J321" s="16" t="s">
        <v>130</v>
      </c>
      <c r="N321" s="136" t="s">
        <v>249</v>
      </c>
      <c r="O321" s="137">
        <v>437</v>
      </c>
    </row>
    <row r="322" spans="1:15" ht="15" customHeight="1">
      <c r="A322" s="15" t="str">
        <f t="shared" si="7"/>
        <v>N</v>
      </c>
      <c r="B322" s="35"/>
      <c r="C322" s="38" t="s">
        <v>1386</v>
      </c>
      <c r="D322" s="38" t="s">
        <v>1875</v>
      </c>
      <c r="F322" s="38" t="s">
        <v>1876</v>
      </c>
      <c r="G322" s="38"/>
      <c r="H322" s="38"/>
      <c r="I322" s="44">
        <v>25.14</v>
      </c>
      <c r="J322" s="16" t="s">
        <v>130</v>
      </c>
      <c r="N322" s="136" t="s">
        <v>250</v>
      </c>
      <c r="O322" s="137">
        <v>438</v>
      </c>
    </row>
    <row r="323" spans="1:15" ht="15" customHeight="1">
      <c r="A323" s="15" t="str">
        <f t="shared" si="7"/>
        <v>N</v>
      </c>
      <c r="B323" s="35"/>
      <c r="C323" s="38" t="s">
        <v>1386</v>
      </c>
      <c r="D323" s="38" t="s">
        <v>1877</v>
      </c>
      <c r="F323" s="38" t="s">
        <v>1878</v>
      </c>
      <c r="G323" s="38"/>
      <c r="H323" s="38"/>
      <c r="I323" s="44">
        <v>2.4300000000000002</v>
      </c>
      <c r="J323" s="16" t="s">
        <v>130</v>
      </c>
      <c r="N323" s="136" t="s">
        <v>251</v>
      </c>
      <c r="O323" s="137">
        <v>439</v>
      </c>
    </row>
    <row r="324" spans="1:15" ht="15" customHeight="1">
      <c r="A324" s="15" t="str">
        <f t="shared" si="7"/>
        <v>N</v>
      </c>
      <c r="B324" s="35"/>
      <c r="C324" s="38" t="s">
        <v>1386</v>
      </c>
      <c r="D324" s="38" t="s">
        <v>1879</v>
      </c>
      <c r="F324" s="38" t="s">
        <v>1880</v>
      </c>
      <c r="G324" s="38"/>
      <c r="H324" s="38"/>
      <c r="I324" s="44">
        <v>26.75</v>
      </c>
      <c r="J324" s="16" t="s">
        <v>130</v>
      </c>
      <c r="N324" s="136" t="s">
        <v>252</v>
      </c>
      <c r="O324" s="137">
        <v>440</v>
      </c>
    </row>
    <row r="325" spans="1:15" ht="15" customHeight="1">
      <c r="A325" s="15" t="str">
        <f t="shared" si="7"/>
        <v>N</v>
      </c>
      <c r="B325" s="35"/>
      <c r="C325" s="38" t="s">
        <v>1386</v>
      </c>
      <c r="D325" s="38" t="s">
        <v>1881</v>
      </c>
      <c r="F325" s="38" t="s">
        <v>1882</v>
      </c>
      <c r="G325" s="38"/>
      <c r="H325" s="38"/>
      <c r="I325" s="44">
        <v>25.14</v>
      </c>
      <c r="J325" s="16" t="s">
        <v>130</v>
      </c>
      <c r="N325" s="136" t="s">
        <v>253</v>
      </c>
      <c r="O325" s="137">
        <v>441</v>
      </c>
    </row>
    <row r="326" spans="1:15" ht="15" customHeight="1">
      <c r="A326" s="15" t="str">
        <f t="shared" si="7"/>
        <v>N</v>
      </c>
      <c r="B326" s="35"/>
      <c r="C326" s="38" t="s">
        <v>1386</v>
      </c>
      <c r="D326" s="38" t="s">
        <v>1883</v>
      </c>
      <c r="F326" s="38" t="s">
        <v>1884</v>
      </c>
      <c r="G326" s="38"/>
      <c r="H326" s="38"/>
      <c r="I326" s="44">
        <v>25.14</v>
      </c>
      <c r="J326" s="16" t="s">
        <v>130</v>
      </c>
      <c r="N326" s="136" t="s">
        <v>254</v>
      </c>
      <c r="O326" s="137">
        <v>442</v>
      </c>
    </row>
    <row r="327" spans="1:15" ht="15" customHeight="1">
      <c r="A327" s="15" t="str">
        <f t="shared" si="7"/>
        <v>N</v>
      </c>
      <c r="B327" s="35"/>
      <c r="C327" s="38" t="s">
        <v>1386</v>
      </c>
      <c r="D327" s="38" t="s">
        <v>1885</v>
      </c>
      <c r="F327" s="38" t="s">
        <v>1886</v>
      </c>
      <c r="G327" s="38"/>
      <c r="H327" s="38"/>
      <c r="I327" s="44">
        <v>24.6</v>
      </c>
      <c r="J327" s="16" t="s">
        <v>130</v>
      </c>
      <c r="N327" s="136" t="s">
        <v>255</v>
      </c>
      <c r="O327" s="137">
        <v>443</v>
      </c>
    </row>
    <row r="328" spans="1:15" ht="15" customHeight="1">
      <c r="A328" s="15" t="str">
        <f t="shared" si="7"/>
        <v>N</v>
      </c>
      <c r="B328" s="35"/>
      <c r="C328" s="38" t="s">
        <v>1386</v>
      </c>
      <c r="D328" s="38" t="s">
        <v>1887</v>
      </c>
      <c r="F328" s="38" t="s">
        <v>1888</v>
      </c>
      <c r="G328" s="38"/>
      <c r="H328" s="38"/>
      <c r="I328" s="44">
        <v>-29.22</v>
      </c>
      <c r="J328" s="16" t="s">
        <v>130</v>
      </c>
      <c r="N328" s="136" t="s">
        <v>211</v>
      </c>
      <c r="O328" s="137">
        <v>444</v>
      </c>
    </row>
    <row r="329" spans="1:15" ht="15" customHeight="1">
      <c r="A329" s="15" t="str">
        <f t="shared" si="7"/>
        <v>N</v>
      </c>
      <c r="B329" s="35"/>
      <c r="C329" s="38" t="s">
        <v>1386</v>
      </c>
      <c r="D329" s="38" t="s">
        <v>1889</v>
      </c>
      <c r="F329" s="38" t="s">
        <v>1890</v>
      </c>
      <c r="G329" s="38"/>
      <c r="H329" s="38"/>
      <c r="I329" s="44">
        <v>8.3800000000000008</v>
      </c>
      <c r="J329" s="16" t="s">
        <v>130</v>
      </c>
      <c r="N329" s="136" t="s">
        <v>256</v>
      </c>
      <c r="O329" s="137">
        <v>445</v>
      </c>
    </row>
    <row r="330" spans="1:15" ht="15" customHeight="1">
      <c r="A330" s="15" t="str">
        <f t="shared" si="7"/>
        <v>N</v>
      </c>
      <c r="B330" s="35"/>
      <c r="C330" s="38" t="s">
        <v>1386</v>
      </c>
      <c r="D330" s="38" t="s">
        <v>1891</v>
      </c>
      <c r="F330" s="38" t="s">
        <v>1892</v>
      </c>
      <c r="G330" s="38"/>
      <c r="H330" s="38"/>
      <c r="I330" s="44">
        <v>10.81</v>
      </c>
      <c r="J330" s="16" t="s">
        <v>130</v>
      </c>
      <c r="N330" s="136" t="s">
        <v>257</v>
      </c>
      <c r="O330" s="137">
        <v>511</v>
      </c>
    </row>
    <row r="331" spans="1:15" ht="15" customHeight="1">
      <c r="A331" s="15" t="str">
        <f t="shared" si="7"/>
        <v>N</v>
      </c>
      <c r="B331" s="35"/>
      <c r="C331" s="38" t="s">
        <v>1386</v>
      </c>
      <c r="D331" s="38" t="s">
        <v>1893</v>
      </c>
      <c r="F331" s="38" t="s">
        <v>1894</v>
      </c>
      <c r="G331" s="38"/>
      <c r="H331" s="38"/>
      <c r="I331" s="44">
        <v>25.14</v>
      </c>
      <c r="J331" s="16" t="s">
        <v>130</v>
      </c>
      <c r="N331" s="136" t="s">
        <v>258</v>
      </c>
      <c r="O331" s="137">
        <v>512</v>
      </c>
    </row>
    <row r="332" spans="1:15" ht="15" customHeight="1">
      <c r="A332" s="15" t="str">
        <f t="shared" si="7"/>
        <v>N</v>
      </c>
      <c r="B332" s="35"/>
      <c r="C332" s="38" t="s">
        <v>1386</v>
      </c>
      <c r="D332" s="38" t="s">
        <v>1895</v>
      </c>
      <c r="F332" s="38" t="s">
        <v>1896</v>
      </c>
      <c r="G332" s="38"/>
      <c r="H332" s="38"/>
      <c r="I332" s="44">
        <v>52.72</v>
      </c>
      <c r="J332" s="16" t="s">
        <v>130</v>
      </c>
      <c r="N332" s="136" t="s">
        <v>259</v>
      </c>
      <c r="O332" s="137">
        <v>513</v>
      </c>
    </row>
    <row r="333" spans="1:15" ht="15" customHeight="1">
      <c r="A333" s="15" t="str">
        <f t="shared" si="7"/>
        <v>N</v>
      </c>
      <c r="B333" s="35"/>
      <c r="C333" s="38" t="s">
        <v>1386</v>
      </c>
      <c r="D333" s="38" t="s">
        <v>1897</v>
      </c>
      <c r="F333" s="38" t="s">
        <v>1898</v>
      </c>
      <c r="G333" s="38"/>
      <c r="H333" s="38"/>
      <c r="I333" s="44">
        <v>13.31</v>
      </c>
      <c r="J333" s="16" t="s">
        <v>130</v>
      </c>
      <c r="N333" s="136" t="s">
        <v>260</v>
      </c>
      <c r="O333" s="137">
        <v>514</v>
      </c>
    </row>
    <row r="334" spans="1:15" ht="15" customHeight="1">
      <c r="A334" s="15" t="str">
        <f t="shared" si="7"/>
        <v>N</v>
      </c>
      <c r="B334" s="35"/>
      <c r="C334" s="38" t="s">
        <v>1386</v>
      </c>
      <c r="D334" s="38" t="s">
        <v>1899</v>
      </c>
      <c r="F334" s="38" t="s">
        <v>1900</v>
      </c>
      <c r="G334" s="38"/>
      <c r="H334" s="38"/>
      <c r="I334" s="44">
        <v>23.88</v>
      </c>
      <c r="J334" s="16" t="s">
        <v>130</v>
      </c>
      <c r="N334" s="136" t="s">
        <v>261</v>
      </c>
      <c r="O334" s="137">
        <v>515</v>
      </c>
    </row>
    <row r="335" spans="1:15" ht="15" customHeight="1">
      <c r="A335" s="15" t="str">
        <f t="shared" si="7"/>
        <v>N</v>
      </c>
      <c r="B335" s="35"/>
      <c r="C335" s="38" t="s">
        <v>1386</v>
      </c>
      <c r="D335" s="38" t="s">
        <v>1901</v>
      </c>
      <c r="F335" s="38" t="s">
        <v>1902</v>
      </c>
      <c r="G335" s="38"/>
      <c r="H335" s="38"/>
      <c r="I335" s="44">
        <v>34.619999999999997</v>
      </c>
      <c r="J335" s="16" t="s">
        <v>130</v>
      </c>
      <c r="N335" s="136" t="s">
        <v>262</v>
      </c>
      <c r="O335" s="137">
        <v>516</v>
      </c>
    </row>
    <row r="336" spans="1:15" ht="15" customHeight="1">
      <c r="A336" s="15" t="str">
        <f t="shared" si="7"/>
        <v>N</v>
      </c>
      <c r="B336" s="35"/>
      <c r="C336" s="38" t="s">
        <v>1386</v>
      </c>
      <c r="D336" s="38" t="s">
        <v>1903</v>
      </c>
      <c r="F336" s="38" t="s">
        <v>1904</v>
      </c>
      <c r="G336" s="38"/>
      <c r="H336" s="38"/>
      <c r="I336" s="44">
        <v>16.760000000000002</v>
      </c>
      <c r="J336" s="16" t="s">
        <v>130</v>
      </c>
      <c r="N336" s="136" t="s">
        <v>263</v>
      </c>
      <c r="O336" s="137">
        <v>517</v>
      </c>
    </row>
    <row r="337" spans="1:15" ht="15" customHeight="1">
      <c r="A337" s="15" t="str">
        <f t="shared" si="7"/>
        <v>N</v>
      </c>
      <c r="B337" s="35"/>
      <c r="C337" s="38" t="s">
        <v>1386</v>
      </c>
      <c r="D337" s="38" t="s">
        <v>1905</v>
      </c>
      <c r="F337" s="38" t="s">
        <v>1906</v>
      </c>
      <c r="G337" s="38"/>
      <c r="H337" s="38"/>
      <c r="I337" s="44">
        <v>8.3800000000000008</v>
      </c>
      <c r="J337" s="16" t="s">
        <v>130</v>
      </c>
      <c r="N337" s="136" t="s">
        <v>264</v>
      </c>
      <c r="O337" s="137">
        <v>518</v>
      </c>
    </row>
    <row r="338" spans="1:15" ht="15" customHeight="1">
      <c r="A338" s="15" t="str">
        <f t="shared" si="7"/>
        <v>N</v>
      </c>
      <c r="B338" s="35"/>
      <c r="C338" s="38" t="s">
        <v>1386</v>
      </c>
      <c r="D338" s="38" t="s">
        <v>1907</v>
      </c>
      <c r="F338" s="38" t="s">
        <v>1908</v>
      </c>
      <c r="G338" s="38"/>
      <c r="H338" s="38"/>
      <c r="I338" s="44">
        <v>-94.5</v>
      </c>
      <c r="J338" s="16" t="s">
        <v>130</v>
      </c>
      <c r="N338" s="136" t="s">
        <v>265</v>
      </c>
      <c r="O338" s="137">
        <v>519</v>
      </c>
    </row>
    <row r="339" spans="1:15" ht="15" customHeight="1">
      <c r="A339" s="15" t="str">
        <f t="shared" si="7"/>
        <v>N</v>
      </c>
      <c r="B339" s="35"/>
      <c r="C339" s="38" t="s">
        <v>1386</v>
      </c>
      <c r="D339" s="38" t="s">
        <v>1909</v>
      </c>
      <c r="F339" s="38" t="s">
        <v>1910</v>
      </c>
      <c r="G339" s="38"/>
      <c r="H339" s="38"/>
      <c r="I339" s="44">
        <v>42.8</v>
      </c>
      <c r="J339" s="16" t="s">
        <v>130</v>
      </c>
      <c r="N339" s="136" t="s">
        <v>266</v>
      </c>
      <c r="O339" s="137">
        <v>520</v>
      </c>
    </row>
    <row r="340" spans="1:15" ht="15" customHeight="1">
      <c r="A340" s="15" t="str">
        <f t="shared" si="7"/>
        <v>N</v>
      </c>
      <c r="B340" s="35"/>
      <c r="C340" s="38" t="s">
        <v>1386</v>
      </c>
      <c r="D340" s="38" t="s">
        <v>9815</v>
      </c>
      <c r="F340" s="38" t="s">
        <v>9816</v>
      </c>
      <c r="G340" s="38"/>
      <c r="H340" s="38"/>
      <c r="I340" s="44">
        <v>116.36</v>
      </c>
      <c r="J340" s="16" t="s">
        <v>130</v>
      </c>
      <c r="N340" s="136" t="s">
        <v>267</v>
      </c>
      <c r="O340" s="137">
        <v>521</v>
      </c>
    </row>
    <row r="341" spans="1:15" ht="15" customHeight="1">
      <c r="A341" s="15" t="str">
        <f t="shared" si="7"/>
        <v>N</v>
      </c>
      <c r="B341" s="35"/>
      <c r="C341" s="38" t="s">
        <v>1386</v>
      </c>
      <c r="D341" s="38" t="s">
        <v>1911</v>
      </c>
      <c r="F341" s="38" t="s">
        <v>1912</v>
      </c>
      <c r="G341" s="38"/>
      <c r="H341" s="38"/>
      <c r="I341" s="44">
        <v>8.3800000000000008</v>
      </c>
      <c r="J341" s="16" t="s">
        <v>130</v>
      </c>
      <c r="N341" s="136" t="s">
        <v>268</v>
      </c>
      <c r="O341" s="137">
        <v>522</v>
      </c>
    </row>
    <row r="342" spans="1:15" ht="15" customHeight="1">
      <c r="A342" s="15" t="str">
        <f t="shared" si="7"/>
        <v>N</v>
      </c>
      <c r="B342" s="35"/>
      <c r="C342" s="38" t="s">
        <v>1386</v>
      </c>
      <c r="D342" s="38" t="s">
        <v>1913</v>
      </c>
      <c r="F342" s="38" t="s">
        <v>1914</v>
      </c>
      <c r="G342" s="38"/>
      <c r="H342" s="38"/>
      <c r="I342" s="44">
        <v>5.4</v>
      </c>
      <c r="J342" s="16" t="s">
        <v>130</v>
      </c>
      <c r="N342" s="136" t="s">
        <v>269</v>
      </c>
      <c r="O342" s="137">
        <v>523</v>
      </c>
    </row>
    <row r="343" spans="1:15" ht="15" customHeight="1">
      <c r="A343" s="15" t="str">
        <f t="shared" si="7"/>
        <v>N</v>
      </c>
      <c r="B343" s="35"/>
      <c r="C343" s="38" t="s">
        <v>1386</v>
      </c>
      <c r="D343" s="38" t="s">
        <v>1915</v>
      </c>
      <c r="F343" s="38" t="s">
        <v>1916</v>
      </c>
      <c r="G343" s="38"/>
      <c r="H343" s="38"/>
      <c r="I343" s="44">
        <v>25.14</v>
      </c>
      <c r="J343" s="16" t="s">
        <v>130</v>
      </c>
      <c r="N343" s="136" t="s">
        <v>270</v>
      </c>
      <c r="O343" s="137">
        <v>524</v>
      </c>
    </row>
    <row r="344" spans="1:15" ht="15" customHeight="1">
      <c r="A344" s="15" t="str">
        <f t="shared" si="7"/>
        <v>N</v>
      </c>
      <c r="B344" s="35"/>
      <c r="C344" s="38" t="s">
        <v>1386</v>
      </c>
      <c r="D344" s="38" t="s">
        <v>1917</v>
      </c>
      <c r="F344" s="38" t="s">
        <v>1918</v>
      </c>
      <c r="G344" s="38"/>
      <c r="H344" s="38"/>
      <c r="I344" s="44">
        <v>-0.16</v>
      </c>
      <c r="J344" s="16" t="s">
        <v>130</v>
      </c>
      <c r="N344" s="136" t="s">
        <v>271</v>
      </c>
      <c r="O344" s="137">
        <v>525</v>
      </c>
    </row>
    <row r="345" spans="1:15" ht="15" customHeight="1">
      <c r="A345" s="15" t="str">
        <f t="shared" si="7"/>
        <v>N</v>
      </c>
      <c r="B345" s="35"/>
      <c r="C345" s="38" t="s">
        <v>1386</v>
      </c>
      <c r="D345" s="38" t="s">
        <v>1919</v>
      </c>
      <c r="F345" s="38" t="s">
        <v>1920</v>
      </c>
      <c r="G345" s="38"/>
      <c r="H345" s="38"/>
      <c r="I345" s="44">
        <v>25.14</v>
      </c>
      <c r="J345" s="16" t="s">
        <v>130</v>
      </c>
      <c r="N345" s="136" t="s">
        <v>272</v>
      </c>
      <c r="O345" s="137">
        <v>526</v>
      </c>
    </row>
    <row r="346" spans="1:15" ht="15" customHeight="1">
      <c r="A346" s="15" t="str">
        <f t="shared" si="7"/>
        <v>N</v>
      </c>
      <c r="B346" s="35"/>
      <c r="C346" s="38" t="s">
        <v>1386</v>
      </c>
      <c r="D346" s="38" t="s">
        <v>1921</v>
      </c>
      <c r="F346" s="38" t="s">
        <v>1922</v>
      </c>
      <c r="G346" s="38"/>
      <c r="H346" s="38"/>
      <c r="I346" s="44">
        <v>27.65</v>
      </c>
      <c r="J346" s="16" t="s">
        <v>130</v>
      </c>
      <c r="N346" s="136" t="s">
        <v>273</v>
      </c>
      <c r="O346" s="137">
        <v>527</v>
      </c>
    </row>
    <row r="347" spans="1:15" ht="15" customHeight="1">
      <c r="A347" s="15" t="str">
        <f t="shared" si="7"/>
        <v>N</v>
      </c>
      <c r="B347" s="35"/>
      <c r="C347" s="38" t="s">
        <v>1386</v>
      </c>
      <c r="D347" s="38" t="s">
        <v>1923</v>
      </c>
      <c r="F347" s="38" t="s">
        <v>1924</v>
      </c>
      <c r="G347" s="38"/>
      <c r="H347" s="38"/>
      <c r="I347" s="44">
        <v>25.14</v>
      </c>
      <c r="J347" s="16" t="s">
        <v>130</v>
      </c>
      <c r="N347" s="136" t="s">
        <v>274</v>
      </c>
      <c r="O347" s="137">
        <v>528</v>
      </c>
    </row>
    <row r="348" spans="1:15" ht="15" customHeight="1">
      <c r="A348" s="15" t="str">
        <f t="shared" si="7"/>
        <v>N</v>
      </c>
      <c r="B348" s="35"/>
      <c r="C348" s="38" t="s">
        <v>1386</v>
      </c>
      <c r="D348" s="38" t="s">
        <v>1925</v>
      </c>
      <c r="F348" s="38" t="s">
        <v>1926</v>
      </c>
      <c r="G348" s="38"/>
      <c r="H348" s="38"/>
      <c r="I348" s="44">
        <v>20.82</v>
      </c>
      <c r="J348" s="16" t="s">
        <v>130</v>
      </c>
      <c r="N348" s="136" t="s">
        <v>275</v>
      </c>
      <c r="O348" s="137">
        <v>529</v>
      </c>
    </row>
    <row r="349" spans="1:15" ht="15" customHeight="1">
      <c r="A349" s="15" t="str">
        <f t="shared" si="7"/>
        <v>N</v>
      </c>
      <c r="B349" s="35"/>
      <c r="C349" s="38" t="s">
        <v>1386</v>
      </c>
      <c r="D349" s="38" t="s">
        <v>1927</v>
      </c>
      <c r="F349" s="38" t="s">
        <v>1928</v>
      </c>
      <c r="G349" s="38"/>
      <c r="H349" s="38"/>
      <c r="I349" s="44">
        <v>6.94</v>
      </c>
      <c r="J349" s="16" t="s">
        <v>130</v>
      </c>
      <c r="N349" s="136" t="s">
        <v>276</v>
      </c>
      <c r="O349" s="137">
        <v>530</v>
      </c>
    </row>
    <row r="350" spans="1:15" ht="15" customHeight="1">
      <c r="A350" s="15" t="str">
        <f t="shared" si="7"/>
        <v>N</v>
      </c>
      <c r="B350" s="35"/>
      <c r="C350" s="38" t="s">
        <v>1386</v>
      </c>
      <c r="D350" s="38" t="s">
        <v>1929</v>
      </c>
      <c r="F350" s="38" t="s">
        <v>1930</v>
      </c>
      <c r="G350" s="38"/>
      <c r="H350" s="38"/>
      <c r="I350" s="44">
        <v>5.47</v>
      </c>
      <c r="J350" s="16" t="s">
        <v>130</v>
      </c>
      <c r="N350" s="138" t="s">
        <v>589</v>
      </c>
      <c r="O350" s="139">
        <v>531</v>
      </c>
    </row>
    <row r="351" spans="1:15" ht="15" customHeight="1">
      <c r="A351" s="15" t="str">
        <f t="shared" si="7"/>
        <v>N</v>
      </c>
      <c r="B351" s="35"/>
      <c r="C351" s="38" t="s">
        <v>1386</v>
      </c>
      <c r="D351" s="38" t="s">
        <v>1931</v>
      </c>
      <c r="F351" s="38" t="s">
        <v>1932</v>
      </c>
      <c r="G351" s="38"/>
      <c r="H351" s="38"/>
      <c r="I351" s="44">
        <v>5.04</v>
      </c>
      <c r="J351" s="16" t="s">
        <v>130</v>
      </c>
      <c r="N351" s="140" t="s">
        <v>277</v>
      </c>
      <c r="O351" s="137">
        <v>532</v>
      </c>
    </row>
    <row r="352" spans="1:15" ht="15" customHeight="1">
      <c r="A352" s="15" t="str">
        <f t="shared" si="7"/>
        <v>N</v>
      </c>
      <c r="B352" s="35"/>
      <c r="C352" s="38" t="s">
        <v>1386</v>
      </c>
      <c r="D352" s="38" t="s">
        <v>1933</v>
      </c>
      <c r="F352" s="38" t="s">
        <v>1934</v>
      </c>
      <c r="G352" s="38"/>
      <c r="H352" s="38"/>
      <c r="I352" s="44">
        <v>6.61</v>
      </c>
      <c r="J352" s="16" t="s">
        <v>130</v>
      </c>
      <c r="N352" s="136" t="s">
        <v>278</v>
      </c>
      <c r="O352" s="137">
        <v>533</v>
      </c>
    </row>
    <row r="353" spans="1:15" ht="15" customHeight="1">
      <c r="A353" s="15" t="str">
        <f t="shared" si="7"/>
        <v>N</v>
      </c>
      <c r="B353" s="35"/>
      <c r="C353" s="38" t="s">
        <v>1386</v>
      </c>
      <c r="D353" s="38" t="s">
        <v>9817</v>
      </c>
      <c r="F353" s="38" t="s">
        <v>9818</v>
      </c>
      <c r="G353" s="38"/>
      <c r="H353" s="38"/>
      <c r="I353" s="44">
        <v>4.83</v>
      </c>
      <c r="J353" s="16" t="s">
        <v>130</v>
      </c>
      <c r="N353" s="136" t="s">
        <v>279</v>
      </c>
      <c r="O353" s="137">
        <v>534</v>
      </c>
    </row>
    <row r="354" spans="1:15" ht="15" customHeight="1">
      <c r="A354" s="15" t="str">
        <f t="shared" si="7"/>
        <v>N</v>
      </c>
      <c r="B354" s="35"/>
      <c r="C354" s="38" t="s">
        <v>1386</v>
      </c>
      <c r="D354" s="38" t="s">
        <v>1935</v>
      </c>
      <c r="F354" s="38" t="s">
        <v>1936</v>
      </c>
      <c r="G354" s="38"/>
      <c r="H354" s="38"/>
      <c r="I354" s="44">
        <v>6.65</v>
      </c>
      <c r="J354" s="16" t="s">
        <v>130</v>
      </c>
      <c r="N354" s="136" t="s">
        <v>280</v>
      </c>
      <c r="O354" s="137">
        <v>535</v>
      </c>
    </row>
    <row r="355" spans="1:15" ht="15" customHeight="1">
      <c r="A355" s="15" t="str">
        <f t="shared" si="7"/>
        <v>N</v>
      </c>
      <c r="B355" s="35"/>
      <c r="C355" s="38" t="s">
        <v>1386</v>
      </c>
      <c r="D355" s="38" t="s">
        <v>9819</v>
      </c>
      <c r="F355" s="38" t="s">
        <v>9820</v>
      </c>
      <c r="G355" s="38"/>
      <c r="H355" s="38"/>
      <c r="I355" s="44">
        <v>0.38</v>
      </c>
      <c r="J355" s="16" t="s">
        <v>130</v>
      </c>
      <c r="N355" s="136" t="s">
        <v>281</v>
      </c>
      <c r="O355" s="137">
        <v>536</v>
      </c>
    </row>
    <row r="356" spans="1:15" ht="15" customHeight="1">
      <c r="A356" s="15" t="str">
        <f t="shared" si="7"/>
        <v>N</v>
      </c>
      <c r="B356" s="35"/>
      <c r="C356" s="38" t="s">
        <v>1386</v>
      </c>
      <c r="D356" s="38" t="s">
        <v>9821</v>
      </c>
      <c r="F356" s="38" t="s">
        <v>9822</v>
      </c>
      <c r="G356" s="38"/>
      <c r="H356" s="38"/>
      <c r="I356" s="44">
        <v>0.02</v>
      </c>
      <c r="J356" s="16" t="s">
        <v>130</v>
      </c>
      <c r="N356" s="140" t="s">
        <v>282</v>
      </c>
      <c r="O356" s="137">
        <v>537</v>
      </c>
    </row>
    <row r="357" spans="1:15" ht="15" customHeight="1">
      <c r="A357" s="15" t="str">
        <f t="shared" si="7"/>
        <v>N</v>
      </c>
      <c r="B357" s="35"/>
      <c r="C357" s="38" t="s">
        <v>1386</v>
      </c>
      <c r="D357" s="38" t="s">
        <v>1937</v>
      </c>
      <c r="F357" s="38" t="s">
        <v>1938</v>
      </c>
      <c r="G357" s="38"/>
      <c r="H357" s="38"/>
      <c r="I357" s="44">
        <v>27.33</v>
      </c>
      <c r="J357" s="16" t="s">
        <v>130</v>
      </c>
      <c r="N357" s="140" t="s">
        <v>283</v>
      </c>
      <c r="O357" s="137">
        <v>538</v>
      </c>
    </row>
    <row r="358" spans="1:15" ht="15" customHeight="1">
      <c r="A358" s="15" t="str">
        <f t="shared" si="7"/>
        <v>N</v>
      </c>
      <c r="B358" s="35"/>
      <c r="C358" s="38" t="s">
        <v>1386</v>
      </c>
      <c r="D358" s="38" t="s">
        <v>1939</v>
      </c>
      <c r="F358" s="38" t="s">
        <v>1940</v>
      </c>
      <c r="G358" s="38"/>
      <c r="H358" s="38"/>
      <c r="I358" s="44">
        <v>132.5</v>
      </c>
      <c r="J358" s="16" t="s">
        <v>130</v>
      </c>
      <c r="N358" s="136" t="s">
        <v>284</v>
      </c>
      <c r="O358" s="137">
        <v>539</v>
      </c>
    </row>
    <row r="359" spans="1:15" ht="15" customHeight="1">
      <c r="A359" s="15" t="str">
        <f t="shared" si="7"/>
        <v>N</v>
      </c>
      <c r="B359" s="35"/>
      <c r="C359" s="38" t="s">
        <v>1386</v>
      </c>
      <c r="D359" s="38" t="s">
        <v>1941</v>
      </c>
      <c r="F359" s="38" t="s">
        <v>1942</v>
      </c>
      <c r="G359" s="38"/>
      <c r="H359" s="38"/>
      <c r="I359" s="44">
        <v>31.62</v>
      </c>
      <c r="J359" s="16" t="s">
        <v>130</v>
      </c>
      <c r="N359" s="136" t="s">
        <v>285</v>
      </c>
      <c r="O359" s="137">
        <v>540</v>
      </c>
    </row>
    <row r="360" spans="1:15" ht="15" customHeight="1">
      <c r="A360" s="15" t="str">
        <f t="shared" si="7"/>
        <v>N</v>
      </c>
      <c r="B360" s="35"/>
      <c r="C360" s="38" t="s">
        <v>1386</v>
      </c>
      <c r="D360" s="38" t="s">
        <v>1943</v>
      </c>
      <c r="F360" s="38" t="s">
        <v>1944</v>
      </c>
      <c r="G360" s="38"/>
      <c r="H360" s="38"/>
      <c r="I360" s="44">
        <v>65.260000000000005</v>
      </c>
      <c r="J360" s="16" t="s">
        <v>130</v>
      </c>
      <c r="N360" s="136" t="s">
        <v>286</v>
      </c>
      <c r="O360" s="137">
        <v>541</v>
      </c>
    </row>
    <row r="361" spans="1:15" ht="15" customHeight="1">
      <c r="A361" s="15" t="str">
        <f t="shared" si="7"/>
        <v>N</v>
      </c>
      <c r="B361" s="35"/>
      <c r="C361" s="38" t="s">
        <v>1386</v>
      </c>
      <c r="D361" s="38" t="s">
        <v>1945</v>
      </c>
      <c r="F361" s="38" t="s">
        <v>1946</v>
      </c>
      <c r="G361" s="38"/>
      <c r="H361" s="38"/>
      <c r="I361" s="44">
        <v>4.5999999999999996</v>
      </c>
      <c r="J361" s="16" t="s">
        <v>130</v>
      </c>
      <c r="N361" s="136" t="s">
        <v>287</v>
      </c>
      <c r="O361" s="137">
        <v>542</v>
      </c>
    </row>
    <row r="362" spans="1:15" ht="15" customHeight="1">
      <c r="A362" s="15" t="str">
        <f t="shared" si="7"/>
        <v>N</v>
      </c>
      <c r="B362" s="35"/>
      <c r="C362" s="38"/>
      <c r="D362" s="38"/>
      <c r="E362" s="38"/>
      <c r="F362" s="38"/>
      <c r="G362" s="38"/>
      <c r="H362" s="38"/>
      <c r="I362" s="44"/>
      <c r="J362" s="16" t="s">
        <v>130</v>
      </c>
      <c r="N362" s="141" t="s">
        <v>288</v>
      </c>
      <c r="O362" s="142">
        <v>543</v>
      </c>
    </row>
    <row r="363" spans="1:15" ht="15" customHeight="1">
      <c r="A363" s="15" t="str">
        <f t="shared" si="7"/>
        <v>N</v>
      </c>
      <c r="B363" s="35"/>
      <c r="C363" s="38"/>
      <c r="D363" s="38"/>
      <c r="E363" s="38"/>
      <c r="F363" s="38"/>
      <c r="G363" s="38"/>
      <c r="H363" s="38"/>
      <c r="I363" s="44"/>
      <c r="J363" s="16" t="s">
        <v>130</v>
      </c>
      <c r="N363" s="136" t="s">
        <v>289</v>
      </c>
      <c r="O363" s="137">
        <v>544</v>
      </c>
    </row>
    <row r="364" spans="1:15" ht="15" customHeight="1">
      <c r="A364" s="15" t="str">
        <f t="shared" si="7"/>
        <v>N</v>
      </c>
      <c r="B364" s="35"/>
      <c r="C364" s="38"/>
      <c r="D364" s="38"/>
      <c r="E364" s="38"/>
      <c r="F364" s="38"/>
      <c r="G364" s="38"/>
      <c r="H364" s="38"/>
      <c r="I364" s="44"/>
      <c r="J364" s="16" t="s">
        <v>130</v>
      </c>
      <c r="N364" s="136" t="s">
        <v>290</v>
      </c>
      <c r="O364" s="137">
        <v>545</v>
      </c>
    </row>
    <row r="365" spans="1:15" ht="15" customHeight="1">
      <c r="A365" s="15" t="str">
        <f t="shared" si="7"/>
        <v>N</v>
      </c>
      <c r="B365" s="35"/>
      <c r="C365" s="38"/>
      <c r="D365" s="38"/>
      <c r="E365" s="38"/>
      <c r="F365" s="38"/>
      <c r="G365" s="38"/>
      <c r="H365" s="38"/>
      <c r="I365" s="44"/>
      <c r="J365" s="16" t="s">
        <v>130</v>
      </c>
      <c r="N365" s="136" t="s">
        <v>291</v>
      </c>
      <c r="O365" s="137">
        <v>546</v>
      </c>
    </row>
    <row r="366" spans="1:15" ht="15" customHeight="1">
      <c r="A366" s="15" t="str">
        <f t="shared" si="7"/>
        <v>N</v>
      </c>
      <c r="B366" s="35"/>
      <c r="C366" s="38"/>
      <c r="D366" s="38"/>
      <c r="E366" s="38"/>
      <c r="F366" s="38"/>
      <c r="G366" s="38"/>
      <c r="H366" s="38"/>
      <c r="I366" s="44"/>
      <c r="J366" s="16" t="s">
        <v>130</v>
      </c>
      <c r="N366" s="136" t="s">
        <v>292</v>
      </c>
      <c r="O366" s="137">
        <v>547</v>
      </c>
    </row>
    <row r="367" spans="1:15" ht="15" customHeight="1">
      <c r="A367" s="15" t="str">
        <f t="shared" si="7"/>
        <v>N</v>
      </c>
      <c r="B367" s="35"/>
      <c r="C367" s="38"/>
      <c r="D367" s="38"/>
      <c r="E367" s="38"/>
      <c r="F367" s="38"/>
      <c r="G367" s="38"/>
      <c r="H367" s="38"/>
      <c r="I367" s="44"/>
      <c r="J367" s="16" t="s">
        <v>130</v>
      </c>
      <c r="N367" s="136" t="s">
        <v>293</v>
      </c>
      <c r="O367" s="137">
        <v>548</v>
      </c>
    </row>
    <row r="368" spans="1:15" ht="15" customHeight="1">
      <c r="A368" s="15" t="str">
        <f t="shared" si="7"/>
        <v>N</v>
      </c>
      <c r="B368" s="35"/>
      <c r="C368" s="38"/>
      <c r="D368" s="38"/>
      <c r="E368" s="38"/>
      <c r="F368" s="38"/>
      <c r="G368" s="38"/>
      <c r="H368" s="38"/>
      <c r="I368" s="44"/>
      <c r="J368" s="16" t="s">
        <v>130</v>
      </c>
      <c r="N368" s="136" t="s">
        <v>294</v>
      </c>
      <c r="O368" s="137">
        <v>549</v>
      </c>
    </row>
    <row r="369" spans="1:15" ht="15" customHeight="1">
      <c r="A369" s="15" t="str">
        <f t="shared" si="7"/>
        <v>N</v>
      </c>
      <c r="B369" s="35"/>
      <c r="C369" s="38"/>
      <c r="D369" s="38"/>
      <c r="E369" s="38"/>
      <c r="F369" s="38"/>
      <c r="G369" s="38"/>
      <c r="H369" s="38"/>
      <c r="I369" s="44"/>
      <c r="J369" s="16" t="s">
        <v>130</v>
      </c>
      <c r="N369" s="136" t="s">
        <v>295</v>
      </c>
      <c r="O369" s="137">
        <v>553</v>
      </c>
    </row>
    <row r="370" spans="1:15" ht="15" customHeight="1">
      <c r="A370" s="15" t="str">
        <f t="shared" si="7"/>
        <v>N</v>
      </c>
      <c r="B370" s="35"/>
      <c r="C370" s="38"/>
      <c r="D370" s="38"/>
      <c r="E370" s="38"/>
      <c r="F370" s="38"/>
      <c r="G370" s="38"/>
      <c r="H370" s="38"/>
      <c r="I370" s="44"/>
      <c r="J370" s="16" t="s">
        <v>130</v>
      </c>
      <c r="N370" s="136" t="s">
        <v>296</v>
      </c>
      <c r="O370" s="137">
        <v>554</v>
      </c>
    </row>
    <row r="371" spans="1:15" ht="15" customHeight="1">
      <c r="A371" s="15" t="str">
        <f t="shared" si="7"/>
        <v>N</v>
      </c>
      <c r="B371" s="35"/>
      <c r="C371" s="38"/>
      <c r="D371" s="38"/>
      <c r="E371" s="38"/>
      <c r="F371" s="38"/>
      <c r="G371" s="38"/>
      <c r="H371" s="38"/>
      <c r="I371" s="44"/>
      <c r="J371" s="16" t="s">
        <v>130</v>
      </c>
      <c r="N371" s="136" t="s">
        <v>297</v>
      </c>
      <c r="O371" s="137">
        <v>555</v>
      </c>
    </row>
    <row r="372" spans="1:15" ht="15" customHeight="1">
      <c r="A372" s="15" t="str">
        <f t="shared" si="7"/>
        <v>N</v>
      </c>
      <c r="B372" s="35"/>
      <c r="C372" s="38"/>
      <c r="D372" s="38"/>
      <c r="E372" s="38"/>
      <c r="F372" s="38"/>
      <c r="G372" s="38"/>
      <c r="H372" s="38"/>
      <c r="I372" s="44"/>
      <c r="J372" s="16" t="s">
        <v>130</v>
      </c>
      <c r="N372" s="136" t="s">
        <v>298</v>
      </c>
      <c r="O372" s="137">
        <v>556</v>
      </c>
    </row>
    <row r="373" spans="1:15" ht="15" customHeight="1">
      <c r="A373" s="15" t="str">
        <f t="shared" si="7"/>
        <v>N</v>
      </c>
      <c r="B373" s="35"/>
      <c r="C373" s="38"/>
      <c r="D373" s="38"/>
      <c r="E373" s="38"/>
      <c r="F373" s="38"/>
      <c r="G373" s="38"/>
      <c r="H373" s="38"/>
      <c r="I373" s="44"/>
      <c r="J373" s="16" t="s">
        <v>130</v>
      </c>
      <c r="N373" s="141" t="s">
        <v>299</v>
      </c>
      <c r="O373" s="137">
        <v>557</v>
      </c>
    </row>
    <row r="374" spans="1:15" ht="15" customHeight="1">
      <c r="A374" s="15" t="str">
        <f t="shared" si="7"/>
        <v>N</v>
      </c>
      <c r="B374" s="35"/>
      <c r="C374" s="38"/>
      <c r="D374" s="38"/>
      <c r="E374" s="38"/>
      <c r="F374" s="38"/>
      <c r="G374" s="38"/>
      <c r="H374" s="38"/>
      <c r="I374" s="44"/>
      <c r="J374" s="16" t="s">
        <v>130</v>
      </c>
      <c r="N374" s="141" t="s">
        <v>300</v>
      </c>
      <c r="O374" s="137">
        <v>558</v>
      </c>
    </row>
    <row r="375" spans="1:15" ht="15" customHeight="1">
      <c r="A375" s="15" t="str">
        <f t="shared" si="7"/>
        <v>N</v>
      </c>
      <c r="B375" s="35"/>
      <c r="C375" s="35"/>
      <c r="D375" s="35"/>
      <c r="E375" s="35"/>
      <c r="F375" s="35"/>
      <c r="G375" s="35"/>
      <c r="H375" s="35"/>
      <c r="I375" s="35"/>
      <c r="J375" s="16" t="s">
        <v>130</v>
      </c>
      <c r="N375" s="136" t="s">
        <v>301</v>
      </c>
      <c r="O375" s="137">
        <v>559</v>
      </c>
    </row>
    <row r="376" spans="1:15" ht="15" customHeight="1">
      <c r="A376" s="15">
        <v>315</v>
      </c>
      <c r="B376" s="38" t="s">
        <v>1947</v>
      </c>
      <c r="C376" s="35"/>
      <c r="D376" s="38" t="s">
        <v>1948</v>
      </c>
      <c r="E376" s="38"/>
      <c r="F376" s="35"/>
      <c r="G376" s="35"/>
      <c r="H376" s="35"/>
      <c r="I376" s="50">
        <f>SUM(I377:I388)</f>
        <v>833.0100000000001</v>
      </c>
      <c r="J376" s="16" t="s">
        <v>130</v>
      </c>
      <c r="N376" s="136" t="s">
        <v>302</v>
      </c>
      <c r="O376" s="137">
        <v>560</v>
      </c>
    </row>
    <row r="377" spans="1:15" ht="15" customHeight="1">
      <c r="A377" s="15" t="str">
        <f t="shared" ref="A377:A389" si="8">IFERROR((VLOOKUP(J377,N:O,2,0)),0)</f>
        <v>N</v>
      </c>
      <c r="B377" s="35"/>
      <c r="C377" s="38" t="s">
        <v>1386</v>
      </c>
      <c r="D377" s="38" t="s">
        <v>1949</v>
      </c>
      <c r="E377" s="38"/>
      <c r="F377" s="38" t="s">
        <v>1950</v>
      </c>
      <c r="G377" s="38"/>
      <c r="H377" s="38"/>
      <c r="I377" s="44">
        <v>39.92</v>
      </c>
      <c r="J377" s="16" t="s">
        <v>130</v>
      </c>
      <c r="N377" s="136" t="s">
        <v>303</v>
      </c>
      <c r="O377" s="137">
        <v>561</v>
      </c>
    </row>
    <row r="378" spans="1:15" ht="15" customHeight="1">
      <c r="A378" s="15" t="str">
        <f t="shared" si="8"/>
        <v>N</v>
      </c>
      <c r="B378" s="35"/>
      <c r="C378" s="38" t="s">
        <v>1386</v>
      </c>
      <c r="D378" s="38" t="s">
        <v>1951</v>
      </c>
      <c r="E378" s="38"/>
      <c r="F378" s="38" t="s">
        <v>1952</v>
      </c>
      <c r="G378" s="38"/>
      <c r="H378" s="38"/>
      <c r="I378" s="44">
        <v>13.31</v>
      </c>
      <c r="J378" s="16" t="s">
        <v>130</v>
      </c>
      <c r="N378" s="136" t="s">
        <v>304</v>
      </c>
      <c r="O378" s="137">
        <v>562</v>
      </c>
    </row>
    <row r="379" spans="1:15" ht="15" customHeight="1">
      <c r="A379" s="15" t="str">
        <f t="shared" si="8"/>
        <v>N</v>
      </c>
      <c r="B379" s="35"/>
      <c r="C379" s="38" t="s">
        <v>1386</v>
      </c>
      <c r="D379" s="38" t="s">
        <v>1953</v>
      </c>
      <c r="E379" s="38"/>
      <c r="F379" s="38" t="s">
        <v>1954</v>
      </c>
      <c r="G379" s="38"/>
      <c r="H379" s="38"/>
      <c r="I379" s="44">
        <v>25.14</v>
      </c>
      <c r="J379" s="16" t="s">
        <v>130</v>
      </c>
      <c r="N379" s="140" t="s">
        <v>305</v>
      </c>
      <c r="O379" s="137">
        <v>563</v>
      </c>
    </row>
    <row r="380" spans="1:15" ht="15" customHeight="1">
      <c r="A380" s="15" t="str">
        <f t="shared" si="8"/>
        <v>N</v>
      </c>
      <c r="B380" s="35"/>
      <c r="C380" s="38" t="s">
        <v>1386</v>
      </c>
      <c r="D380" s="38" t="s">
        <v>1955</v>
      </c>
      <c r="E380" s="38"/>
      <c r="F380" s="38" t="s">
        <v>1956</v>
      </c>
      <c r="G380" s="38"/>
      <c r="H380" s="38"/>
      <c r="I380" s="44">
        <v>91.8</v>
      </c>
      <c r="J380" s="16" t="s">
        <v>130</v>
      </c>
      <c r="N380" s="140" t="s">
        <v>306</v>
      </c>
      <c r="O380" s="137">
        <v>564</v>
      </c>
    </row>
    <row r="381" spans="1:15" ht="15" customHeight="1">
      <c r="A381" s="15" t="str">
        <f t="shared" si="8"/>
        <v>N</v>
      </c>
      <c r="B381" s="35"/>
      <c r="C381" s="38" t="s">
        <v>1386</v>
      </c>
      <c r="D381" s="38" t="s">
        <v>1957</v>
      </c>
      <c r="E381" s="38"/>
      <c r="F381" s="38" t="s">
        <v>1958</v>
      </c>
      <c r="G381" s="38"/>
      <c r="H381" s="38"/>
      <c r="I381" s="44">
        <v>64.84</v>
      </c>
      <c r="J381" s="16" t="s">
        <v>130</v>
      </c>
      <c r="N381" s="140" t="s">
        <v>307</v>
      </c>
      <c r="O381" s="137">
        <v>565</v>
      </c>
    </row>
    <row r="382" spans="1:15" ht="15" customHeight="1">
      <c r="A382" s="15" t="str">
        <f t="shared" si="8"/>
        <v>N</v>
      </c>
      <c r="B382" s="35"/>
      <c r="C382" s="38" t="s">
        <v>1386</v>
      </c>
      <c r="D382" s="38" t="s">
        <v>1959</v>
      </c>
      <c r="E382" s="38"/>
      <c r="F382" s="38" t="s">
        <v>1960</v>
      </c>
      <c r="G382" s="38"/>
      <c r="H382" s="38"/>
      <c r="I382" s="44">
        <v>27.35</v>
      </c>
      <c r="J382" s="16" t="s">
        <v>130</v>
      </c>
      <c r="N382" s="140" t="s">
        <v>308</v>
      </c>
      <c r="O382" s="137">
        <v>566</v>
      </c>
    </row>
    <row r="383" spans="1:15" ht="15" customHeight="1">
      <c r="A383" s="15" t="str">
        <f t="shared" si="8"/>
        <v>N</v>
      </c>
      <c r="B383" s="35"/>
      <c r="C383" s="38" t="s">
        <v>1386</v>
      </c>
      <c r="D383" s="38" t="s">
        <v>1961</v>
      </c>
      <c r="E383" s="38"/>
      <c r="F383" s="38" t="s">
        <v>1962</v>
      </c>
      <c r="G383" s="38"/>
      <c r="H383" s="38"/>
      <c r="I383" s="44">
        <v>168.48</v>
      </c>
      <c r="J383" s="16" t="s">
        <v>130</v>
      </c>
      <c r="N383" s="136" t="s">
        <v>309</v>
      </c>
      <c r="O383" s="137">
        <v>567</v>
      </c>
    </row>
    <row r="384" spans="1:15" ht="15" customHeight="1">
      <c r="A384" s="15" t="str">
        <f t="shared" si="8"/>
        <v>N</v>
      </c>
      <c r="B384" s="35"/>
      <c r="C384" s="38" t="s">
        <v>1386</v>
      </c>
      <c r="D384" s="38" t="s">
        <v>1963</v>
      </c>
      <c r="E384" s="38"/>
      <c r="F384" s="38" t="s">
        <v>1964</v>
      </c>
      <c r="G384" s="38"/>
      <c r="H384" s="38"/>
      <c r="I384" s="44">
        <v>107.15</v>
      </c>
      <c r="J384" s="16" t="s">
        <v>130</v>
      </c>
      <c r="N384" s="140" t="s">
        <v>310</v>
      </c>
      <c r="O384" s="137">
        <v>568</v>
      </c>
    </row>
    <row r="385" spans="1:15" ht="15" customHeight="1">
      <c r="A385" s="15" t="str">
        <f t="shared" si="8"/>
        <v>N</v>
      </c>
      <c r="B385" s="35"/>
      <c r="C385" s="38" t="s">
        <v>1386</v>
      </c>
      <c r="D385" s="38" t="s">
        <v>1965</v>
      </c>
      <c r="E385" s="38"/>
      <c r="F385" s="38" t="s">
        <v>1966</v>
      </c>
      <c r="G385" s="38"/>
      <c r="H385" s="38"/>
      <c r="I385" s="44">
        <v>46.14</v>
      </c>
      <c r="J385" s="16" t="s">
        <v>130</v>
      </c>
      <c r="N385" s="136" t="s">
        <v>311</v>
      </c>
      <c r="O385" s="137">
        <v>569</v>
      </c>
    </row>
    <row r="386" spans="1:15" ht="15" customHeight="1">
      <c r="A386" s="15" t="str">
        <f t="shared" si="8"/>
        <v>N</v>
      </c>
      <c r="B386" s="35"/>
      <c r="C386" s="38" t="s">
        <v>1386</v>
      </c>
      <c r="D386" s="38" t="s">
        <v>1967</v>
      </c>
      <c r="E386" s="38"/>
      <c r="F386" s="38" t="s">
        <v>1968</v>
      </c>
      <c r="G386" s="38"/>
      <c r="H386" s="38"/>
      <c r="I386" s="44">
        <v>18.829999999999998</v>
      </c>
      <c r="J386" s="16" t="s">
        <v>130</v>
      </c>
      <c r="N386" s="136" t="s">
        <v>312</v>
      </c>
      <c r="O386" s="137">
        <v>570</v>
      </c>
    </row>
    <row r="387" spans="1:15" ht="15" customHeight="1">
      <c r="A387" s="15" t="str">
        <f t="shared" si="8"/>
        <v>N</v>
      </c>
      <c r="B387" s="35"/>
      <c r="C387" s="38" t="s">
        <v>1386</v>
      </c>
      <c r="D387" s="38" t="s">
        <v>1969</v>
      </c>
      <c r="E387" s="38"/>
      <c r="F387" s="38" t="s">
        <v>1970</v>
      </c>
      <c r="G387" s="38"/>
      <c r="H387" s="38"/>
      <c r="I387" s="44">
        <v>170.84</v>
      </c>
      <c r="J387" s="16" t="s">
        <v>130</v>
      </c>
      <c r="N387" s="136" t="s">
        <v>313</v>
      </c>
      <c r="O387" s="137">
        <v>571</v>
      </c>
    </row>
    <row r="388" spans="1:15" ht="15" customHeight="1">
      <c r="A388" s="15" t="str">
        <f t="shared" si="8"/>
        <v>N</v>
      </c>
      <c r="B388" s="35"/>
      <c r="C388" s="38" t="s">
        <v>1386</v>
      </c>
      <c r="D388" s="38" t="s">
        <v>1971</v>
      </c>
      <c r="E388" s="38"/>
      <c r="F388" s="38" t="s">
        <v>1972</v>
      </c>
      <c r="G388" s="38"/>
      <c r="H388" s="38"/>
      <c r="I388" s="44">
        <v>59.21</v>
      </c>
      <c r="J388" s="16" t="s">
        <v>130</v>
      </c>
      <c r="N388" s="136" t="s">
        <v>314</v>
      </c>
      <c r="O388" s="137">
        <v>572</v>
      </c>
    </row>
    <row r="389" spans="1:15" ht="15" customHeight="1">
      <c r="A389" s="15" t="str">
        <f t="shared" si="8"/>
        <v>N</v>
      </c>
      <c r="B389" s="35"/>
      <c r="C389" s="35"/>
      <c r="D389" s="35"/>
      <c r="E389" s="35"/>
      <c r="F389" s="35"/>
      <c r="G389" s="35"/>
      <c r="H389" s="35"/>
      <c r="I389" s="35"/>
      <c r="J389" s="16" t="s">
        <v>130</v>
      </c>
      <c r="N389" s="136" t="s">
        <v>315</v>
      </c>
      <c r="O389" s="137">
        <v>573</v>
      </c>
    </row>
    <row r="390" spans="1:15" ht="15" customHeight="1">
      <c r="A390" s="15">
        <v>315</v>
      </c>
      <c r="B390" s="38" t="s">
        <v>1973</v>
      </c>
      <c r="C390" s="35"/>
      <c r="D390" s="38" t="s">
        <v>1974</v>
      </c>
      <c r="E390" s="38"/>
      <c r="F390" s="35"/>
      <c r="G390" s="35"/>
      <c r="H390" s="35"/>
      <c r="I390" s="50">
        <f>SUM(I391:I460)</f>
        <v>1722.6</v>
      </c>
      <c r="J390" s="16" t="s">
        <v>130</v>
      </c>
      <c r="N390" s="136" t="s">
        <v>316</v>
      </c>
      <c r="O390" s="137">
        <v>574</v>
      </c>
    </row>
    <row r="391" spans="1:15" ht="15" customHeight="1">
      <c r="A391" s="15" t="str">
        <f t="shared" ref="A391:A454" si="9">IFERROR((VLOOKUP(J391,N:O,2,0)),0)</f>
        <v>N</v>
      </c>
      <c r="B391" s="35"/>
      <c r="C391" s="38" t="s">
        <v>1386</v>
      </c>
      <c r="D391" s="38" t="s">
        <v>6380</v>
      </c>
      <c r="E391" s="38"/>
      <c r="F391" s="38" t="s">
        <v>6381</v>
      </c>
      <c r="G391" s="38"/>
      <c r="H391" s="38"/>
      <c r="I391" s="44">
        <v>-3.12</v>
      </c>
      <c r="J391" s="16" t="s">
        <v>130</v>
      </c>
      <c r="N391" s="136" t="s">
        <v>317</v>
      </c>
      <c r="O391" s="137">
        <v>575</v>
      </c>
    </row>
    <row r="392" spans="1:15" ht="15" customHeight="1">
      <c r="A392" s="15" t="str">
        <f t="shared" si="9"/>
        <v>N</v>
      </c>
      <c r="B392" s="35"/>
      <c r="C392" s="38" t="s">
        <v>1386</v>
      </c>
      <c r="D392" s="38" t="s">
        <v>1975</v>
      </c>
      <c r="E392" s="38"/>
      <c r="F392" s="38" t="s">
        <v>1976</v>
      </c>
      <c r="G392" s="38"/>
      <c r="H392" s="38"/>
      <c r="I392" s="44">
        <v>26.61</v>
      </c>
      <c r="J392" s="16" t="s">
        <v>130</v>
      </c>
      <c r="N392" s="136" t="s">
        <v>318</v>
      </c>
      <c r="O392" s="137">
        <v>576</v>
      </c>
    </row>
    <row r="393" spans="1:15" ht="15" customHeight="1">
      <c r="A393" s="15" t="str">
        <f t="shared" si="9"/>
        <v>N</v>
      </c>
      <c r="B393" s="35"/>
      <c r="C393" s="38" t="s">
        <v>1386</v>
      </c>
      <c r="D393" s="38" t="s">
        <v>1977</v>
      </c>
      <c r="E393" s="38"/>
      <c r="F393" s="38" t="s">
        <v>1978</v>
      </c>
      <c r="G393" s="38"/>
      <c r="H393" s="38"/>
      <c r="I393" s="44">
        <v>20.149999999999999</v>
      </c>
      <c r="J393" s="16" t="s">
        <v>130</v>
      </c>
      <c r="N393" s="136" t="s">
        <v>319</v>
      </c>
      <c r="O393" s="137">
        <v>577</v>
      </c>
    </row>
    <row r="394" spans="1:15" ht="15" customHeight="1">
      <c r="A394" s="15" t="str">
        <f t="shared" si="9"/>
        <v>N</v>
      </c>
      <c r="B394" s="35"/>
      <c r="C394" s="38" t="s">
        <v>1386</v>
      </c>
      <c r="D394" s="38" t="s">
        <v>1979</v>
      </c>
      <c r="E394" s="38"/>
      <c r="F394" s="38" t="s">
        <v>1980</v>
      </c>
      <c r="G394" s="38"/>
      <c r="H394" s="38"/>
      <c r="I394" s="44">
        <v>44.6</v>
      </c>
      <c r="J394" s="16" t="s">
        <v>130</v>
      </c>
      <c r="N394" s="136" t="s">
        <v>320</v>
      </c>
      <c r="O394" s="137">
        <v>578</v>
      </c>
    </row>
    <row r="395" spans="1:15" ht="15" customHeight="1">
      <c r="A395" s="15" t="str">
        <f t="shared" si="9"/>
        <v>N</v>
      </c>
      <c r="B395" s="35"/>
      <c r="C395" s="38" t="s">
        <v>1386</v>
      </c>
      <c r="D395" s="38" t="s">
        <v>1981</v>
      </c>
      <c r="E395" s="38"/>
      <c r="F395" s="38" t="s">
        <v>1982</v>
      </c>
      <c r="G395" s="38"/>
      <c r="H395" s="38"/>
      <c r="I395" s="44">
        <v>38.92</v>
      </c>
      <c r="J395" s="16" t="s">
        <v>130</v>
      </c>
      <c r="N395" s="136" t="s">
        <v>321</v>
      </c>
      <c r="O395" s="137">
        <v>579</v>
      </c>
    </row>
    <row r="396" spans="1:15" ht="15" customHeight="1">
      <c r="A396" s="15" t="str">
        <f t="shared" si="9"/>
        <v>N</v>
      </c>
      <c r="B396" s="35"/>
      <c r="C396" s="38" t="s">
        <v>1386</v>
      </c>
      <c r="D396" s="38" t="s">
        <v>1983</v>
      </c>
      <c r="E396" s="38"/>
      <c r="F396" s="38" t="s">
        <v>1984</v>
      </c>
      <c r="G396" s="38"/>
      <c r="H396" s="38"/>
      <c r="I396" s="44">
        <v>24.07</v>
      </c>
      <c r="J396" s="16" t="s">
        <v>130</v>
      </c>
      <c r="N396" s="136" t="s">
        <v>322</v>
      </c>
      <c r="O396" s="137">
        <v>580</v>
      </c>
    </row>
    <row r="397" spans="1:15" ht="15" customHeight="1">
      <c r="A397" s="15" t="str">
        <f t="shared" si="9"/>
        <v>N</v>
      </c>
      <c r="B397" s="35"/>
      <c r="C397" s="38" t="s">
        <v>1386</v>
      </c>
      <c r="D397" s="38" t="s">
        <v>1985</v>
      </c>
      <c r="E397" s="38"/>
      <c r="F397" s="38" t="s">
        <v>1986</v>
      </c>
      <c r="G397" s="38"/>
      <c r="H397" s="38"/>
      <c r="I397" s="44">
        <v>64.7</v>
      </c>
      <c r="J397" s="16" t="s">
        <v>130</v>
      </c>
      <c r="N397" s="136" t="s">
        <v>323</v>
      </c>
      <c r="O397" s="137">
        <v>581</v>
      </c>
    </row>
    <row r="398" spans="1:15" ht="15" customHeight="1">
      <c r="A398" s="15" t="str">
        <f t="shared" si="9"/>
        <v>N</v>
      </c>
      <c r="B398" s="35"/>
      <c r="C398" s="38" t="s">
        <v>1386</v>
      </c>
      <c r="D398" s="38" t="s">
        <v>1987</v>
      </c>
      <c r="E398" s="38"/>
      <c r="F398" s="38" t="s">
        <v>1988</v>
      </c>
      <c r="G398" s="38"/>
      <c r="H398" s="38"/>
      <c r="I398" s="44">
        <v>31.28</v>
      </c>
      <c r="J398" s="16" t="s">
        <v>130</v>
      </c>
      <c r="N398" s="141" t="s">
        <v>324</v>
      </c>
      <c r="O398" s="142">
        <v>582</v>
      </c>
    </row>
    <row r="399" spans="1:15" ht="15" customHeight="1">
      <c r="A399" s="15" t="str">
        <f t="shared" si="9"/>
        <v>N</v>
      </c>
      <c r="B399" s="35"/>
      <c r="C399" s="38" t="s">
        <v>1386</v>
      </c>
      <c r="D399" s="38" t="s">
        <v>1989</v>
      </c>
      <c r="E399" s="38"/>
      <c r="F399" s="38" t="s">
        <v>1990</v>
      </c>
      <c r="G399" s="38"/>
      <c r="H399" s="38"/>
      <c r="I399" s="44">
        <v>30.66</v>
      </c>
      <c r="J399" s="16" t="s">
        <v>130</v>
      </c>
      <c r="N399" s="136" t="s">
        <v>325</v>
      </c>
      <c r="O399" s="137">
        <v>583</v>
      </c>
    </row>
    <row r="400" spans="1:15" ht="15" customHeight="1">
      <c r="A400" s="15" t="str">
        <f t="shared" si="9"/>
        <v>N</v>
      </c>
      <c r="B400" s="35"/>
      <c r="C400" s="38" t="s">
        <v>1386</v>
      </c>
      <c r="D400" s="38" t="s">
        <v>1991</v>
      </c>
      <c r="E400" s="38"/>
      <c r="F400" s="38" t="s">
        <v>1992</v>
      </c>
      <c r="G400" s="38"/>
      <c r="H400" s="38"/>
      <c r="I400" s="44">
        <v>77.13</v>
      </c>
      <c r="J400" s="16" t="s">
        <v>130</v>
      </c>
      <c r="N400" s="136" t="s">
        <v>326</v>
      </c>
      <c r="O400" s="137">
        <v>584</v>
      </c>
    </row>
    <row r="401" spans="1:15" ht="15" customHeight="1">
      <c r="A401" s="15" t="str">
        <f t="shared" si="9"/>
        <v>N</v>
      </c>
      <c r="B401" s="35"/>
      <c r="C401" s="38" t="s">
        <v>1386</v>
      </c>
      <c r="D401" s="38" t="s">
        <v>1993</v>
      </c>
      <c r="E401" s="38"/>
      <c r="F401" s="38" t="s">
        <v>1994</v>
      </c>
      <c r="G401" s="38"/>
      <c r="H401" s="38"/>
      <c r="I401" s="44">
        <v>21.21</v>
      </c>
      <c r="J401" s="16" t="s">
        <v>130</v>
      </c>
      <c r="N401" s="136" t="s">
        <v>327</v>
      </c>
      <c r="O401" s="137">
        <v>585</v>
      </c>
    </row>
    <row r="402" spans="1:15" ht="15" customHeight="1">
      <c r="A402" s="15" t="str">
        <f t="shared" si="9"/>
        <v>N</v>
      </c>
      <c r="B402" s="35"/>
      <c r="C402" s="38" t="s">
        <v>1386</v>
      </c>
      <c r="D402" s="38" t="s">
        <v>1995</v>
      </c>
      <c r="E402" s="38"/>
      <c r="F402" s="38" t="s">
        <v>1996</v>
      </c>
      <c r="G402" s="38"/>
      <c r="H402" s="38"/>
      <c r="I402" s="44">
        <v>7.57</v>
      </c>
      <c r="J402" s="16" t="s">
        <v>130</v>
      </c>
      <c r="N402" s="136" t="s">
        <v>328</v>
      </c>
      <c r="O402" s="137">
        <v>586</v>
      </c>
    </row>
    <row r="403" spans="1:15" ht="15" customHeight="1">
      <c r="A403" s="15" t="str">
        <f t="shared" si="9"/>
        <v>N</v>
      </c>
      <c r="B403" s="35"/>
      <c r="C403" s="38" t="s">
        <v>1386</v>
      </c>
      <c r="D403" s="38" t="s">
        <v>1997</v>
      </c>
      <c r="E403" s="38"/>
      <c r="F403" s="38" t="s">
        <v>1998</v>
      </c>
      <c r="G403" s="38"/>
      <c r="H403" s="38"/>
      <c r="I403" s="44">
        <v>55.52</v>
      </c>
      <c r="J403" s="16" t="s">
        <v>130</v>
      </c>
      <c r="N403" s="136" t="s">
        <v>329</v>
      </c>
      <c r="O403" s="137">
        <v>587</v>
      </c>
    </row>
    <row r="404" spans="1:15" ht="15" customHeight="1">
      <c r="A404" s="15" t="str">
        <f t="shared" si="9"/>
        <v>N</v>
      </c>
      <c r="B404" s="35"/>
      <c r="C404" s="38" t="s">
        <v>1386</v>
      </c>
      <c r="D404" s="38" t="s">
        <v>9823</v>
      </c>
      <c r="E404" s="38"/>
      <c r="F404" s="38" t="s">
        <v>9824</v>
      </c>
      <c r="G404" s="38"/>
      <c r="H404" s="38"/>
      <c r="I404" s="44">
        <v>-0.96</v>
      </c>
      <c r="J404" s="16" t="s">
        <v>130</v>
      </c>
      <c r="N404" s="136" t="s">
        <v>328</v>
      </c>
      <c r="O404" s="137">
        <v>588</v>
      </c>
    </row>
    <row r="405" spans="1:15" ht="15" customHeight="1">
      <c r="A405" s="15" t="str">
        <f t="shared" si="9"/>
        <v>N</v>
      </c>
      <c r="B405" s="35"/>
      <c r="C405" s="38" t="s">
        <v>1386</v>
      </c>
      <c r="D405" s="38" t="s">
        <v>1999</v>
      </c>
      <c r="E405" s="38"/>
      <c r="F405" s="38" t="s">
        <v>2000</v>
      </c>
      <c r="G405" s="38"/>
      <c r="H405" s="38"/>
      <c r="I405" s="44">
        <v>-38.69</v>
      </c>
      <c r="J405" s="16" t="s">
        <v>130</v>
      </c>
      <c r="N405" s="136" t="s">
        <v>330</v>
      </c>
      <c r="O405" s="137">
        <v>601</v>
      </c>
    </row>
    <row r="406" spans="1:15" ht="15" customHeight="1">
      <c r="A406" s="15" t="str">
        <f t="shared" si="9"/>
        <v>N</v>
      </c>
      <c r="B406" s="35"/>
      <c r="C406" s="38" t="s">
        <v>1386</v>
      </c>
      <c r="D406" s="38" t="s">
        <v>2001</v>
      </c>
      <c r="E406" s="38"/>
      <c r="F406" s="38" t="s">
        <v>2002</v>
      </c>
      <c r="G406" s="38"/>
      <c r="H406" s="38"/>
      <c r="I406" s="44">
        <v>164.99</v>
      </c>
      <c r="J406" s="16" t="s">
        <v>130</v>
      </c>
      <c r="N406" s="136" t="s">
        <v>331</v>
      </c>
      <c r="O406" s="137">
        <v>602</v>
      </c>
    </row>
    <row r="407" spans="1:15" ht="15" customHeight="1">
      <c r="A407" s="15" t="str">
        <f t="shared" si="9"/>
        <v>N</v>
      </c>
      <c r="B407" s="35"/>
      <c r="C407" s="38" t="s">
        <v>1386</v>
      </c>
      <c r="D407" s="38" t="s">
        <v>2003</v>
      </c>
      <c r="E407" s="38"/>
      <c r="F407" s="38" t="s">
        <v>2004</v>
      </c>
      <c r="G407" s="38"/>
      <c r="H407" s="38"/>
      <c r="I407" s="44">
        <v>22.56</v>
      </c>
      <c r="J407" s="16" t="s">
        <v>130</v>
      </c>
      <c r="N407" s="141" t="s">
        <v>332</v>
      </c>
      <c r="O407" s="142">
        <v>603</v>
      </c>
    </row>
    <row r="408" spans="1:15" ht="15" customHeight="1">
      <c r="A408" s="15" t="str">
        <f t="shared" si="9"/>
        <v>N</v>
      </c>
      <c r="B408" s="35"/>
      <c r="C408" s="38" t="s">
        <v>1386</v>
      </c>
      <c r="D408" s="38" t="s">
        <v>2005</v>
      </c>
      <c r="E408" s="38"/>
      <c r="F408" s="38" t="s">
        <v>2006</v>
      </c>
      <c r="G408" s="38"/>
      <c r="H408" s="38"/>
      <c r="I408" s="44">
        <v>45.23</v>
      </c>
      <c r="J408" s="16" t="s">
        <v>130</v>
      </c>
      <c r="N408" s="136" t="s">
        <v>333</v>
      </c>
      <c r="O408" s="137">
        <v>604</v>
      </c>
    </row>
    <row r="409" spans="1:15" ht="15" customHeight="1">
      <c r="A409" s="15" t="str">
        <f t="shared" si="9"/>
        <v>N</v>
      </c>
      <c r="B409" s="35"/>
      <c r="C409" s="38" t="s">
        <v>1386</v>
      </c>
      <c r="D409" s="38" t="s">
        <v>2007</v>
      </c>
      <c r="E409" s="38"/>
      <c r="F409" s="38" t="s">
        <v>2008</v>
      </c>
      <c r="G409" s="38"/>
      <c r="H409" s="38"/>
      <c r="I409" s="44">
        <v>5.04</v>
      </c>
      <c r="J409" s="16" t="s">
        <v>130</v>
      </c>
      <c r="N409" s="136" t="s">
        <v>334</v>
      </c>
      <c r="O409" s="137">
        <v>605</v>
      </c>
    </row>
    <row r="410" spans="1:15" ht="15" customHeight="1">
      <c r="A410" s="15" t="str">
        <f t="shared" si="9"/>
        <v>N</v>
      </c>
      <c r="B410" s="35"/>
      <c r="C410" s="38" t="s">
        <v>1386</v>
      </c>
      <c r="D410" s="38" t="s">
        <v>2009</v>
      </c>
      <c r="E410" s="38"/>
      <c r="F410" s="38" t="s">
        <v>2010</v>
      </c>
      <c r="G410" s="38"/>
      <c r="H410" s="38"/>
      <c r="I410" s="44">
        <v>178.61</v>
      </c>
      <c r="J410" s="16" t="s">
        <v>130</v>
      </c>
      <c r="N410" s="136" t="s">
        <v>335</v>
      </c>
      <c r="O410" s="137">
        <v>606</v>
      </c>
    </row>
    <row r="411" spans="1:15" ht="15" customHeight="1">
      <c r="A411" s="15" t="str">
        <f t="shared" si="9"/>
        <v>N</v>
      </c>
      <c r="B411" s="35"/>
      <c r="C411" s="38" t="s">
        <v>1386</v>
      </c>
      <c r="D411" s="38" t="s">
        <v>2011</v>
      </c>
      <c r="E411" s="38"/>
      <c r="F411" s="38" t="s">
        <v>2012</v>
      </c>
      <c r="G411" s="38"/>
      <c r="H411" s="38"/>
      <c r="I411" s="44">
        <v>15.41</v>
      </c>
      <c r="J411" s="16" t="s">
        <v>130</v>
      </c>
      <c r="N411" s="136" t="s">
        <v>336</v>
      </c>
      <c r="O411" s="137">
        <v>607</v>
      </c>
    </row>
    <row r="412" spans="1:15" ht="15" customHeight="1">
      <c r="A412" s="15" t="str">
        <f t="shared" si="9"/>
        <v>N</v>
      </c>
      <c r="B412" s="35"/>
      <c r="C412" s="38" t="s">
        <v>1386</v>
      </c>
      <c r="D412" s="38" t="s">
        <v>2013</v>
      </c>
      <c r="E412" s="38"/>
      <c r="F412" s="38" t="s">
        <v>2014</v>
      </c>
      <c r="G412" s="38"/>
      <c r="H412" s="38"/>
      <c r="I412" s="44">
        <v>4.91</v>
      </c>
      <c r="J412" s="16" t="s">
        <v>130</v>
      </c>
      <c r="N412" s="136" t="s">
        <v>337</v>
      </c>
      <c r="O412" s="137">
        <v>608</v>
      </c>
    </row>
    <row r="413" spans="1:15" ht="15" customHeight="1">
      <c r="A413" s="15" t="str">
        <f t="shared" si="9"/>
        <v>N</v>
      </c>
      <c r="B413" s="35"/>
      <c r="C413" s="38" t="s">
        <v>1386</v>
      </c>
      <c r="D413" s="38" t="s">
        <v>2015</v>
      </c>
      <c r="E413" s="38"/>
      <c r="F413" s="38" t="s">
        <v>2016</v>
      </c>
      <c r="G413" s="38"/>
      <c r="H413" s="38"/>
      <c r="I413" s="44">
        <v>27.85</v>
      </c>
      <c r="J413" s="16" t="s">
        <v>130</v>
      </c>
      <c r="N413" s="141" t="s">
        <v>338</v>
      </c>
      <c r="O413" s="137">
        <v>609</v>
      </c>
    </row>
    <row r="414" spans="1:15" ht="15" customHeight="1">
      <c r="A414" s="15" t="str">
        <f t="shared" si="9"/>
        <v>N</v>
      </c>
      <c r="B414" s="35"/>
      <c r="C414" s="38" t="s">
        <v>1386</v>
      </c>
      <c r="D414" s="38" t="s">
        <v>2017</v>
      </c>
      <c r="E414" s="38"/>
      <c r="F414" s="38" t="s">
        <v>2018</v>
      </c>
      <c r="G414" s="38"/>
      <c r="H414" s="38"/>
      <c r="I414" s="44">
        <v>6.3</v>
      </c>
      <c r="J414" s="16" t="s">
        <v>130</v>
      </c>
      <c r="N414" s="141" t="s">
        <v>339</v>
      </c>
      <c r="O414" s="137">
        <v>610</v>
      </c>
    </row>
    <row r="415" spans="1:15" ht="15" customHeight="1">
      <c r="A415" s="15" t="str">
        <f t="shared" si="9"/>
        <v>N</v>
      </c>
      <c r="B415" s="35"/>
      <c r="C415" s="38" t="s">
        <v>1386</v>
      </c>
      <c r="D415" s="38" t="s">
        <v>2019</v>
      </c>
      <c r="E415" s="38"/>
      <c r="F415" s="38" t="s">
        <v>2020</v>
      </c>
      <c r="G415" s="38"/>
      <c r="H415" s="38"/>
      <c r="I415" s="44">
        <v>7.37</v>
      </c>
      <c r="J415" s="16" t="s">
        <v>130</v>
      </c>
      <c r="N415" s="136" t="s">
        <v>340</v>
      </c>
      <c r="O415" s="137">
        <v>611</v>
      </c>
    </row>
    <row r="416" spans="1:15" ht="15" customHeight="1">
      <c r="A416" s="15" t="str">
        <f t="shared" si="9"/>
        <v>N</v>
      </c>
      <c r="B416" s="35"/>
      <c r="C416" s="38" t="s">
        <v>1386</v>
      </c>
      <c r="D416" s="38" t="s">
        <v>2021</v>
      </c>
      <c r="E416" s="38"/>
      <c r="F416" s="38" t="s">
        <v>2022</v>
      </c>
      <c r="G416" s="38"/>
      <c r="H416" s="38"/>
      <c r="I416" s="44">
        <v>12.04</v>
      </c>
      <c r="J416" s="16" t="s">
        <v>130</v>
      </c>
      <c r="N416" s="136" t="s">
        <v>341</v>
      </c>
      <c r="O416" s="137">
        <v>612</v>
      </c>
    </row>
    <row r="417" spans="1:15" ht="15" customHeight="1">
      <c r="A417" s="15" t="str">
        <f t="shared" si="9"/>
        <v>N</v>
      </c>
      <c r="B417" s="35"/>
      <c r="C417" s="38" t="s">
        <v>1386</v>
      </c>
      <c r="D417" s="38" t="s">
        <v>2023</v>
      </c>
      <c r="E417" s="38"/>
      <c r="F417" s="38" t="s">
        <v>2024</v>
      </c>
      <c r="G417" s="38"/>
      <c r="H417" s="38"/>
      <c r="I417" s="44">
        <v>5.22</v>
      </c>
      <c r="J417" s="16" t="s">
        <v>130</v>
      </c>
      <c r="N417" s="136" t="s">
        <v>1327</v>
      </c>
      <c r="O417" s="137">
        <v>613</v>
      </c>
    </row>
    <row r="418" spans="1:15" ht="15" customHeight="1">
      <c r="A418" s="15" t="str">
        <f t="shared" si="9"/>
        <v>N</v>
      </c>
      <c r="B418" s="35"/>
      <c r="C418" s="38" t="s">
        <v>1386</v>
      </c>
      <c r="D418" s="38" t="s">
        <v>2025</v>
      </c>
      <c r="E418" s="38"/>
      <c r="F418" s="38" t="s">
        <v>2026</v>
      </c>
      <c r="G418" s="38"/>
      <c r="H418" s="38"/>
      <c r="I418" s="44">
        <v>3.36</v>
      </c>
      <c r="J418" s="16" t="s">
        <v>130</v>
      </c>
      <c r="N418" s="136" t="s">
        <v>342</v>
      </c>
      <c r="O418" s="137">
        <v>614</v>
      </c>
    </row>
    <row r="419" spans="1:15" ht="15" customHeight="1">
      <c r="A419" s="15" t="str">
        <f t="shared" si="9"/>
        <v>N</v>
      </c>
      <c r="B419" s="35"/>
      <c r="C419" s="38" t="s">
        <v>1386</v>
      </c>
      <c r="D419" s="38" t="s">
        <v>9825</v>
      </c>
      <c r="E419" s="38"/>
      <c r="F419" s="38" t="s">
        <v>9826</v>
      </c>
      <c r="G419" s="38"/>
      <c r="H419" s="38"/>
      <c r="I419" s="44">
        <v>20.67</v>
      </c>
      <c r="J419" s="16" t="s">
        <v>130</v>
      </c>
      <c r="N419" s="136" t="s">
        <v>343</v>
      </c>
      <c r="O419" s="137">
        <v>615</v>
      </c>
    </row>
    <row r="420" spans="1:15" ht="15" customHeight="1">
      <c r="A420" s="15" t="str">
        <f t="shared" si="9"/>
        <v>N</v>
      </c>
      <c r="B420" s="35"/>
      <c r="C420" s="38" t="s">
        <v>1386</v>
      </c>
      <c r="D420" s="38" t="s">
        <v>2027</v>
      </c>
      <c r="E420" s="38"/>
      <c r="F420" s="38" t="s">
        <v>2028</v>
      </c>
      <c r="G420" s="38"/>
      <c r="H420" s="38"/>
      <c r="I420" s="44">
        <v>22.91</v>
      </c>
      <c r="J420" s="16" t="s">
        <v>130</v>
      </c>
      <c r="N420" s="136" t="s">
        <v>344</v>
      </c>
      <c r="O420" s="137">
        <v>616</v>
      </c>
    </row>
    <row r="421" spans="1:15" ht="15" customHeight="1">
      <c r="A421" s="15" t="str">
        <f t="shared" si="9"/>
        <v>N</v>
      </c>
      <c r="B421" s="35"/>
      <c r="C421" s="38" t="s">
        <v>1386</v>
      </c>
      <c r="D421" s="38" t="s">
        <v>2029</v>
      </c>
      <c r="E421" s="38"/>
      <c r="F421" s="38" t="s">
        <v>2030</v>
      </c>
      <c r="G421" s="38"/>
      <c r="H421" s="38"/>
      <c r="I421" s="44">
        <v>11.32</v>
      </c>
      <c r="J421" s="16" t="s">
        <v>130</v>
      </c>
      <c r="N421" s="136" t="s">
        <v>1328</v>
      </c>
      <c r="O421" s="137">
        <v>617</v>
      </c>
    </row>
    <row r="422" spans="1:15" ht="15" customHeight="1">
      <c r="A422" s="15" t="str">
        <f t="shared" si="9"/>
        <v>N</v>
      </c>
      <c r="B422" s="35"/>
      <c r="C422" s="38" t="s">
        <v>1386</v>
      </c>
      <c r="D422" s="38" t="s">
        <v>2031</v>
      </c>
      <c r="E422" s="38"/>
      <c r="F422" s="38" t="s">
        <v>2032</v>
      </c>
      <c r="G422" s="38"/>
      <c r="H422" s="38"/>
      <c r="I422" s="44">
        <v>7.03</v>
      </c>
      <c r="J422" s="16" t="s">
        <v>130</v>
      </c>
      <c r="N422" s="136" t="s">
        <v>151</v>
      </c>
      <c r="O422" s="137">
        <v>328</v>
      </c>
    </row>
    <row r="423" spans="1:15" ht="15" customHeight="1">
      <c r="A423" s="15" t="str">
        <f t="shared" si="9"/>
        <v>N</v>
      </c>
      <c r="B423" s="35"/>
      <c r="C423" s="38" t="s">
        <v>1386</v>
      </c>
      <c r="D423" s="38" t="s">
        <v>2033</v>
      </c>
      <c r="E423" s="38"/>
      <c r="F423" s="38" t="s">
        <v>2034</v>
      </c>
      <c r="G423" s="38"/>
      <c r="H423" s="38"/>
      <c r="I423" s="44">
        <v>40.07</v>
      </c>
      <c r="J423" s="16" t="s">
        <v>130</v>
      </c>
      <c r="N423" s="136" t="s">
        <v>152</v>
      </c>
      <c r="O423" s="137">
        <v>329</v>
      </c>
    </row>
    <row r="424" spans="1:15" ht="15" customHeight="1">
      <c r="A424" s="15" t="str">
        <f t="shared" si="9"/>
        <v>N</v>
      </c>
      <c r="B424" s="35"/>
      <c r="C424" s="38" t="s">
        <v>1386</v>
      </c>
      <c r="D424" s="38" t="s">
        <v>2035</v>
      </c>
      <c r="E424" s="38"/>
      <c r="F424" s="38" t="s">
        <v>2036</v>
      </c>
      <c r="G424" s="38"/>
      <c r="H424" s="38"/>
      <c r="I424" s="44">
        <v>18.579999999999998</v>
      </c>
      <c r="J424" s="16" t="s">
        <v>130</v>
      </c>
      <c r="N424" s="136" t="s">
        <v>153</v>
      </c>
      <c r="O424" s="137">
        <v>330</v>
      </c>
    </row>
    <row r="425" spans="1:15" ht="15" customHeight="1">
      <c r="A425" s="15" t="str">
        <f t="shared" si="9"/>
        <v>N</v>
      </c>
      <c r="B425" s="35"/>
      <c r="C425" s="38" t="s">
        <v>1386</v>
      </c>
      <c r="D425" s="38" t="s">
        <v>2037</v>
      </c>
      <c r="E425" s="38"/>
      <c r="F425" s="38" t="s">
        <v>2038</v>
      </c>
      <c r="G425" s="38"/>
      <c r="H425" s="38"/>
      <c r="I425" s="44">
        <v>6.23</v>
      </c>
      <c r="J425" s="16" t="s">
        <v>130</v>
      </c>
      <c r="N425" s="136" t="s">
        <v>154</v>
      </c>
      <c r="O425" s="137">
        <v>331</v>
      </c>
    </row>
    <row r="426" spans="1:15" ht="15" customHeight="1">
      <c r="A426" s="15" t="str">
        <f t="shared" si="9"/>
        <v>N</v>
      </c>
      <c r="B426" s="35"/>
      <c r="C426" s="38" t="s">
        <v>1386</v>
      </c>
      <c r="D426" s="38" t="s">
        <v>2039</v>
      </c>
      <c r="E426" s="38"/>
      <c r="F426" s="38" t="s">
        <v>2040</v>
      </c>
      <c r="G426" s="38"/>
      <c r="H426" s="38"/>
      <c r="I426" s="44">
        <v>0.25</v>
      </c>
      <c r="J426" s="16" t="s">
        <v>130</v>
      </c>
      <c r="N426" s="138" t="s">
        <v>583</v>
      </c>
      <c r="O426" s="139">
        <v>332</v>
      </c>
    </row>
    <row r="427" spans="1:15" ht="15" customHeight="1">
      <c r="A427" s="15" t="str">
        <f t="shared" si="9"/>
        <v>N</v>
      </c>
      <c r="B427" s="35"/>
      <c r="C427" s="38" t="s">
        <v>1386</v>
      </c>
      <c r="D427" s="38" t="s">
        <v>2041</v>
      </c>
      <c r="E427" s="38"/>
      <c r="F427" s="38" t="s">
        <v>2042</v>
      </c>
      <c r="G427" s="38"/>
      <c r="H427" s="38"/>
      <c r="I427" s="44">
        <v>5.39</v>
      </c>
      <c r="J427" s="16" t="s">
        <v>130</v>
      </c>
      <c r="N427" s="136" t="s">
        <v>155</v>
      </c>
      <c r="O427" s="137">
        <v>333</v>
      </c>
    </row>
    <row r="428" spans="1:15" ht="15" customHeight="1">
      <c r="A428" s="15" t="str">
        <f t="shared" si="9"/>
        <v>N</v>
      </c>
      <c r="B428" s="35"/>
      <c r="C428" s="38" t="s">
        <v>1386</v>
      </c>
      <c r="D428" s="38" t="s">
        <v>2043</v>
      </c>
      <c r="E428" s="38"/>
      <c r="F428" s="38" t="s">
        <v>2044</v>
      </c>
      <c r="G428" s="38"/>
      <c r="H428" s="38"/>
      <c r="I428" s="44">
        <v>10</v>
      </c>
      <c r="J428" s="16" t="s">
        <v>130</v>
      </c>
      <c r="N428" s="138" t="s">
        <v>584</v>
      </c>
      <c r="O428" s="139">
        <v>334</v>
      </c>
    </row>
    <row r="429" spans="1:15" ht="15" customHeight="1">
      <c r="A429" s="15" t="str">
        <f t="shared" si="9"/>
        <v>N</v>
      </c>
      <c r="B429" s="35"/>
      <c r="C429" s="38" t="s">
        <v>1386</v>
      </c>
      <c r="D429" s="38" t="s">
        <v>9827</v>
      </c>
      <c r="E429" s="38"/>
      <c r="F429" s="38" t="s">
        <v>9828</v>
      </c>
      <c r="G429" s="38"/>
      <c r="H429" s="38"/>
      <c r="I429" s="44">
        <v>3.36</v>
      </c>
      <c r="J429" s="16" t="s">
        <v>130</v>
      </c>
      <c r="N429" s="136" t="s">
        <v>156</v>
      </c>
      <c r="O429" s="137">
        <v>335</v>
      </c>
    </row>
    <row r="430" spans="1:15" ht="15" customHeight="1">
      <c r="A430" s="15" t="str">
        <f t="shared" si="9"/>
        <v>N</v>
      </c>
      <c r="B430" s="35"/>
      <c r="C430" s="38" t="s">
        <v>1386</v>
      </c>
      <c r="D430" s="38" t="s">
        <v>2045</v>
      </c>
      <c r="E430" s="38"/>
      <c r="F430" s="38" t="s">
        <v>2046</v>
      </c>
      <c r="G430" s="38"/>
      <c r="H430" s="38"/>
      <c r="I430" s="44">
        <v>4.5599999999999996</v>
      </c>
      <c r="J430" s="16" t="s">
        <v>130</v>
      </c>
      <c r="N430" s="136" t="s">
        <v>157</v>
      </c>
      <c r="O430" s="137">
        <v>336</v>
      </c>
    </row>
    <row r="431" spans="1:15" ht="15" customHeight="1">
      <c r="A431" s="15" t="str">
        <f t="shared" si="9"/>
        <v>N</v>
      </c>
      <c r="B431" s="35"/>
      <c r="C431" s="38" t="s">
        <v>1386</v>
      </c>
      <c r="D431" s="38" t="s">
        <v>2047</v>
      </c>
      <c r="E431" s="38"/>
      <c r="F431" s="38" t="s">
        <v>2048</v>
      </c>
      <c r="G431" s="38"/>
      <c r="H431" s="38"/>
      <c r="I431" s="44">
        <v>2.23</v>
      </c>
      <c r="J431" s="16" t="s">
        <v>130</v>
      </c>
      <c r="N431" s="136" t="s">
        <v>158</v>
      </c>
      <c r="O431" s="137">
        <v>337</v>
      </c>
    </row>
    <row r="432" spans="1:15" ht="15" customHeight="1">
      <c r="A432" s="15" t="str">
        <f t="shared" si="9"/>
        <v>N</v>
      </c>
      <c r="B432" s="35"/>
      <c r="C432" s="38" t="s">
        <v>1386</v>
      </c>
      <c r="D432" s="38" t="s">
        <v>2049</v>
      </c>
      <c r="E432" s="38"/>
      <c r="F432" s="38" t="s">
        <v>2050</v>
      </c>
      <c r="G432" s="38"/>
      <c r="H432" s="38"/>
      <c r="I432" s="44">
        <v>12.05</v>
      </c>
      <c r="J432" s="16" t="s">
        <v>130</v>
      </c>
      <c r="N432" s="136" t="s">
        <v>159</v>
      </c>
      <c r="O432" s="137">
        <v>338</v>
      </c>
    </row>
    <row r="433" spans="1:15" ht="15" customHeight="1">
      <c r="A433" s="15" t="str">
        <f t="shared" si="9"/>
        <v>N</v>
      </c>
      <c r="B433" s="35"/>
      <c r="C433" s="38" t="s">
        <v>1386</v>
      </c>
      <c r="D433" s="38" t="s">
        <v>2051</v>
      </c>
      <c r="E433" s="38"/>
      <c r="F433" s="38" t="s">
        <v>2052</v>
      </c>
      <c r="G433" s="38"/>
      <c r="H433" s="38"/>
      <c r="I433" s="44">
        <v>1.68</v>
      </c>
      <c r="J433" s="16" t="s">
        <v>130</v>
      </c>
      <c r="N433" s="136" t="s">
        <v>160</v>
      </c>
      <c r="O433" s="137">
        <v>339</v>
      </c>
    </row>
    <row r="434" spans="1:15" ht="15" customHeight="1">
      <c r="A434" s="15" t="str">
        <f t="shared" si="9"/>
        <v>N</v>
      </c>
      <c r="B434" s="35"/>
      <c r="C434" s="38" t="s">
        <v>1386</v>
      </c>
      <c r="D434" s="38" t="s">
        <v>2053</v>
      </c>
      <c r="E434" s="38"/>
      <c r="F434" s="38" t="s">
        <v>2054</v>
      </c>
      <c r="G434" s="38"/>
      <c r="H434" s="38"/>
      <c r="I434" s="44">
        <v>7.8</v>
      </c>
      <c r="J434" s="16" t="s">
        <v>130</v>
      </c>
      <c r="N434" s="136" t="s">
        <v>161</v>
      </c>
      <c r="O434" s="137">
        <v>340</v>
      </c>
    </row>
    <row r="435" spans="1:15" ht="15" customHeight="1">
      <c r="A435" s="15" t="str">
        <f t="shared" si="9"/>
        <v>N</v>
      </c>
      <c r="B435" s="35"/>
      <c r="C435" s="38" t="s">
        <v>1386</v>
      </c>
      <c r="D435" s="38" t="s">
        <v>2055</v>
      </c>
      <c r="E435" s="38"/>
      <c r="F435" s="38" t="s">
        <v>2056</v>
      </c>
      <c r="G435" s="38"/>
      <c r="H435" s="38"/>
      <c r="I435" s="44">
        <v>26.41</v>
      </c>
      <c r="J435" s="16" t="s">
        <v>130</v>
      </c>
      <c r="N435" s="136" t="s">
        <v>162</v>
      </c>
      <c r="O435" s="137">
        <v>341</v>
      </c>
    </row>
    <row r="436" spans="1:15" ht="15" customHeight="1">
      <c r="A436" s="15" t="str">
        <f t="shared" si="9"/>
        <v>N</v>
      </c>
      <c r="B436" s="35"/>
      <c r="C436" s="38" t="s">
        <v>1386</v>
      </c>
      <c r="D436" s="38" t="s">
        <v>2057</v>
      </c>
      <c r="E436" s="38"/>
      <c r="F436" s="38" t="s">
        <v>2058</v>
      </c>
      <c r="G436" s="38"/>
      <c r="H436" s="38"/>
      <c r="I436" s="44">
        <v>5.04</v>
      </c>
      <c r="J436" s="16" t="s">
        <v>130</v>
      </c>
      <c r="N436" s="136" t="s">
        <v>163</v>
      </c>
      <c r="O436" s="137">
        <v>342</v>
      </c>
    </row>
    <row r="437" spans="1:15" ht="15" customHeight="1">
      <c r="A437" s="15" t="str">
        <f t="shared" si="9"/>
        <v>N</v>
      </c>
      <c r="B437" s="35"/>
      <c r="C437" s="38" t="s">
        <v>1386</v>
      </c>
      <c r="D437" s="38" t="s">
        <v>2059</v>
      </c>
      <c r="E437" s="38"/>
      <c r="F437" s="38" t="s">
        <v>2060</v>
      </c>
      <c r="G437" s="38"/>
      <c r="H437" s="38"/>
      <c r="I437" s="44">
        <v>10.79</v>
      </c>
      <c r="J437" s="16" t="s">
        <v>130</v>
      </c>
      <c r="N437" s="136" t="s">
        <v>164</v>
      </c>
      <c r="O437" s="137">
        <v>343</v>
      </c>
    </row>
    <row r="438" spans="1:15" ht="15" customHeight="1">
      <c r="A438" s="15" t="str">
        <f t="shared" si="9"/>
        <v>N</v>
      </c>
      <c r="B438" s="35"/>
      <c r="C438" s="38" t="s">
        <v>1386</v>
      </c>
      <c r="D438" s="38" t="s">
        <v>2061</v>
      </c>
      <c r="E438" s="38"/>
      <c r="F438" s="38" t="s">
        <v>2062</v>
      </c>
      <c r="G438" s="38"/>
      <c r="H438" s="38"/>
      <c r="I438" s="44">
        <v>77.819999999999993</v>
      </c>
      <c r="J438" s="16" t="s">
        <v>130</v>
      </c>
      <c r="N438" s="136" t="s">
        <v>165</v>
      </c>
      <c r="O438" s="137">
        <v>344</v>
      </c>
    </row>
    <row r="439" spans="1:15" ht="15" customHeight="1">
      <c r="A439" s="15" t="str">
        <f t="shared" si="9"/>
        <v>N</v>
      </c>
      <c r="B439" s="35"/>
      <c r="C439" s="38" t="s">
        <v>1386</v>
      </c>
      <c r="D439" s="38" t="s">
        <v>9829</v>
      </c>
      <c r="E439" s="38"/>
      <c r="F439" s="38" t="s">
        <v>9830</v>
      </c>
      <c r="G439" s="38"/>
      <c r="H439" s="38"/>
      <c r="I439" s="44">
        <v>43.78</v>
      </c>
      <c r="J439" s="16" t="s">
        <v>130</v>
      </c>
      <c r="N439" s="136" t="s">
        <v>166</v>
      </c>
      <c r="O439" s="137">
        <v>345</v>
      </c>
    </row>
    <row r="440" spans="1:15" ht="15" customHeight="1">
      <c r="A440" s="15" t="str">
        <f t="shared" si="9"/>
        <v>N</v>
      </c>
      <c r="B440" s="35"/>
      <c r="C440" s="38" t="s">
        <v>1386</v>
      </c>
      <c r="D440" s="38" t="s">
        <v>2063</v>
      </c>
      <c r="E440" s="38"/>
      <c r="F440" s="38" t="s">
        <v>2064</v>
      </c>
      <c r="G440" s="38"/>
      <c r="H440" s="38"/>
      <c r="I440" s="44">
        <v>5.04</v>
      </c>
      <c r="J440" s="16" t="s">
        <v>130</v>
      </c>
      <c r="N440" s="136" t="s">
        <v>167</v>
      </c>
      <c r="O440" s="137">
        <v>346</v>
      </c>
    </row>
    <row r="441" spans="1:15" ht="15" customHeight="1">
      <c r="A441" s="15" t="str">
        <f t="shared" si="9"/>
        <v>N</v>
      </c>
      <c r="B441" s="35"/>
      <c r="C441" s="38" t="s">
        <v>1386</v>
      </c>
      <c r="D441" s="38" t="s">
        <v>2065</v>
      </c>
      <c r="E441" s="38"/>
      <c r="F441" s="38" t="s">
        <v>2066</v>
      </c>
      <c r="G441" s="38"/>
      <c r="H441" s="38"/>
      <c r="I441" s="44">
        <v>4.54</v>
      </c>
      <c r="J441" s="16" t="s">
        <v>130</v>
      </c>
      <c r="N441" s="136" t="s">
        <v>168</v>
      </c>
      <c r="O441" s="137">
        <v>347</v>
      </c>
    </row>
    <row r="442" spans="1:15" ht="15" customHeight="1">
      <c r="A442" s="15" t="str">
        <f t="shared" si="9"/>
        <v>N</v>
      </c>
      <c r="B442" s="35"/>
      <c r="C442" s="38" t="s">
        <v>1386</v>
      </c>
      <c r="D442" s="38" t="s">
        <v>2067</v>
      </c>
      <c r="E442" s="38"/>
      <c r="F442" s="38" t="s">
        <v>2068</v>
      </c>
      <c r="G442" s="38"/>
      <c r="H442" s="38"/>
      <c r="I442" s="44">
        <v>22.21</v>
      </c>
      <c r="J442" s="16" t="s">
        <v>130</v>
      </c>
      <c r="N442" s="136" t="s">
        <v>169</v>
      </c>
      <c r="O442" s="137">
        <v>348</v>
      </c>
    </row>
    <row r="443" spans="1:15" ht="15" customHeight="1">
      <c r="A443" s="15" t="str">
        <f t="shared" si="9"/>
        <v>N</v>
      </c>
      <c r="B443" s="35"/>
      <c r="C443" s="38" t="s">
        <v>1386</v>
      </c>
      <c r="D443" s="38" t="s">
        <v>2069</v>
      </c>
      <c r="E443" s="38"/>
      <c r="F443" s="38" t="s">
        <v>2070</v>
      </c>
      <c r="G443" s="38"/>
      <c r="H443" s="38"/>
      <c r="I443" s="44">
        <v>2.99</v>
      </c>
      <c r="J443" s="16" t="s">
        <v>130</v>
      </c>
      <c r="N443" s="136" t="s">
        <v>170</v>
      </c>
      <c r="O443" s="137">
        <v>349</v>
      </c>
    </row>
    <row r="444" spans="1:15" ht="15" customHeight="1">
      <c r="A444" s="15" t="str">
        <f t="shared" si="9"/>
        <v>N</v>
      </c>
      <c r="B444" s="35"/>
      <c r="C444" s="38" t="s">
        <v>1386</v>
      </c>
      <c r="D444" s="38" t="s">
        <v>2071</v>
      </c>
      <c r="E444" s="38"/>
      <c r="F444" s="38" t="s">
        <v>2072</v>
      </c>
      <c r="G444" s="38"/>
      <c r="H444" s="38"/>
      <c r="I444" s="44">
        <v>5.23</v>
      </c>
      <c r="J444" s="16" t="s">
        <v>130</v>
      </c>
      <c r="N444" s="136" t="s">
        <v>171</v>
      </c>
      <c r="O444" s="137">
        <v>350</v>
      </c>
    </row>
    <row r="445" spans="1:15" ht="15" customHeight="1">
      <c r="A445" s="15" t="str">
        <f t="shared" si="9"/>
        <v>N</v>
      </c>
      <c r="B445" s="35"/>
      <c r="C445" s="38" t="s">
        <v>1386</v>
      </c>
      <c r="D445" s="38" t="s">
        <v>2073</v>
      </c>
      <c r="E445" s="38"/>
      <c r="F445" s="38" t="s">
        <v>2074</v>
      </c>
      <c r="G445" s="38"/>
      <c r="H445" s="38"/>
      <c r="I445" s="44">
        <v>24.88</v>
      </c>
      <c r="J445" s="16" t="s">
        <v>130</v>
      </c>
      <c r="N445" s="136" t="s">
        <v>172</v>
      </c>
      <c r="O445" s="137">
        <v>351</v>
      </c>
    </row>
    <row r="446" spans="1:15" ht="15" customHeight="1">
      <c r="A446" s="15" t="str">
        <f t="shared" si="9"/>
        <v>N</v>
      </c>
      <c r="B446" s="35"/>
      <c r="C446" s="38" t="s">
        <v>1386</v>
      </c>
      <c r="D446" s="38" t="s">
        <v>2075</v>
      </c>
      <c r="E446" s="38"/>
      <c r="F446" s="38" t="s">
        <v>2076</v>
      </c>
      <c r="G446" s="38"/>
      <c r="H446" s="38"/>
      <c r="I446" s="44">
        <v>4.63</v>
      </c>
      <c r="J446" s="16" t="s">
        <v>130</v>
      </c>
      <c r="N446" s="136" t="s">
        <v>173</v>
      </c>
      <c r="O446" s="137">
        <v>352</v>
      </c>
    </row>
    <row r="447" spans="1:15" ht="15" customHeight="1">
      <c r="A447" s="15" t="str">
        <f t="shared" si="9"/>
        <v>N</v>
      </c>
      <c r="B447" s="35"/>
      <c r="C447" s="38" t="s">
        <v>1386</v>
      </c>
      <c r="D447" s="38" t="s">
        <v>2077</v>
      </c>
      <c r="E447" s="38"/>
      <c r="F447" s="38" t="s">
        <v>2078</v>
      </c>
      <c r="G447" s="38"/>
      <c r="H447" s="38"/>
      <c r="I447" s="44">
        <v>105.98</v>
      </c>
      <c r="J447" s="16" t="s">
        <v>130</v>
      </c>
      <c r="N447" s="136" t="s">
        <v>174</v>
      </c>
      <c r="O447" s="137">
        <v>353</v>
      </c>
    </row>
    <row r="448" spans="1:15" ht="15" customHeight="1">
      <c r="A448" s="15" t="str">
        <f t="shared" si="9"/>
        <v>N</v>
      </c>
      <c r="B448" s="35"/>
      <c r="C448" s="38" t="s">
        <v>1386</v>
      </c>
      <c r="D448" s="38" t="s">
        <v>9831</v>
      </c>
      <c r="E448" s="38"/>
      <c r="F448" s="38" t="s">
        <v>9832</v>
      </c>
      <c r="G448" s="38"/>
      <c r="H448" s="38"/>
      <c r="I448" s="44">
        <v>-2.29</v>
      </c>
      <c r="J448" s="16" t="s">
        <v>130</v>
      </c>
      <c r="N448" s="136" t="s">
        <v>175</v>
      </c>
      <c r="O448" s="137">
        <v>354</v>
      </c>
    </row>
    <row r="449" spans="1:15" ht="15" customHeight="1">
      <c r="A449" s="15" t="str">
        <f t="shared" si="9"/>
        <v>N</v>
      </c>
      <c r="B449" s="35"/>
      <c r="C449" s="38" t="s">
        <v>1386</v>
      </c>
      <c r="D449" s="38" t="s">
        <v>2079</v>
      </c>
      <c r="E449" s="38"/>
      <c r="F449" s="38" t="s">
        <v>2080</v>
      </c>
      <c r="G449" s="38"/>
      <c r="H449" s="38"/>
      <c r="I449" s="44">
        <v>4.3099999999999996</v>
      </c>
      <c r="J449" s="16" t="s">
        <v>130</v>
      </c>
      <c r="N449" s="136" t="s">
        <v>176</v>
      </c>
      <c r="O449" s="137">
        <v>355</v>
      </c>
    </row>
    <row r="450" spans="1:15" ht="15" customHeight="1">
      <c r="A450" s="15" t="str">
        <f t="shared" si="9"/>
        <v>N</v>
      </c>
      <c r="B450" s="35"/>
      <c r="C450" s="38" t="s">
        <v>1386</v>
      </c>
      <c r="D450" s="38" t="s">
        <v>2081</v>
      </c>
      <c r="E450" s="38"/>
      <c r="F450" s="38" t="s">
        <v>2082</v>
      </c>
      <c r="G450" s="38"/>
      <c r="H450" s="38"/>
      <c r="I450" s="44">
        <v>1.68</v>
      </c>
      <c r="J450" s="16" t="s">
        <v>130</v>
      </c>
      <c r="N450" s="136" t="s">
        <v>177</v>
      </c>
      <c r="O450" s="137">
        <v>356</v>
      </c>
    </row>
    <row r="451" spans="1:15" ht="15" customHeight="1">
      <c r="A451" s="15" t="str">
        <f t="shared" si="9"/>
        <v>N</v>
      </c>
      <c r="B451" s="35"/>
      <c r="C451" s="38" t="s">
        <v>1386</v>
      </c>
      <c r="D451" s="38" t="s">
        <v>2083</v>
      </c>
      <c r="E451" s="38"/>
      <c r="F451" s="38" t="s">
        <v>2084</v>
      </c>
      <c r="G451" s="38"/>
      <c r="H451" s="38"/>
      <c r="I451" s="44">
        <v>2.56</v>
      </c>
      <c r="J451" s="16" t="s">
        <v>130</v>
      </c>
      <c r="N451" s="136" t="s">
        <v>178</v>
      </c>
      <c r="O451" s="137">
        <v>357</v>
      </c>
    </row>
    <row r="452" spans="1:15" ht="15" customHeight="1">
      <c r="A452" s="15" t="str">
        <f t="shared" si="9"/>
        <v>N</v>
      </c>
      <c r="B452" s="35"/>
      <c r="C452" s="38" t="s">
        <v>1386</v>
      </c>
      <c r="D452" s="38" t="s">
        <v>2085</v>
      </c>
      <c r="E452" s="38"/>
      <c r="F452" s="38" t="s">
        <v>2086</v>
      </c>
      <c r="G452" s="38"/>
      <c r="H452" s="38"/>
      <c r="I452" s="44">
        <v>3.04</v>
      </c>
      <c r="J452" s="16" t="s">
        <v>130</v>
      </c>
      <c r="N452" s="136" t="s">
        <v>179</v>
      </c>
      <c r="O452" s="137">
        <v>358</v>
      </c>
    </row>
    <row r="453" spans="1:15" ht="15" customHeight="1">
      <c r="A453" s="15" t="str">
        <f t="shared" si="9"/>
        <v>N</v>
      </c>
      <c r="B453" s="35"/>
      <c r="C453" s="38" t="s">
        <v>1386</v>
      </c>
      <c r="D453" s="38" t="s">
        <v>2087</v>
      </c>
      <c r="E453" s="38"/>
      <c r="F453" s="38" t="s">
        <v>2088</v>
      </c>
      <c r="G453" s="38"/>
      <c r="H453" s="38"/>
      <c r="I453" s="44">
        <v>4.3600000000000003</v>
      </c>
      <c r="J453" s="16" t="s">
        <v>130</v>
      </c>
      <c r="N453" s="136" t="s">
        <v>180</v>
      </c>
      <c r="O453" s="137">
        <v>359</v>
      </c>
    </row>
    <row r="454" spans="1:15" ht="15" customHeight="1">
      <c r="A454" s="15" t="str">
        <f t="shared" si="9"/>
        <v>N</v>
      </c>
      <c r="B454" s="35"/>
      <c r="C454" s="38" t="s">
        <v>1386</v>
      </c>
      <c r="D454" s="38" t="s">
        <v>2089</v>
      </c>
      <c r="E454" s="38"/>
      <c r="F454" s="38" t="s">
        <v>2090</v>
      </c>
      <c r="G454" s="38"/>
      <c r="H454" s="38"/>
      <c r="I454" s="44">
        <v>80.430000000000007</v>
      </c>
      <c r="J454" s="16" t="s">
        <v>130</v>
      </c>
      <c r="N454" s="136" t="s">
        <v>181</v>
      </c>
      <c r="O454" s="137">
        <v>360</v>
      </c>
    </row>
    <row r="455" spans="1:15" ht="15" customHeight="1">
      <c r="A455" s="15" t="str">
        <f t="shared" ref="A455:A461" si="10">IFERROR((VLOOKUP(J455,N:O,2,0)),0)</f>
        <v>N</v>
      </c>
      <c r="B455" s="35"/>
      <c r="C455" s="35"/>
      <c r="D455" s="38" t="s">
        <v>2091</v>
      </c>
      <c r="E455" s="38"/>
      <c r="F455" s="38" t="s">
        <v>2092</v>
      </c>
      <c r="G455" s="35"/>
      <c r="H455" s="35"/>
      <c r="I455" s="44">
        <v>3.42</v>
      </c>
      <c r="J455" s="16" t="s">
        <v>130</v>
      </c>
      <c r="N455" s="136" t="s">
        <v>182</v>
      </c>
      <c r="O455" s="137">
        <v>362</v>
      </c>
    </row>
    <row r="456" spans="1:15" ht="15" customHeight="1">
      <c r="A456" s="15" t="str">
        <f t="shared" si="10"/>
        <v>N</v>
      </c>
      <c r="B456" s="35"/>
      <c r="C456" s="35"/>
      <c r="D456" s="38" t="s">
        <v>9833</v>
      </c>
      <c r="E456" s="38"/>
      <c r="F456" s="38" t="s">
        <v>9834</v>
      </c>
      <c r="G456" s="35"/>
      <c r="H456" s="35"/>
      <c r="I456" s="44">
        <v>16.2</v>
      </c>
      <c r="J456" s="16" t="s">
        <v>130</v>
      </c>
      <c r="N456" s="136" t="s">
        <v>182</v>
      </c>
      <c r="O456" s="137">
        <v>362</v>
      </c>
    </row>
    <row r="457" spans="1:15" ht="15" customHeight="1">
      <c r="A457" s="15" t="str">
        <f t="shared" si="10"/>
        <v>N</v>
      </c>
      <c r="B457" s="35"/>
      <c r="C457" s="35"/>
      <c r="D457" s="38" t="s">
        <v>9835</v>
      </c>
      <c r="E457" s="38"/>
      <c r="F457" s="38" t="s">
        <v>9836</v>
      </c>
      <c r="G457" s="35"/>
      <c r="H457" s="35"/>
      <c r="I457" s="44">
        <v>8.4</v>
      </c>
      <c r="J457" s="16" t="s">
        <v>130</v>
      </c>
      <c r="N457" s="136" t="s">
        <v>182</v>
      </c>
      <c r="O457" s="137">
        <v>362</v>
      </c>
    </row>
    <row r="458" spans="1:15" ht="15" customHeight="1">
      <c r="A458" s="15" t="str">
        <f t="shared" si="10"/>
        <v>N</v>
      </c>
      <c r="B458" s="35"/>
      <c r="C458" s="35"/>
      <c r="D458" s="38" t="s">
        <v>9837</v>
      </c>
      <c r="E458" s="38"/>
      <c r="F458" s="38" t="s">
        <v>9838</v>
      </c>
      <c r="G458" s="35"/>
      <c r="H458" s="35"/>
      <c r="I458" s="44">
        <v>0.55000000000000004</v>
      </c>
      <c r="J458" s="16" t="s">
        <v>130</v>
      </c>
      <c r="N458" s="136" t="s">
        <v>182</v>
      </c>
      <c r="O458" s="137">
        <v>362</v>
      </c>
    </row>
    <row r="459" spans="1:15" ht="15" customHeight="1">
      <c r="A459" s="15" t="str">
        <f t="shared" si="10"/>
        <v>N</v>
      </c>
      <c r="B459" s="35"/>
      <c r="C459" s="35"/>
      <c r="D459" s="38" t="s">
        <v>2093</v>
      </c>
      <c r="E459" s="38"/>
      <c r="F459" s="38" t="s">
        <v>2094</v>
      </c>
      <c r="G459" s="35"/>
      <c r="H459" s="35"/>
      <c r="I459" s="44">
        <v>187.62</v>
      </c>
      <c r="J459" s="16" t="s">
        <v>130</v>
      </c>
      <c r="N459" s="136" t="s">
        <v>182</v>
      </c>
      <c r="O459" s="137">
        <v>362</v>
      </c>
    </row>
    <row r="460" spans="1:15" ht="15" customHeight="1">
      <c r="A460" s="15" t="str">
        <f t="shared" si="10"/>
        <v>N</v>
      </c>
      <c r="B460" s="35"/>
      <c r="C460" s="35"/>
      <c r="D460" s="38" t="s">
        <v>1463</v>
      </c>
      <c r="E460" s="38"/>
      <c r="F460" s="38" t="s">
        <v>1464</v>
      </c>
      <c r="G460" s="35"/>
      <c r="H460" s="35"/>
      <c r="I460" s="44">
        <v>0.31</v>
      </c>
      <c r="J460" s="16" t="s">
        <v>130</v>
      </c>
      <c r="N460" s="136" t="s">
        <v>182</v>
      </c>
      <c r="O460" s="137">
        <v>362</v>
      </c>
    </row>
    <row r="461" spans="1:15" ht="15" customHeight="1">
      <c r="A461" s="15" t="str">
        <f t="shared" si="10"/>
        <v>N</v>
      </c>
      <c r="B461" s="35"/>
      <c r="C461" s="35"/>
      <c r="D461" s="35"/>
      <c r="E461" s="35"/>
      <c r="F461" s="35"/>
      <c r="G461" s="35"/>
      <c r="H461" s="35"/>
      <c r="I461" s="35"/>
      <c r="J461" s="16" t="s">
        <v>130</v>
      </c>
      <c r="N461" s="136" t="s">
        <v>182</v>
      </c>
      <c r="O461" s="137">
        <v>362</v>
      </c>
    </row>
    <row r="462" spans="1:15" ht="15" customHeight="1">
      <c r="A462" s="15">
        <v>315</v>
      </c>
      <c r="B462" s="38" t="s">
        <v>2095</v>
      </c>
      <c r="C462" s="35"/>
      <c r="D462" s="38" t="s">
        <v>2096</v>
      </c>
      <c r="E462" s="38"/>
      <c r="F462" s="35"/>
      <c r="G462" s="35"/>
      <c r="H462" s="35"/>
      <c r="I462" s="50">
        <f>SUM(I463:I468)</f>
        <v>73.210000000000008</v>
      </c>
      <c r="J462" s="16" t="s">
        <v>130</v>
      </c>
      <c r="N462" s="136" t="s">
        <v>183</v>
      </c>
      <c r="O462" s="137">
        <v>363</v>
      </c>
    </row>
    <row r="463" spans="1:15" ht="15" customHeight="1">
      <c r="A463" s="15" t="str">
        <f t="shared" ref="A463:A469" si="11">IFERROR((VLOOKUP(J463,N:O,2,0)),0)</f>
        <v>N</v>
      </c>
      <c r="B463" s="35"/>
      <c r="C463" s="38" t="s">
        <v>1386</v>
      </c>
      <c r="D463" s="38" t="s">
        <v>2097</v>
      </c>
      <c r="E463" s="38"/>
      <c r="F463" s="38" t="s">
        <v>2098</v>
      </c>
      <c r="G463" s="38"/>
      <c r="H463" s="38"/>
      <c r="I463" s="44">
        <v>20.82</v>
      </c>
      <c r="J463" s="16" t="s">
        <v>130</v>
      </c>
      <c r="N463" s="136" t="s">
        <v>184</v>
      </c>
      <c r="O463" s="137">
        <v>364</v>
      </c>
    </row>
    <row r="464" spans="1:15" ht="15" customHeight="1">
      <c r="A464" s="15" t="str">
        <f t="shared" si="11"/>
        <v>N</v>
      </c>
      <c r="B464" s="35"/>
      <c r="C464" s="38" t="s">
        <v>1386</v>
      </c>
      <c r="D464" s="38" t="s">
        <v>2099</v>
      </c>
      <c r="E464" s="38"/>
      <c r="F464" s="38" t="s">
        <v>2100</v>
      </c>
      <c r="G464" s="38"/>
      <c r="H464" s="38"/>
      <c r="I464" s="44">
        <v>3.36</v>
      </c>
      <c r="J464" s="16" t="s">
        <v>130</v>
      </c>
      <c r="N464" s="136" t="s">
        <v>185</v>
      </c>
      <c r="O464" s="137">
        <v>365</v>
      </c>
    </row>
    <row r="465" spans="1:15" ht="15" customHeight="1">
      <c r="A465" s="15" t="str">
        <f t="shared" si="11"/>
        <v>N</v>
      </c>
      <c r="B465" s="35"/>
      <c r="C465" s="38" t="s">
        <v>1386</v>
      </c>
      <c r="D465" s="38" t="s">
        <v>2101</v>
      </c>
      <c r="E465" s="38"/>
      <c r="F465" s="38" t="s">
        <v>2102</v>
      </c>
      <c r="G465" s="38"/>
      <c r="H465" s="38"/>
      <c r="I465" s="44">
        <v>4.3099999999999996</v>
      </c>
      <c r="J465" s="16" t="s">
        <v>130</v>
      </c>
      <c r="N465" s="136" t="s">
        <v>186</v>
      </c>
      <c r="O465" s="137">
        <v>366</v>
      </c>
    </row>
    <row r="466" spans="1:15" ht="15" customHeight="1">
      <c r="A466" s="15" t="str">
        <f t="shared" si="11"/>
        <v>N</v>
      </c>
      <c r="B466" s="35"/>
      <c r="C466" s="38" t="s">
        <v>1386</v>
      </c>
      <c r="D466" s="38" t="s">
        <v>2103</v>
      </c>
      <c r="E466" s="38"/>
      <c r="F466" s="38" t="s">
        <v>2104</v>
      </c>
      <c r="G466" s="38"/>
      <c r="H466" s="38"/>
      <c r="I466" s="44">
        <v>7.82</v>
      </c>
      <c r="J466" s="16" t="s">
        <v>130</v>
      </c>
      <c r="N466" s="136" t="s">
        <v>187</v>
      </c>
      <c r="O466" s="137">
        <v>367</v>
      </c>
    </row>
    <row r="467" spans="1:15" ht="15" customHeight="1">
      <c r="A467" s="15" t="str">
        <f t="shared" si="11"/>
        <v>N</v>
      </c>
      <c r="B467" s="35"/>
      <c r="C467" s="38" t="s">
        <v>1386</v>
      </c>
      <c r="D467" s="38" t="s">
        <v>2105</v>
      </c>
      <c r="E467" s="38"/>
      <c r="F467" s="38" t="s">
        <v>2106</v>
      </c>
      <c r="G467" s="38"/>
      <c r="H467" s="38"/>
      <c r="I467" s="44">
        <v>36.9</v>
      </c>
      <c r="J467" s="16" t="s">
        <v>130</v>
      </c>
      <c r="N467" s="136" t="s">
        <v>188</v>
      </c>
      <c r="O467" s="137">
        <v>368</v>
      </c>
    </row>
    <row r="468" spans="1:15" ht="15" customHeight="1">
      <c r="A468" s="15" t="str">
        <f t="shared" si="11"/>
        <v>N</v>
      </c>
      <c r="B468" s="35"/>
      <c r="C468" s="35"/>
      <c r="D468" s="35"/>
      <c r="E468" s="35"/>
      <c r="F468" s="35"/>
      <c r="G468" s="35"/>
      <c r="H468" s="35"/>
      <c r="I468" s="35"/>
      <c r="J468" s="16" t="s">
        <v>130</v>
      </c>
      <c r="N468" s="136" t="s">
        <v>189</v>
      </c>
      <c r="O468" s="137">
        <v>369</v>
      </c>
    </row>
    <row r="469" spans="1:15" ht="15" customHeight="1">
      <c r="A469" s="15" t="str">
        <f t="shared" si="11"/>
        <v>N</v>
      </c>
      <c r="B469" s="35"/>
      <c r="C469" s="35"/>
      <c r="D469" s="35"/>
      <c r="E469" s="35"/>
      <c r="F469" s="35"/>
      <c r="G469" s="35"/>
      <c r="H469" s="35"/>
      <c r="I469" s="35"/>
      <c r="J469" s="16" t="s">
        <v>130</v>
      </c>
      <c r="N469" s="136" t="s">
        <v>190</v>
      </c>
      <c r="O469" s="137">
        <v>370</v>
      </c>
    </row>
    <row r="470" spans="1:15" ht="15" customHeight="1">
      <c r="A470" s="15">
        <v>315</v>
      </c>
      <c r="B470" s="38" t="s">
        <v>2107</v>
      </c>
      <c r="C470" s="35"/>
      <c r="D470" s="38" t="s">
        <v>2108</v>
      </c>
      <c r="E470" s="38"/>
      <c r="F470" s="35"/>
      <c r="G470" s="35"/>
      <c r="H470" s="35"/>
      <c r="I470" s="50">
        <f>+I471</f>
        <v>13.31</v>
      </c>
      <c r="J470" s="16" t="s">
        <v>130</v>
      </c>
      <c r="N470" s="136" t="s">
        <v>191</v>
      </c>
      <c r="O470" s="137">
        <v>371</v>
      </c>
    </row>
    <row r="471" spans="1:15" ht="15" customHeight="1">
      <c r="A471" s="15" t="str">
        <f>IFERROR((VLOOKUP(J471,N:O,2,0)),0)</f>
        <v>N</v>
      </c>
      <c r="B471" s="35"/>
      <c r="C471" s="38" t="s">
        <v>1386</v>
      </c>
      <c r="D471" s="38" t="s">
        <v>2109</v>
      </c>
      <c r="E471" s="38"/>
      <c r="F471" s="38" t="s">
        <v>2110</v>
      </c>
      <c r="G471" s="38"/>
      <c r="H471" s="38"/>
      <c r="I471" s="44">
        <v>13.31</v>
      </c>
      <c r="J471" s="16" t="s">
        <v>130</v>
      </c>
      <c r="N471" s="136" t="s">
        <v>192</v>
      </c>
      <c r="O471" s="137">
        <v>372</v>
      </c>
    </row>
    <row r="472" spans="1:15" ht="15" customHeight="1">
      <c r="A472" s="15" t="str">
        <f>IFERROR((VLOOKUP(J472,N:O,2,0)),0)</f>
        <v>N</v>
      </c>
      <c r="B472" s="35"/>
      <c r="C472" s="35"/>
      <c r="D472" s="35"/>
      <c r="E472" s="35"/>
      <c r="F472" s="35"/>
      <c r="G472" s="35"/>
      <c r="H472" s="35"/>
      <c r="I472" s="35"/>
      <c r="J472" s="16" t="s">
        <v>130</v>
      </c>
      <c r="N472" s="136" t="s">
        <v>193</v>
      </c>
      <c r="O472" s="137">
        <v>373</v>
      </c>
    </row>
    <row r="473" spans="1:15" ht="15" customHeight="1">
      <c r="A473" s="15">
        <v>315</v>
      </c>
      <c r="B473" s="38" t="s">
        <v>2111</v>
      </c>
      <c r="C473" s="35"/>
      <c r="D473" s="38" t="s">
        <v>2112</v>
      </c>
      <c r="E473" s="38"/>
      <c r="F473" s="35"/>
      <c r="G473" s="35"/>
      <c r="H473" s="35"/>
      <c r="I473" s="50">
        <f>SUM(I474:I706)</f>
        <v>872356.71</v>
      </c>
      <c r="J473" s="16" t="s">
        <v>130</v>
      </c>
      <c r="N473" s="136" t="s">
        <v>194</v>
      </c>
      <c r="O473" s="137">
        <v>374</v>
      </c>
    </row>
    <row r="474" spans="1:15" ht="15" customHeight="1">
      <c r="A474" s="15" t="str">
        <f t="shared" ref="A474:A479" si="12">IFERROR((VLOOKUP(J474,N:O,2,0)),0)</f>
        <v>N</v>
      </c>
      <c r="B474" s="35"/>
      <c r="C474" s="38" t="s">
        <v>1386</v>
      </c>
      <c r="D474" s="38" t="s">
        <v>2113</v>
      </c>
      <c r="E474" s="38"/>
      <c r="F474" s="38" t="s">
        <v>2114</v>
      </c>
      <c r="G474" s="38"/>
      <c r="H474" s="38"/>
      <c r="I474" s="44">
        <v>133.05000000000001</v>
      </c>
      <c r="J474" s="16" t="s">
        <v>130</v>
      </c>
      <c r="N474" s="136" t="s">
        <v>195</v>
      </c>
      <c r="O474" s="137">
        <v>375</v>
      </c>
    </row>
    <row r="475" spans="1:15" ht="15" customHeight="1">
      <c r="A475" s="15" t="str">
        <f t="shared" si="12"/>
        <v>N</v>
      </c>
      <c r="B475" s="35"/>
      <c r="C475" s="38" t="s">
        <v>1386</v>
      </c>
      <c r="D475" s="38" t="s">
        <v>2115</v>
      </c>
      <c r="E475" s="38"/>
      <c r="F475" s="38" t="s">
        <v>2116</v>
      </c>
      <c r="G475" s="38"/>
      <c r="H475" s="38"/>
      <c r="I475" s="44">
        <v>46.71</v>
      </c>
      <c r="J475" s="16" t="s">
        <v>130</v>
      </c>
      <c r="N475" s="136" t="s">
        <v>196</v>
      </c>
      <c r="O475" s="137">
        <v>376</v>
      </c>
    </row>
    <row r="476" spans="1:15" ht="15" customHeight="1">
      <c r="A476" s="15" t="str">
        <f t="shared" si="12"/>
        <v>N</v>
      </c>
      <c r="B476" s="35"/>
      <c r="C476" s="38" t="s">
        <v>1386</v>
      </c>
      <c r="D476" s="38" t="s">
        <v>2117</v>
      </c>
      <c r="E476" s="38"/>
      <c r="F476" s="38" t="s">
        <v>2118</v>
      </c>
      <c r="G476" s="38"/>
      <c r="H476" s="38"/>
      <c r="I476" s="44">
        <v>25.4</v>
      </c>
      <c r="J476" s="16" t="s">
        <v>130</v>
      </c>
      <c r="N476" s="136" t="s">
        <v>197</v>
      </c>
      <c r="O476" s="137">
        <v>377</v>
      </c>
    </row>
    <row r="477" spans="1:15" ht="15" customHeight="1">
      <c r="A477" s="15" t="str">
        <f t="shared" si="12"/>
        <v>N</v>
      </c>
      <c r="B477" s="35"/>
      <c r="C477" s="38" t="s">
        <v>1386</v>
      </c>
      <c r="D477" s="38" t="s">
        <v>2119</v>
      </c>
      <c r="E477" s="38"/>
      <c r="F477" s="38" t="s">
        <v>2120</v>
      </c>
      <c r="G477" s="38"/>
      <c r="H477" s="38"/>
      <c r="I477" s="44">
        <v>48.62</v>
      </c>
      <c r="J477" s="16" t="s">
        <v>130</v>
      </c>
      <c r="N477" s="136" t="s">
        <v>198</v>
      </c>
      <c r="O477" s="137">
        <v>378</v>
      </c>
    </row>
    <row r="478" spans="1:15" ht="15" customHeight="1">
      <c r="A478" s="15" t="str">
        <f t="shared" si="12"/>
        <v>N</v>
      </c>
      <c r="B478" s="35"/>
      <c r="C478" s="38" t="s">
        <v>1386</v>
      </c>
      <c r="D478" s="38" t="s">
        <v>2121</v>
      </c>
      <c r="E478" s="38"/>
      <c r="F478" s="38" t="s">
        <v>2122</v>
      </c>
      <c r="G478" s="38"/>
      <c r="H478" s="38"/>
      <c r="I478" s="44">
        <v>-0.09</v>
      </c>
      <c r="J478" s="16" t="s">
        <v>130</v>
      </c>
      <c r="N478" s="136" t="s">
        <v>199</v>
      </c>
      <c r="O478" s="137">
        <v>379</v>
      </c>
    </row>
    <row r="479" spans="1:15" ht="15" customHeight="1">
      <c r="A479" s="15" t="str">
        <f t="shared" si="12"/>
        <v>N</v>
      </c>
      <c r="B479" s="35"/>
      <c r="C479" s="38" t="s">
        <v>1386</v>
      </c>
      <c r="D479" s="38" t="s">
        <v>2123</v>
      </c>
      <c r="E479" s="38"/>
      <c r="F479" s="38" t="s">
        <v>2124</v>
      </c>
      <c r="G479" s="38"/>
      <c r="H479" s="38"/>
      <c r="I479" s="44">
        <v>-25.14</v>
      </c>
      <c r="J479" s="16" t="s">
        <v>130</v>
      </c>
      <c r="N479" s="136" t="s">
        <v>200</v>
      </c>
      <c r="O479" s="137">
        <v>380</v>
      </c>
    </row>
    <row r="480" spans="1:15" ht="15" customHeight="1">
      <c r="A480" s="15">
        <v>420</v>
      </c>
      <c r="B480" s="35"/>
      <c r="C480" s="38" t="s">
        <v>1386</v>
      </c>
      <c r="D480" s="38" t="s">
        <v>2125</v>
      </c>
      <c r="E480" s="38"/>
      <c r="F480" s="38" t="s">
        <v>2126</v>
      </c>
      <c r="G480" s="38"/>
      <c r="H480" s="38"/>
      <c r="I480" s="133">
        <f>1085220.83-257561.78</f>
        <v>827659.05</v>
      </c>
      <c r="J480" s="16" t="s">
        <v>130</v>
      </c>
      <c r="N480" s="136" t="s">
        <v>201</v>
      </c>
      <c r="O480" s="137">
        <v>381</v>
      </c>
    </row>
    <row r="481" spans="1:15" ht="15" customHeight="1">
      <c r="A481" s="15" t="str">
        <f t="shared" ref="A481:A544" si="13">IFERROR((VLOOKUP(J481,N:O,2,0)),0)</f>
        <v>N</v>
      </c>
      <c r="B481" s="35"/>
      <c r="C481" s="38" t="s">
        <v>1386</v>
      </c>
      <c r="D481" s="38" t="s">
        <v>2127</v>
      </c>
      <c r="E481" s="38"/>
      <c r="F481" s="38" t="s">
        <v>2128</v>
      </c>
      <c r="G481" s="38"/>
      <c r="H481" s="38"/>
      <c r="I481" s="44">
        <v>14</v>
      </c>
      <c r="J481" s="16" t="s">
        <v>130</v>
      </c>
      <c r="N481" s="136" t="s">
        <v>202</v>
      </c>
      <c r="O481" s="137">
        <v>382</v>
      </c>
    </row>
    <row r="482" spans="1:15" ht="15" customHeight="1">
      <c r="A482" s="15" t="str">
        <f t="shared" si="13"/>
        <v>N</v>
      </c>
      <c r="B482" s="35"/>
      <c r="C482" s="38" t="s">
        <v>1386</v>
      </c>
      <c r="D482" s="38" t="s">
        <v>2129</v>
      </c>
      <c r="E482" s="38"/>
      <c r="F482" s="38" t="s">
        <v>2130</v>
      </c>
      <c r="G482" s="38"/>
      <c r="H482" s="38"/>
      <c r="I482" s="44">
        <v>25399.040000000001</v>
      </c>
      <c r="J482" s="16" t="s">
        <v>130</v>
      </c>
      <c r="N482" s="136" t="s">
        <v>203</v>
      </c>
      <c r="O482" s="137">
        <v>383</v>
      </c>
    </row>
    <row r="483" spans="1:15" ht="15" customHeight="1">
      <c r="A483" s="15" t="str">
        <f t="shared" si="13"/>
        <v>N</v>
      </c>
      <c r="B483" s="35"/>
      <c r="C483" s="38" t="s">
        <v>1386</v>
      </c>
      <c r="D483" s="38" t="s">
        <v>2131</v>
      </c>
      <c r="E483" s="38"/>
      <c r="F483" s="38" t="s">
        <v>2132</v>
      </c>
      <c r="G483" s="38"/>
      <c r="H483" s="38"/>
      <c r="I483" s="44">
        <v>67.790000000000006</v>
      </c>
      <c r="J483" s="16" t="s">
        <v>130</v>
      </c>
      <c r="N483" s="136" t="s">
        <v>204</v>
      </c>
      <c r="O483" s="137">
        <v>384</v>
      </c>
    </row>
    <row r="484" spans="1:15" ht="15" customHeight="1">
      <c r="A484" s="15" t="str">
        <f t="shared" si="13"/>
        <v>N</v>
      </c>
      <c r="B484" s="35"/>
      <c r="C484" s="38" t="s">
        <v>1386</v>
      </c>
      <c r="D484" s="38" t="s">
        <v>2133</v>
      </c>
      <c r="E484" s="38"/>
      <c r="F484" s="38" t="s">
        <v>2134</v>
      </c>
      <c r="G484" s="38"/>
      <c r="H484" s="38"/>
      <c r="I484" s="44">
        <v>1686.48</v>
      </c>
      <c r="J484" s="16" t="s">
        <v>130</v>
      </c>
      <c r="N484" s="136" t="s">
        <v>205</v>
      </c>
      <c r="O484" s="137">
        <v>385</v>
      </c>
    </row>
    <row r="485" spans="1:15" ht="15" customHeight="1">
      <c r="A485" s="15" t="str">
        <f t="shared" si="13"/>
        <v>N</v>
      </c>
      <c r="B485" s="35"/>
      <c r="C485" s="38" t="s">
        <v>1386</v>
      </c>
      <c r="D485" s="38" t="s">
        <v>2135</v>
      </c>
      <c r="E485" s="38"/>
      <c r="F485" s="38" t="s">
        <v>2136</v>
      </c>
      <c r="G485" s="38"/>
      <c r="H485" s="38"/>
      <c r="I485" s="44">
        <v>247.1</v>
      </c>
      <c r="J485" s="16" t="s">
        <v>130</v>
      </c>
      <c r="N485" s="136" t="s">
        <v>206</v>
      </c>
      <c r="O485" s="137">
        <v>386</v>
      </c>
    </row>
    <row r="486" spans="1:15" ht="15" customHeight="1">
      <c r="A486" s="15" t="str">
        <f t="shared" si="13"/>
        <v>N</v>
      </c>
      <c r="B486" s="35"/>
      <c r="C486" s="38" t="s">
        <v>1386</v>
      </c>
      <c r="D486" s="38" t="s">
        <v>9839</v>
      </c>
      <c r="E486" s="38"/>
      <c r="F486" s="38" t="s">
        <v>9840</v>
      </c>
      <c r="G486" s="38"/>
      <c r="H486" s="38"/>
      <c r="I486" s="44">
        <v>6.33</v>
      </c>
      <c r="J486" s="16" t="s">
        <v>130</v>
      </c>
      <c r="N486" s="136" t="s">
        <v>207</v>
      </c>
      <c r="O486" s="137">
        <v>387</v>
      </c>
    </row>
    <row r="487" spans="1:15" ht="15" customHeight="1">
      <c r="A487" s="15" t="str">
        <f t="shared" si="13"/>
        <v>N</v>
      </c>
      <c r="B487" s="35"/>
      <c r="C487" s="38" t="s">
        <v>1386</v>
      </c>
      <c r="D487" s="38" t="s">
        <v>2137</v>
      </c>
      <c r="E487" s="38"/>
      <c r="F487" s="38" t="s">
        <v>2138</v>
      </c>
      <c r="G487" s="38"/>
      <c r="H487" s="38"/>
      <c r="I487" s="44">
        <v>112.51</v>
      </c>
      <c r="J487" s="16" t="s">
        <v>130</v>
      </c>
      <c r="N487" s="136" t="s">
        <v>208</v>
      </c>
      <c r="O487" s="137">
        <v>388</v>
      </c>
    </row>
    <row r="488" spans="1:15" ht="15" customHeight="1">
      <c r="A488" s="15" t="str">
        <f t="shared" si="13"/>
        <v>N</v>
      </c>
      <c r="B488" s="35"/>
      <c r="C488" s="38" t="s">
        <v>1386</v>
      </c>
      <c r="D488" s="38" t="s">
        <v>2139</v>
      </c>
      <c r="E488" s="38"/>
      <c r="F488" s="38" t="s">
        <v>2140</v>
      </c>
      <c r="G488" s="38"/>
      <c r="H488" s="38"/>
      <c r="I488" s="44">
        <v>57.06</v>
      </c>
      <c r="J488" s="16" t="s">
        <v>130</v>
      </c>
      <c r="N488" s="136" t="s">
        <v>209</v>
      </c>
      <c r="O488" s="137">
        <v>389</v>
      </c>
    </row>
    <row r="489" spans="1:15" ht="15" customHeight="1">
      <c r="A489" s="15" t="str">
        <f t="shared" si="13"/>
        <v>N</v>
      </c>
      <c r="B489" s="35"/>
      <c r="C489" s="38" t="s">
        <v>1386</v>
      </c>
      <c r="D489" s="38" t="s">
        <v>2141</v>
      </c>
      <c r="E489" s="38"/>
      <c r="F489" s="38" t="s">
        <v>2142</v>
      </c>
      <c r="G489" s="38"/>
      <c r="H489" s="38"/>
      <c r="I489" s="44">
        <v>66.53</v>
      </c>
      <c r="J489" s="16" t="s">
        <v>130</v>
      </c>
      <c r="N489" s="136" t="s">
        <v>210</v>
      </c>
      <c r="O489" s="137">
        <v>390</v>
      </c>
    </row>
    <row r="490" spans="1:15" ht="15" customHeight="1">
      <c r="A490" s="15" t="str">
        <f t="shared" si="13"/>
        <v>N</v>
      </c>
      <c r="B490" s="35"/>
      <c r="C490" s="38" t="s">
        <v>1386</v>
      </c>
      <c r="D490" s="38" t="s">
        <v>2143</v>
      </c>
      <c r="E490" s="38"/>
      <c r="F490" s="38" t="s">
        <v>2144</v>
      </c>
      <c r="G490" s="38"/>
      <c r="H490" s="38"/>
      <c r="I490" s="44">
        <v>39.92</v>
      </c>
      <c r="J490" s="16" t="s">
        <v>130</v>
      </c>
      <c r="N490" s="136" t="s">
        <v>211</v>
      </c>
      <c r="O490" s="137">
        <v>391</v>
      </c>
    </row>
    <row r="491" spans="1:15" ht="15" customHeight="1">
      <c r="A491" s="15" t="str">
        <f t="shared" si="13"/>
        <v>N</v>
      </c>
      <c r="B491" s="35"/>
      <c r="C491" s="38" t="s">
        <v>1386</v>
      </c>
      <c r="D491" s="38" t="s">
        <v>2145</v>
      </c>
      <c r="E491" s="38"/>
      <c r="F491" s="38" t="s">
        <v>2146</v>
      </c>
      <c r="G491" s="38"/>
      <c r="H491" s="38"/>
      <c r="I491" s="44">
        <v>66.53</v>
      </c>
      <c r="J491" s="16" t="s">
        <v>130</v>
      </c>
      <c r="N491" s="136" t="s">
        <v>212</v>
      </c>
      <c r="O491" s="137">
        <v>392</v>
      </c>
    </row>
    <row r="492" spans="1:15" ht="15" customHeight="1">
      <c r="A492" s="15" t="str">
        <f t="shared" si="13"/>
        <v>N</v>
      </c>
      <c r="B492" s="35"/>
      <c r="C492" s="38" t="s">
        <v>1386</v>
      </c>
      <c r="D492" s="38" t="s">
        <v>2147</v>
      </c>
      <c r="E492" s="38"/>
      <c r="F492" s="38" t="s">
        <v>2148</v>
      </c>
      <c r="G492" s="38"/>
      <c r="H492" s="38"/>
      <c r="I492" s="44">
        <v>15.19</v>
      </c>
      <c r="J492" s="16" t="s">
        <v>130</v>
      </c>
      <c r="N492" s="136" t="s">
        <v>213</v>
      </c>
      <c r="O492" s="137">
        <v>393</v>
      </c>
    </row>
    <row r="493" spans="1:15" ht="15" customHeight="1">
      <c r="A493" s="15" t="str">
        <f t="shared" si="13"/>
        <v>N</v>
      </c>
      <c r="B493" s="35"/>
      <c r="C493" s="38" t="s">
        <v>1386</v>
      </c>
      <c r="D493" s="38" t="s">
        <v>2149</v>
      </c>
      <c r="E493" s="38"/>
      <c r="F493" s="38" t="s">
        <v>2150</v>
      </c>
      <c r="G493" s="38"/>
      <c r="H493" s="38"/>
      <c r="I493" s="44">
        <v>-8.3800000000000008</v>
      </c>
      <c r="J493" s="16" t="s">
        <v>130</v>
      </c>
      <c r="N493" s="136" t="s">
        <v>214</v>
      </c>
      <c r="O493" s="137">
        <v>394</v>
      </c>
    </row>
    <row r="494" spans="1:15" ht="15" customHeight="1">
      <c r="A494" s="15" t="str">
        <f t="shared" si="13"/>
        <v>N</v>
      </c>
      <c r="B494" s="35"/>
      <c r="C494" s="38" t="s">
        <v>1386</v>
      </c>
      <c r="D494" s="38" t="s">
        <v>2151</v>
      </c>
      <c r="E494" s="38"/>
      <c r="F494" s="38" t="s">
        <v>2152</v>
      </c>
      <c r="G494" s="38"/>
      <c r="H494" s="38"/>
      <c r="I494" s="44">
        <v>258.79000000000002</v>
      </c>
      <c r="J494" s="16" t="s">
        <v>130</v>
      </c>
      <c r="N494" s="136" t="s">
        <v>215</v>
      </c>
      <c r="O494" s="137">
        <v>395</v>
      </c>
    </row>
    <row r="495" spans="1:15" ht="15" customHeight="1">
      <c r="A495" s="15" t="str">
        <f t="shared" si="13"/>
        <v>N</v>
      </c>
      <c r="B495" s="35"/>
      <c r="C495" s="38" t="s">
        <v>1386</v>
      </c>
      <c r="D495" s="38" t="s">
        <v>2153</v>
      </c>
      <c r="E495" s="38"/>
      <c r="F495" s="38" t="s">
        <v>2154</v>
      </c>
      <c r="G495" s="38"/>
      <c r="H495" s="38"/>
      <c r="I495" s="44">
        <v>60.72</v>
      </c>
      <c r="J495" s="16" t="s">
        <v>130</v>
      </c>
      <c r="N495" s="136" t="s">
        <v>216</v>
      </c>
      <c r="O495" s="137">
        <v>396</v>
      </c>
    </row>
    <row r="496" spans="1:15" ht="15" customHeight="1">
      <c r="A496" s="15" t="str">
        <f t="shared" si="13"/>
        <v>N</v>
      </c>
      <c r="B496" s="35"/>
      <c r="C496" s="38" t="s">
        <v>1386</v>
      </c>
      <c r="D496" s="38" t="s">
        <v>2155</v>
      </c>
      <c r="E496" s="38"/>
      <c r="F496" s="38" t="s">
        <v>2156</v>
      </c>
      <c r="G496" s="38"/>
      <c r="H496" s="38"/>
      <c r="I496" s="44">
        <v>95.2</v>
      </c>
      <c r="J496" s="16" t="s">
        <v>130</v>
      </c>
      <c r="N496" s="136" t="s">
        <v>217</v>
      </c>
      <c r="O496" s="137">
        <v>397</v>
      </c>
    </row>
    <row r="497" spans="1:15" ht="15" customHeight="1">
      <c r="A497" s="15" t="str">
        <f t="shared" si="13"/>
        <v>N</v>
      </c>
      <c r="B497" s="35"/>
      <c r="C497" s="38" t="s">
        <v>1386</v>
      </c>
      <c r="D497" s="38" t="s">
        <v>2157</v>
      </c>
      <c r="E497" s="38"/>
      <c r="F497" s="38" t="s">
        <v>2158</v>
      </c>
      <c r="G497" s="38"/>
      <c r="H497" s="38"/>
      <c r="I497" s="44">
        <v>13.31</v>
      </c>
      <c r="J497" s="16" t="s">
        <v>130</v>
      </c>
      <c r="N497" s="136" t="s">
        <v>218</v>
      </c>
      <c r="O497" s="137">
        <v>398</v>
      </c>
    </row>
    <row r="498" spans="1:15" ht="15" customHeight="1">
      <c r="A498" s="15" t="str">
        <f t="shared" si="13"/>
        <v>N</v>
      </c>
      <c r="B498" s="35"/>
      <c r="C498" s="38" t="s">
        <v>1386</v>
      </c>
      <c r="D498" s="38" t="s">
        <v>2159</v>
      </c>
      <c r="E498" s="38"/>
      <c r="F498" s="38" t="s">
        <v>2160</v>
      </c>
      <c r="G498" s="38"/>
      <c r="H498" s="38"/>
      <c r="I498" s="44">
        <v>13.31</v>
      </c>
      <c r="J498" s="16" t="s">
        <v>130</v>
      </c>
      <c r="N498" s="136" t="s">
        <v>219</v>
      </c>
      <c r="O498" s="137">
        <v>399</v>
      </c>
    </row>
    <row r="499" spans="1:15" ht="15" customHeight="1">
      <c r="A499" s="15" t="str">
        <f t="shared" si="13"/>
        <v>N</v>
      </c>
      <c r="B499" s="35"/>
      <c r="C499" s="38" t="s">
        <v>1386</v>
      </c>
      <c r="D499" s="38" t="s">
        <v>2161</v>
      </c>
      <c r="E499" s="38"/>
      <c r="F499" s="38" t="s">
        <v>2162</v>
      </c>
      <c r="G499" s="38"/>
      <c r="H499" s="38"/>
      <c r="I499" s="44">
        <v>133.06</v>
      </c>
      <c r="J499" s="16" t="s">
        <v>130</v>
      </c>
      <c r="N499" s="136" t="s">
        <v>220</v>
      </c>
      <c r="O499" s="137">
        <v>400</v>
      </c>
    </row>
    <row r="500" spans="1:15" ht="15" customHeight="1">
      <c r="A500" s="15" t="str">
        <f t="shared" si="13"/>
        <v>N</v>
      </c>
      <c r="B500" s="35"/>
      <c r="C500" s="38" t="s">
        <v>1386</v>
      </c>
      <c r="D500" s="38" t="s">
        <v>2163</v>
      </c>
      <c r="E500" s="38"/>
      <c r="F500" s="38" t="s">
        <v>2164</v>
      </c>
      <c r="G500" s="38"/>
      <c r="H500" s="38"/>
      <c r="I500" s="44">
        <v>29</v>
      </c>
      <c r="J500" s="16" t="s">
        <v>130</v>
      </c>
      <c r="N500" s="136" t="s">
        <v>221</v>
      </c>
      <c r="O500" s="137">
        <v>401</v>
      </c>
    </row>
    <row r="501" spans="1:15" ht="15" customHeight="1">
      <c r="A501" s="15" t="str">
        <f t="shared" si="13"/>
        <v>N</v>
      </c>
      <c r="B501" s="35"/>
      <c r="C501" s="38" t="s">
        <v>1386</v>
      </c>
      <c r="D501" s="38" t="s">
        <v>9841</v>
      </c>
      <c r="E501" s="38"/>
      <c r="F501" s="38" t="s">
        <v>9842</v>
      </c>
      <c r="G501" s="38"/>
      <c r="H501" s="38"/>
      <c r="I501" s="44">
        <v>37.08</v>
      </c>
      <c r="J501" s="16" t="s">
        <v>130</v>
      </c>
      <c r="N501" s="136" t="s">
        <v>222</v>
      </c>
      <c r="O501" s="137">
        <v>402</v>
      </c>
    </row>
    <row r="502" spans="1:15" ht="15" customHeight="1">
      <c r="A502" s="15" t="str">
        <f t="shared" si="13"/>
        <v>N</v>
      </c>
      <c r="B502" s="35"/>
      <c r="C502" s="38" t="s">
        <v>1386</v>
      </c>
      <c r="D502" s="38" t="s">
        <v>2165</v>
      </c>
      <c r="E502" s="38"/>
      <c r="F502" s="38" t="s">
        <v>2166</v>
      </c>
      <c r="G502" s="38"/>
      <c r="H502" s="38"/>
      <c r="I502" s="44">
        <v>27.17</v>
      </c>
      <c r="J502" s="16" t="s">
        <v>130</v>
      </c>
      <c r="N502" s="136" t="s">
        <v>223</v>
      </c>
      <c r="O502" s="137">
        <v>403</v>
      </c>
    </row>
    <row r="503" spans="1:15" ht="15" customHeight="1">
      <c r="A503" s="15" t="str">
        <f t="shared" si="13"/>
        <v>N</v>
      </c>
      <c r="B503" s="35"/>
      <c r="C503" s="38" t="s">
        <v>1386</v>
      </c>
      <c r="D503" s="38" t="s">
        <v>2167</v>
      </c>
      <c r="E503" s="38"/>
      <c r="F503" s="38" t="s">
        <v>2168</v>
      </c>
      <c r="G503" s="38"/>
      <c r="H503" s="38"/>
      <c r="I503" s="44">
        <v>84.01</v>
      </c>
      <c r="J503" s="16" t="s">
        <v>130</v>
      </c>
      <c r="N503" s="136" t="s">
        <v>224</v>
      </c>
      <c r="O503" s="137">
        <v>404</v>
      </c>
    </row>
    <row r="504" spans="1:15" ht="15" customHeight="1">
      <c r="A504" s="15" t="str">
        <f t="shared" si="13"/>
        <v>N</v>
      </c>
      <c r="B504" s="35"/>
      <c r="C504" s="38" t="s">
        <v>1386</v>
      </c>
      <c r="D504" s="38" t="s">
        <v>2169</v>
      </c>
      <c r="E504" s="38"/>
      <c r="F504" s="38" t="s">
        <v>2170</v>
      </c>
      <c r="G504" s="38"/>
      <c r="H504" s="38"/>
      <c r="I504" s="44">
        <v>538.88</v>
      </c>
      <c r="J504" s="16" t="s">
        <v>130</v>
      </c>
      <c r="N504" s="136" t="s">
        <v>221</v>
      </c>
      <c r="O504" s="137">
        <v>405</v>
      </c>
    </row>
    <row r="505" spans="1:15" ht="15" customHeight="1">
      <c r="A505" s="15" t="str">
        <f t="shared" si="13"/>
        <v>N</v>
      </c>
      <c r="B505" s="35"/>
      <c r="C505" s="38" t="s">
        <v>1386</v>
      </c>
      <c r="D505" s="38" t="s">
        <v>2171</v>
      </c>
      <c r="E505" s="38"/>
      <c r="F505" s="38" t="s">
        <v>2172</v>
      </c>
      <c r="G505" s="38"/>
      <c r="H505" s="38"/>
      <c r="I505" s="44">
        <v>15.81</v>
      </c>
      <c r="J505" s="16" t="s">
        <v>130</v>
      </c>
      <c r="N505" s="136" t="s">
        <v>222</v>
      </c>
      <c r="O505" s="137">
        <v>406</v>
      </c>
    </row>
    <row r="506" spans="1:15" ht="15" customHeight="1">
      <c r="A506" s="15" t="str">
        <f t="shared" si="13"/>
        <v>N</v>
      </c>
      <c r="B506" s="35"/>
      <c r="C506" s="38" t="s">
        <v>1386</v>
      </c>
      <c r="D506" s="38" t="s">
        <v>2173</v>
      </c>
      <c r="E506" s="38"/>
      <c r="F506" s="38" t="s">
        <v>2174</v>
      </c>
      <c r="G506" s="38"/>
      <c r="H506" s="38"/>
      <c r="I506" s="44">
        <v>38.409999999999997</v>
      </c>
      <c r="J506" s="16" t="s">
        <v>130</v>
      </c>
      <c r="N506" s="136" t="s">
        <v>225</v>
      </c>
      <c r="O506" s="137">
        <v>407</v>
      </c>
    </row>
    <row r="507" spans="1:15" ht="15" customHeight="1">
      <c r="A507" s="15" t="str">
        <f t="shared" si="13"/>
        <v>N</v>
      </c>
      <c r="B507" s="35"/>
      <c r="C507" s="38" t="s">
        <v>1386</v>
      </c>
      <c r="D507" s="38" t="s">
        <v>2175</v>
      </c>
      <c r="E507" s="38"/>
      <c r="F507" s="38" t="s">
        <v>2176</v>
      </c>
      <c r="G507" s="38"/>
      <c r="H507" s="38"/>
      <c r="I507" s="44">
        <v>111.13</v>
      </c>
      <c r="J507" s="16" t="s">
        <v>130</v>
      </c>
      <c r="N507" s="136" t="s">
        <v>226</v>
      </c>
      <c r="O507" s="137">
        <v>408</v>
      </c>
    </row>
    <row r="508" spans="1:15" ht="15" customHeight="1">
      <c r="A508" s="15" t="str">
        <f t="shared" si="13"/>
        <v>N</v>
      </c>
      <c r="B508" s="35"/>
      <c r="C508" s="38" t="s">
        <v>1386</v>
      </c>
      <c r="D508" s="38" t="s">
        <v>2177</v>
      </c>
      <c r="E508" s="38"/>
      <c r="F508" s="38" t="s">
        <v>2178</v>
      </c>
      <c r="G508" s="38"/>
      <c r="H508" s="38"/>
      <c r="I508" s="44">
        <v>122.44</v>
      </c>
      <c r="J508" s="16" t="s">
        <v>130</v>
      </c>
      <c r="N508" s="136" t="s">
        <v>227</v>
      </c>
      <c r="O508" s="137">
        <v>409</v>
      </c>
    </row>
    <row r="509" spans="1:15" ht="15" customHeight="1">
      <c r="A509" s="15" t="str">
        <f t="shared" si="13"/>
        <v>N</v>
      </c>
      <c r="B509" s="35"/>
      <c r="C509" s="38" t="s">
        <v>1386</v>
      </c>
      <c r="D509" s="38" t="s">
        <v>2179</v>
      </c>
      <c r="E509" s="38"/>
      <c r="F509" s="38" t="s">
        <v>2180</v>
      </c>
      <c r="G509" s="38"/>
      <c r="H509" s="38"/>
      <c r="I509" s="44">
        <v>56.49</v>
      </c>
      <c r="J509" s="16" t="s">
        <v>130</v>
      </c>
      <c r="N509" s="136" t="s">
        <v>228</v>
      </c>
      <c r="O509" s="137">
        <v>410</v>
      </c>
    </row>
    <row r="510" spans="1:15" ht="15" customHeight="1">
      <c r="A510" s="15" t="str">
        <f t="shared" si="13"/>
        <v>N</v>
      </c>
      <c r="B510" s="35"/>
      <c r="C510" s="38" t="s">
        <v>1386</v>
      </c>
      <c r="D510" s="38" t="s">
        <v>2181</v>
      </c>
      <c r="E510" s="38"/>
      <c r="F510" s="38" t="s">
        <v>2182</v>
      </c>
      <c r="G510" s="38"/>
      <c r="H510" s="38"/>
      <c r="I510" s="44">
        <v>31.97</v>
      </c>
      <c r="J510" s="16" t="s">
        <v>130</v>
      </c>
      <c r="N510" s="136" t="s">
        <v>229</v>
      </c>
      <c r="O510" s="137">
        <v>411</v>
      </c>
    </row>
    <row r="511" spans="1:15" ht="15" customHeight="1">
      <c r="A511" s="15" t="str">
        <f t="shared" si="13"/>
        <v>N</v>
      </c>
      <c r="B511" s="35"/>
      <c r="C511" s="38" t="s">
        <v>1386</v>
      </c>
      <c r="D511" s="38" t="s">
        <v>2183</v>
      </c>
      <c r="E511" s="38"/>
      <c r="F511" s="38" t="s">
        <v>2184</v>
      </c>
      <c r="G511" s="38"/>
      <c r="H511" s="38"/>
      <c r="I511" s="44">
        <v>13.31</v>
      </c>
      <c r="J511" s="16" t="s">
        <v>130</v>
      </c>
      <c r="N511" s="136" t="s">
        <v>230</v>
      </c>
      <c r="O511" s="137">
        <v>412</v>
      </c>
    </row>
    <row r="512" spans="1:15" ht="15" customHeight="1">
      <c r="A512" s="15" t="str">
        <f t="shared" si="13"/>
        <v>N</v>
      </c>
      <c r="B512" s="35"/>
      <c r="C512" s="38" t="s">
        <v>1386</v>
      </c>
      <c r="D512" s="38" t="s">
        <v>2185</v>
      </c>
      <c r="E512" s="38"/>
      <c r="F512" s="38" t="s">
        <v>2186</v>
      </c>
      <c r="G512" s="38"/>
      <c r="H512" s="38"/>
      <c r="I512" s="44">
        <v>43.25</v>
      </c>
      <c r="J512" s="16" t="s">
        <v>130</v>
      </c>
      <c r="N512" s="136" t="s">
        <v>231</v>
      </c>
      <c r="O512" s="137">
        <v>413</v>
      </c>
    </row>
    <row r="513" spans="1:15" ht="15" customHeight="1">
      <c r="A513" s="15" t="str">
        <f t="shared" si="13"/>
        <v>N</v>
      </c>
      <c r="B513" s="35"/>
      <c r="C513" s="38" t="s">
        <v>1386</v>
      </c>
      <c r="D513" s="38" t="s">
        <v>2187</v>
      </c>
      <c r="E513" s="38"/>
      <c r="F513" s="38" t="s">
        <v>2188</v>
      </c>
      <c r="G513" s="38"/>
      <c r="H513" s="38"/>
      <c r="I513" s="44">
        <v>55.45</v>
      </c>
      <c r="J513" s="16" t="s">
        <v>130</v>
      </c>
      <c r="N513" s="136" t="s">
        <v>232</v>
      </c>
      <c r="O513" s="137">
        <v>414</v>
      </c>
    </row>
    <row r="514" spans="1:15" ht="15" customHeight="1">
      <c r="A514" s="15" t="str">
        <f t="shared" si="13"/>
        <v>N</v>
      </c>
      <c r="B514" s="35"/>
      <c r="C514" s="38" t="s">
        <v>1386</v>
      </c>
      <c r="D514" s="38" t="s">
        <v>2189</v>
      </c>
      <c r="E514" s="38"/>
      <c r="F514" s="38" t="s">
        <v>2190</v>
      </c>
      <c r="G514" s="38"/>
      <c r="H514" s="38"/>
      <c r="I514" s="44">
        <v>13.31</v>
      </c>
      <c r="J514" s="16" t="s">
        <v>130</v>
      </c>
      <c r="N514" s="136" t="s">
        <v>231</v>
      </c>
      <c r="O514" s="137">
        <v>415</v>
      </c>
    </row>
    <row r="515" spans="1:15" ht="15" customHeight="1">
      <c r="A515" s="15" t="str">
        <f t="shared" si="13"/>
        <v>N</v>
      </c>
      <c r="B515" s="35"/>
      <c r="C515" s="38" t="s">
        <v>1386</v>
      </c>
      <c r="D515" s="38" t="s">
        <v>2191</v>
      </c>
      <c r="E515" s="38"/>
      <c r="F515" s="38" t="s">
        <v>2192</v>
      </c>
      <c r="G515" s="38"/>
      <c r="H515" s="38"/>
      <c r="I515" s="44">
        <v>123.87</v>
      </c>
      <c r="J515" s="16" t="s">
        <v>130</v>
      </c>
      <c r="N515" s="136" t="s">
        <v>233</v>
      </c>
      <c r="O515" s="137">
        <v>416</v>
      </c>
    </row>
    <row r="516" spans="1:15" ht="15" customHeight="1">
      <c r="A516" s="15" t="str">
        <f t="shared" si="13"/>
        <v>N</v>
      </c>
      <c r="B516" s="35"/>
      <c r="C516" s="38" t="s">
        <v>1386</v>
      </c>
      <c r="D516" s="38" t="s">
        <v>2193</v>
      </c>
      <c r="E516" s="38"/>
      <c r="F516" s="38" t="s">
        <v>2194</v>
      </c>
      <c r="G516" s="38"/>
      <c r="H516" s="38"/>
      <c r="I516" s="44">
        <v>0.03</v>
      </c>
      <c r="J516" s="16" t="s">
        <v>130</v>
      </c>
      <c r="N516" s="136" t="s">
        <v>231</v>
      </c>
      <c r="O516" s="137">
        <v>417</v>
      </c>
    </row>
    <row r="517" spans="1:15" ht="15" customHeight="1">
      <c r="A517" s="15" t="str">
        <f t="shared" si="13"/>
        <v>N</v>
      </c>
      <c r="B517" s="35"/>
      <c r="C517" s="38" t="s">
        <v>1386</v>
      </c>
      <c r="D517" s="38" t="s">
        <v>2195</v>
      </c>
      <c r="E517" s="38"/>
      <c r="F517" s="38" t="s">
        <v>2196</v>
      </c>
      <c r="G517" s="38"/>
      <c r="H517" s="38"/>
      <c r="I517" s="44">
        <v>20.81</v>
      </c>
      <c r="J517" s="16" t="s">
        <v>130</v>
      </c>
      <c r="N517" s="136" t="s">
        <v>234</v>
      </c>
      <c r="O517" s="137">
        <v>418</v>
      </c>
    </row>
    <row r="518" spans="1:15" ht="15" customHeight="1">
      <c r="A518" s="15" t="str">
        <f t="shared" si="13"/>
        <v>N</v>
      </c>
      <c r="B518" s="35"/>
      <c r="C518" s="38" t="s">
        <v>1386</v>
      </c>
      <c r="D518" s="38" t="s">
        <v>2197</v>
      </c>
      <c r="E518" s="38"/>
      <c r="F518" s="38" t="s">
        <v>2198</v>
      </c>
      <c r="G518" s="38"/>
      <c r="H518" s="38"/>
      <c r="I518" s="44">
        <v>43.32</v>
      </c>
      <c r="J518" s="16" t="s">
        <v>130</v>
      </c>
      <c r="N518" s="136" t="s">
        <v>235</v>
      </c>
      <c r="O518" s="137">
        <v>419</v>
      </c>
    </row>
    <row r="519" spans="1:15" ht="15" customHeight="1">
      <c r="A519" s="15" t="str">
        <f t="shared" si="13"/>
        <v>N</v>
      </c>
      <c r="B519" s="35"/>
      <c r="C519" s="38" t="s">
        <v>1386</v>
      </c>
      <c r="D519" s="38" t="s">
        <v>2199</v>
      </c>
      <c r="E519" s="38"/>
      <c r="F519" s="38" t="s">
        <v>2200</v>
      </c>
      <c r="G519" s="38"/>
      <c r="H519" s="38"/>
      <c r="I519" s="44">
        <v>71.040000000000006</v>
      </c>
      <c r="J519" s="16" t="s">
        <v>130</v>
      </c>
      <c r="N519" s="136" t="s">
        <v>236</v>
      </c>
      <c r="O519" s="137">
        <v>420</v>
      </c>
    </row>
    <row r="520" spans="1:15" ht="15" customHeight="1">
      <c r="A520" s="15" t="str">
        <f t="shared" si="13"/>
        <v>N</v>
      </c>
      <c r="B520" s="35"/>
      <c r="C520" s="38" t="s">
        <v>1386</v>
      </c>
      <c r="D520" s="38" t="s">
        <v>2201</v>
      </c>
      <c r="E520" s="38"/>
      <c r="F520" s="38" t="s">
        <v>2202</v>
      </c>
      <c r="G520" s="38"/>
      <c r="H520" s="38"/>
      <c r="I520" s="44">
        <v>30.7</v>
      </c>
      <c r="J520" s="16" t="s">
        <v>130</v>
      </c>
      <c r="N520" s="136" t="s">
        <v>237</v>
      </c>
      <c r="O520" s="137">
        <v>421</v>
      </c>
    </row>
    <row r="521" spans="1:15" ht="15" customHeight="1">
      <c r="A521" s="15" t="str">
        <f t="shared" si="13"/>
        <v>N</v>
      </c>
      <c r="B521" s="35"/>
      <c r="C521" s="38" t="s">
        <v>1386</v>
      </c>
      <c r="D521" s="38" t="s">
        <v>2203</v>
      </c>
      <c r="E521" s="38"/>
      <c r="F521" s="38" t="s">
        <v>2204</v>
      </c>
      <c r="G521" s="38"/>
      <c r="H521" s="38"/>
      <c r="I521" s="44">
        <v>39.92</v>
      </c>
      <c r="J521" s="16" t="s">
        <v>130</v>
      </c>
      <c r="N521" s="138" t="s">
        <v>585</v>
      </c>
      <c r="O521" s="137">
        <v>422</v>
      </c>
    </row>
    <row r="522" spans="1:15" ht="15" customHeight="1">
      <c r="A522" s="15" t="str">
        <f t="shared" si="13"/>
        <v>N</v>
      </c>
      <c r="B522" s="35"/>
      <c r="C522" s="38" t="s">
        <v>1386</v>
      </c>
      <c r="D522" s="38" t="s">
        <v>2205</v>
      </c>
      <c r="E522" s="38"/>
      <c r="F522" s="38" t="s">
        <v>2206</v>
      </c>
      <c r="G522" s="38"/>
      <c r="H522" s="38"/>
      <c r="I522" s="44">
        <v>85.86</v>
      </c>
      <c r="J522" s="16" t="s">
        <v>130</v>
      </c>
      <c r="N522" s="136" t="s">
        <v>238</v>
      </c>
      <c r="O522" s="137">
        <v>423</v>
      </c>
    </row>
    <row r="523" spans="1:15" ht="15" customHeight="1">
      <c r="A523" s="15" t="str">
        <f t="shared" si="13"/>
        <v>N</v>
      </c>
      <c r="B523" s="35"/>
      <c r="C523" s="38" t="s">
        <v>1386</v>
      </c>
      <c r="D523" s="38" t="s">
        <v>2207</v>
      </c>
      <c r="E523" s="38"/>
      <c r="F523" s="38" t="s">
        <v>2208</v>
      </c>
      <c r="G523" s="38"/>
      <c r="H523" s="38"/>
      <c r="I523" s="44">
        <v>123.36</v>
      </c>
      <c r="J523" s="16" t="s">
        <v>130</v>
      </c>
      <c r="N523" s="136" t="s">
        <v>239</v>
      </c>
      <c r="O523" s="137">
        <v>424</v>
      </c>
    </row>
    <row r="524" spans="1:15" ht="15" customHeight="1">
      <c r="A524" s="15" t="str">
        <f t="shared" si="13"/>
        <v>N</v>
      </c>
      <c r="B524" s="35"/>
      <c r="C524" s="38" t="s">
        <v>1386</v>
      </c>
      <c r="D524" s="38" t="s">
        <v>2209</v>
      </c>
      <c r="E524" s="38"/>
      <c r="F524" s="38" t="s">
        <v>2210</v>
      </c>
      <c r="G524" s="38"/>
      <c r="H524" s="38"/>
      <c r="I524" s="44">
        <v>92.22</v>
      </c>
      <c r="J524" s="16" t="s">
        <v>130</v>
      </c>
      <c r="N524" s="138" t="s">
        <v>586</v>
      </c>
      <c r="O524" s="139">
        <v>425</v>
      </c>
    </row>
    <row r="525" spans="1:15" ht="15" customHeight="1">
      <c r="A525" s="15" t="str">
        <f t="shared" si="13"/>
        <v>N</v>
      </c>
      <c r="B525" s="35"/>
      <c r="C525" s="38" t="s">
        <v>1386</v>
      </c>
      <c r="D525" s="38" t="s">
        <v>2211</v>
      </c>
      <c r="E525" s="38"/>
      <c r="F525" s="38" t="s">
        <v>2212</v>
      </c>
      <c r="G525" s="38"/>
      <c r="H525" s="38"/>
      <c r="I525" s="44">
        <v>28.65</v>
      </c>
      <c r="J525" s="16" t="s">
        <v>130</v>
      </c>
      <c r="N525" s="136" t="s">
        <v>240</v>
      </c>
      <c r="O525" s="137">
        <v>426</v>
      </c>
    </row>
    <row r="526" spans="1:15" ht="15" customHeight="1">
      <c r="A526" s="15" t="str">
        <f t="shared" si="13"/>
        <v>N</v>
      </c>
      <c r="B526" s="35"/>
      <c r="C526" s="38" t="s">
        <v>1386</v>
      </c>
      <c r="D526" s="38" t="s">
        <v>2213</v>
      </c>
      <c r="E526" s="38"/>
      <c r="F526" s="38" t="s">
        <v>2214</v>
      </c>
      <c r="G526" s="38"/>
      <c r="H526" s="38"/>
      <c r="I526" s="44">
        <v>30.66</v>
      </c>
      <c r="J526" s="16" t="s">
        <v>130</v>
      </c>
      <c r="N526" s="136" t="s">
        <v>241</v>
      </c>
      <c r="O526" s="137">
        <v>427</v>
      </c>
    </row>
    <row r="527" spans="1:15" ht="15" customHeight="1">
      <c r="A527" s="15" t="str">
        <f t="shared" si="13"/>
        <v>N</v>
      </c>
      <c r="B527" s="35"/>
      <c r="C527" s="38" t="s">
        <v>1386</v>
      </c>
      <c r="D527" s="38" t="s">
        <v>2215</v>
      </c>
      <c r="E527" s="38"/>
      <c r="F527" s="38" t="s">
        <v>2216</v>
      </c>
      <c r="G527" s="38"/>
      <c r="H527" s="38"/>
      <c r="I527" s="44">
        <v>13.31</v>
      </c>
      <c r="J527" s="16" t="s">
        <v>130</v>
      </c>
      <c r="N527" s="138" t="s">
        <v>587</v>
      </c>
      <c r="O527" s="137">
        <v>428</v>
      </c>
    </row>
    <row r="528" spans="1:15" ht="15" customHeight="1">
      <c r="A528" s="15" t="str">
        <f t="shared" si="13"/>
        <v>N</v>
      </c>
      <c r="B528" s="35"/>
      <c r="C528" s="38" t="s">
        <v>1386</v>
      </c>
      <c r="D528" s="38" t="s">
        <v>2217</v>
      </c>
      <c r="E528" s="38"/>
      <c r="F528" s="38" t="s">
        <v>2218</v>
      </c>
      <c r="G528" s="38"/>
      <c r="H528" s="38"/>
      <c r="I528" s="44">
        <v>26.61</v>
      </c>
      <c r="J528" s="16" t="s">
        <v>130</v>
      </c>
      <c r="N528" s="136" t="s">
        <v>242</v>
      </c>
      <c r="O528" s="137">
        <v>429</v>
      </c>
    </row>
    <row r="529" spans="1:15" ht="15" customHeight="1">
      <c r="A529" s="15" t="str">
        <f t="shared" si="13"/>
        <v>N</v>
      </c>
      <c r="B529" s="35"/>
      <c r="C529" s="38" t="s">
        <v>1386</v>
      </c>
      <c r="D529" s="38" t="s">
        <v>2219</v>
      </c>
      <c r="E529" s="38"/>
      <c r="F529" s="38" t="s">
        <v>2220</v>
      </c>
      <c r="G529" s="38"/>
      <c r="H529" s="38"/>
      <c r="I529" s="44">
        <v>11.58</v>
      </c>
      <c r="J529" s="16" t="s">
        <v>130</v>
      </c>
      <c r="N529" s="136" t="s">
        <v>243</v>
      </c>
      <c r="O529" s="137">
        <v>430</v>
      </c>
    </row>
    <row r="530" spans="1:15" ht="15" customHeight="1">
      <c r="A530" s="15" t="str">
        <f t="shared" si="13"/>
        <v>N</v>
      </c>
      <c r="B530" s="35"/>
      <c r="C530" s="38" t="s">
        <v>1386</v>
      </c>
      <c r="D530" s="38" t="s">
        <v>2221</v>
      </c>
      <c r="E530" s="38"/>
      <c r="F530" s="38" t="s">
        <v>2222</v>
      </c>
      <c r="G530" s="38"/>
      <c r="H530" s="38"/>
      <c r="I530" s="44">
        <v>115.27</v>
      </c>
      <c r="J530" s="16" t="s">
        <v>130</v>
      </c>
      <c r="N530" s="138" t="s">
        <v>588</v>
      </c>
      <c r="O530" s="137">
        <v>431</v>
      </c>
    </row>
    <row r="531" spans="1:15" ht="15" customHeight="1">
      <c r="A531" s="15" t="str">
        <f t="shared" si="13"/>
        <v>N</v>
      </c>
      <c r="B531" s="35"/>
      <c r="C531" s="38" t="s">
        <v>1386</v>
      </c>
      <c r="D531" s="38" t="s">
        <v>2223</v>
      </c>
      <c r="E531" s="38"/>
      <c r="F531" s="38" t="s">
        <v>2224</v>
      </c>
      <c r="G531" s="38"/>
      <c r="H531" s="38"/>
      <c r="I531" s="44">
        <v>47.86</v>
      </c>
      <c r="J531" s="16" t="s">
        <v>130</v>
      </c>
      <c r="N531" s="136" t="s">
        <v>244</v>
      </c>
      <c r="O531" s="137">
        <v>432</v>
      </c>
    </row>
    <row r="532" spans="1:15" ht="15" customHeight="1">
      <c r="A532" s="15" t="str">
        <f t="shared" si="13"/>
        <v>N</v>
      </c>
      <c r="B532" s="35"/>
      <c r="C532" s="38" t="s">
        <v>1386</v>
      </c>
      <c r="D532" s="38" t="s">
        <v>2225</v>
      </c>
      <c r="E532" s="38"/>
      <c r="F532" s="38" t="s">
        <v>2226</v>
      </c>
      <c r="G532" s="38"/>
      <c r="H532" s="38"/>
      <c r="I532" s="44">
        <v>43.91</v>
      </c>
      <c r="J532" s="16" t="s">
        <v>130</v>
      </c>
      <c r="N532" s="136" t="s">
        <v>245</v>
      </c>
      <c r="O532" s="137">
        <v>433</v>
      </c>
    </row>
    <row r="533" spans="1:15" ht="15" customHeight="1">
      <c r="A533" s="15" t="str">
        <f t="shared" si="13"/>
        <v>N</v>
      </c>
      <c r="B533" s="35"/>
      <c r="C533" s="38" t="s">
        <v>1386</v>
      </c>
      <c r="D533" s="38" t="s">
        <v>2227</v>
      </c>
      <c r="E533" s="38"/>
      <c r="F533" s="38" t="s">
        <v>2228</v>
      </c>
      <c r="G533" s="38"/>
      <c r="H533" s="38"/>
      <c r="I533" s="44">
        <v>13.31</v>
      </c>
      <c r="J533" s="16" t="s">
        <v>130</v>
      </c>
      <c r="N533" s="136" t="s">
        <v>246</v>
      </c>
      <c r="O533" s="137">
        <v>434</v>
      </c>
    </row>
    <row r="534" spans="1:15" ht="15" customHeight="1">
      <c r="A534" s="15" t="str">
        <f t="shared" si="13"/>
        <v>N</v>
      </c>
      <c r="B534" s="35"/>
      <c r="C534" s="38" t="s">
        <v>1386</v>
      </c>
      <c r="D534" s="38" t="s">
        <v>2229</v>
      </c>
      <c r="E534" s="38"/>
      <c r="F534" s="38" t="s">
        <v>2230</v>
      </c>
      <c r="G534" s="38"/>
      <c r="H534" s="38"/>
      <c r="I534" s="44">
        <v>31.49</v>
      </c>
      <c r="J534" s="16" t="s">
        <v>130</v>
      </c>
      <c r="N534" s="136" t="s">
        <v>247</v>
      </c>
      <c r="O534" s="137">
        <v>435</v>
      </c>
    </row>
    <row r="535" spans="1:15" ht="15" customHeight="1">
      <c r="A535" s="15" t="str">
        <f t="shared" si="13"/>
        <v>N</v>
      </c>
      <c r="B535" s="35"/>
      <c r="C535" s="38" t="s">
        <v>1386</v>
      </c>
      <c r="D535" s="38" t="s">
        <v>2231</v>
      </c>
      <c r="E535" s="38"/>
      <c r="F535" s="38" t="s">
        <v>2232</v>
      </c>
      <c r="G535" s="38"/>
      <c r="H535" s="38"/>
      <c r="I535" s="44">
        <v>6.15</v>
      </c>
      <c r="J535" s="16" t="s">
        <v>130</v>
      </c>
      <c r="N535" s="136" t="s">
        <v>248</v>
      </c>
      <c r="O535" s="137">
        <v>436</v>
      </c>
    </row>
    <row r="536" spans="1:15" ht="15" customHeight="1">
      <c r="A536" s="15" t="str">
        <f t="shared" si="13"/>
        <v>N</v>
      </c>
      <c r="B536" s="35"/>
      <c r="C536" s="38" t="s">
        <v>1386</v>
      </c>
      <c r="D536" s="38" t="s">
        <v>2233</v>
      </c>
      <c r="E536" s="38"/>
      <c r="F536" s="38" t="s">
        <v>2234</v>
      </c>
      <c r="G536" s="38"/>
      <c r="H536" s="38"/>
      <c r="I536" s="44">
        <v>13.31</v>
      </c>
      <c r="J536" s="16" t="s">
        <v>130</v>
      </c>
      <c r="N536" s="136" t="s">
        <v>249</v>
      </c>
      <c r="O536" s="137">
        <v>437</v>
      </c>
    </row>
    <row r="537" spans="1:15" ht="15" customHeight="1">
      <c r="A537" s="15" t="str">
        <f t="shared" si="13"/>
        <v>N</v>
      </c>
      <c r="B537" s="35"/>
      <c r="C537" s="38" t="s">
        <v>1386</v>
      </c>
      <c r="D537" s="38" t="s">
        <v>2235</v>
      </c>
      <c r="E537" s="38"/>
      <c r="F537" s="38" t="s">
        <v>2236</v>
      </c>
      <c r="G537" s="38"/>
      <c r="H537" s="38"/>
      <c r="I537" s="44">
        <v>16.28</v>
      </c>
      <c r="J537" s="16" t="s">
        <v>130</v>
      </c>
      <c r="N537" s="136" t="s">
        <v>250</v>
      </c>
      <c r="O537" s="137">
        <v>438</v>
      </c>
    </row>
    <row r="538" spans="1:15" ht="15" customHeight="1">
      <c r="A538" s="15" t="str">
        <f t="shared" si="13"/>
        <v>N</v>
      </c>
      <c r="B538" s="35"/>
      <c r="C538" s="38" t="s">
        <v>1386</v>
      </c>
      <c r="D538" s="38" t="s">
        <v>2237</v>
      </c>
      <c r="E538" s="38"/>
      <c r="F538" s="38" t="s">
        <v>2238</v>
      </c>
      <c r="G538" s="38"/>
      <c r="H538" s="38"/>
      <c r="I538" s="44">
        <v>77.069999999999993</v>
      </c>
      <c r="J538" s="16" t="s">
        <v>130</v>
      </c>
      <c r="N538" s="136" t="s">
        <v>251</v>
      </c>
      <c r="O538" s="137">
        <v>439</v>
      </c>
    </row>
    <row r="539" spans="1:15" ht="15" customHeight="1">
      <c r="A539" s="15" t="str">
        <f t="shared" si="13"/>
        <v>N</v>
      </c>
      <c r="B539" s="35"/>
      <c r="C539" s="38" t="s">
        <v>1386</v>
      </c>
      <c r="D539" s="38" t="s">
        <v>2239</v>
      </c>
      <c r="E539" s="38"/>
      <c r="F539" s="38" t="s">
        <v>2240</v>
      </c>
      <c r="G539" s="38"/>
      <c r="H539" s="38"/>
      <c r="I539" s="44">
        <v>13.84</v>
      </c>
      <c r="J539" s="16" t="s">
        <v>130</v>
      </c>
      <c r="N539" s="136" t="s">
        <v>252</v>
      </c>
      <c r="O539" s="137">
        <v>440</v>
      </c>
    </row>
    <row r="540" spans="1:15" ht="15" customHeight="1">
      <c r="A540" s="15" t="str">
        <f t="shared" si="13"/>
        <v>N</v>
      </c>
      <c r="B540" s="35"/>
      <c r="C540" s="38" t="s">
        <v>1386</v>
      </c>
      <c r="D540" s="38" t="s">
        <v>2241</v>
      </c>
      <c r="E540" s="38"/>
      <c r="F540" s="38" t="s">
        <v>2242</v>
      </c>
      <c r="G540" s="38"/>
      <c r="H540" s="38"/>
      <c r="I540" s="44">
        <v>49.08</v>
      </c>
      <c r="J540" s="16" t="s">
        <v>130</v>
      </c>
      <c r="N540" s="136" t="s">
        <v>253</v>
      </c>
      <c r="O540" s="137">
        <v>441</v>
      </c>
    </row>
    <row r="541" spans="1:15" ht="15" customHeight="1">
      <c r="A541" s="15" t="str">
        <f t="shared" si="13"/>
        <v>N</v>
      </c>
      <c r="B541" s="35"/>
      <c r="C541" s="38" t="s">
        <v>1386</v>
      </c>
      <c r="D541" s="38" t="s">
        <v>2243</v>
      </c>
      <c r="E541" s="38"/>
      <c r="F541" s="38" t="s">
        <v>2244</v>
      </c>
      <c r="G541" s="38"/>
      <c r="H541" s="38"/>
      <c r="I541" s="44">
        <v>25.14</v>
      </c>
      <c r="J541" s="16" t="s">
        <v>130</v>
      </c>
      <c r="N541" s="136" t="s">
        <v>254</v>
      </c>
      <c r="O541" s="137">
        <v>442</v>
      </c>
    </row>
    <row r="542" spans="1:15" ht="15" customHeight="1">
      <c r="A542" s="15" t="str">
        <f t="shared" si="13"/>
        <v>N</v>
      </c>
      <c r="B542" s="35"/>
      <c r="C542" s="38" t="s">
        <v>1386</v>
      </c>
      <c r="D542" s="38" t="s">
        <v>2245</v>
      </c>
      <c r="E542" s="38"/>
      <c r="F542" s="38" t="s">
        <v>2246</v>
      </c>
      <c r="G542" s="38"/>
      <c r="H542" s="38"/>
      <c r="I542" s="44">
        <v>69.42</v>
      </c>
      <c r="J542" s="16" t="s">
        <v>130</v>
      </c>
      <c r="N542" s="136" t="s">
        <v>255</v>
      </c>
      <c r="O542" s="137">
        <v>443</v>
      </c>
    </row>
    <row r="543" spans="1:15" ht="15" customHeight="1">
      <c r="A543" s="15" t="str">
        <f t="shared" si="13"/>
        <v>N</v>
      </c>
      <c r="B543" s="35"/>
      <c r="C543" s="38" t="s">
        <v>1386</v>
      </c>
      <c r="D543" s="38" t="s">
        <v>2247</v>
      </c>
      <c r="E543" s="38"/>
      <c r="F543" s="38" t="s">
        <v>2248</v>
      </c>
      <c r="G543" s="38"/>
      <c r="H543" s="38"/>
      <c r="I543" s="44">
        <v>117.15</v>
      </c>
      <c r="J543" s="16" t="s">
        <v>130</v>
      </c>
      <c r="N543" s="136" t="s">
        <v>211</v>
      </c>
      <c r="O543" s="137">
        <v>444</v>
      </c>
    </row>
    <row r="544" spans="1:15" ht="15" customHeight="1">
      <c r="A544" s="15" t="str">
        <f t="shared" si="13"/>
        <v>N</v>
      </c>
      <c r="B544" s="35"/>
      <c r="C544" s="38" t="s">
        <v>1386</v>
      </c>
      <c r="D544" s="38" t="s">
        <v>2249</v>
      </c>
      <c r="E544" s="38"/>
      <c r="F544" s="38" t="s">
        <v>2250</v>
      </c>
      <c r="G544" s="38"/>
      <c r="H544" s="38"/>
      <c r="I544" s="44">
        <v>111.23</v>
      </c>
      <c r="J544" s="16" t="s">
        <v>130</v>
      </c>
      <c r="N544" s="136" t="s">
        <v>256</v>
      </c>
      <c r="O544" s="137">
        <v>445</v>
      </c>
    </row>
    <row r="545" spans="1:15" ht="15" customHeight="1">
      <c r="A545" s="15" t="str">
        <f t="shared" ref="A545:A608" si="14">IFERROR((VLOOKUP(J545,N:O,2,0)),0)</f>
        <v>N</v>
      </c>
      <c r="B545" s="35"/>
      <c r="C545" s="38" t="s">
        <v>1386</v>
      </c>
      <c r="D545" s="38" t="s">
        <v>2251</v>
      </c>
      <c r="E545" s="38"/>
      <c r="F545" s="38" t="s">
        <v>2252</v>
      </c>
      <c r="G545" s="38"/>
      <c r="H545" s="38"/>
      <c r="I545" s="44">
        <v>77.34</v>
      </c>
      <c r="J545" s="16" t="s">
        <v>130</v>
      </c>
      <c r="N545" s="136" t="s">
        <v>257</v>
      </c>
      <c r="O545" s="137">
        <v>511</v>
      </c>
    </row>
    <row r="546" spans="1:15" ht="15" customHeight="1">
      <c r="A546" s="15" t="str">
        <f t="shared" si="14"/>
        <v>N</v>
      </c>
      <c r="B546" s="35"/>
      <c r="C546" s="38" t="s">
        <v>1386</v>
      </c>
      <c r="D546" s="38" t="s">
        <v>9843</v>
      </c>
      <c r="E546" s="38"/>
      <c r="F546" s="38" t="s">
        <v>9844</v>
      </c>
      <c r="G546" s="38"/>
      <c r="H546" s="38"/>
      <c r="I546" s="44">
        <v>17.55</v>
      </c>
      <c r="J546" s="16" t="s">
        <v>130</v>
      </c>
      <c r="N546" s="136" t="s">
        <v>258</v>
      </c>
      <c r="O546" s="137">
        <v>512</v>
      </c>
    </row>
    <row r="547" spans="1:15" ht="15" customHeight="1">
      <c r="A547" s="15" t="str">
        <f t="shared" si="14"/>
        <v>N</v>
      </c>
      <c r="B547" s="35"/>
      <c r="C547" s="38" t="s">
        <v>1386</v>
      </c>
      <c r="D547" s="38" t="s">
        <v>2253</v>
      </c>
      <c r="E547" s="38"/>
      <c r="F547" s="38" t="s">
        <v>2254</v>
      </c>
      <c r="G547" s="38"/>
      <c r="H547" s="38"/>
      <c r="I547" s="44">
        <v>13.31</v>
      </c>
      <c r="J547" s="16" t="s">
        <v>130</v>
      </c>
      <c r="N547" s="136" t="s">
        <v>259</v>
      </c>
      <c r="O547" s="137">
        <v>513</v>
      </c>
    </row>
    <row r="548" spans="1:15" ht="15" customHeight="1">
      <c r="A548" s="15" t="str">
        <f t="shared" si="14"/>
        <v>N</v>
      </c>
      <c r="B548" s="35"/>
      <c r="C548" s="38" t="s">
        <v>1386</v>
      </c>
      <c r="D548" s="38" t="s">
        <v>2255</v>
      </c>
      <c r="E548" s="38"/>
      <c r="F548" s="38" t="s">
        <v>2256</v>
      </c>
      <c r="G548" s="38"/>
      <c r="H548" s="38"/>
      <c r="I548" s="44">
        <v>59.21</v>
      </c>
      <c r="J548" s="16" t="s">
        <v>130</v>
      </c>
      <c r="N548" s="136" t="s">
        <v>260</v>
      </c>
      <c r="O548" s="137">
        <v>514</v>
      </c>
    </row>
    <row r="549" spans="1:15" ht="15" customHeight="1">
      <c r="A549" s="15" t="str">
        <f t="shared" si="14"/>
        <v>N</v>
      </c>
      <c r="B549" s="35"/>
      <c r="C549" s="38" t="s">
        <v>1386</v>
      </c>
      <c r="D549" s="38" t="s">
        <v>2257</v>
      </c>
      <c r="E549" s="38"/>
      <c r="F549" s="38" t="s">
        <v>2258</v>
      </c>
      <c r="G549" s="38"/>
      <c r="H549" s="38"/>
      <c r="I549" s="44">
        <v>68.17</v>
      </c>
      <c r="J549" s="16" t="s">
        <v>130</v>
      </c>
      <c r="N549" s="136" t="s">
        <v>261</v>
      </c>
      <c r="O549" s="137">
        <v>515</v>
      </c>
    </row>
    <row r="550" spans="1:15" ht="15" customHeight="1">
      <c r="A550" s="15" t="str">
        <f t="shared" si="14"/>
        <v>N</v>
      </c>
      <c r="B550" s="35"/>
      <c r="C550" s="38" t="s">
        <v>1386</v>
      </c>
      <c r="D550" s="38" t="s">
        <v>2259</v>
      </c>
      <c r="E550" s="38"/>
      <c r="F550" s="38" t="s">
        <v>2260</v>
      </c>
      <c r="G550" s="38"/>
      <c r="H550" s="38"/>
      <c r="I550" s="44">
        <v>103.68</v>
      </c>
      <c r="J550" s="16" t="s">
        <v>130</v>
      </c>
      <c r="N550" s="136" t="s">
        <v>262</v>
      </c>
      <c r="O550" s="137">
        <v>516</v>
      </c>
    </row>
    <row r="551" spans="1:15" ht="15" customHeight="1">
      <c r="A551" s="15" t="str">
        <f t="shared" si="14"/>
        <v>N</v>
      </c>
      <c r="B551" s="35"/>
      <c r="C551" s="38" t="s">
        <v>1386</v>
      </c>
      <c r="D551" s="38" t="s">
        <v>2261</v>
      </c>
      <c r="E551" s="38"/>
      <c r="F551" s="38" t="s">
        <v>2262</v>
      </c>
      <c r="G551" s="38"/>
      <c r="H551" s="38"/>
      <c r="I551" s="44">
        <v>1.02</v>
      </c>
      <c r="J551" s="16" t="s">
        <v>130</v>
      </c>
      <c r="N551" s="136" t="s">
        <v>263</v>
      </c>
      <c r="O551" s="137">
        <v>517</v>
      </c>
    </row>
    <row r="552" spans="1:15" ht="15" customHeight="1">
      <c r="A552" s="15" t="str">
        <f t="shared" si="14"/>
        <v>N</v>
      </c>
      <c r="B552" s="35"/>
      <c r="C552" s="38" t="s">
        <v>1386</v>
      </c>
      <c r="D552" s="38" t="s">
        <v>2263</v>
      </c>
      <c r="E552" s="38"/>
      <c r="F552" s="38" t="s">
        <v>2264</v>
      </c>
      <c r="G552" s="38"/>
      <c r="H552" s="38"/>
      <c r="I552" s="44">
        <v>116.11</v>
      </c>
      <c r="J552" s="16" t="s">
        <v>130</v>
      </c>
      <c r="N552" s="136" t="s">
        <v>264</v>
      </c>
      <c r="O552" s="137">
        <v>518</v>
      </c>
    </row>
    <row r="553" spans="1:15" ht="15" customHeight="1">
      <c r="A553" s="15" t="str">
        <f t="shared" si="14"/>
        <v>N</v>
      </c>
      <c r="B553" s="35"/>
      <c r="C553" s="38" t="s">
        <v>1386</v>
      </c>
      <c r="D553" s="38" t="s">
        <v>2265</v>
      </c>
      <c r="E553" s="38"/>
      <c r="F553" s="38" t="s">
        <v>2266</v>
      </c>
      <c r="G553" s="38"/>
      <c r="H553" s="38"/>
      <c r="I553" s="44">
        <v>1.96</v>
      </c>
      <c r="J553" s="16" t="s">
        <v>130</v>
      </c>
      <c r="N553" s="136" t="s">
        <v>265</v>
      </c>
      <c r="O553" s="137">
        <v>519</v>
      </c>
    </row>
    <row r="554" spans="1:15" ht="15" customHeight="1">
      <c r="A554" s="15" t="str">
        <f t="shared" si="14"/>
        <v>N</v>
      </c>
      <c r="B554" s="35"/>
      <c r="C554" s="38" t="s">
        <v>1386</v>
      </c>
      <c r="D554" s="38" t="s">
        <v>2267</v>
      </c>
      <c r="E554" s="38"/>
      <c r="F554" s="38" t="s">
        <v>2268</v>
      </c>
      <c r="G554" s="38"/>
      <c r="H554" s="38"/>
      <c r="I554" s="44">
        <v>-30.57</v>
      </c>
      <c r="J554" s="16" t="s">
        <v>130</v>
      </c>
      <c r="N554" s="136" t="s">
        <v>266</v>
      </c>
      <c r="O554" s="137">
        <v>520</v>
      </c>
    </row>
    <row r="555" spans="1:15" ht="15" customHeight="1">
      <c r="A555" s="15" t="str">
        <f t="shared" si="14"/>
        <v>N</v>
      </c>
      <c r="B555" s="35"/>
      <c r="C555" s="38" t="s">
        <v>1386</v>
      </c>
      <c r="D555" s="38" t="s">
        <v>2269</v>
      </c>
      <c r="E555" s="38"/>
      <c r="F555" s="38" t="s">
        <v>2270</v>
      </c>
      <c r="G555" s="38"/>
      <c r="H555" s="38"/>
      <c r="I555" s="44">
        <v>92.88</v>
      </c>
      <c r="J555" s="16" t="s">
        <v>130</v>
      </c>
      <c r="N555" s="136" t="s">
        <v>267</v>
      </c>
      <c r="O555" s="137">
        <v>521</v>
      </c>
    </row>
    <row r="556" spans="1:15" ht="15" customHeight="1">
      <c r="A556" s="15" t="str">
        <f t="shared" si="14"/>
        <v>N</v>
      </c>
      <c r="B556" s="35"/>
      <c r="C556" s="38" t="s">
        <v>1386</v>
      </c>
      <c r="D556" s="38" t="s">
        <v>9845</v>
      </c>
      <c r="E556" s="38"/>
      <c r="F556" s="38" t="s">
        <v>9846</v>
      </c>
      <c r="G556" s="38"/>
      <c r="H556" s="38"/>
      <c r="I556" s="44">
        <v>8.3800000000000008</v>
      </c>
      <c r="J556" s="16" t="s">
        <v>130</v>
      </c>
      <c r="N556" s="136" t="s">
        <v>268</v>
      </c>
      <c r="O556" s="137">
        <v>522</v>
      </c>
    </row>
    <row r="557" spans="1:15" ht="15" customHeight="1">
      <c r="A557" s="15" t="str">
        <f t="shared" si="14"/>
        <v>N</v>
      </c>
      <c r="B557" s="35"/>
      <c r="C557" s="38" t="s">
        <v>1386</v>
      </c>
      <c r="D557" s="38" t="s">
        <v>2271</v>
      </c>
      <c r="E557" s="38"/>
      <c r="F557" s="38" t="s">
        <v>2272</v>
      </c>
      <c r="G557" s="38"/>
      <c r="H557" s="38"/>
      <c r="I557" s="44">
        <v>0.98</v>
      </c>
      <c r="J557" s="16" t="s">
        <v>130</v>
      </c>
      <c r="N557" s="136" t="s">
        <v>269</v>
      </c>
      <c r="O557" s="137">
        <v>523</v>
      </c>
    </row>
    <row r="558" spans="1:15" ht="15" customHeight="1">
      <c r="A558" s="15" t="str">
        <f t="shared" si="14"/>
        <v>N</v>
      </c>
      <c r="B558" s="35"/>
      <c r="C558" s="38" t="s">
        <v>1386</v>
      </c>
      <c r="D558" s="38" t="s">
        <v>2273</v>
      </c>
      <c r="E558" s="38"/>
      <c r="F558" s="38" t="s">
        <v>2274</v>
      </c>
      <c r="G558" s="38"/>
      <c r="H558" s="38"/>
      <c r="I558" s="44">
        <v>72.73</v>
      </c>
      <c r="J558" s="16" t="s">
        <v>130</v>
      </c>
      <c r="N558" s="136" t="s">
        <v>270</v>
      </c>
      <c r="O558" s="137">
        <v>524</v>
      </c>
    </row>
    <row r="559" spans="1:15" ht="15" customHeight="1">
      <c r="A559" s="15" t="str">
        <f t="shared" si="14"/>
        <v>N</v>
      </c>
      <c r="B559" s="35"/>
      <c r="C559" s="38" t="s">
        <v>1386</v>
      </c>
      <c r="D559" s="38" t="s">
        <v>2275</v>
      </c>
      <c r="E559" s="38"/>
      <c r="F559" s="38" t="s">
        <v>2276</v>
      </c>
      <c r="G559" s="38"/>
      <c r="H559" s="38"/>
      <c r="I559" s="44">
        <v>170.08</v>
      </c>
      <c r="J559" s="16" t="s">
        <v>130</v>
      </c>
      <c r="N559" s="136" t="s">
        <v>271</v>
      </c>
      <c r="O559" s="137">
        <v>525</v>
      </c>
    </row>
    <row r="560" spans="1:15" ht="15" customHeight="1">
      <c r="A560" s="15" t="str">
        <f t="shared" si="14"/>
        <v>N</v>
      </c>
      <c r="B560" s="35"/>
      <c r="C560" s="38" t="s">
        <v>1386</v>
      </c>
      <c r="D560" s="38" t="s">
        <v>2277</v>
      </c>
      <c r="E560" s="38"/>
      <c r="F560" s="38" t="s">
        <v>2278</v>
      </c>
      <c r="G560" s="38"/>
      <c r="H560" s="38"/>
      <c r="I560" s="44">
        <v>146.07</v>
      </c>
      <c r="J560" s="16" t="s">
        <v>130</v>
      </c>
      <c r="N560" s="136" t="s">
        <v>272</v>
      </c>
      <c r="O560" s="137">
        <v>526</v>
      </c>
    </row>
    <row r="561" spans="1:15" ht="15" customHeight="1">
      <c r="A561" s="15" t="str">
        <f t="shared" si="14"/>
        <v>N</v>
      </c>
      <c r="B561" s="35"/>
      <c r="C561" s="38" t="s">
        <v>1386</v>
      </c>
      <c r="D561" s="38" t="s">
        <v>2279</v>
      </c>
      <c r="E561" s="38"/>
      <c r="F561" s="38" t="s">
        <v>2280</v>
      </c>
      <c r="G561" s="38"/>
      <c r="H561" s="38"/>
      <c r="I561" s="44">
        <v>30.69</v>
      </c>
      <c r="J561" s="16" t="s">
        <v>130</v>
      </c>
      <c r="N561" s="136" t="s">
        <v>273</v>
      </c>
      <c r="O561" s="137">
        <v>527</v>
      </c>
    </row>
    <row r="562" spans="1:15" ht="15" customHeight="1">
      <c r="A562" s="15" t="str">
        <f t="shared" si="14"/>
        <v>N</v>
      </c>
      <c r="B562" s="35"/>
      <c r="C562" s="38" t="s">
        <v>1386</v>
      </c>
      <c r="D562" s="38" t="s">
        <v>2281</v>
      </c>
      <c r="E562" s="38"/>
      <c r="F562" s="38" t="s">
        <v>2282</v>
      </c>
      <c r="G562" s="38"/>
      <c r="H562" s="38"/>
      <c r="I562" s="44">
        <v>25.14</v>
      </c>
      <c r="J562" s="16" t="s">
        <v>130</v>
      </c>
      <c r="N562" s="136" t="s">
        <v>274</v>
      </c>
      <c r="O562" s="137">
        <v>528</v>
      </c>
    </row>
    <row r="563" spans="1:15" ht="15" customHeight="1">
      <c r="A563" s="15" t="str">
        <f t="shared" si="14"/>
        <v>N</v>
      </c>
      <c r="B563" s="35"/>
      <c r="C563" s="38" t="s">
        <v>1386</v>
      </c>
      <c r="D563" s="38" t="s">
        <v>2283</v>
      </c>
      <c r="E563" s="38"/>
      <c r="F563" s="38" t="s">
        <v>2284</v>
      </c>
      <c r="G563" s="38"/>
      <c r="H563" s="38"/>
      <c r="I563" s="44">
        <v>108.52</v>
      </c>
      <c r="J563" s="16" t="s">
        <v>130</v>
      </c>
      <c r="N563" s="136" t="s">
        <v>275</v>
      </c>
      <c r="O563" s="137">
        <v>529</v>
      </c>
    </row>
    <row r="564" spans="1:15" ht="15" customHeight="1">
      <c r="A564" s="15" t="str">
        <f t="shared" si="14"/>
        <v>N</v>
      </c>
      <c r="B564" s="35"/>
      <c r="C564" s="38" t="s">
        <v>1386</v>
      </c>
      <c r="D564" s="38" t="s">
        <v>2285</v>
      </c>
      <c r="E564" s="38"/>
      <c r="F564" s="38" t="s">
        <v>2286</v>
      </c>
      <c r="G564" s="38"/>
      <c r="H564" s="38"/>
      <c r="I564" s="44">
        <v>13.31</v>
      </c>
      <c r="J564" s="16" t="s">
        <v>130</v>
      </c>
      <c r="N564" s="136" t="s">
        <v>276</v>
      </c>
      <c r="O564" s="137">
        <v>530</v>
      </c>
    </row>
    <row r="565" spans="1:15" ht="15" customHeight="1">
      <c r="A565" s="15" t="str">
        <f t="shared" si="14"/>
        <v>N</v>
      </c>
      <c r="B565" s="35"/>
      <c r="C565" s="38" t="s">
        <v>1386</v>
      </c>
      <c r="D565" s="38" t="s">
        <v>2287</v>
      </c>
      <c r="E565" s="38"/>
      <c r="F565" s="38" t="s">
        <v>2288</v>
      </c>
      <c r="G565" s="38"/>
      <c r="H565" s="38"/>
      <c r="I565" s="44">
        <v>12.16</v>
      </c>
      <c r="J565" s="16" t="s">
        <v>130</v>
      </c>
      <c r="N565" s="138" t="s">
        <v>589</v>
      </c>
      <c r="O565" s="139">
        <v>531</v>
      </c>
    </row>
    <row r="566" spans="1:15" ht="15" customHeight="1">
      <c r="A566" s="15" t="str">
        <f t="shared" si="14"/>
        <v>N</v>
      </c>
      <c r="B566" s="35"/>
      <c r="C566" s="38" t="s">
        <v>1386</v>
      </c>
      <c r="D566" s="38" t="s">
        <v>2289</v>
      </c>
      <c r="E566" s="38"/>
      <c r="F566" s="38" t="s">
        <v>2290</v>
      </c>
      <c r="G566" s="38"/>
      <c r="H566" s="38"/>
      <c r="I566" s="44">
        <v>18.079999999999998</v>
      </c>
      <c r="J566" s="16" t="s">
        <v>130</v>
      </c>
      <c r="N566" s="140" t="s">
        <v>277</v>
      </c>
      <c r="O566" s="137">
        <v>532</v>
      </c>
    </row>
    <row r="567" spans="1:15" ht="15" customHeight="1">
      <c r="A567" s="15" t="str">
        <f t="shared" si="14"/>
        <v>N</v>
      </c>
      <c r="B567" s="35"/>
      <c r="C567" s="38" t="s">
        <v>1386</v>
      </c>
      <c r="D567" s="38" t="s">
        <v>2291</v>
      </c>
      <c r="E567" s="38"/>
      <c r="F567" s="38" t="s">
        <v>2292</v>
      </c>
      <c r="G567" s="38"/>
      <c r="H567" s="38"/>
      <c r="I567" s="44">
        <v>13.31</v>
      </c>
      <c r="J567" s="16" t="s">
        <v>130</v>
      </c>
      <c r="N567" s="136" t="s">
        <v>278</v>
      </c>
      <c r="O567" s="137">
        <v>533</v>
      </c>
    </row>
    <row r="568" spans="1:15" ht="15" customHeight="1">
      <c r="A568" s="15" t="str">
        <f t="shared" si="14"/>
        <v>N</v>
      </c>
      <c r="B568" s="35"/>
      <c r="C568" s="38" t="s">
        <v>1386</v>
      </c>
      <c r="D568" s="38" t="s">
        <v>2293</v>
      </c>
      <c r="E568" s="38"/>
      <c r="F568" s="38" t="s">
        <v>2294</v>
      </c>
      <c r="G568" s="38"/>
      <c r="H568" s="38"/>
      <c r="I568" s="44">
        <v>56.21</v>
      </c>
      <c r="J568" s="16" t="s">
        <v>130</v>
      </c>
      <c r="N568" s="136" t="s">
        <v>279</v>
      </c>
      <c r="O568" s="137">
        <v>534</v>
      </c>
    </row>
    <row r="569" spans="1:15" ht="15" customHeight="1">
      <c r="A569" s="15" t="str">
        <f t="shared" si="14"/>
        <v>N</v>
      </c>
      <c r="B569" s="35"/>
      <c r="C569" s="38" t="s">
        <v>1386</v>
      </c>
      <c r="D569" s="38" t="s">
        <v>2295</v>
      </c>
      <c r="E569" s="38"/>
      <c r="F569" s="38" t="s">
        <v>2296</v>
      </c>
      <c r="G569" s="38"/>
      <c r="H569" s="38"/>
      <c r="I569" s="44">
        <v>26.32</v>
      </c>
      <c r="J569" s="16" t="s">
        <v>130</v>
      </c>
      <c r="N569" s="136" t="s">
        <v>280</v>
      </c>
      <c r="O569" s="137">
        <v>535</v>
      </c>
    </row>
    <row r="570" spans="1:15" ht="15" customHeight="1">
      <c r="A570" s="15" t="str">
        <f t="shared" si="14"/>
        <v>N</v>
      </c>
      <c r="B570" s="35"/>
      <c r="C570" s="38" t="s">
        <v>1386</v>
      </c>
      <c r="D570" s="38" t="s">
        <v>2297</v>
      </c>
      <c r="E570" s="38"/>
      <c r="F570" s="38" t="s">
        <v>2298</v>
      </c>
      <c r="G570" s="38"/>
      <c r="H570" s="38"/>
      <c r="I570" s="44">
        <v>113.21</v>
      </c>
      <c r="J570" s="16" t="s">
        <v>130</v>
      </c>
      <c r="N570" s="136" t="s">
        <v>281</v>
      </c>
      <c r="O570" s="137">
        <v>536</v>
      </c>
    </row>
    <row r="571" spans="1:15" ht="15" customHeight="1">
      <c r="A571" s="15" t="str">
        <f t="shared" si="14"/>
        <v>N</v>
      </c>
      <c r="B571" s="35"/>
      <c r="C571" s="38" t="s">
        <v>1386</v>
      </c>
      <c r="D571" s="38" t="s">
        <v>2299</v>
      </c>
      <c r="E571" s="38"/>
      <c r="F571" s="38" t="s">
        <v>2300</v>
      </c>
      <c r="G571" s="38"/>
      <c r="H571" s="38"/>
      <c r="I571" s="44">
        <v>26.69</v>
      </c>
      <c r="J571" s="16" t="s">
        <v>130</v>
      </c>
      <c r="N571" s="140" t="s">
        <v>282</v>
      </c>
      <c r="O571" s="137">
        <v>537</v>
      </c>
    </row>
    <row r="572" spans="1:15" ht="15" customHeight="1">
      <c r="A572" s="15" t="str">
        <f t="shared" si="14"/>
        <v>N</v>
      </c>
      <c r="B572" s="35"/>
      <c r="C572" s="38" t="s">
        <v>1386</v>
      </c>
      <c r="D572" s="38" t="s">
        <v>2301</v>
      </c>
      <c r="E572" s="38"/>
      <c r="F572" s="38" t="s">
        <v>2302</v>
      </c>
      <c r="G572" s="38"/>
      <c r="H572" s="38"/>
      <c r="I572" s="44">
        <v>69.959999999999994</v>
      </c>
      <c r="J572" s="16" t="s">
        <v>130</v>
      </c>
      <c r="N572" s="140" t="s">
        <v>283</v>
      </c>
      <c r="O572" s="137">
        <v>538</v>
      </c>
    </row>
    <row r="573" spans="1:15" ht="15" customHeight="1">
      <c r="A573" s="15" t="str">
        <f t="shared" si="14"/>
        <v>N</v>
      </c>
      <c r="B573" s="35"/>
      <c r="C573" s="38" t="s">
        <v>1386</v>
      </c>
      <c r="D573" s="38" t="s">
        <v>2303</v>
      </c>
      <c r="E573" s="38"/>
      <c r="F573" s="38" t="s">
        <v>2304</v>
      </c>
      <c r="G573" s="38"/>
      <c r="H573" s="38"/>
      <c r="I573" s="44">
        <v>70.64</v>
      </c>
      <c r="J573" s="16" t="s">
        <v>130</v>
      </c>
      <c r="N573" s="136" t="s">
        <v>284</v>
      </c>
      <c r="O573" s="137">
        <v>539</v>
      </c>
    </row>
    <row r="574" spans="1:15" ht="15" customHeight="1">
      <c r="A574" s="15" t="str">
        <f t="shared" si="14"/>
        <v>N</v>
      </c>
      <c r="B574" s="35"/>
      <c r="C574" s="38" t="s">
        <v>1386</v>
      </c>
      <c r="D574" s="38" t="s">
        <v>2305</v>
      </c>
      <c r="E574" s="38"/>
      <c r="F574" s="38" t="s">
        <v>2306</v>
      </c>
      <c r="G574" s="38"/>
      <c r="H574" s="38"/>
      <c r="I574" s="44">
        <v>0.01</v>
      </c>
      <c r="J574" s="16" t="s">
        <v>130</v>
      </c>
      <c r="N574" s="136" t="s">
        <v>285</v>
      </c>
      <c r="O574" s="137">
        <v>540</v>
      </c>
    </row>
    <row r="575" spans="1:15" ht="15" customHeight="1">
      <c r="A575" s="15" t="str">
        <f t="shared" si="14"/>
        <v>N</v>
      </c>
      <c r="B575" s="35"/>
      <c r="C575" s="38" t="s">
        <v>1386</v>
      </c>
      <c r="D575" s="38" t="s">
        <v>2307</v>
      </c>
      <c r="E575" s="38"/>
      <c r="F575" s="38" t="s">
        <v>2308</v>
      </c>
      <c r="G575" s="38"/>
      <c r="H575" s="38"/>
      <c r="I575" s="44">
        <v>16.760000000000002</v>
      </c>
      <c r="J575" s="16" t="s">
        <v>130</v>
      </c>
      <c r="N575" s="136" t="s">
        <v>286</v>
      </c>
      <c r="O575" s="137">
        <v>541</v>
      </c>
    </row>
    <row r="576" spans="1:15" ht="15" customHeight="1">
      <c r="A576" s="15" t="str">
        <f t="shared" si="14"/>
        <v>N</v>
      </c>
      <c r="B576" s="35"/>
      <c r="C576" s="38" t="s">
        <v>1386</v>
      </c>
      <c r="D576" s="38" t="s">
        <v>2309</v>
      </c>
      <c r="E576" s="38"/>
      <c r="F576" s="38" t="s">
        <v>2310</v>
      </c>
      <c r="G576" s="38"/>
      <c r="H576" s="38"/>
      <c r="I576" s="44">
        <v>8.3800000000000008</v>
      </c>
      <c r="J576" s="16" t="s">
        <v>130</v>
      </c>
      <c r="N576" s="136" t="s">
        <v>287</v>
      </c>
      <c r="O576" s="137">
        <v>542</v>
      </c>
    </row>
    <row r="577" spans="1:15" ht="15" customHeight="1">
      <c r="A577" s="15" t="str">
        <f t="shared" si="14"/>
        <v>N</v>
      </c>
      <c r="B577" s="35"/>
      <c r="C577" s="38" t="s">
        <v>1386</v>
      </c>
      <c r="D577" s="38" t="s">
        <v>2311</v>
      </c>
      <c r="E577" s="38"/>
      <c r="F577" s="38" t="s">
        <v>2312</v>
      </c>
      <c r="G577" s="38"/>
      <c r="H577" s="38"/>
      <c r="I577" s="44">
        <v>24.09</v>
      </c>
      <c r="J577" s="16" t="s">
        <v>130</v>
      </c>
      <c r="N577" s="141" t="s">
        <v>288</v>
      </c>
      <c r="O577" s="142">
        <v>543</v>
      </c>
    </row>
    <row r="578" spans="1:15" ht="15" customHeight="1">
      <c r="A578" s="15" t="str">
        <f t="shared" si="14"/>
        <v>N</v>
      </c>
      <c r="B578" s="35"/>
      <c r="C578" s="38" t="s">
        <v>1386</v>
      </c>
      <c r="D578" s="38" t="s">
        <v>2313</v>
      </c>
      <c r="E578" s="38"/>
      <c r="F578" s="38" t="s">
        <v>2314</v>
      </c>
      <c r="G578" s="38"/>
      <c r="H578" s="38"/>
      <c r="I578" s="44">
        <v>13.31</v>
      </c>
      <c r="J578" s="16" t="s">
        <v>130</v>
      </c>
      <c r="N578" s="136" t="s">
        <v>289</v>
      </c>
      <c r="O578" s="137">
        <v>544</v>
      </c>
    </row>
    <row r="579" spans="1:15" ht="15" customHeight="1">
      <c r="A579" s="15" t="str">
        <f t="shared" si="14"/>
        <v>N</v>
      </c>
      <c r="B579" s="35"/>
      <c r="C579" s="38" t="s">
        <v>1386</v>
      </c>
      <c r="D579" s="38" t="s">
        <v>2315</v>
      </c>
      <c r="E579" s="38"/>
      <c r="F579" s="38" t="s">
        <v>2316</v>
      </c>
      <c r="G579" s="38"/>
      <c r="H579" s="38"/>
      <c r="I579" s="44">
        <v>220.62</v>
      </c>
      <c r="J579" s="16" t="s">
        <v>130</v>
      </c>
      <c r="N579" s="136" t="s">
        <v>290</v>
      </c>
      <c r="O579" s="137">
        <v>545</v>
      </c>
    </row>
    <row r="580" spans="1:15" ht="15" customHeight="1">
      <c r="A580" s="15" t="str">
        <f t="shared" si="14"/>
        <v>N</v>
      </c>
      <c r="B580" s="35"/>
      <c r="C580" s="38" t="s">
        <v>1386</v>
      </c>
      <c r="D580" s="38" t="s">
        <v>2317</v>
      </c>
      <c r="E580" s="38"/>
      <c r="F580" s="38" t="s">
        <v>2318</v>
      </c>
      <c r="G580" s="38"/>
      <c r="H580" s="38"/>
      <c r="I580" s="44">
        <v>13.48</v>
      </c>
      <c r="J580" s="16" t="s">
        <v>130</v>
      </c>
      <c r="N580" s="136" t="s">
        <v>291</v>
      </c>
      <c r="O580" s="137">
        <v>546</v>
      </c>
    </row>
    <row r="581" spans="1:15" ht="15" customHeight="1">
      <c r="A581" s="15" t="str">
        <f t="shared" si="14"/>
        <v>N</v>
      </c>
      <c r="B581" s="35"/>
      <c r="C581" s="38" t="s">
        <v>1386</v>
      </c>
      <c r="D581" s="38" t="s">
        <v>2319</v>
      </c>
      <c r="E581" s="38"/>
      <c r="F581" s="38" t="s">
        <v>2320</v>
      </c>
      <c r="G581" s="38"/>
      <c r="H581" s="38"/>
      <c r="I581" s="44">
        <v>71.98</v>
      </c>
      <c r="J581" s="16" t="s">
        <v>130</v>
      </c>
      <c r="N581" s="136" t="s">
        <v>292</v>
      </c>
      <c r="O581" s="137">
        <v>547</v>
      </c>
    </row>
    <row r="582" spans="1:15" ht="15" customHeight="1">
      <c r="A582" s="15" t="str">
        <f t="shared" si="14"/>
        <v>N</v>
      </c>
      <c r="B582" s="35"/>
      <c r="C582" s="38" t="s">
        <v>1386</v>
      </c>
      <c r="D582" s="38" t="s">
        <v>2321</v>
      </c>
      <c r="E582" s="38"/>
      <c r="F582" s="38" t="s">
        <v>2322</v>
      </c>
      <c r="G582" s="38"/>
      <c r="H582" s="38"/>
      <c r="I582" s="44">
        <v>48.35</v>
      </c>
      <c r="J582" s="16" t="s">
        <v>130</v>
      </c>
      <c r="N582" s="136" t="s">
        <v>293</v>
      </c>
      <c r="O582" s="137">
        <v>548</v>
      </c>
    </row>
    <row r="583" spans="1:15" ht="15" customHeight="1">
      <c r="A583" s="15" t="str">
        <f t="shared" si="14"/>
        <v>N</v>
      </c>
      <c r="B583" s="35"/>
      <c r="C583" s="38" t="s">
        <v>1386</v>
      </c>
      <c r="D583" s="38" t="s">
        <v>2323</v>
      </c>
      <c r="E583" s="38"/>
      <c r="F583" s="38" t="s">
        <v>2324</v>
      </c>
      <c r="G583" s="38"/>
      <c r="H583" s="38"/>
      <c r="I583" s="44">
        <v>130.58000000000001</v>
      </c>
      <c r="J583" s="16" t="s">
        <v>130</v>
      </c>
      <c r="N583" s="136" t="s">
        <v>294</v>
      </c>
      <c r="O583" s="137">
        <v>549</v>
      </c>
    </row>
    <row r="584" spans="1:15" ht="15" customHeight="1">
      <c r="A584" s="15" t="str">
        <f t="shared" si="14"/>
        <v>N</v>
      </c>
      <c r="B584" s="35"/>
      <c r="C584" s="38" t="s">
        <v>1386</v>
      </c>
      <c r="D584" s="38" t="s">
        <v>9847</v>
      </c>
      <c r="E584" s="38"/>
      <c r="F584" s="38" t="s">
        <v>9848</v>
      </c>
      <c r="G584" s="38"/>
      <c r="H584" s="38"/>
      <c r="I584" s="44">
        <v>12.34</v>
      </c>
      <c r="J584" s="16" t="s">
        <v>130</v>
      </c>
      <c r="N584" s="136" t="s">
        <v>295</v>
      </c>
      <c r="O584" s="137">
        <v>553</v>
      </c>
    </row>
    <row r="585" spans="1:15" ht="15" customHeight="1">
      <c r="A585" s="15" t="str">
        <f t="shared" si="14"/>
        <v>N</v>
      </c>
      <c r="B585" s="35"/>
      <c r="C585" s="38" t="s">
        <v>1386</v>
      </c>
      <c r="D585" s="38" t="s">
        <v>2325</v>
      </c>
      <c r="E585" s="38"/>
      <c r="F585" s="38" t="s">
        <v>2326</v>
      </c>
      <c r="G585" s="38"/>
      <c r="H585" s="38"/>
      <c r="I585" s="44">
        <v>121.77</v>
      </c>
      <c r="J585" s="16" t="s">
        <v>130</v>
      </c>
      <c r="N585" s="136" t="s">
        <v>296</v>
      </c>
      <c r="O585" s="137">
        <v>554</v>
      </c>
    </row>
    <row r="586" spans="1:15" ht="15" customHeight="1">
      <c r="A586" s="15" t="str">
        <f t="shared" si="14"/>
        <v>N</v>
      </c>
      <c r="B586" s="35"/>
      <c r="C586" s="38" t="s">
        <v>1386</v>
      </c>
      <c r="D586" s="38" t="s">
        <v>2327</v>
      </c>
      <c r="E586" s="38"/>
      <c r="F586" s="38" t="s">
        <v>2328</v>
      </c>
      <c r="G586" s="38"/>
      <c r="H586" s="38"/>
      <c r="I586" s="44">
        <v>94.35</v>
      </c>
      <c r="J586" s="16" t="s">
        <v>130</v>
      </c>
      <c r="N586" s="136" t="s">
        <v>297</v>
      </c>
      <c r="O586" s="137">
        <v>555</v>
      </c>
    </row>
    <row r="587" spans="1:15" ht="15" customHeight="1">
      <c r="A587" s="15" t="str">
        <f t="shared" si="14"/>
        <v>N</v>
      </c>
      <c r="B587" s="35"/>
      <c r="C587" s="38" t="s">
        <v>1386</v>
      </c>
      <c r="D587" s="38" t="s">
        <v>2329</v>
      </c>
      <c r="E587" s="38"/>
      <c r="F587" s="38" t="s">
        <v>2330</v>
      </c>
      <c r="G587" s="38"/>
      <c r="H587" s="38"/>
      <c r="I587" s="44">
        <v>52.4</v>
      </c>
      <c r="J587" s="16" t="s">
        <v>130</v>
      </c>
      <c r="N587" s="136" t="s">
        <v>298</v>
      </c>
      <c r="O587" s="137">
        <v>556</v>
      </c>
    </row>
    <row r="588" spans="1:15" ht="15" customHeight="1">
      <c r="A588" s="15" t="str">
        <f t="shared" si="14"/>
        <v>N</v>
      </c>
      <c r="B588" s="35"/>
      <c r="C588" s="38" t="s">
        <v>1386</v>
      </c>
      <c r="D588" s="38" t="s">
        <v>2331</v>
      </c>
      <c r="E588" s="38"/>
      <c r="F588" s="38" t="s">
        <v>2332</v>
      </c>
      <c r="G588" s="38"/>
      <c r="H588" s="38"/>
      <c r="I588" s="44">
        <v>107.13</v>
      </c>
      <c r="J588" s="16" t="s">
        <v>130</v>
      </c>
      <c r="N588" s="141" t="s">
        <v>299</v>
      </c>
      <c r="O588" s="137">
        <v>557</v>
      </c>
    </row>
    <row r="589" spans="1:15" ht="15" customHeight="1">
      <c r="A589" s="15" t="str">
        <f t="shared" si="14"/>
        <v>N</v>
      </c>
      <c r="B589" s="35"/>
      <c r="C589" s="38" t="s">
        <v>1386</v>
      </c>
      <c r="D589" s="38" t="s">
        <v>2333</v>
      </c>
      <c r="E589" s="38"/>
      <c r="F589" s="38" t="s">
        <v>2334</v>
      </c>
      <c r="G589" s="38"/>
      <c r="H589" s="38"/>
      <c r="I589" s="44">
        <v>465.7</v>
      </c>
      <c r="J589" s="16" t="s">
        <v>130</v>
      </c>
      <c r="N589" s="141" t="s">
        <v>300</v>
      </c>
      <c r="O589" s="137">
        <v>558</v>
      </c>
    </row>
    <row r="590" spans="1:15" ht="15" customHeight="1">
      <c r="A590" s="15" t="str">
        <f t="shared" si="14"/>
        <v>N</v>
      </c>
      <c r="B590" s="35"/>
      <c r="C590" s="38" t="s">
        <v>1386</v>
      </c>
      <c r="D590" s="38" t="s">
        <v>2335</v>
      </c>
      <c r="E590" s="38"/>
      <c r="F590" s="38" t="s">
        <v>2336</v>
      </c>
      <c r="G590" s="38"/>
      <c r="H590" s="38"/>
      <c r="I590" s="44">
        <v>798.34</v>
      </c>
      <c r="J590" s="16" t="s">
        <v>130</v>
      </c>
      <c r="N590" s="136" t="s">
        <v>301</v>
      </c>
      <c r="O590" s="137">
        <v>559</v>
      </c>
    </row>
    <row r="591" spans="1:15" ht="15" customHeight="1">
      <c r="A591" s="15" t="str">
        <f t="shared" si="14"/>
        <v>N</v>
      </c>
      <c r="B591" s="35"/>
      <c r="C591" s="38" t="s">
        <v>1386</v>
      </c>
      <c r="D591" s="38" t="s">
        <v>2337</v>
      </c>
      <c r="E591" s="38"/>
      <c r="F591" s="38" t="s">
        <v>2338</v>
      </c>
      <c r="G591" s="38"/>
      <c r="H591" s="38"/>
      <c r="I591" s="44">
        <v>79.83</v>
      </c>
      <c r="J591" s="16" t="s">
        <v>130</v>
      </c>
      <c r="N591" s="136" t="s">
        <v>302</v>
      </c>
      <c r="O591" s="137">
        <v>560</v>
      </c>
    </row>
    <row r="592" spans="1:15" ht="15" customHeight="1">
      <c r="A592" s="15" t="str">
        <f t="shared" si="14"/>
        <v>N</v>
      </c>
      <c r="B592" s="35"/>
      <c r="C592" s="38" t="s">
        <v>1386</v>
      </c>
      <c r="D592" s="38" t="s">
        <v>2339</v>
      </c>
      <c r="E592" s="38"/>
      <c r="F592" s="38" t="s">
        <v>2340</v>
      </c>
      <c r="G592" s="38"/>
      <c r="H592" s="38"/>
      <c r="I592" s="44">
        <v>39.92</v>
      </c>
      <c r="J592" s="16" t="s">
        <v>130</v>
      </c>
      <c r="N592" s="136" t="s">
        <v>303</v>
      </c>
      <c r="O592" s="137">
        <v>561</v>
      </c>
    </row>
    <row r="593" spans="1:15" ht="15" customHeight="1">
      <c r="A593" s="15" t="str">
        <f t="shared" si="14"/>
        <v>N</v>
      </c>
      <c r="B593" s="35"/>
      <c r="C593" s="38" t="s">
        <v>1386</v>
      </c>
      <c r="D593" s="38" t="s">
        <v>2341</v>
      </c>
      <c r="E593" s="38"/>
      <c r="F593" s="38" t="s">
        <v>2342</v>
      </c>
      <c r="G593" s="38"/>
      <c r="H593" s="38"/>
      <c r="I593" s="44">
        <v>39.92</v>
      </c>
      <c r="J593" s="16" t="s">
        <v>130</v>
      </c>
      <c r="N593" s="136" t="s">
        <v>304</v>
      </c>
      <c r="O593" s="137">
        <v>562</v>
      </c>
    </row>
    <row r="594" spans="1:15" ht="15" customHeight="1">
      <c r="A594" s="15" t="str">
        <f t="shared" si="14"/>
        <v>N</v>
      </c>
      <c r="B594" s="35"/>
      <c r="C594" s="38" t="s">
        <v>1386</v>
      </c>
      <c r="D594" s="38" t="s">
        <v>2343</v>
      </c>
      <c r="E594" s="38"/>
      <c r="F594" s="38" t="s">
        <v>2344</v>
      </c>
      <c r="G594" s="38"/>
      <c r="H594" s="38"/>
      <c r="I594" s="44">
        <v>266.11</v>
      </c>
      <c r="J594" s="16" t="s">
        <v>130</v>
      </c>
      <c r="N594" s="140" t="s">
        <v>305</v>
      </c>
      <c r="O594" s="137">
        <v>563</v>
      </c>
    </row>
    <row r="595" spans="1:15" ht="15" customHeight="1">
      <c r="A595" s="15" t="str">
        <f t="shared" si="14"/>
        <v>N</v>
      </c>
      <c r="B595" s="35"/>
      <c r="C595" s="38" t="s">
        <v>1386</v>
      </c>
      <c r="D595" s="38" t="s">
        <v>2345</v>
      </c>
      <c r="E595" s="38"/>
      <c r="F595" s="38" t="s">
        <v>2346</v>
      </c>
      <c r="G595" s="38"/>
      <c r="H595" s="38"/>
      <c r="I595" s="44">
        <v>133.06</v>
      </c>
      <c r="J595" s="16" t="s">
        <v>130</v>
      </c>
      <c r="N595" s="140" t="s">
        <v>306</v>
      </c>
      <c r="O595" s="137">
        <v>564</v>
      </c>
    </row>
    <row r="596" spans="1:15" ht="15" customHeight="1">
      <c r="A596" s="15" t="str">
        <f t="shared" si="14"/>
        <v>N</v>
      </c>
      <c r="B596" s="35"/>
      <c r="C596" s="38" t="s">
        <v>1386</v>
      </c>
      <c r="D596" s="38" t="s">
        <v>2347</v>
      </c>
      <c r="E596" s="38"/>
      <c r="F596" s="38" t="s">
        <v>2348</v>
      </c>
      <c r="G596" s="38"/>
      <c r="H596" s="38"/>
      <c r="I596" s="44">
        <v>133.06</v>
      </c>
      <c r="J596" s="16" t="s">
        <v>130</v>
      </c>
      <c r="N596" s="140" t="s">
        <v>307</v>
      </c>
      <c r="O596" s="137">
        <v>565</v>
      </c>
    </row>
    <row r="597" spans="1:15" ht="15" customHeight="1">
      <c r="A597" s="15" t="str">
        <f t="shared" si="14"/>
        <v>N</v>
      </c>
      <c r="B597" s="35"/>
      <c r="C597" s="38" t="s">
        <v>1386</v>
      </c>
      <c r="D597" s="38" t="s">
        <v>2349</v>
      </c>
      <c r="E597" s="38"/>
      <c r="F597" s="38" t="s">
        <v>2350</v>
      </c>
      <c r="G597" s="38"/>
      <c r="H597" s="38"/>
      <c r="I597" s="44">
        <v>9.91</v>
      </c>
      <c r="J597" s="16" t="s">
        <v>130</v>
      </c>
      <c r="N597" s="140" t="s">
        <v>308</v>
      </c>
      <c r="O597" s="137">
        <v>566</v>
      </c>
    </row>
    <row r="598" spans="1:15" ht="15" customHeight="1">
      <c r="A598" s="15" t="str">
        <f t="shared" si="14"/>
        <v>N</v>
      </c>
      <c r="B598" s="35"/>
      <c r="C598" s="38" t="s">
        <v>1386</v>
      </c>
      <c r="D598" s="38" t="s">
        <v>2351</v>
      </c>
      <c r="E598" s="38"/>
      <c r="F598" s="38" t="s">
        <v>2352</v>
      </c>
      <c r="G598" s="38"/>
      <c r="H598" s="38"/>
      <c r="I598" s="44">
        <v>25.13</v>
      </c>
      <c r="J598" s="16" t="s">
        <v>130</v>
      </c>
      <c r="N598" s="136" t="s">
        <v>309</v>
      </c>
      <c r="O598" s="137">
        <v>567</v>
      </c>
    </row>
    <row r="599" spans="1:15" ht="15" customHeight="1">
      <c r="A599" s="15" t="str">
        <f t="shared" si="14"/>
        <v>N</v>
      </c>
      <c r="B599" s="35"/>
      <c r="C599" s="38" t="s">
        <v>1386</v>
      </c>
      <c r="D599" s="38" t="s">
        <v>2353</v>
      </c>
      <c r="E599" s="38"/>
      <c r="F599" s="38" t="s">
        <v>2354</v>
      </c>
      <c r="G599" s="38"/>
      <c r="H599" s="38"/>
      <c r="I599" s="44">
        <v>8.3800000000000008</v>
      </c>
      <c r="J599" s="16" t="s">
        <v>130</v>
      </c>
      <c r="N599" s="140" t="s">
        <v>310</v>
      </c>
      <c r="O599" s="137">
        <v>568</v>
      </c>
    </row>
    <row r="600" spans="1:15" ht="15" customHeight="1">
      <c r="A600" s="15" t="str">
        <f t="shared" si="14"/>
        <v>N</v>
      </c>
      <c r="B600" s="35"/>
      <c r="C600" s="38" t="s">
        <v>1386</v>
      </c>
      <c r="D600" s="38" t="s">
        <v>2355</v>
      </c>
      <c r="E600" s="38"/>
      <c r="F600" s="38" t="s">
        <v>2356</v>
      </c>
      <c r="G600" s="38"/>
      <c r="H600" s="38"/>
      <c r="I600" s="44">
        <v>0.24</v>
      </c>
      <c r="J600" s="16" t="s">
        <v>130</v>
      </c>
      <c r="N600" s="136" t="s">
        <v>311</v>
      </c>
      <c r="O600" s="137">
        <v>569</v>
      </c>
    </row>
    <row r="601" spans="1:15" ht="15" customHeight="1">
      <c r="A601" s="15" t="str">
        <f t="shared" si="14"/>
        <v>N</v>
      </c>
      <c r="B601" s="35"/>
      <c r="C601" s="38" t="s">
        <v>1386</v>
      </c>
      <c r="D601" s="38" t="s">
        <v>2357</v>
      </c>
      <c r="E601" s="38"/>
      <c r="F601" s="38" t="s">
        <v>2358</v>
      </c>
      <c r="G601" s="38"/>
      <c r="H601" s="38"/>
      <c r="I601" s="44">
        <v>78.17</v>
      </c>
      <c r="J601" s="16" t="s">
        <v>130</v>
      </c>
      <c r="N601" s="136" t="s">
        <v>312</v>
      </c>
      <c r="O601" s="137">
        <v>570</v>
      </c>
    </row>
    <row r="602" spans="1:15" ht="15" customHeight="1">
      <c r="A602" s="15" t="str">
        <f t="shared" si="14"/>
        <v>N</v>
      </c>
      <c r="B602" s="35"/>
      <c r="C602" s="38" t="s">
        <v>1386</v>
      </c>
      <c r="D602" s="38" t="s">
        <v>2359</v>
      </c>
      <c r="E602" s="38"/>
      <c r="F602" s="38" t="s">
        <v>2360</v>
      </c>
      <c r="G602" s="38"/>
      <c r="H602" s="38"/>
      <c r="I602" s="44">
        <v>4889.04</v>
      </c>
      <c r="J602" s="16" t="s">
        <v>130</v>
      </c>
      <c r="N602" s="136" t="s">
        <v>313</v>
      </c>
      <c r="O602" s="137">
        <v>571</v>
      </c>
    </row>
    <row r="603" spans="1:15" ht="15" customHeight="1">
      <c r="A603" s="15" t="str">
        <f t="shared" si="14"/>
        <v>N</v>
      </c>
      <c r="B603" s="35"/>
      <c r="C603" s="38" t="s">
        <v>1386</v>
      </c>
      <c r="D603" s="38" t="s">
        <v>2361</v>
      </c>
      <c r="E603" s="38"/>
      <c r="F603" s="38" t="s">
        <v>2362</v>
      </c>
      <c r="G603" s="38"/>
      <c r="H603" s="38"/>
      <c r="I603" s="44">
        <v>-0.04</v>
      </c>
      <c r="J603" s="16" t="s">
        <v>130</v>
      </c>
      <c r="N603" s="136" t="s">
        <v>314</v>
      </c>
      <c r="O603" s="137">
        <v>572</v>
      </c>
    </row>
    <row r="604" spans="1:15" ht="15" customHeight="1">
      <c r="A604" s="15" t="str">
        <f t="shared" si="14"/>
        <v>N</v>
      </c>
      <c r="B604" s="35"/>
      <c r="C604" s="38" t="s">
        <v>1386</v>
      </c>
      <c r="D604" s="38" t="s">
        <v>2363</v>
      </c>
      <c r="E604" s="38"/>
      <c r="F604" s="38" t="s">
        <v>2364</v>
      </c>
      <c r="G604" s="38"/>
      <c r="H604" s="38"/>
      <c r="I604" s="44">
        <v>7.0000000000000007E-2</v>
      </c>
      <c r="J604" s="16" t="s">
        <v>130</v>
      </c>
      <c r="N604" s="136" t="s">
        <v>315</v>
      </c>
      <c r="O604" s="137">
        <v>573</v>
      </c>
    </row>
    <row r="605" spans="1:15" ht="15" customHeight="1">
      <c r="A605" s="15" t="str">
        <f t="shared" si="14"/>
        <v>N</v>
      </c>
      <c r="B605" s="35"/>
      <c r="C605" s="38" t="s">
        <v>1386</v>
      </c>
      <c r="D605" s="38" t="s">
        <v>2365</v>
      </c>
      <c r="E605" s="38"/>
      <c r="F605" s="38" t="s">
        <v>2366</v>
      </c>
      <c r="G605" s="38"/>
      <c r="H605" s="38"/>
      <c r="I605" s="44">
        <v>0.01</v>
      </c>
      <c r="J605" s="16" t="s">
        <v>130</v>
      </c>
      <c r="N605" s="136" t="s">
        <v>316</v>
      </c>
      <c r="O605" s="137">
        <v>574</v>
      </c>
    </row>
    <row r="606" spans="1:15" ht="15" customHeight="1">
      <c r="A606" s="15" t="str">
        <f t="shared" si="14"/>
        <v>N</v>
      </c>
      <c r="B606" s="35"/>
      <c r="C606" s="38" t="s">
        <v>1386</v>
      </c>
      <c r="D606" s="38" t="s">
        <v>2367</v>
      </c>
      <c r="E606" s="38"/>
      <c r="F606" s="38" t="s">
        <v>2368</v>
      </c>
      <c r="G606" s="38"/>
      <c r="H606" s="38"/>
      <c r="I606" s="44">
        <v>139.24</v>
      </c>
      <c r="J606" s="16" t="s">
        <v>130</v>
      </c>
      <c r="N606" s="136" t="s">
        <v>317</v>
      </c>
      <c r="O606" s="137">
        <v>575</v>
      </c>
    </row>
    <row r="607" spans="1:15" ht="15" customHeight="1">
      <c r="A607" s="15" t="str">
        <f t="shared" si="14"/>
        <v>N</v>
      </c>
      <c r="B607" s="35"/>
      <c r="C607" s="38" t="s">
        <v>1386</v>
      </c>
      <c r="D607" s="38" t="s">
        <v>2369</v>
      </c>
      <c r="E607" s="38"/>
      <c r="F607" s="38" t="s">
        <v>2370</v>
      </c>
      <c r="G607" s="38"/>
      <c r="H607" s="38"/>
      <c r="I607" s="44">
        <v>162.56</v>
      </c>
      <c r="J607" s="16" t="s">
        <v>130</v>
      </c>
      <c r="N607" s="136" t="s">
        <v>318</v>
      </c>
      <c r="O607" s="137">
        <v>576</v>
      </c>
    </row>
    <row r="608" spans="1:15" ht="15" customHeight="1">
      <c r="A608" s="15" t="str">
        <f t="shared" si="14"/>
        <v>N</v>
      </c>
      <c r="B608" s="35"/>
      <c r="C608" s="38" t="s">
        <v>1386</v>
      </c>
      <c r="D608" s="38" t="s">
        <v>2371</v>
      </c>
      <c r="E608" s="38"/>
      <c r="F608" s="38" t="s">
        <v>2372</v>
      </c>
      <c r="G608" s="38"/>
      <c r="H608" s="38"/>
      <c r="I608" s="44">
        <v>61.44</v>
      </c>
      <c r="J608" s="16" t="s">
        <v>130</v>
      </c>
      <c r="N608" s="136" t="s">
        <v>319</v>
      </c>
      <c r="O608" s="137">
        <v>577</v>
      </c>
    </row>
    <row r="609" spans="1:15" ht="15" customHeight="1">
      <c r="A609" s="15" t="str">
        <f t="shared" ref="A609:A672" si="15">IFERROR((VLOOKUP(J609,N:O,2,0)),0)</f>
        <v>N</v>
      </c>
      <c r="B609" s="35"/>
      <c r="C609" s="38" t="s">
        <v>1386</v>
      </c>
      <c r="D609" s="38" t="s">
        <v>2373</v>
      </c>
      <c r="E609" s="38"/>
      <c r="F609" s="38" t="s">
        <v>2374</v>
      </c>
      <c r="G609" s="38"/>
      <c r="H609" s="38"/>
      <c r="I609" s="44">
        <v>81</v>
      </c>
      <c r="J609" s="16" t="s">
        <v>130</v>
      </c>
      <c r="N609" s="136" t="s">
        <v>320</v>
      </c>
      <c r="O609" s="137">
        <v>578</v>
      </c>
    </row>
    <row r="610" spans="1:15" ht="15" customHeight="1">
      <c r="A610" s="15" t="str">
        <f t="shared" si="15"/>
        <v>N</v>
      </c>
      <c r="B610" s="35"/>
      <c r="C610" s="38" t="s">
        <v>1386</v>
      </c>
      <c r="D610" s="38" t="s">
        <v>2375</v>
      </c>
      <c r="E610" s="38"/>
      <c r="F610" s="38" t="s">
        <v>2376</v>
      </c>
      <c r="G610" s="38"/>
      <c r="H610" s="38"/>
      <c r="I610" s="44">
        <v>27.47</v>
      </c>
      <c r="J610" s="16" t="s">
        <v>130</v>
      </c>
      <c r="N610" s="136" t="s">
        <v>321</v>
      </c>
      <c r="O610" s="137">
        <v>579</v>
      </c>
    </row>
    <row r="611" spans="1:15" ht="15" customHeight="1">
      <c r="A611" s="15" t="str">
        <f t="shared" si="15"/>
        <v>N</v>
      </c>
      <c r="B611" s="35"/>
      <c r="C611" s="38" t="s">
        <v>1386</v>
      </c>
      <c r="D611" s="38" t="s">
        <v>2377</v>
      </c>
      <c r="E611" s="38"/>
      <c r="F611" s="38" t="s">
        <v>2378</v>
      </c>
      <c r="G611" s="38"/>
      <c r="H611" s="38"/>
      <c r="I611" s="44">
        <v>6.94</v>
      </c>
      <c r="J611" s="16" t="s">
        <v>130</v>
      </c>
      <c r="N611" s="136" t="s">
        <v>322</v>
      </c>
      <c r="O611" s="137">
        <v>580</v>
      </c>
    </row>
    <row r="612" spans="1:15" ht="15" customHeight="1">
      <c r="A612" s="15" t="str">
        <f t="shared" si="15"/>
        <v>N</v>
      </c>
      <c r="B612" s="35"/>
      <c r="C612" s="38" t="s">
        <v>1386</v>
      </c>
      <c r="D612" s="38" t="s">
        <v>2379</v>
      </c>
      <c r="E612" s="38"/>
      <c r="F612" s="38" t="s">
        <v>2380</v>
      </c>
      <c r="G612" s="38"/>
      <c r="H612" s="38"/>
      <c r="I612" s="44">
        <v>-0.7</v>
      </c>
      <c r="J612" s="16" t="s">
        <v>130</v>
      </c>
      <c r="N612" s="136" t="s">
        <v>323</v>
      </c>
      <c r="O612" s="137">
        <v>581</v>
      </c>
    </row>
    <row r="613" spans="1:15" ht="15" customHeight="1">
      <c r="A613" s="15" t="str">
        <f t="shared" si="15"/>
        <v>N</v>
      </c>
      <c r="B613" s="35"/>
      <c r="C613" s="38" t="s">
        <v>1386</v>
      </c>
      <c r="D613" s="38" t="s">
        <v>2381</v>
      </c>
      <c r="E613" s="38"/>
      <c r="F613" s="38" t="s">
        <v>2382</v>
      </c>
      <c r="G613" s="38"/>
      <c r="H613" s="38"/>
      <c r="I613" s="44">
        <v>14.78</v>
      </c>
      <c r="J613" s="16" t="s">
        <v>130</v>
      </c>
      <c r="N613" s="141" t="s">
        <v>324</v>
      </c>
      <c r="O613" s="142">
        <v>582</v>
      </c>
    </row>
    <row r="614" spans="1:15" ht="15" customHeight="1">
      <c r="A614" s="15" t="str">
        <f t="shared" si="15"/>
        <v>N</v>
      </c>
      <c r="B614" s="35"/>
      <c r="C614" s="38" t="s">
        <v>1386</v>
      </c>
      <c r="D614" s="38" t="s">
        <v>2383</v>
      </c>
      <c r="E614" s="38"/>
      <c r="F614" s="38" t="s">
        <v>2384</v>
      </c>
      <c r="G614" s="38"/>
      <c r="H614" s="38"/>
      <c r="I614" s="44">
        <v>3.47</v>
      </c>
      <c r="J614" s="16" t="s">
        <v>130</v>
      </c>
      <c r="N614" s="136" t="s">
        <v>325</v>
      </c>
      <c r="O614" s="137">
        <v>583</v>
      </c>
    </row>
    <row r="615" spans="1:15" ht="15" customHeight="1">
      <c r="A615" s="15" t="str">
        <f t="shared" si="15"/>
        <v>N</v>
      </c>
      <c r="B615" s="35"/>
      <c r="C615" s="38" t="s">
        <v>1386</v>
      </c>
      <c r="D615" s="38" t="s">
        <v>2385</v>
      </c>
      <c r="E615" s="38"/>
      <c r="F615" s="38" t="s">
        <v>2386</v>
      </c>
      <c r="G615" s="38"/>
      <c r="H615" s="38"/>
      <c r="I615" s="44">
        <v>17.920000000000002</v>
      </c>
      <c r="J615" s="16" t="s">
        <v>130</v>
      </c>
      <c r="N615" s="136" t="s">
        <v>326</v>
      </c>
      <c r="O615" s="137">
        <v>584</v>
      </c>
    </row>
    <row r="616" spans="1:15" ht="15" customHeight="1">
      <c r="A616" s="15" t="str">
        <f t="shared" si="15"/>
        <v>N</v>
      </c>
      <c r="B616" s="35"/>
      <c r="C616" s="38" t="s">
        <v>1386</v>
      </c>
      <c r="D616" s="38" t="s">
        <v>2387</v>
      </c>
      <c r="E616" s="38"/>
      <c r="F616" s="38" t="s">
        <v>2388</v>
      </c>
      <c r="G616" s="38"/>
      <c r="H616" s="38"/>
      <c r="I616" s="44">
        <v>13.31</v>
      </c>
      <c r="J616" s="16" t="s">
        <v>130</v>
      </c>
      <c r="N616" s="136" t="s">
        <v>327</v>
      </c>
      <c r="O616" s="137">
        <v>585</v>
      </c>
    </row>
    <row r="617" spans="1:15" ht="15" customHeight="1">
      <c r="A617" s="15" t="str">
        <f t="shared" si="15"/>
        <v>N</v>
      </c>
      <c r="B617" s="35"/>
      <c r="C617" s="38" t="s">
        <v>1386</v>
      </c>
      <c r="D617" s="38" t="s">
        <v>2389</v>
      </c>
      <c r="E617" s="38"/>
      <c r="F617" s="38" t="s">
        <v>2390</v>
      </c>
      <c r="G617" s="38"/>
      <c r="H617" s="38"/>
      <c r="I617" s="44">
        <v>24.32</v>
      </c>
      <c r="J617" s="16" t="s">
        <v>130</v>
      </c>
      <c r="N617" s="136" t="s">
        <v>328</v>
      </c>
      <c r="O617" s="137">
        <v>586</v>
      </c>
    </row>
    <row r="618" spans="1:15" ht="15" customHeight="1">
      <c r="A618" s="15" t="str">
        <f t="shared" si="15"/>
        <v>N</v>
      </c>
      <c r="B618" s="35"/>
      <c r="C618" s="38" t="s">
        <v>1386</v>
      </c>
      <c r="D618" s="38" t="s">
        <v>2391</v>
      </c>
      <c r="E618" s="38"/>
      <c r="F618" s="38" t="s">
        <v>2392</v>
      </c>
      <c r="G618" s="38"/>
      <c r="H618" s="38"/>
      <c r="I618" s="44">
        <v>27.76</v>
      </c>
      <c r="J618" s="16" t="s">
        <v>130</v>
      </c>
      <c r="N618" s="136" t="s">
        <v>329</v>
      </c>
      <c r="O618" s="137">
        <v>587</v>
      </c>
    </row>
    <row r="619" spans="1:15" ht="15" customHeight="1">
      <c r="A619" s="15" t="str">
        <f t="shared" si="15"/>
        <v>N</v>
      </c>
      <c r="B619" s="35"/>
      <c r="C619" s="38" t="s">
        <v>1386</v>
      </c>
      <c r="D619" s="38" t="s">
        <v>2393</v>
      </c>
      <c r="E619" s="38"/>
      <c r="F619" s="38" t="s">
        <v>2394</v>
      </c>
      <c r="G619" s="38"/>
      <c r="H619" s="38"/>
      <c r="I619" s="44">
        <v>20.97</v>
      </c>
      <c r="J619" s="16" t="s">
        <v>130</v>
      </c>
      <c r="N619" s="136" t="s">
        <v>328</v>
      </c>
      <c r="O619" s="137">
        <v>588</v>
      </c>
    </row>
    <row r="620" spans="1:15" ht="15" customHeight="1">
      <c r="A620" s="15" t="str">
        <f t="shared" si="15"/>
        <v>N</v>
      </c>
      <c r="B620" s="35"/>
      <c r="C620" s="38" t="s">
        <v>1386</v>
      </c>
      <c r="D620" s="38" t="s">
        <v>2395</v>
      </c>
      <c r="E620" s="38"/>
      <c r="F620" s="38" t="s">
        <v>2396</v>
      </c>
      <c r="G620" s="38"/>
      <c r="H620" s="38"/>
      <c r="I620" s="44">
        <v>-11.2</v>
      </c>
      <c r="J620" s="16" t="s">
        <v>130</v>
      </c>
      <c r="N620" s="136" t="s">
        <v>330</v>
      </c>
      <c r="O620" s="137">
        <v>601</v>
      </c>
    </row>
    <row r="621" spans="1:15" ht="15" customHeight="1">
      <c r="A621" s="15" t="str">
        <f t="shared" si="15"/>
        <v>N</v>
      </c>
      <c r="B621" s="35"/>
      <c r="C621" s="38" t="s">
        <v>1386</v>
      </c>
      <c r="D621" s="38" t="s">
        <v>2397</v>
      </c>
      <c r="E621" s="38"/>
      <c r="F621" s="38" t="s">
        <v>2398</v>
      </c>
      <c r="G621" s="38"/>
      <c r="H621" s="38"/>
      <c r="I621" s="44">
        <v>48.58</v>
      </c>
      <c r="J621" s="16" t="s">
        <v>130</v>
      </c>
      <c r="N621" s="136" t="s">
        <v>331</v>
      </c>
      <c r="O621" s="137">
        <v>602</v>
      </c>
    </row>
    <row r="622" spans="1:15" ht="15" customHeight="1">
      <c r="A622" s="15" t="str">
        <f t="shared" si="15"/>
        <v>N</v>
      </c>
      <c r="B622" s="35"/>
      <c r="C622" s="38" t="s">
        <v>1386</v>
      </c>
      <c r="D622" s="38" t="s">
        <v>2399</v>
      </c>
      <c r="E622" s="38"/>
      <c r="F622" s="38" t="s">
        <v>2400</v>
      </c>
      <c r="G622" s="38"/>
      <c r="H622" s="38"/>
      <c r="I622" s="44">
        <v>6.97</v>
      </c>
      <c r="J622" s="16" t="s">
        <v>130</v>
      </c>
      <c r="N622" s="141" t="s">
        <v>332</v>
      </c>
      <c r="O622" s="142">
        <v>603</v>
      </c>
    </row>
    <row r="623" spans="1:15" ht="15" customHeight="1">
      <c r="A623" s="15" t="str">
        <f t="shared" si="15"/>
        <v>N</v>
      </c>
      <c r="B623" s="35"/>
      <c r="C623" s="38" t="s">
        <v>1386</v>
      </c>
      <c r="D623" s="38" t="s">
        <v>2401</v>
      </c>
      <c r="E623" s="38"/>
      <c r="F623" s="38" t="s">
        <v>2402</v>
      </c>
      <c r="G623" s="38"/>
      <c r="H623" s="38"/>
      <c r="I623" s="44">
        <v>1.96</v>
      </c>
      <c r="J623" s="16" t="s">
        <v>130</v>
      </c>
      <c r="N623" s="136" t="s">
        <v>333</v>
      </c>
      <c r="O623" s="137">
        <v>604</v>
      </c>
    </row>
    <row r="624" spans="1:15" ht="15" customHeight="1">
      <c r="A624" s="15" t="str">
        <f t="shared" si="15"/>
        <v>N</v>
      </c>
      <c r="B624" s="35"/>
      <c r="C624" s="38" t="s">
        <v>1386</v>
      </c>
      <c r="D624" s="38" t="s">
        <v>2403</v>
      </c>
      <c r="E624" s="38"/>
      <c r="F624" s="38" t="s">
        <v>2404</v>
      </c>
      <c r="G624" s="38"/>
      <c r="H624" s="38"/>
      <c r="I624" s="44">
        <v>37.020000000000003</v>
      </c>
      <c r="J624" s="16" t="s">
        <v>130</v>
      </c>
      <c r="N624" s="136" t="s">
        <v>334</v>
      </c>
      <c r="O624" s="137">
        <v>605</v>
      </c>
    </row>
    <row r="625" spans="1:15" ht="15" customHeight="1">
      <c r="A625" s="15" t="str">
        <f t="shared" si="15"/>
        <v>N</v>
      </c>
      <c r="B625" s="35"/>
      <c r="C625" s="38" t="s">
        <v>1386</v>
      </c>
      <c r="D625" s="38" t="s">
        <v>2405</v>
      </c>
      <c r="E625" s="38"/>
      <c r="F625" s="38" t="s">
        <v>2406</v>
      </c>
      <c r="G625" s="38"/>
      <c r="H625" s="38"/>
      <c r="I625" s="44">
        <v>13.88</v>
      </c>
      <c r="J625" s="16" t="s">
        <v>130</v>
      </c>
      <c r="N625" s="136" t="s">
        <v>335</v>
      </c>
      <c r="O625" s="137">
        <v>606</v>
      </c>
    </row>
    <row r="626" spans="1:15" ht="15" customHeight="1">
      <c r="A626" s="15" t="str">
        <f t="shared" si="15"/>
        <v>N</v>
      </c>
      <c r="B626" s="35"/>
      <c r="C626" s="38" t="s">
        <v>1386</v>
      </c>
      <c r="D626" s="38" t="s">
        <v>2407</v>
      </c>
      <c r="E626" s="38"/>
      <c r="F626" s="38" t="s">
        <v>2408</v>
      </c>
      <c r="G626" s="38"/>
      <c r="H626" s="38"/>
      <c r="I626" s="44">
        <v>21.21</v>
      </c>
      <c r="J626" s="16" t="s">
        <v>130</v>
      </c>
      <c r="N626" s="136" t="s">
        <v>336</v>
      </c>
      <c r="O626" s="137">
        <v>607</v>
      </c>
    </row>
    <row r="627" spans="1:15" ht="15" customHeight="1">
      <c r="A627" s="15" t="str">
        <f t="shared" si="15"/>
        <v>N</v>
      </c>
      <c r="B627" s="35"/>
      <c r="C627" s="38" t="s">
        <v>1386</v>
      </c>
      <c r="D627" s="38" t="s">
        <v>2409</v>
      </c>
      <c r="E627" s="38"/>
      <c r="F627" s="38" t="s">
        <v>2410</v>
      </c>
      <c r="G627" s="38"/>
      <c r="H627" s="38"/>
      <c r="I627" s="44">
        <v>32.22</v>
      </c>
      <c r="J627" s="16" t="s">
        <v>130</v>
      </c>
      <c r="N627" s="136" t="s">
        <v>337</v>
      </c>
      <c r="O627" s="137">
        <v>608</v>
      </c>
    </row>
    <row r="628" spans="1:15" ht="15" customHeight="1">
      <c r="A628" s="15" t="str">
        <f t="shared" si="15"/>
        <v>N</v>
      </c>
      <c r="B628" s="35"/>
      <c r="C628" s="38" t="s">
        <v>1386</v>
      </c>
      <c r="D628" s="38" t="s">
        <v>2411</v>
      </c>
      <c r="E628" s="38"/>
      <c r="F628" s="38" t="s">
        <v>2412</v>
      </c>
      <c r="G628" s="38"/>
      <c r="H628" s="38"/>
      <c r="I628" s="44">
        <v>94.04</v>
      </c>
      <c r="J628" s="16" t="s">
        <v>130</v>
      </c>
      <c r="N628" s="141" t="s">
        <v>338</v>
      </c>
      <c r="O628" s="137">
        <v>609</v>
      </c>
    </row>
    <row r="629" spans="1:15" ht="15" customHeight="1">
      <c r="A629" s="15" t="str">
        <f t="shared" si="15"/>
        <v>N</v>
      </c>
      <c r="B629" s="35"/>
      <c r="C629" s="38" t="s">
        <v>1386</v>
      </c>
      <c r="D629" s="38" t="s">
        <v>2413</v>
      </c>
      <c r="E629" s="38"/>
      <c r="F629" s="38" t="s">
        <v>2414</v>
      </c>
      <c r="G629" s="38"/>
      <c r="H629" s="38"/>
      <c r="I629" s="44">
        <v>2.74</v>
      </c>
      <c r="J629" s="16" t="s">
        <v>130</v>
      </c>
      <c r="N629" s="136" t="s">
        <v>166</v>
      </c>
      <c r="O629" s="137">
        <v>345</v>
      </c>
    </row>
    <row r="630" spans="1:15" ht="15" customHeight="1">
      <c r="A630" s="15" t="str">
        <f t="shared" si="15"/>
        <v>N</v>
      </c>
      <c r="B630" s="35"/>
      <c r="C630" s="38" t="s">
        <v>1386</v>
      </c>
      <c r="D630" s="38" t="s">
        <v>9849</v>
      </c>
      <c r="E630" s="38"/>
      <c r="F630" s="38" t="s">
        <v>9850</v>
      </c>
      <c r="G630" s="38"/>
      <c r="H630" s="38"/>
      <c r="I630" s="44">
        <v>0.66</v>
      </c>
      <c r="J630" s="16" t="s">
        <v>130</v>
      </c>
      <c r="N630" s="136" t="s">
        <v>167</v>
      </c>
      <c r="O630" s="137">
        <v>346</v>
      </c>
    </row>
    <row r="631" spans="1:15" ht="15" customHeight="1">
      <c r="A631" s="15" t="str">
        <f t="shared" si="15"/>
        <v>N</v>
      </c>
      <c r="B631" s="35"/>
      <c r="C631" s="38" t="s">
        <v>1386</v>
      </c>
      <c r="D631" s="38" t="s">
        <v>2415</v>
      </c>
      <c r="E631" s="38"/>
      <c r="F631" s="38" t="s">
        <v>2416</v>
      </c>
      <c r="G631" s="38"/>
      <c r="H631" s="38"/>
      <c r="I631" s="44">
        <v>20.82</v>
      </c>
      <c r="J631" s="16" t="s">
        <v>130</v>
      </c>
      <c r="N631" s="136" t="s">
        <v>168</v>
      </c>
      <c r="O631" s="137">
        <v>347</v>
      </c>
    </row>
    <row r="632" spans="1:15" ht="15" customHeight="1">
      <c r="A632" s="15" t="str">
        <f t="shared" si="15"/>
        <v>N</v>
      </c>
      <c r="B632" s="35"/>
      <c r="C632" s="38" t="s">
        <v>1386</v>
      </c>
      <c r="D632" s="38" t="s">
        <v>2417</v>
      </c>
      <c r="E632" s="38"/>
      <c r="F632" s="38" t="s">
        <v>2418</v>
      </c>
      <c r="G632" s="38"/>
      <c r="H632" s="38"/>
      <c r="I632" s="44">
        <v>-0.02</v>
      </c>
      <c r="J632" s="16" t="s">
        <v>130</v>
      </c>
      <c r="N632" s="136" t="s">
        <v>169</v>
      </c>
      <c r="O632" s="137">
        <v>348</v>
      </c>
    </row>
    <row r="633" spans="1:15" ht="15" customHeight="1">
      <c r="A633" s="15" t="str">
        <f t="shared" si="15"/>
        <v>N</v>
      </c>
      <c r="B633" s="35"/>
      <c r="C633" s="38" t="s">
        <v>1386</v>
      </c>
      <c r="D633" s="38" t="s">
        <v>2419</v>
      </c>
      <c r="E633" s="38"/>
      <c r="F633" s="38" t="s">
        <v>2420</v>
      </c>
      <c r="G633" s="38"/>
      <c r="H633" s="38"/>
      <c r="I633" s="44">
        <v>21.13</v>
      </c>
      <c r="J633" s="16" t="s">
        <v>130</v>
      </c>
      <c r="N633" s="136" t="s">
        <v>170</v>
      </c>
      <c r="O633" s="137">
        <v>349</v>
      </c>
    </row>
    <row r="634" spans="1:15" ht="15" customHeight="1">
      <c r="A634" s="15" t="str">
        <f t="shared" si="15"/>
        <v>N</v>
      </c>
      <c r="B634" s="35"/>
      <c r="C634" s="38" t="s">
        <v>1386</v>
      </c>
      <c r="D634" s="38" t="s">
        <v>2421</v>
      </c>
      <c r="E634" s="38"/>
      <c r="F634" s="38" t="s">
        <v>2422</v>
      </c>
      <c r="G634" s="38"/>
      <c r="H634" s="38"/>
      <c r="I634" s="44">
        <v>17.21</v>
      </c>
      <c r="J634" s="16" t="s">
        <v>130</v>
      </c>
      <c r="N634" s="136" t="s">
        <v>171</v>
      </c>
      <c r="O634" s="137">
        <v>350</v>
      </c>
    </row>
    <row r="635" spans="1:15" ht="15" customHeight="1">
      <c r="A635" s="15" t="str">
        <f t="shared" si="15"/>
        <v>N</v>
      </c>
      <c r="B635" s="35"/>
      <c r="C635" s="38" t="s">
        <v>1386</v>
      </c>
      <c r="D635" s="38" t="s">
        <v>2423</v>
      </c>
      <c r="E635" s="38"/>
      <c r="F635" s="38" t="s">
        <v>2424</v>
      </c>
      <c r="G635" s="38"/>
      <c r="H635" s="38"/>
      <c r="I635" s="44">
        <v>45.35</v>
      </c>
      <c r="J635" s="16" t="s">
        <v>130</v>
      </c>
      <c r="N635" s="136" t="s">
        <v>172</v>
      </c>
      <c r="O635" s="137">
        <v>351</v>
      </c>
    </row>
    <row r="636" spans="1:15" ht="15" customHeight="1">
      <c r="A636" s="15" t="str">
        <f t="shared" si="15"/>
        <v>N</v>
      </c>
      <c r="B636" s="35"/>
      <c r="C636" s="38" t="s">
        <v>1386</v>
      </c>
      <c r="D636" s="38" t="s">
        <v>2425</v>
      </c>
      <c r="E636" s="38"/>
      <c r="F636" s="38" t="s">
        <v>2426</v>
      </c>
      <c r="G636" s="38"/>
      <c r="H636" s="38"/>
      <c r="I636" s="44">
        <v>20.82</v>
      </c>
      <c r="J636" s="16" t="s">
        <v>130</v>
      </c>
      <c r="N636" s="136" t="s">
        <v>173</v>
      </c>
      <c r="O636" s="137">
        <v>352</v>
      </c>
    </row>
    <row r="637" spans="1:15" ht="15" customHeight="1">
      <c r="A637" s="15" t="str">
        <f t="shared" si="15"/>
        <v>N</v>
      </c>
      <c r="B637" s="35"/>
      <c r="C637" s="38" t="s">
        <v>1386</v>
      </c>
      <c r="D637" s="38" t="s">
        <v>2427</v>
      </c>
      <c r="E637" s="38"/>
      <c r="F637" s="38" t="s">
        <v>2428</v>
      </c>
      <c r="G637" s="38"/>
      <c r="H637" s="38"/>
      <c r="I637" s="44">
        <v>31.06</v>
      </c>
      <c r="J637" s="16" t="s">
        <v>130</v>
      </c>
      <c r="N637" s="136" t="s">
        <v>174</v>
      </c>
      <c r="O637" s="137">
        <v>353</v>
      </c>
    </row>
    <row r="638" spans="1:15" ht="15" customHeight="1">
      <c r="A638" s="15" t="str">
        <f t="shared" si="15"/>
        <v>N</v>
      </c>
      <c r="B638" s="35"/>
      <c r="C638" s="38" t="s">
        <v>1386</v>
      </c>
      <c r="D638" s="38" t="s">
        <v>2429</v>
      </c>
      <c r="E638" s="38"/>
      <c r="F638" s="38" t="s">
        <v>2430</v>
      </c>
      <c r="G638" s="38"/>
      <c r="H638" s="38"/>
      <c r="I638" s="44">
        <v>6.94</v>
      </c>
      <c r="J638" s="16" t="s">
        <v>130</v>
      </c>
      <c r="N638" s="136" t="s">
        <v>175</v>
      </c>
      <c r="O638" s="137">
        <v>354</v>
      </c>
    </row>
    <row r="639" spans="1:15" ht="15" customHeight="1">
      <c r="A639" s="15" t="str">
        <f t="shared" si="15"/>
        <v>N</v>
      </c>
      <c r="B639" s="35"/>
      <c r="C639" s="38" t="s">
        <v>1386</v>
      </c>
      <c r="D639" s="38" t="s">
        <v>2431</v>
      </c>
      <c r="E639" s="38"/>
      <c r="F639" s="38" t="s">
        <v>2432</v>
      </c>
      <c r="G639" s="38"/>
      <c r="H639" s="38"/>
      <c r="I639" s="44">
        <v>52.09</v>
      </c>
      <c r="J639" s="16" t="s">
        <v>130</v>
      </c>
      <c r="N639" s="136" t="s">
        <v>176</v>
      </c>
      <c r="O639" s="137">
        <v>355</v>
      </c>
    </row>
    <row r="640" spans="1:15" ht="15" customHeight="1">
      <c r="A640" s="15" t="str">
        <f t="shared" si="15"/>
        <v>N</v>
      </c>
      <c r="B640" s="35"/>
      <c r="C640" s="38" t="s">
        <v>1386</v>
      </c>
      <c r="D640" s="38" t="s">
        <v>2433</v>
      </c>
      <c r="E640" s="38"/>
      <c r="F640" s="38" t="s">
        <v>2434</v>
      </c>
      <c r="G640" s="38"/>
      <c r="H640" s="38"/>
      <c r="I640" s="44">
        <v>6.94</v>
      </c>
      <c r="J640" s="16" t="s">
        <v>130</v>
      </c>
      <c r="N640" s="136" t="s">
        <v>177</v>
      </c>
      <c r="O640" s="137">
        <v>356</v>
      </c>
    </row>
    <row r="641" spans="1:15" ht="15" customHeight="1">
      <c r="A641" s="15" t="str">
        <f t="shared" si="15"/>
        <v>N</v>
      </c>
      <c r="B641" s="35"/>
      <c r="C641" s="38" t="s">
        <v>1386</v>
      </c>
      <c r="D641" s="38" t="s">
        <v>2435</v>
      </c>
      <c r="E641" s="38"/>
      <c r="F641" s="38" t="s">
        <v>2436</v>
      </c>
      <c r="G641" s="38"/>
      <c r="H641" s="38"/>
      <c r="I641" s="44">
        <v>14.93</v>
      </c>
      <c r="J641" s="16" t="s">
        <v>130</v>
      </c>
      <c r="N641" s="136" t="s">
        <v>178</v>
      </c>
      <c r="O641" s="137">
        <v>357</v>
      </c>
    </row>
    <row r="642" spans="1:15" ht="15" customHeight="1">
      <c r="A642" s="15" t="str">
        <f t="shared" si="15"/>
        <v>N</v>
      </c>
      <c r="B642" s="35"/>
      <c r="C642" s="38" t="s">
        <v>1386</v>
      </c>
      <c r="D642" s="38" t="s">
        <v>2437</v>
      </c>
      <c r="E642" s="38"/>
      <c r="F642" s="38" t="s">
        <v>2438</v>
      </c>
      <c r="G642" s="38"/>
      <c r="H642" s="38"/>
      <c r="I642" s="44">
        <v>24.15</v>
      </c>
      <c r="J642" s="16" t="s">
        <v>130</v>
      </c>
      <c r="N642" s="136" t="s">
        <v>179</v>
      </c>
      <c r="O642" s="137">
        <v>358</v>
      </c>
    </row>
    <row r="643" spans="1:15" ht="15" customHeight="1">
      <c r="A643" s="15" t="str">
        <f t="shared" si="15"/>
        <v>N</v>
      </c>
      <c r="B643" s="35"/>
      <c r="C643" s="38" t="s">
        <v>1386</v>
      </c>
      <c r="D643" s="38" t="s">
        <v>2439</v>
      </c>
      <c r="E643" s="38"/>
      <c r="F643" s="38" t="s">
        <v>2440</v>
      </c>
      <c r="G643" s="38"/>
      <c r="H643" s="38"/>
      <c r="I643" s="44">
        <v>20.05</v>
      </c>
      <c r="J643" s="16" t="s">
        <v>130</v>
      </c>
      <c r="N643" s="136" t="s">
        <v>180</v>
      </c>
      <c r="O643" s="137">
        <v>359</v>
      </c>
    </row>
    <row r="644" spans="1:15" ht="15" customHeight="1">
      <c r="A644" s="15" t="str">
        <f t="shared" si="15"/>
        <v>N</v>
      </c>
      <c r="B644" s="35"/>
      <c r="C644" s="38" t="s">
        <v>1386</v>
      </c>
      <c r="D644" s="38" t="s">
        <v>2441</v>
      </c>
      <c r="E644" s="38"/>
      <c r="F644" s="38" t="s">
        <v>2442</v>
      </c>
      <c r="G644" s="38"/>
      <c r="H644" s="38"/>
      <c r="I644" s="44">
        <v>30.28</v>
      </c>
      <c r="J644" s="16" t="s">
        <v>130</v>
      </c>
      <c r="N644" s="136" t="s">
        <v>181</v>
      </c>
      <c r="O644" s="137">
        <v>360</v>
      </c>
    </row>
    <row r="645" spans="1:15" ht="15" customHeight="1">
      <c r="A645" s="15" t="str">
        <f t="shared" si="15"/>
        <v>N</v>
      </c>
      <c r="B645" s="35"/>
      <c r="C645" s="38" t="s">
        <v>1386</v>
      </c>
      <c r="D645" s="38" t="s">
        <v>2443</v>
      </c>
      <c r="E645" s="38"/>
      <c r="F645" s="38" t="s">
        <v>2444</v>
      </c>
      <c r="G645" s="38"/>
      <c r="H645" s="38"/>
      <c r="I645" s="44">
        <v>35.93</v>
      </c>
      <c r="J645" s="16" t="s">
        <v>130</v>
      </c>
      <c r="N645" s="136" t="s">
        <v>182</v>
      </c>
      <c r="O645" s="137">
        <v>362</v>
      </c>
    </row>
    <row r="646" spans="1:15" ht="15" customHeight="1">
      <c r="A646" s="15" t="str">
        <f t="shared" si="15"/>
        <v>N</v>
      </c>
      <c r="B646" s="35"/>
      <c r="C646" s="38" t="s">
        <v>1386</v>
      </c>
      <c r="D646" s="38" t="s">
        <v>2445</v>
      </c>
      <c r="E646" s="38"/>
      <c r="F646" s="38" t="s">
        <v>2446</v>
      </c>
      <c r="G646" s="38"/>
      <c r="H646" s="38"/>
      <c r="I646" s="44">
        <v>20.82</v>
      </c>
      <c r="J646" s="16" t="s">
        <v>130</v>
      </c>
      <c r="N646" s="136" t="s">
        <v>183</v>
      </c>
      <c r="O646" s="137">
        <v>363</v>
      </c>
    </row>
    <row r="647" spans="1:15" ht="15" customHeight="1">
      <c r="A647" s="15" t="str">
        <f t="shared" si="15"/>
        <v>N</v>
      </c>
      <c r="B647" s="35"/>
      <c r="C647" s="38" t="s">
        <v>1386</v>
      </c>
      <c r="D647" s="38" t="s">
        <v>2447</v>
      </c>
      <c r="E647" s="38"/>
      <c r="F647" s="38" t="s">
        <v>2448</v>
      </c>
      <c r="G647" s="38"/>
      <c r="H647" s="38"/>
      <c r="I647" s="44">
        <v>8.6199999999999992</v>
      </c>
      <c r="J647" s="16" t="s">
        <v>130</v>
      </c>
      <c r="N647" s="136" t="s">
        <v>184</v>
      </c>
      <c r="O647" s="137">
        <v>364</v>
      </c>
    </row>
    <row r="648" spans="1:15" ht="15" customHeight="1">
      <c r="A648" s="15" t="str">
        <f t="shared" si="15"/>
        <v>N</v>
      </c>
      <c r="B648" s="35"/>
      <c r="C648" s="38" t="s">
        <v>1386</v>
      </c>
      <c r="D648" s="38" t="s">
        <v>9851</v>
      </c>
      <c r="E648" s="38"/>
      <c r="F648" s="38" t="s">
        <v>9852</v>
      </c>
      <c r="G648" s="38"/>
      <c r="H648" s="38"/>
      <c r="I648" s="44">
        <v>0.65</v>
      </c>
      <c r="J648" s="16" t="s">
        <v>130</v>
      </c>
      <c r="N648" s="136" t="s">
        <v>185</v>
      </c>
      <c r="O648" s="137">
        <v>365</v>
      </c>
    </row>
    <row r="649" spans="1:15" ht="15" customHeight="1">
      <c r="A649" s="15" t="str">
        <f t="shared" si="15"/>
        <v>N</v>
      </c>
      <c r="B649" s="35"/>
      <c r="C649" s="38" t="s">
        <v>1386</v>
      </c>
      <c r="D649" s="38" t="s">
        <v>2449</v>
      </c>
      <c r="E649" s="38"/>
      <c r="F649" s="38" t="s">
        <v>2450</v>
      </c>
      <c r="G649" s="38"/>
      <c r="H649" s="38"/>
      <c r="I649" s="44">
        <v>38.64</v>
      </c>
      <c r="J649" s="16" t="s">
        <v>130</v>
      </c>
      <c r="N649" s="136" t="s">
        <v>186</v>
      </c>
      <c r="O649" s="137">
        <v>366</v>
      </c>
    </row>
    <row r="650" spans="1:15" ht="15" customHeight="1">
      <c r="A650" s="15" t="str">
        <f t="shared" si="15"/>
        <v>N</v>
      </c>
      <c r="B650" s="35"/>
      <c r="C650" s="38" t="s">
        <v>1386</v>
      </c>
      <c r="D650" s="38" t="s">
        <v>2451</v>
      </c>
      <c r="E650" s="38"/>
      <c r="F650" s="38" t="s">
        <v>2452</v>
      </c>
      <c r="G650" s="38"/>
      <c r="H650" s="38"/>
      <c r="I650" s="44">
        <v>13.15</v>
      </c>
      <c r="J650" s="16" t="s">
        <v>130</v>
      </c>
      <c r="N650" s="136" t="s">
        <v>187</v>
      </c>
      <c r="O650" s="137">
        <v>367</v>
      </c>
    </row>
    <row r="651" spans="1:15" ht="15" customHeight="1">
      <c r="A651" s="15" t="str">
        <f t="shared" si="15"/>
        <v>N</v>
      </c>
      <c r="B651" s="35"/>
      <c r="C651" s="38" t="s">
        <v>1386</v>
      </c>
      <c r="D651" s="38" t="s">
        <v>2453</v>
      </c>
      <c r="E651" s="38"/>
      <c r="F651" s="38" t="s">
        <v>2454</v>
      </c>
      <c r="G651" s="38"/>
      <c r="H651" s="38"/>
      <c r="I651" s="44">
        <v>5.6</v>
      </c>
      <c r="J651" s="16" t="s">
        <v>130</v>
      </c>
      <c r="N651" s="136" t="s">
        <v>188</v>
      </c>
      <c r="O651" s="137">
        <v>368</v>
      </c>
    </row>
    <row r="652" spans="1:15" ht="15" customHeight="1">
      <c r="A652" s="15" t="str">
        <f t="shared" si="15"/>
        <v>N</v>
      </c>
      <c r="B652" s="35"/>
      <c r="C652" s="38" t="s">
        <v>1386</v>
      </c>
      <c r="D652" s="38" t="s">
        <v>2455</v>
      </c>
      <c r="E652" s="38"/>
      <c r="F652" s="38" t="s">
        <v>2456</v>
      </c>
      <c r="G652" s="38"/>
      <c r="H652" s="38"/>
      <c r="I652" s="44">
        <v>20.82</v>
      </c>
      <c r="J652" s="16" t="s">
        <v>130</v>
      </c>
      <c r="N652" s="136" t="s">
        <v>189</v>
      </c>
      <c r="O652" s="137">
        <v>369</v>
      </c>
    </row>
    <row r="653" spans="1:15" ht="15" customHeight="1">
      <c r="A653" s="15" t="str">
        <f t="shared" si="15"/>
        <v>N</v>
      </c>
      <c r="B653" s="35"/>
      <c r="C653" s="38" t="s">
        <v>1386</v>
      </c>
      <c r="D653" s="38" t="s">
        <v>2457</v>
      </c>
      <c r="E653" s="38"/>
      <c r="F653" s="38" t="s">
        <v>2458</v>
      </c>
      <c r="G653" s="38"/>
      <c r="H653" s="38"/>
      <c r="I653" s="44">
        <v>31.12</v>
      </c>
      <c r="J653" s="16" t="s">
        <v>130</v>
      </c>
      <c r="N653" s="136" t="s">
        <v>190</v>
      </c>
      <c r="O653" s="137">
        <v>370</v>
      </c>
    </row>
    <row r="654" spans="1:15" ht="15" customHeight="1">
      <c r="A654" s="15" t="str">
        <f t="shared" si="15"/>
        <v>N</v>
      </c>
      <c r="B654" s="35"/>
      <c r="C654" s="38" t="s">
        <v>1386</v>
      </c>
      <c r="D654" s="38" t="s">
        <v>2459</v>
      </c>
      <c r="E654" s="38"/>
      <c r="F654" s="38" t="s">
        <v>2460</v>
      </c>
      <c r="G654" s="38"/>
      <c r="H654" s="38"/>
      <c r="I654" s="44">
        <v>1100.25</v>
      </c>
      <c r="J654" s="16" t="s">
        <v>130</v>
      </c>
      <c r="N654" s="136" t="s">
        <v>191</v>
      </c>
      <c r="O654" s="137">
        <v>371</v>
      </c>
    </row>
    <row r="655" spans="1:15" ht="15" customHeight="1">
      <c r="A655" s="15" t="str">
        <f t="shared" si="15"/>
        <v>N</v>
      </c>
      <c r="B655" s="35"/>
      <c r="C655" s="38" t="s">
        <v>1386</v>
      </c>
      <c r="D655" s="38" t="s">
        <v>2461</v>
      </c>
      <c r="E655" s="38"/>
      <c r="F655" s="38" t="s">
        <v>2462</v>
      </c>
      <c r="G655" s="38"/>
      <c r="H655" s="38"/>
      <c r="I655" s="44">
        <v>6.94</v>
      </c>
      <c r="J655" s="16" t="s">
        <v>130</v>
      </c>
      <c r="N655" s="136" t="s">
        <v>192</v>
      </c>
      <c r="O655" s="137">
        <v>372</v>
      </c>
    </row>
    <row r="656" spans="1:15" ht="15" customHeight="1">
      <c r="A656" s="15" t="str">
        <f t="shared" si="15"/>
        <v>N</v>
      </c>
      <c r="B656" s="35"/>
      <c r="C656" s="38" t="s">
        <v>1386</v>
      </c>
      <c r="D656" s="38" t="s">
        <v>2463</v>
      </c>
      <c r="E656" s="38"/>
      <c r="F656" s="38" t="s">
        <v>2464</v>
      </c>
      <c r="G656" s="38"/>
      <c r="H656" s="38"/>
      <c r="I656" s="44">
        <v>147.43</v>
      </c>
      <c r="J656" s="16" t="s">
        <v>130</v>
      </c>
      <c r="N656" s="136" t="s">
        <v>193</v>
      </c>
      <c r="O656" s="137">
        <v>373</v>
      </c>
    </row>
    <row r="657" spans="1:15" ht="15" customHeight="1">
      <c r="A657" s="15" t="str">
        <f t="shared" si="15"/>
        <v>N</v>
      </c>
      <c r="B657" s="35"/>
      <c r="C657" s="38" t="s">
        <v>1386</v>
      </c>
      <c r="D657" s="38" t="s">
        <v>9853</v>
      </c>
      <c r="E657" s="38"/>
      <c r="F657" s="38" t="s">
        <v>9854</v>
      </c>
      <c r="G657" s="38"/>
      <c r="H657" s="38"/>
      <c r="I657" s="44">
        <v>-0.39</v>
      </c>
      <c r="J657" s="16" t="s">
        <v>130</v>
      </c>
      <c r="N657" s="136" t="s">
        <v>194</v>
      </c>
      <c r="O657" s="137">
        <v>374</v>
      </c>
    </row>
    <row r="658" spans="1:15" ht="15" customHeight="1">
      <c r="A658" s="15" t="str">
        <f t="shared" si="15"/>
        <v>N</v>
      </c>
      <c r="B658" s="35"/>
      <c r="C658" s="38" t="s">
        <v>1386</v>
      </c>
      <c r="D658" s="38" t="s">
        <v>2465</v>
      </c>
      <c r="E658" s="38"/>
      <c r="F658" s="38" t="s">
        <v>2466</v>
      </c>
      <c r="G658" s="38"/>
      <c r="H658" s="38"/>
      <c r="I658" s="44">
        <v>5.04</v>
      </c>
      <c r="J658" s="16" t="s">
        <v>130</v>
      </c>
      <c r="N658" s="136" t="s">
        <v>195</v>
      </c>
      <c r="O658" s="137">
        <v>375</v>
      </c>
    </row>
    <row r="659" spans="1:15" ht="15" customHeight="1">
      <c r="A659" s="15" t="str">
        <f t="shared" si="15"/>
        <v>N</v>
      </c>
      <c r="B659" s="35"/>
      <c r="C659" s="38" t="s">
        <v>1386</v>
      </c>
      <c r="D659" s="38" t="s">
        <v>2467</v>
      </c>
      <c r="E659" s="38"/>
      <c r="F659" s="38" t="s">
        <v>2468</v>
      </c>
      <c r="G659" s="38"/>
      <c r="H659" s="38"/>
      <c r="I659" s="44">
        <v>23.01</v>
      </c>
      <c r="J659" s="16" t="s">
        <v>130</v>
      </c>
      <c r="N659" s="136" t="s">
        <v>196</v>
      </c>
      <c r="O659" s="137">
        <v>376</v>
      </c>
    </row>
    <row r="660" spans="1:15" ht="15" customHeight="1">
      <c r="A660" s="15" t="str">
        <f t="shared" si="15"/>
        <v>N</v>
      </c>
      <c r="B660" s="35"/>
      <c r="C660" s="38" t="s">
        <v>1386</v>
      </c>
      <c r="D660" s="38" t="s">
        <v>2469</v>
      </c>
      <c r="E660" s="38"/>
      <c r="F660" s="38" t="s">
        <v>2470</v>
      </c>
      <c r="G660" s="38"/>
      <c r="H660" s="38"/>
      <c r="I660" s="44">
        <v>2.69</v>
      </c>
      <c r="J660" s="16" t="s">
        <v>130</v>
      </c>
      <c r="N660" s="136" t="s">
        <v>197</v>
      </c>
      <c r="O660" s="137">
        <v>377</v>
      </c>
    </row>
    <row r="661" spans="1:15" ht="15" customHeight="1">
      <c r="A661" s="15" t="str">
        <f t="shared" si="15"/>
        <v>N</v>
      </c>
      <c r="B661" s="35"/>
      <c r="C661" s="38" t="s">
        <v>1386</v>
      </c>
      <c r="D661" s="38" t="s">
        <v>2471</v>
      </c>
      <c r="E661" s="38"/>
      <c r="F661" s="38" t="s">
        <v>2472</v>
      </c>
      <c r="G661" s="38"/>
      <c r="H661" s="38"/>
      <c r="I661" s="44">
        <v>5.98</v>
      </c>
      <c r="J661" s="16" t="s">
        <v>130</v>
      </c>
      <c r="N661" s="136" t="s">
        <v>198</v>
      </c>
      <c r="O661" s="137">
        <v>378</v>
      </c>
    </row>
    <row r="662" spans="1:15" ht="15" customHeight="1">
      <c r="A662" s="15" t="str">
        <f t="shared" si="15"/>
        <v>N</v>
      </c>
      <c r="B662" s="35"/>
      <c r="C662" s="38" t="s">
        <v>1386</v>
      </c>
      <c r="D662" s="38" t="s">
        <v>2473</v>
      </c>
      <c r="E662" s="38"/>
      <c r="F662" s="38" t="s">
        <v>2474</v>
      </c>
      <c r="G662" s="38"/>
      <c r="H662" s="38"/>
      <c r="I662" s="44">
        <v>8.98</v>
      </c>
      <c r="J662" s="16" t="s">
        <v>130</v>
      </c>
      <c r="N662" s="136" t="s">
        <v>199</v>
      </c>
      <c r="O662" s="137">
        <v>379</v>
      </c>
    </row>
    <row r="663" spans="1:15" ht="15" customHeight="1">
      <c r="A663" s="15" t="str">
        <f t="shared" si="15"/>
        <v>N</v>
      </c>
      <c r="B663" s="35"/>
      <c r="C663" s="38" t="s">
        <v>1386</v>
      </c>
      <c r="D663" s="38" t="s">
        <v>2475</v>
      </c>
      <c r="E663" s="38"/>
      <c r="F663" s="38" t="s">
        <v>2476</v>
      </c>
      <c r="G663" s="38"/>
      <c r="H663" s="38"/>
      <c r="I663" s="44">
        <v>65.45</v>
      </c>
      <c r="J663" s="16" t="s">
        <v>130</v>
      </c>
      <c r="N663" s="136" t="s">
        <v>200</v>
      </c>
      <c r="O663" s="137">
        <v>380</v>
      </c>
    </row>
    <row r="664" spans="1:15" ht="15" customHeight="1">
      <c r="A664" s="15" t="str">
        <f t="shared" si="15"/>
        <v>N</v>
      </c>
      <c r="B664" s="35"/>
      <c r="C664" s="38" t="s">
        <v>1386</v>
      </c>
      <c r="D664" s="38" t="s">
        <v>2477</v>
      </c>
      <c r="E664" s="38"/>
      <c r="F664" s="38" t="s">
        <v>2478</v>
      </c>
      <c r="G664" s="38"/>
      <c r="H664" s="38"/>
      <c r="I664" s="44">
        <v>4.05</v>
      </c>
      <c r="J664" s="16" t="s">
        <v>130</v>
      </c>
      <c r="N664" s="136" t="s">
        <v>201</v>
      </c>
      <c r="O664" s="137">
        <v>381</v>
      </c>
    </row>
    <row r="665" spans="1:15" ht="15" customHeight="1">
      <c r="A665" s="15" t="str">
        <f t="shared" si="15"/>
        <v>N</v>
      </c>
      <c r="B665" s="35"/>
      <c r="C665" s="38" t="s">
        <v>1386</v>
      </c>
      <c r="D665" s="38" t="s">
        <v>2479</v>
      </c>
      <c r="E665" s="38"/>
      <c r="F665" s="38" t="s">
        <v>2480</v>
      </c>
      <c r="G665" s="38"/>
      <c r="H665" s="38"/>
      <c r="I665" s="44">
        <v>3.69</v>
      </c>
      <c r="J665" s="16" t="s">
        <v>130</v>
      </c>
      <c r="N665" s="136" t="s">
        <v>202</v>
      </c>
      <c r="O665" s="137">
        <v>382</v>
      </c>
    </row>
    <row r="666" spans="1:15" ht="15" customHeight="1">
      <c r="A666" s="15" t="str">
        <f t="shared" si="15"/>
        <v>N</v>
      </c>
      <c r="B666" s="35"/>
      <c r="C666" s="38" t="s">
        <v>1386</v>
      </c>
      <c r="D666" s="38" t="s">
        <v>2481</v>
      </c>
      <c r="E666" s="38"/>
      <c r="F666" s="38" t="s">
        <v>2482</v>
      </c>
      <c r="G666" s="38"/>
      <c r="H666" s="38"/>
      <c r="I666" s="44">
        <v>78.63</v>
      </c>
      <c r="J666" s="16" t="s">
        <v>130</v>
      </c>
      <c r="N666" s="136" t="s">
        <v>203</v>
      </c>
      <c r="O666" s="137">
        <v>383</v>
      </c>
    </row>
    <row r="667" spans="1:15" ht="15" customHeight="1">
      <c r="A667" s="15" t="str">
        <f t="shared" si="15"/>
        <v>N</v>
      </c>
      <c r="B667" s="35"/>
      <c r="C667" s="38" t="s">
        <v>1386</v>
      </c>
      <c r="D667" s="38" t="s">
        <v>2483</v>
      </c>
      <c r="E667" s="38"/>
      <c r="F667" s="38" t="s">
        <v>2484</v>
      </c>
      <c r="G667" s="38"/>
      <c r="H667" s="38"/>
      <c r="I667" s="44">
        <v>11.25</v>
      </c>
      <c r="J667" s="16" t="s">
        <v>130</v>
      </c>
      <c r="N667" s="136" t="s">
        <v>204</v>
      </c>
      <c r="O667" s="137">
        <v>384</v>
      </c>
    </row>
    <row r="668" spans="1:15" ht="15" customHeight="1">
      <c r="A668" s="15" t="str">
        <f t="shared" si="15"/>
        <v>N</v>
      </c>
      <c r="B668" s="35"/>
      <c r="C668" s="38" t="s">
        <v>1386</v>
      </c>
      <c r="D668" s="38" t="s">
        <v>2485</v>
      </c>
      <c r="E668" s="38"/>
      <c r="F668" s="38" t="s">
        <v>2486</v>
      </c>
      <c r="G668" s="38"/>
      <c r="H668" s="38"/>
      <c r="I668" s="44">
        <v>5.04</v>
      </c>
      <c r="J668" s="16" t="s">
        <v>130</v>
      </c>
      <c r="N668" s="136" t="s">
        <v>205</v>
      </c>
      <c r="O668" s="137">
        <v>385</v>
      </c>
    </row>
    <row r="669" spans="1:15" ht="15" customHeight="1">
      <c r="A669" s="15" t="str">
        <f t="shared" si="15"/>
        <v>N</v>
      </c>
      <c r="B669" s="35"/>
      <c r="C669" s="38" t="s">
        <v>1386</v>
      </c>
      <c r="D669" s="38" t="s">
        <v>2487</v>
      </c>
      <c r="E669" s="38"/>
      <c r="F669" s="38" t="s">
        <v>2488</v>
      </c>
      <c r="G669" s="38"/>
      <c r="H669" s="38"/>
      <c r="I669" s="44">
        <v>66.31</v>
      </c>
      <c r="J669" s="16" t="s">
        <v>130</v>
      </c>
      <c r="N669" s="136" t="s">
        <v>206</v>
      </c>
      <c r="O669" s="137">
        <v>386</v>
      </c>
    </row>
    <row r="670" spans="1:15" ht="15" customHeight="1">
      <c r="A670" s="15" t="str">
        <f t="shared" si="15"/>
        <v>N</v>
      </c>
      <c r="B670" s="35"/>
      <c r="C670" s="38" t="s">
        <v>1386</v>
      </c>
      <c r="D670" s="38" t="s">
        <v>2489</v>
      </c>
      <c r="E670" s="38"/>
      <c r="F670" s="38" t="s">
        <v>2490</v>
      </c>
      <c r="G670" s="38"/>
      <c r="H670" s="38"/>
      <c r="I670" s="44">
        <v>5.21</v>
      </c>
      <c r="J670" s="16" t="s">
        <v>130</v>
      </c>
      <c r="N670" s="136" t="s">
        <v>207</v>
      </c>
      <c r="O670" s="137">
        <v>387</v>
      </c>
    </row>
    <row r="671" spans="1:15" ht="15" customHeight="1">
      <c r="A671" s="15" t="str">
        <f t="shared" si="15"/>
        <v>N</v>
      </c>
      <c r="B671" s="35"/>
      <c r="C671" s="38" t="s">
        <v>1386</v>
      </c>
      <c r="D671" s="38" t="s">
        <v>9855</v>
      </c>
      <c r="E671" s="38"/>
      <c r="F671" s="38" t="s">
        <v>9856</v>
      </c>
      <c r="G671" s="38"/>
      <c r="H671" s="38"/>
      <c r="I671" s="44">
        <v>386.22</v>
      </c>
      <c r="J671" s="16" t="s">
        <v>130</v>
      </c>
      <c r="N671" s="136" t="s">
        <v>208</v>
      </c>
      <c r="O671" s="137">
        <v>388</v>
      </c>
    </row>
    <row r="672" spans="1:15" ht="15" customHeight="1">
      <c r="A672" s="15" t="str">
        <f t="shared" si="15"/>
        <v>N</v>
      </c>
      <c r="B672" s="35"/>
      <c r="C672" s="38" t="s">
        <v>1386</v>
      </c>
      <c r="D672" s="38" t="s">
        <v>2491</v>
      </c>
      <c r="E672" s="38"/>
      <c r="F672" s="38" t="s">
        <v>2492</v>
      </c>
      <c r="G672" s="38"/>
      <c r="H672" s="38"/>
      <c r="I672" s="44">
        <v>4.55</v>
      </c>
      <c r="J672" s="16" t="s">
        <v>130</v>
      </c>
      <c r="N672" s="136" t="s">
        <v>209</v>
      </c>
      <c r="O672" s="137">
        <v>389</v>
      </c>
    </row>
    <row r="673" spans="1:15" ht="15" customHeight="1">
      <c r="A673" s="15" t="str">
        <f t="shared" ref="A673:A707" si="16">IFERROR((VLOOKUP(J673,N:O,2,0)),0)</f>
        <v>N</v>
      </c>
      <c r="B673" s="35"/>
      <c r="C673" s="38" t="s">
        <v>1386</v>
      </c>
      <c r="D673" s="38" t="s">
        <v>2493</v>
      </c>
      <c r="E673" s="38"/>
      <c r="F673" s="38" t="s">
        <v>2494</v>
      </c>
      <c r="G673" s="38"/>
      <c r="H673" s="38"/>
      <c r="I673" s="44">
        <v>7.58</v>
      </c>
      <c r="J673" s="16" t="s">
        <v>130</v>
      </c>
      <c r="N673" s="136" t="s">
        <v>210</v>
      </c>
      <c r="O673" s="137">
        <v>390</v>
      </c>
    </row>
    <row r="674" spans="1:15" ht="15" customHeight="1">
      <c r="A674" s="15" t="str">
        <f t="shared" si="16"/>
        <v>N</v>
      </c>
      <c r="B674" s="35"/>
      <c r="C674" s="38" t="s">
        <v>1386</v>
      </c>
      <c r="D674" s="38" t="s">
        <v>2495</v>
      </c>
      <c r="E674" s="38"/>
      <c r="F674" s="38" t="s">
        <v>2496</v>
      </c>
      <c r="G674" s="38"/>
      <c r="H674" s="38"/>
      <c r="I674" s="44">
        <v>3.38</v>
      </c>
      <c r="J674" s="16" t="s">
        <v>130</v>
      </c>
      <c r="N674" s="136" t="s">
        <v>211</v>
      </c>
      <c r="O674" s="137">
        <v>391</v>
      </c>
    </row>
    <row r="675" spans="1:15" ht="15" customHeight="1">
      <c r="A675" s="15" t="str">
        <f t="shared" si="16"/>
        <v>N</v>
      </c>
      <c r="B675" s="35"/>
      <c r="C675" s="38" t="s">
        <v>1386</v>
      </c>
      <c r="D675" s="38" t="s">
        <v>2497</v>
      </c>
      <c r="E675" s="38"/>
      <c r="F675" s="38" t="s">
        <v>2498</v>
      </c>
      <c r="G675" s="38"/>
      <c r="H675" s="38"/>
      <c r="I675" s="44">
        <v>47.71</v>
      </c>
      <c r="J675" s="16" t="s">
        <v>130</v>
      </c>
      <c r="N675" s="136" t="s">
        <v>212</v>
      </c>
      <c r="O675" s="137">
        <v>392</v>
      </c>
    </row>
    <row r="676" spans="1:15" ht="15" customHeight="1">
      <c r="A676" s="15" t="str">
        <f t="shared" si="16"/>
        <v>N</v>
      </c>
      <c r="B676" s="35"/>
      <c r="C676" s="38" t="s">
        <v>1386</v>
      </c>
      <c r="D676" s="38" t="s">
        <v>2499</v>
      </c>
      <c r="E676" s="38"/>
      <c r="F676" s="38" t="s">
        <v>2500</v>
      </c>
      <c r="G676" s="38"/>
      <c r="H676" s="38"/>
      <c r="I676" s="44">
        <v>4.5999999999999996</v>
      </c>
      <c r="J676" s="16" t="s">
        <v>130</v>
      </c>
      <c r="N676" s="136" t="s">
        <v>213</v>
      </c>
      <c r="O676" s="137">
        <v>393</v>
      </c>
    </row>
    <row r="677" spans="1:15" ht="15" customHeight="1">
      <c r="A677" s="15" t="str">
        <f t="shared" si="16"/>
        <v>N</v>
      </c>
      <c r="B677" s="35"/>
      <c r="C677" s="38" t="s">
        <v>1386</v>
      </c>
      <c r="D677" s="38" t="s">
        <v>9857</v>
      </c>
      <c r="E677" s="38"/>
      <c r="F677" s="38" t="s">
        <v>9858</v>
      </c>
      <c r="G677" s="38"/>
      <c r="H677" s="38"/>
      <c r="I677" s="44">
        <v>-6.67</v>
      </c>
      <c r="J677" s="16" t="s">
        <v>130</v>
      </c>
      <c r="N677" s="136" t="s">
        <v>214</v>
      </c>
      <c r="O677" s="137">
        <v>394</v>
      </c>
    </row>
    <row r="678" spans="1:15" ht="15" customHeight="1">
      <c r="A678" s="15" t="str">
        <f t="shared" si="16"/>
        <v>N</v>
      </c>
      <c r="B678" s="35"/>
      <c r="C678" s="38" t="s">
        <v>1386</v>
      </c>
      <c r="D678" s="38" t="s">
        <v>2501</v>
      </c>
      <c r="E678" s="38"/>
      <c r="F678" s="38" t="s">
        <v>2502</v>
      </c>
      <c r="G678" s="38"/>
      <c r="H678" s="38"/>
      <c r="I678" s="44">
        <v>13.44</v>
      </c>
      <c r="J678" s="16" t="s">
        <v>130</v>
      </c>
      <c r="N678" s="136" t="s">
        <v>215</v>
      </c>
      <c r="O678" s="137">
        <v>395</v>
      </c>
    </row>
    <row r="679" spans="1:15" ht="15" customHeight="1">
      <c r="A679" s="15" t="str">
        <f t="shared" si="16"/>
        <v>N</v>
      </c>
      <c r="B679" s="35"/>
      <c r="C679" s="38" t="s">
        <v>1386</v>
      </c>
      <c r="D679" s="38" t="s">
        <v>2503</v>
      </c>
      <c r="E679" s="38"/>
      <c r="F679" s="38" t="s">
        <v>2504</v>
      </c>
      <c r="G679" s="38"/>
      <c r="H679" s="38"/>
      <c r="I679" s="44">
        <v>-5.59</v>
      </c>
      <c r="J679" s="16" t="s">
        <v>130</v>
      </c>
      <c r="N679" s="136" t="s">
        <v>216</v>
      </c>
      <c r="O679" s="137">
        <v>396</v>
      </c>
    </row>
    <row r="680" spans="1:15" ht="15" customHeight="1">
      <c r="A680" s="15" t="str">
        <f t="shared" si="16"/>
        <v>N</v>
      </c>
      <c r="B680" s="35"/>
      <c r="C680" s="38" t="s">
        <v>1386</v>
      </c>
      <c r="D680" s="38" t="s">
        <v>2505</v>
      </c>
      <c r="E680" s="38"/>
      <c r="F680" s="38" t="s">
        <v>2506</v>
      </c>
      <c r="G680" s="38"/>
      <c r="H680" s="38"/>
      <c r="I680" s="44">
        <v>5.82</v>
      </c>
      <c r="J680" s="16" t="s">
        <v>130</v>
      </c>
      <c r="N680" s="136" t="s">
        <v>217</v>
      </c>
      <c r="O680" s="137">
        <v>397</v>
      </c>
    </row>
    <row r="681" spans="1:15" ht="15" customHeight="1">
      <c r="A681" s="15" t="str">
        <f t="shared" si="16"/>
        <v>N</v>
      </c>
      <c r="B681" s="35"/>
      <c r="C681" s="38" t="s">
        <v>1386</v>
      </c>
      <c r="D681" s="38" t="s">
        <v>2507</v>
      </c>
      <c r="E681" s="38"/>
      <c r="F681" s="38" t="s">
        <v>2508</v>
      </c>
      <c r="G681" s="38"/>
      <c r="H681" s="38"/>
      <c r="I681" s="44">
        <v>5.04</v>
      </c>
      <c r="J681" s="16" t="s">
        <v>130</v>
      </c>
      <c r="N681" s="136" t="s">
        <v>218</v>
      </c>
      <c r="O681" s="137">
        <v>398</v>
      </c>
    </row>
    <row r="682" spans="1:15" ht="15" customHeight="1">
      <c r="A682" s="15" t="str">
        <f t="shared" si="16"/>
        <v>N</v>
      </c>
      <c r="B682" s="35"/>
      <c r="C682" s="38" t="s">
        <v>1386</v>
      </c>
      <c r="D682" s="38" t="s">
        <v>2509</v>
      </c>
      <c r="E682" s="38"/>
      <c r="F682" s="38" t="s">
        <v>2510</v>
      </c>
      <c r="G682" s="38"/>
      <c r="H682" s="38"/>
      <c r="I682" s="44">
        <v>2.65</v>
      </c>
      <c r="J682" s="16" t="s">
        <v>130</v>
      </c>
      <c r="N682" s="136" t="s">
        <v>219</v>
      </c>
      <c r="O682" s="137">
        <v>399</v>
      </c>
    </row>
    <row r="683" spans="1:15" ht="15" customHeight="1">
      <c r="A683" s="15" t="str">
        <f t="shared" si="16"/>
        <v>N</v>
      </c>
      <c r="B683" s="35"/>
      <c r="C683" s="38" t="s">
        <v>1386</v>
      </c>
      <c r="D683" s="38" t="s">
        <v>2511</v>
      </c>
      <c r="E683" s="38"/>
      <c r="F683" s="38" t="s">
        <v>2512</v>
      </c>
      <c r="G683" s="38"/>
      <c r="H683" s="38"/>
      <c r="I683" s="44">
        <v>249.99</v>
      </c>
      <c r="J683" s="16" t="s">
        <v>130</v>
      </c>
      <c r="N683" s="136" t="s">
        <v>220</v>
      </c>
      <c r="O683" s="137">
        <v>400</v>
      </c>
    </row>
    <row r="684" spans="1:15" ht="15" customHeight="1">
      <c r="A684" s="15" t="str">
        <f t="shared" si="16"/>
        <v>N</v>
      </c>
      <c r="B684" s="35"/>
      <c r="C684" s="38" t="s">
        <v>1386</v>
      </c>
      <c r="D684" s="38" t="s">
        <v>9859</v>
      </c>
      <c r="E684" s="38"/>
      <c r="F684" s="38" t="s">
        <v>9860</v>
      </c>
      <c r="G684" s="38"/>
      <c r="H684" s="38"/>
      <c r="I684" s="44">
        <v>-0.76</v>
      </c>
      <c r="J684" s="16" t="s">
        <v>130</v>
      </c>
      <c r="N684" s="136" t="s">
        <v>221</v>
      </c>
      <c r="O684" s="137">
        <v>401</v>
      </c>
    </row>
    <row r="685" spans="1:15" ht="15" customHeight="1">
      <c r="A685" s="15" t="str">
        <f t="shared" si="16"/>
        <v>N</v>
      </c>
      <c r="B685" s="35"/>
      <c r="C685" s="38" t="s">
        <v>1386</v>
      </c>
      <c r="D685" s="38" t="s">
        <v>9861</v>
      </c>
      <c r="E685" s="38"/>
      <c r="F685" s="38" t="s">
        <v>9862</v>
      </c>
      <c r="G685" s="38"/>
      <c r="H685" s="38"/>
      <c r="I685" s="44">
        <v>24.54</v>
      </c>
      <c r="J685" s="16" t="s">
        <v>130</v>
      </c>
      <c r="N685" s="136" t="s">
        <v>222</v>
      </c>
      <c r="O685" s="137">
        <v>402</v>
      </c>
    </row>
    <row r="686" spans="1:15" ht="15" customHeight="1">
      <c r="A686" s="15" t="str">
        <f t="shared" si="16"/>
        <v>N</v>
      </c>
      <c r="B686" s="35"/>
      <c r="C686" s="38" t="s">
        <v>1386</v>
      </c>
      <c r="D686" s="38" t="s">
        <v>2513</v>
      </c>
      <c r="E686" s="38"/>
      <c r="F686" s="38" t="s">
        <v>2514</v>
      </c>
      <c r="G686" s="38"/>
      <c r="H686" s="38"/>
      <c r="I686" s="44">
        <v>1.94</v>
      </c>
      <c r="J686" s="16" t="s">
        <v>130</v>
      </c>
      <c r="N686" s="136" t="s">
        <v>223</v>
      </c>
      <c r="O686" s="137">
        <v>403</v>
      </c>
    </row>
    <row r="687" spans="1:15" ht="15" customHeight="1">
      <c r="A687" s="15" t="str">
        <f t="shared" si="16"/>
        <v>N</v>
      </c>
      <c r="B687" s="35"/>
      <c r="C687" s="38" t="s">
        <v>1386</v>
      </c>
      <c r="D687" s="38" t="s">
        <v>9863</v>
      </c>
      <c r="E687" s="38"/>
      <c r="F687" s="38" t="s">
        <v>9864</v>
      </c>
      <c r="G687" s="38"/>
      <c r="H687" s="38"/>
      <c r="I687" s="44">
        <v>14.11</v>
      </c>
      <c r="J687" s="16" t="s">
        <v>130</v>
      </c>
      <c r="N687" s="136" t="s">
        <v>224</v>
      </c>
      <c r="O687" s="137">
        <v>404</v>
      </c>
    </row>
    <row r="688" spans="1:15" ht="15" customHeight="1">
      <c r="A688" s="15" t="str">
        <f t="shared" si="16"/>
        <v>N</v>
      </c>
      <c r="B688" s="35"/>
      <c r="C688" s="38" t="s">
        <v>1386</v>
      </c>
      <c r="D688" s="38" t="s">
        <v>2515</v>
      </c>
      <c r="E688" s="38"/>
      <c r="F688" s="38" t="s">
        <v>2516</v>
      </c>
      <c r="G688" s="38"/>
      <c r="H688" s="38"/>
      <c r="I688" s="44">
        <v>5.91</v>
      </c>
      <c r="J688" s="16" t="s">
        <v>130</v>
      </c>
      <c r="N688" s="136" t="s">
        <v>221</v>
      </c>
      <c r="O688" s="137">
        <v>405</v>
      </c>
    </row>
    <row r="689" spans="1:15" ht="15" customHeight="1">
      <c r="A689" s="15" t="str">
        <f t="shared" si="16"/>
        <v>N</v>
      </c>
      <c r="B689" s="35"/>
      <c r="C689" s="38" t="s">
        <v>1386</v>
      </c>
      <c r="D689" s="38" t="s">
        <v>2517</v>
      </c>
      <c r="E689" s="38"/>
      <c r="F689" s="38" t="s">
        <v>2518</v>
      </c>
      <c r="G689" s="38"/>
      <c r="H689" s="38"/>
      <c r="I689" s="44">
        <v>130.37</v>
      </c>
      <c r="J689" s="16" t="s">
        <v>130</v>
      </c>
      <c r="N689" s="136" t="s">
        <v>222</v>
      </c>
      <c r="O689" s="137">
        <v>406</v>
      </c>
    </row>
    <row r="690" spans="1:15" ht="15" customHeight="1">
      <c r="A690" s="15" t="str">
        <f t="shared" si="16"/>
        <v>N</v>
      </c>
      <c r="B690" s="35"/>
      <c r="C690" s="38" t="s">
        <v>1386</v>
      </c>
      <c r="D690" s="38" t="s">
        <v>2519</v>
      </c>
      <c r="E690" s="38"/>
      <c r="F690" s="38" t="s">
        <v>2520</v>
      </c>
      <c r="G690" s="38"/>
      <c r="H690" s="38"/>
      <c r="I690" s="44">
        <v>-0.67</v>
      </c>
      <c r="J690" s="16" t="s">
        <v>130</v>
      </c>
      <c r="N690" s="136" t="s">
        <v>225</v>
      </c>
      <c r="O690" s="137">
        <v>407</v>
      </c>
    </row>
    <row r="691" spans="1:15" ht="15" customHeight="1">
      <c r="A691" s="15" t="str">
        <f t="shared" si="16"/>
        <v>N</v>
      </c>
      <c r="B691" s="35"/>
      <c r="C691" s="38" t="s">
        <v>1386</v>
      </c>
      <c r="D691" s="38" t="s">
        <v>9865</v>
      </c>
      <c r="E691" s="38"/>
      <c r="F691" s="38" t="s">
        <v>9866</v>
      </c>
      <c r="G691" s="38"/>
      <c r="H691" s="38"/>
      <c r="I691" s="44">
        <v>2.3199999999999998</v>
      </c>
      <c r="J691" s="16" t="s">
        <v>130</v>
      </c>
      <c r="N691" s="136" t="s">
        <v>226</v>
      </c>
      <c r="O691" s="137">
        <v>408</v>
      </c>
    </row>
    <row r="692" spans="1:15" ht="15" customHeight="1">
      <c r="A692" s="15" t="str">
        <f t="shared" si="16"/>
        <v>N</v>
      </c>
      <c r="B692" s="35"/>
      <c r="C692" s="38" t="s">
        <v>1386</v>
      </c>
      <c r="D692" s="38" t="s">
        <v>2521</v>
      </c>
      <c r="E692" s="38"/>
      <c r="F692" s="38" t="s">
        <v>2522</v>
      </c>
      <c r="G692" s="38"/>
      <c r="H692" s="38"/>
      <c r="I692" s="44">
        <v>15.25</v>
      </c>
      <c r="J692" s="16" t="s">
        <v>130</v>
      </c>
      <c r="N692" s="136" t="s">
        <v>227</v>
      </c>
      <c r="O692" s="137">
        <v>409</v>
      </c>
    </row>
    <row r="693" spans="1:15" ht="15" customHeight="1">
      <c r="A693" s="15" t="str">
        <f t="shared" si="16"/>
        <v>N</v>
      </c>
      <c r="B693" s="35"/>
      <c r="C693" s="38" t="s">
        <v>1386</v>
      </c>
      <c r="D693" s="38" t="s">
        <v>2523</v>
      </c>
      <c r="E693" s="38"/>
      <c r="F693" s="38" t="s">
        <v>2524</v>
      </c>
      <c r="G693" s="38"/>
      <c r="H693" s="38"/>
      <c r="I693" s="44">
        <v>20.47</v>
      </c>
      <c r="J693" s="16" t="s">
        <v>130</v>
      </c>
      <c r="N693" s="136" t="s">
        <v>228</v>
      </c>
      <c r="O693" s="137">
        <v>410</v>
      </c>
    </row>
    <row r="694" spans="1:15" ht="15" customHeight="1">
      <c r="A694" s="15" t="str">
        <f t="shared" si="16"/>
        <v>N</v>
      </c>
      <c r="B694" s="35"/>
      <c r="C694" s="38" t="s">
        <v>1386</v>
      </c>
      <c r="D694" s="38" t="s">
        <v>2525</v>
      </c>
      <c r="E694" s="38"/>
      <c r="F694" s="38" t="s">
        <v>2526</v>
      </c>
      <c r="G694" s="38"/>
      <c r="H694" s="38"/>
      <c r="I694" s="44">
        <v>3.9</v>
      </c>
      <c r="J694" s="16" t="s">
        <v>130</v>
      </c>
      <c r="N694" s="136" t="s">
        <v>229</v>
      </c>
      <c r="O694" s="137">
        <v>411</v>
      </c>
    </row>
    <row r="695" spans="1:15" ht="15" customHeight="1">
      <c r="A695" s="15" t="str">
        <f t="shared" si="16"/>
        <v>N</v>
      </c>
      <c r="B695" s="35"/>
      <c r="C695" s="38" t="s">
        <v>1386</v>
      </c>
      <c r="D695" s="38" t="s">
        <v>2527</v>
      </c>
      <c r="E695" s="38"/>
      <c r="F695" s="38" t="s">
        <v>2528</v>
      </c>
      <c r="G695" s="38"/>
      <c r="H695" s="38"/>
      <c r="I695" s="44">
        <v>1.44</v>
      </c>
      <c r="J695" s="16" t="s">
        <v>130</v>
      </c>
      <c r="N695" s="136" t="s">
        <v>230</v>
      </c>
      <c r="O695" s="137">
        <v>412</v>
      </c>
    </row>
    <row r="696" spans="1:15" ht="15" customHeight="1">
      <c r="A696" s="15" t="str">
        <f t="shared" si="16"/>
        <v>N</v>
      </c>
      <c r="B696" s="35"/>
      <c r="C696" s="38" t="s">
        <v>1386</v>
      </c>
      <c r="D696" s="38" t="s">
        <v>2529</v>
      </c>
      <c r="E696" s="38"/>
      <c r="F696" s="38" t="s">
        <v>2530</v>
      </c>
      <c r="G696" s="38"/>
      <c r="H696" s="38"/>
      <c r="I696" s="44">
        <v>15.2</v>
      </c>
      <c r="J696" s="16" t="s">
        <v>130</v>
      </c>
      <c r="N696" s="136" t="s">
        <v>231</v>
      </c>
      <c r="O696" s="137">
        <v>413</v>
      </c>
    </row>
    <row r="697" spans="1:15" ht="15" customHeight="1">
      <c r="A697" s="15" t="str">
        <f t="shared" si="16"/>
        <v>N</v>
      </c>
      <c r="B697" s="35"/>
      <c r="C697" s="38" t="s">
        <v>1386</v>
      </c>
      <c r="D697" s="38" t="s">
        <v>2531</v>
      </c>
      <c r="E697" s="38"/>
      <c r="F697" s="38" t="s">
        <v>2532</v>
      </c>
      <c r="G697" s="38"/>
      <c r="H697" s="38"/>
      <c r="I697" s="44">
        <v>1.72</v>
      </c>
      <c r="J697" s="16" t="s">
        <v>130</v>
      </c>
      <c r="N697" s="136" t="s">
        <v>232</v>
      </c>
      <c r="O697" s="137">
        <v>414</v>
      </c>
    </row>
    <row r="698" spans="1:15" ht="15" customHeight="1">
      <c r="A698" s="15" t="str">
        <f t="shared" si="16"/>
        <v>N</v>
      </c>
      <c r="B698" s="35"/>
      <c r="C698" s="38" t="s">
        <v>1386</v>
      </c>
      <c r="D698" s="38" t="s">
        <v>9867</v>
      </c>
      <c r="E698" s="38"/>
      <c r="F698" s="38" t="s">
        <v>9868</v>
      </c>
      <c r="G698" s="38"/>
      <c r="H698" s="38"/>
      <c r="I698" s="44">
        <v>15.71</v>
      </c>
      <c r="J698" s="16" t="s">
        <v>130</v>
      </c>
      <c r="N698" s="136" t="s">
        <v>231</v>
      </c>
      <c r="O698" s="137">
        <v>415</v>
      </c>
    </row>
    <row r="699" spans="1:15" ht="15" customHeight="1">
      <c r="A699" s="15" t="str">
        <f t="shared" si="16"/>
        <v>N</v>
      </c>
      <c r="B699" s="35"/>
      <c r="C699" s="38" t="s">
        <v>1386</v>
      </c>
      <c r="D699" s="38" t="s">
        <v>9869</v>
      </c>
      <c r="E699" s="38"/>
      <c r="F699" s="38" t="s">
        <v>9870</v>
      </c>
      <c r="G699" s="38"/>
      <c r="H699" s="38"/>
      <c r="I699" s="44">
        <v>50.64</v>
      </c>
      <c r="J699" s="16" t="s">
        <v>130</v>
      </c>
      <c r="N699" s="136" t="s">
        <v>233</v>
      </c>
      <c r="O699" s="137">
        <v>416</v>
      </c>
    </row>
    <row r="700" spans="1:15" ht="15" customHeight="1">
      <c r="A700" s="15" t="str">
        <f t="shared" si="16"/>
        <v>N</v>
      </c>
      <c r="B700" s="35"/>
      <c r="C700" s="35"/>
      <c r="D700" s="38" t="s">
        <v>9871</v>
      </c>
      <c r="E700" s="38"/>
      <c r="F700" s="38" t="s">
        <v>9872</v>
      </c>
      <c r="G700" s="35"/>
      <c r="H700" s="35"/>
      <c r="I700" s="44">
        <v>3.56</v>
      </c>
      <c r="J700" s="16" t="s">
        <v>130</v>
      </c>
      <c r="N700" s="136" t="s">
        <v>231</v>
      </c>
      <c r="O700" s="137">
        <v>417</v>
      </c>
    </row>
    <row r="701" spans="1:15" ht="15" customHeight="1">
      <c r="A701" s="15" t="str">
        <f t="shared" si="16"/>
        <v>N</v>
      </c>
      <c r="B701" s="35"/>
      <c r="C701" s="35"/>
      <c r="D701" s="38" t="s">
        <v>9873</v>
      </c>
      <c r="E701" s="38"/>
      <c r="F701" s="38" t="s">
        <v>9874</v>
      </c>
      <c r="G701" s="35"/>
      <c r="H701" s="35"/>
      <c r="I701" s="44">
        <v>0.18</v>
      </c>
      <c r="J701" s="16" t="s">
        <v>130</v>
      </c>
      <c r="N701" s="136" t="s">
        <v>231</v>
      </c>
      <c r="O701" s="137">
        <v>417</v>
      </c>
    </row>
    <row r="702" spans="1:15" ht="15" customHeight="1">
      <c r="A702" s="15" t="str">
        <f t="shared" si="16"/>
        <v>N</v>
      </c>
      <c r="B702" s="35"/>
      <c r="C702" s="35"/>
      <c r="D702" s="38" t="s">
        <v>9875</v>
      </c>
      <c r="E702" s="38"/>
      <c r="F702" s="38" t="s">
        <v>9876</v>
      </c>
      <c r="G702" s="35"/>
      <c r="H702" s="35"/>
      <c r="I702" s="44">
        <v>12.88</v>
      </c>
      <c r="J702" s="16" t="s">
        <v>130</v>
      </c>
      <c r="N702" s="136" t="s">
        <v>231</v>
      </c>
      <c r="O702" s="137">
        <v>417</v>
      </c>
    </row>
    <row r="703" spans="1:15" ht="15" customHeight="1">
      <c r="A703" s="15" t="str">
        <f t="shared" si="16"/>
        <v>N</v>
      </c>
      <c r="B703" s="35"/>
      <c r="C703" s="35"/>
      <c r="D703" s="38" t="s">
        <v>9877</v>
      </c>
      <c r="E703" s="38"/>
      <c r="F703" s="38" t="s">
        <v>9878</v>
      </c>
      <c r="G703" s="35"/>
      <c r="H703" s="35"/>
      <c r="I703" s="44">
        <v>74.34</v>
      </c>
      <c r="J703" s="16" t="s">
        <v>130</v>
      </c>
      <c r="N703" s="136" t="s">
        <v>231</v>
      </c>
      <c r="O703" s="137">
        <v>417</v>
      </c>
    </row>
    <row r="704" spans="1:15" ht="15" customHeight="1">
      <c r="A704" s="15" t="str">
        <f t="shared" si="16"/>
        <v>N</v>
      </c>
      <c r="B704" s="35"/>
      <c r="C704" s="35"/>
      <c r="D704" s="38" t="s">
        <v>9879</v>
      </c>
      <c r="E704" s="38"/>
      <c r="F704" s="38" t="s">
        <v>9822</v>
      </c>
      <c r="G704" s="35"/>
      <c r="H704" s="35"/>
      <c r="I704" s="44">
        <v>0.01</v>
      </c>
      <c r="J704" s="16" t="s">
        <v>130</v>
      </c>
      <c r="N704" s="136" t="s">
        <v>231</v>
      </c>
      <c r="O704" s="137">
        <v>417</v>
      </c>
    </row>
    <row r="705" spans="1:15" ht="15" customHeight="1">
      <c r="A705" s="15" t="str">
        <f t="shared" si="16"/>
        <v>N</v>
      </c>
      <c r="B705" s="35"/>
      <c r="C705" s="35"/>
      <c r="D705" s="38" t="s">
        <v>9880</v>
      </c>
      <c r="E705" s="38"/>
      <c r="F705" s="38" t="s">
        <v>9881</v>
      </c>
      <c r="G705" s="35"/>
      <c r="H705" s="35"/>
      <c r="I705" s="44">
        <v>1.06</v>
      </c>
      <c r="J705" s="16" t="s">
        <v>130</v>
      </c>
      <c r="N705" s="136" t="s">
        <v>231</v>
      </c>
      <c r="O705" s="137">
        <v>417</v>
      </c>
    </row>
    <row r="706" spans="1:15" ht="15" customHeight="1">
      <c r="A706" s="15" t="str">
        <f t="shared" si="16"/>
        <v>N</v>
      </c>
      <c r="B706" s="35"/>
      <c r="C706" s="35"/>
      <c r="D706" s="38" t="s">
        <v>2533</v>
      </c>
      <c r="E706" s="38"/>
      <c r="F706" s="38" t="s">
        <v>2534</v>
      </c>
      <c r="G706" s="35"/>
      <c r="H706" s="35"/>
      <c r="I706" s="44">
        <v>20.86</v>
      </c>
      <c r="J706" s="16" t="s">
        <v>130</v>
      </c>
      <c r="N706" s="136" t="s">
        <v>231</v>
      </c>
      <c r="O706" s="137">
        <v>417</v>
      </c>
    </row>
    <row r="707" spans="1:15" ht="15" customHeight="1">
      <c r="A707" s="15" t="str">
        <f t="shared" si="16"/>
        <v>N</v>
      </c>
      <c r="B707" s="35"/>
      <c r="C707" s="35"/>
      <c r="D707" s="35"/>
      <c r="E707" s="35"/>
      <c r="F707" s="35"/>
      <c r="G707" s="35"/>
      <c r="H707" s="35"/>
      <c r="I707" s="35"/>
      <c r="J707" s="16" t="s">
        <v>130</v>
      </c>
      <c r="N707" s="136" t="s">
        <v>231</v>
      </c>
      <c r="O707" s="137">
        <v>417</v>
      </c>
    </row>
    <row r="708" spans="1:15" ht="15" customHeight="1">
      <c r="A708" s="15">
        <v>315</v>
      </c>
      <c r="B708" s="38" t="s">
        <v>2535</v>
      </c>
      <c r="C708" s="35"/>
      <c r="D708" s="38" t="s">
        <v>2536</v>
      </c>
      <c r="E708" s="38"/>
      <c r="F708" s="35"/>
      <c r="G708" s="35"/>
      <c r="H708" s="35"/>
      <c r="I708" s="50">
        <f>SUM(I709:I761)</f>
        <v>1401.1000000000001</v>
      </c>
      <c r="J708" s="16" t="s">
        <v>130</v>
      </c>
      <c r="N708" s="136" t="s">
        <v>234</v>
      </c>
      <c r="O708" s="137">
        <v>418</v>
      </c>
    </row>
    <row r="709" spans="1:15" ht="15" customHeight="1">
      <c r="A709" s="15" t="str">
        <f t="shared" ref="A709:A762" si="17">IFERROR((VLOOKUP(J709,N:O,2,0)),0)</f>
        <v>N</v>
      </c>
      <c r="B709" s="35"/>
      <c r="C709" s="38" t="s">
        <v>1386</v>
      </c>
      <c r="D709" s="38" t="s">
        <v>2537</v>
      </c>
      <c r="E709" s="38"/>
      <c r="F709" s="38" t="s">
        <v>2538</v>
      </c>
      <c r="G709" s="38"/>
      <c r="H709" s="38"/>
      <c r="I709" s="44">
        <v>8.3800000000000008</v>
      </c>
      <c r="J709" s="16" t="s">
        <v>130</v>
      </c>
      <c r="N709" s="136" t="s">
        <v>235</v>
      </c>
      <c r="O709" s="137">
        <v>419</v>
      </c>
    </row>
    <row r="710" spans="1:15" ht="15" customHeight="1">
      <c r="A710" s="15" t="str">
        <f t="shared" si="17"/>
        <v>N</v>
      </c>
      <c r="B710" s="35"/>
      <c r="C710" s="38" t="s">
        <v>1386</v>
      </c>
      <c r="D710" s="38" t="s">
        <v>2539</v>
      </c>
      <c r="E710" s="38"/>
      <c r="F710" s="38" t="s">
        <v>2540</v>
      </c>
      <c r="G710" s="38"/>
      <c r="H710" s="38"/>
      <c r="I710" s="44">
        <v>4.5999999999999996</v>
      </c>
      <c r="J710" s="16" t="s">
        <v>130</v>
      </c>
      <c r="N710" s="136" t="s">
        <v>236</v>
      </c>
      <c r="O710" s="137">
        <v>420</v>
      </c>
    </row>
    <row r="711" spans="1:15" ht="15" customHeight="1">
      <c r="A711" s="15" t="str">
        <f t="shared" si="17"/>
        <v>N</v>
      </c>
      <c r="B711" s="35"/>
      <c r="C711" s="38" t="s">
        <v>1386</v>
      </c>
      <c r="D711" s="38" t="s">
        <v>2541</v>
      </c>
      <c r="E711" s="38"/>
      <c r="F711" s="38" t="s">
        <v>2542</v>
      </c>
      <c r="G711" s="38"/>
      <c r="H711" s="38"/>
      <c r="I711" s="44">
        <v>31.3</v>
      </c>
      <c r="J711" s="16" t="s">
        <v>130</v>
      </c>
      <c r="N711" s="136" t="s">
        <v>237</v>
      </c>
      <c r="O711" s="137">
        <v>421</v>
      </c>
    </row>
    <row r="712" spans="1:15" ht="15" customHeight="1">
      <c r="A712" s="15" t="str">
        <f t="shared" si="17"/>
        <v>N</v>
      </c>
      <c r="B712" s="35"/>
      <c r="C712" s="38" t="s">
        <v>1386</v>
      </c>
      <c r="D712" s="38" t="s">
        <v>2543</v>
      </c>
      <c r="E712" s="38"/>
      <c r="F712" s="38" t="s">
        <v>2544</v>
      </c>
      <c r="G712" s="38"/>
      <c r="H712" s="38"/>
      <c r="I712" s="44">
        <v>18.63</v>
      </c>
      <c r="J712" s="16" t="s">
        <v>130</v>
      </c>
      <c r="N712" s="138" t="s">
        <v>585</v>
      </c>
      <c r="O712" s="137">
        <v>422</v>
      </c>
    </row>
    <row r="713" spans="1:15" ht="15" customHeight="1">
      <c r="A713" s="15" t="str">
        <f t="shared" si="17"/>
        <v>N</v>
      </c>
      <c r="B713" s="35"/>
      <c r="C713" s="38" t="s">
        <v>1386</v>
      </c>
      <c r="D713" s="38" t="s">
        <v>2545</v>
      </c>
      <c r="E713" s="38"/>
      <c r="F713" s="38" t="s">
        <v>2546</v>
      </c>
      <c r="G713" s="38"/>
      <c r="H713" s="38"/>
      <c r="I713" s="44">
        <v>8.3800000000000008</v>
      </c>
      <c r="J713" s="16" t="s">
        <v>130</v>
      </c>
      <c r="N713" s="136" t="s">
        <v>238</v>
      </c>
      <c r="O713" s="137">
        <v>423</v>
      </c>
    </row>
    <row r="714" spans="1:15" ht="15" customHeight="1">
      <c r="A714" s="15" t="str">
        <f t="shared" si="17"/>
        <v>N</v>
      </c>
      <c r="B714" s="35"/>
      <c r="C714" s="38" t="s">
        <v>1386</v>
      </c>
      <c r="D714" s="38" t="s">
        <v>2547</v>
      </c>
      <c r="E714" s="38"/>
      <c r="F714" s="38" t="s">
        <v>2548</v>
      </c>
      <c r="G714" s="38"/>
      <c r="H714" s="38"/>
      <c r="I714" s="44">
        <v>-2.98</v>
      </c>
      <c r="J714" s="16" t="s">
        <v>130</v>
      </c>
      <c r="N714" s="136" t="s">
        <v>239</v>
      </c>
      <c r="O714" s="137">
        <v>424</v>
      </c>
    </row>
    <row r="715" spans="1:15" ht="15" customHeight="1">
      <c r="A715" s="15" t="str">
        <f t="shared" si="17"/>
        <v>N</v>
      </c>
      <c r="B715" s="35"/>
      <c r="C715" s="38" t="s">
        <v>1386</v>
      </c>
      <c r="D715" s="38" t="s">
        <v>2549</v>
      </c>
      <c r="E715" s="38"/>
      <c r="F715" s="38" t="s">
        <v>2550</v>
      </c>
      <c r="G715" s="38"/>
      <c r="H715" s="38"/>
      <c r="I715" s="44">
        <v>-18.61</v>
      </c>
      <c r="J715" s="16" t="s">
        <v>130</v>
      </c>
      <c r="N715" s="138" t="s">
        <v>586</v>
      </c>
      <c r="O715" s="139">
        <v>425</v>
      </c>
    </row>
    <row r="716" spans="1:15" ht="15" customHeight="1">
      <c r="A716" s="15" t="str">
        <f t="shared" si="17"/>
        <v>N</v>
      </c>
      <c r="B716" s="35"/>
      <c r="C716" s="38" t="s">
        <v>1386</v>
      </c>
      <c r="D716" s="38" t="s">
        <v>2551</v>
      </c>
      <c r="E716" s="38"/>
      <c r="F716" s="38" t="s">
        <v>2552</v>
      </c>
      <c r="G716" s="38"/>
      <c r="H716" s="38"/>
      <c r="I716" s="44">
        <v>23.46</v>
      </c>
      <c r="J716" s="16" t="s">
        <v>130</v>
      </c>
      <c r="N716" s="136" t="s">
        <v>240</v>
      </c>
      <c r="O716" s="137">
        <v>426</v>
      </c>
    </row>
    <row r="717" spans="1:15" ht="15" customHeight="1">
      <c r="A717" s="15" t="str">
        <f t="shared" si="17"/>
        <v>N</v>
      </c>
      <c r="B717" s="35"/>
      <c r="C717" s="38" t="s">
        <v>1386</v>
      </c>
      <c r="D717" s="38" t="s">
        <v>2553</v>
      </c>
      <c r="E717" s="38"/>
      <c r="F717" s="38" t="s">
        <v>2554</v>
      </c>
      <c r="G717" s="38"/>
      <c r="H717" s="38"/>
      <c r="I717" s="44">
        <v>12.63</v>
      </c>
      <c r="J717" s="16" t="s">
        <v>130</v>
      </c>
      <c r="N717" s="136" t="s">
        <v>241</v>
      </c>
      <c r="O717" s="137">
        <v>427</v>
      </c>
    </row>
    <row r="718" spans="1:15" ht="15" customHeight="1">
      <c r="A718" s="15" t="str">
        <f t="shared" si="17"/>
        <v>N</v>
      </c>
      <c r="B718" s="35"/>
      <c r="C718" s="38" t="s">
        <v>1386</v>
      </c>
      <c r="D718" s="38" t="s">
        <v>2555</v>
      </c>
      <c r="E718" s="38"/>
      <c r="F718" s="38" t="s">
        <v>2556</v>
      </c>
      <c r="G718" s="38"/>
      <c r="H718" s="38"/>
      <c r="I718" s="44">
        <v>0.94</v>
      </c>
      <c r="J718" s="16" t="s">
        <v>130</v>
      </c>
      <c r="N718" s="138" t="s">
        <v>587</v>
      </c>
      <c r="O718" s="137">
        <v>428</v>
      </c>
    </row>
    <row r="719" spans="1:15" ht="15" customHeight="1">
      <c r="A719" s="15" t="str">
        <f t="shared" si="17"/>
        <v>N</v>
      </c>
      <c r="B719" s="35"/>
      <c r="C719" s="38" t="s">
        <v>1386</v>
      </c>
      <c r="D719" s="38" t="s">
        <v>2557</v>
      </c>
      <c r="E719" s="38"/>
      <c r="F719" s="38" t="s">
        <v>2558</v>
      </c>
      <c r="G719" s="38"/>
      <c r="H719" s="38"/>
      <c r="I719" s="44">
        <v>28.33</v>
      </c>
      <c r="J719" s="16" t="s">
        <v>130</v>
      </c>
      <c r="N719" s="136" t="s">
        <v>242</v>
      </c>
      <c r="O719" s="137">
        <v>429</v>
      </c>
    </row>
    <row r="720" spans="1:15" ht="15" customHeight="1">
      <c r="A720" s="15" t="str">
        <f t="shared" si="17"/>
        <v>N</v>
      </c>
      <c r="B720" s="35"/>
      <c r="C720" s="38" t="s">
        <v>1386</v>
      </c>
      <c r="D720" s="38" t="s">
        <v>2559</v>
      </c>
      <c r="E720" s="38"/>
      <c r="F720" s="38" t="s">
        <v>2560</v>
      </c>
      <c r="G720" s="38"/>
      <c r="H720" s="38"/>
      <c r="I720" s="44">
        <v>36.14</v>
      </c>
      <c r="J720" s="16" t="s">
        <v>130</v>
      </c>
      <c r="N720" s="136" t="s">
        <v>243</v>
      </c>
      <c r="O720" s="137">
        <v>430</v>
      </c>
    </row>
    <row r="721" spans="1:15" ht="15" customHeight="1">
      <c r="A721" s="15" t="str">
        <f t="shared" si="17"/>
        <v>N</v>
      </c>
      <c r="B721" s="35"/>
      <c r="C721" s="38" t="s">
        <v>1386</v>
      </c>
      <c r="D721" s="38" t="s">
        <v>2561</v>
      </c>
      <c r="E721" s="38"/>
      <c r="F721" s="38" t="s">
        <v>2562</v>
      </c>
      <c r="G721" s="38"/>
      <c r="H721" s="38"/>
      <c r="I721" s="44">
        <v>23.78</v>
      </c>
      <c r="J721" s="16" t="s">
        <v>130</v>
      </c>
      <c r="N721" s="138" t="s">
        <v>588</v>
      </c>
      <c r="O721" s="137">
        <v>431</v>
      </c>
    </row>
    <row r="722" spans="1:15" ht="15" customHeight="1">
      <c r="A722" s="15" t="str">
        <f t="shared" si="17"/>
        <v>N</v>
      </c>
      <c r="B722" s="35"/>
      <c r="C722" s="38" t="s">
        <v>1386</v>
      </c>
      <c r="D722" s="38" t="s">
        <v>2563</v>
      </c>
      <c r="E722" s="38"/>
      <c r="F722" s="38" t="s">
        <v>2564</v>
      </c>
      <c r="G722" s="38"/>
      <c r="H722" s="38"/>
      <c r="I722" s="44">
        <v>25.14</v>
      </c>
      <c r="J722" s="16" t="s">
        <v>130</v>
      </c>
      <c r="N722" s="136" t="s">
        <v>244</v>
      </c>
      <c r="O722" s="137">
        <v>432</v>
      </c>
    </row>
    <row r="723" spans="1:15" ht="15" customHeight="1">
      <c r="A723" s="15" t="str">
        <f t="shared" si="17"/>
        <v>N</v>
      </c>
      <c r="B723" s="35"/>
      <c r="C723" s="38" t="s">
        <v>1386</v>
      </c>
      <c r="D723" s="38" t="s">
        <v>9882</v>
      </c>
      <c r="E723" s="38"/>
      <c r="F723" s="38" t="s">
        <v>9883</v>
      </c>
      <c r="G723" s="38"/>
      <c r="H723" s="38"/>
      <c r="I723" s="44">
        <v>73.69</v>
      </c>
      <c r="J723" s="16" t="s">
        <v>130</v>
      </c>
      <c r="N723" s="136" t="s">
        <v>245</v>
      </c>
      <c r="O723" s="137">
        <v>433</v>
      </c>
    </row>
    <row r="724" spans="1:15" ht="15" customHeight="1">
      <c r="A724" s="15" t="str">
        <f t="shared" si="17"/>
        <v>N</v>
      </c>
      <c r="B724" s="35"/>
      <c r="C724" s="38" t="s">
        <v>1386</v>
      </c>
      <c r="D724" s="38" t="s">
        <v>2565</v>
      </c>
      <c r="E724" s="38"/>
      <c r="F724" s="38" t="s">
        <v>2566</v>
      </c>
      <c r="G724" s="38"/>
      <c r="H724" s="38"/>
      <c r="I724" s="44">
        <v>110.7</v>
      </c>
      <c r="J724" s="16" t="s">
        <v>130</v>
      </c>
      <c r="N724" s="136" t="s">
        <v>246</v>
      </c>
      <c r="O724" s="137">
        <v>434</v>
      </c>
    </row>
    <row r="725" spans="1:15" ht="15" customHeight="1">
      <c r="A725" s="15" t="str">
        <f t="shared" si="17"/>
        <v>N</v>
      </c>
      <c r="B725" s="35"/>
      <c r="C725" s="38" t="s">
        <v>1386</v>
      </c>
      <c r="D725" s="38" t="s">
        <v>2567</v>
      </c>
      <c r="E725" s="38"/>
      <c r="F725" s="38" t="s">
        <v>2568</v>
      </c>
      <c r="G725" s="38"/>
      <c r="H725" s="38"/>
      <c r="I725" s="44">
        <v>31.84</v>
      </c>
      <c r="J725" s="16" t="s">
        <v>130</v>
      </c>
      <c r="N725" s="136" t="s">
        <v>247</v>
      </c>
      <c r="O725" s="137">
        <v>435</v>
      </c>
    </row>
    <row r="726" spans="1:15" ht="15" customHeight="1">
      <c r="A726" s="15" t="str">
        <f t="shared" si="17"/>
        <v>N</v>
      </c>
      <c r="B726" s="35"/>
      <c r="C726" s="38" t="s">
        <v>1386</v>
      </c>
      <c r="D726" s="38" t="s">
        <v>2569</v>
      </c>
      <c r="E726" s="38"/>
      <c r="F726" s="38" t="s">
        <v>2570</v>
      </c>
      <c r="G726" s="38"/>
      <c r="H726" s="38"/>
      <c r="I726" s="44">
        <v>-31.84</v>
      </c>
      <c r="J726" s="16" t="s">
        <v>130</v>
      </c>
      <c r="N726" s="136" t="s">
        <v>248</v>
      </c>
      <c r="O726" s="137">
        <v>436</v>
      </c>
    </row>
    <row r="727" spans="1:15" ht="15" customHeight="1">
      <c r="A727" s="15" t="str">
        <f t="shared" si="17"/>
        <v>N</v>
      </c>
      <c r="B727" s="35"/>
      <c r="C727" s="38" t="s">
        <v>1386</v>
      </c>
      <c r="D727" s="38" t="s">
        <v>2571</v>
      </c>
      <c r="E727" s="38"/>
      <c r="F727" s="38" t="s">
        <v>2572</v>
      </c>
      <c r="G727" s="38"/>
      <c r="H727" s="38"/>
      <c r="I727" s="44">
        <v>30.84</v>
      </c>
      <c r="J727" s="16" t="s">
        <v>130</v>
      </c>
      <c r="N727" s="136" t="s">
        <v>249</v>
      </c>
      <c r="O727" s="137">
        <v>437</v>
      </c>
    </row>
    <row r="728" spans="1:15" ht="15" customHeight="1">
      <c r="A728" s="15" t="str">
        <f t="shared" si="17"/>
        <v>N</v>
      </c>
      <c r="B728" s="35"/>
      <c r="C728" s="38" t="s">
        <v>1386</v>
      </c>
      <c r="D728" s="38" t="s">
        <v>2573</v>
      </c>
      <c r="E728" s="38"/>
      <c r="F728" s="38" t="s">
        <v>2574</v>
      </c>
      <c r="G728" s="38"/>
      <c r="H728" s="38"/>
      <c r="I728" s="44">
        <v>12.3</v>
      </c>
      <c r="J728" s="16" t="s">
        <v>130</v>
      </c>
      <c r="N728" s="136" t="s">
        <v>250</v>
      </c>
      <c r="O728" s="137">
        <v>438</v>
      </c>
    </row>
    <row r="729" spans="1:15" ht="15" customHeight="1">
      <c r="A729" s="15" t="str">
        <f t="shared" si="17"/>
        <v>N</v>
      </c>
      <c r="B729" s="35"/>
      <c r="C729" s="38" t="s">
        <v>1386</v>
      </c>
      <c r="D729" s="38" t="s">
        <v>2575</v>
      </c>
      <c r="E729" s="38"/>
      <c r="F729" s="38" t="s">
        <v>2576</v>
      </c>
      <c r="G729" s="38"/>
      <c r="H729" s="38"/>
      <c r="I729" s="44">
        <v>23.88</v>
      </c>
      <c r="J729" s="16" t="s">
        <v>130</v>
      </c>
      <c r="N729" s="136" t="s">
        <v>251</v>
      </c>
      <c r="O729" s="137">
        <v>439</v>
      </c>
    </row>
    <row r="730" spans="1:15" ht="15" customHeight="1">
      <c r="A730" s="15" t="str">
        <f t="shared" si="17"/>
        <v>N</v>
      </c>
      <c r="B730" s="35"/>
      <c r="C730" s="38" t="s">
        <v>1386</v>
      </c>
      <c r="D730" s="38" t="s">
        <v>2577</v>
      </c>
      <c r="E730" s="38"/>
      <c r="F730" s="38" t="s">
        <v>2578</v>
      </c>
      <c r="G730" s="38"/>
      <c r="H730" s="38"/>
      <c r="I730" s="44">
        <v>36.9</v>
      </c>
      <c r="J730" s="16" t="s">
        <v>130</v>
      </c>
      <c r="N730" s="136" t="s">
        <v>252</v>
      </c>
      <c r="O730" s="137">
        <v>440</v>
      </c>
    </row>
    <row r="731" spans="1:15" ht="15" customHeight="1">
      <c r="A731" s="15" t="str">
        <f t="shared" si="17"/>
        <v>N</v>
      </c>
      <c r="B731" s="35"/>
      <c r="C731" s="38" t="s">
        <v>1386</v>
      </c>
      <c r="D731" s="38" t="s">
        <v>2579</v>
      </c>
      <c r="E731" s="38"/>
      <c r="F731" s="38" t="s">
        <v>2580</v>
      </c>
      <c r="G731" s="38"/>
      <c r="H731" s="38"/>
      <c r="I731" s="44">
        <v>24.95</v>
      </c>
      <c r="J731" s="16" t="s">
        <v>130</v>
      </c>
      <c r="N731" s="136" t="s">
        <v>253</v>
      </c>
      <c r="O731" s="137">
        <v>441</v>
      </c>
    </row>
    <row r="732" spans="1:15" ht="15" customHeight="1">
      <c r="A732" s="15" t="str">
        <f t="shared" si="17"/>
        <v>N</v>
      </c>
      <c r="B732" s="35"/>
      <c r="C732" s="38" t="s">
        <v>1386</v>
      </c>
      <c r="D732" s="38" t="s">
        <v>2581</v>
      </c>
      <c r="E732" s="38"/>
      <c r="F732" s="38" t="s">
        <v>2582</v>
      </c>
      <c r="G732" s="38"/>
      <c r="H732" s="38"/>
      <c r="I732" s="44">
        <v>70.38</v>
      </c>
      <c r="J732" s="16" t="s">
        <v>130</v>
      </c>
      <c r="N732" s="136" t="s">
        <v>254</v>
      </c>
      <c r="O732" s="137">
        <v>442</v>
      </c>
    </row>
    <row r="733" spans="1:15" ht="15" customHeight="1">
      <c r="A733" s="15" t="str">
        <f t="shared" si="17"/>
        <v>N</v>
      </c>
      <c r="B733" s="35"/>
      <c r="C733" s="38" t="s">
        <v>1386</v>
      </c>
      <c r="D733" s="38" t="s">
        <v>2583</v>
      </c>
      <c r="E733" s="38"/>
      <c r="F733" s="38" t="s">
        <v>2584</v>
      </c>
      <c r="G733" s="38"/>
      <c r="H733" s="38"/>
      <c r="I733" s="44">
        <v>8.3800000000000008</v>
      </c>
      <c r="J733" s="16" t="s">
        <v>130</v>
      </c>
      <c r="N733" s="136" t="s">
        <v>255</v>
      </c>
      <c r="O733" s="137">
        <v>443</v>
      </c>
    </row>
    <row r="734" spans="1:15" ht="15" customHeight="1">
      <c r="A734" s="15" t="str">
        <f t="shared" si="17"/>
        <v>N</v>
      </c>
      <c r="B734" s="35"/>
      <c r="C734" s="38" t="s">
        <v>1386</v>
      </c>
      <c r="D734" s="38" t="s">
        <v>2585</v>
      </c>
      <c r="E734" s="38"/>
      <c r="F734" s="38" t="s">
        <v>2586</v>
      </c>
      <c r="G734" s="38"/>
      <c r="H734" s="38"/>
      <c r="I734" s="44">
        <v>-31.47</v>
      </c>
      <c r="J734" s="16" t="s">
        <v>130</v>
      </c>
      <c r="N734" s="136" t="s">
        <v>211</v>
      </c>
      <c r="O734" s="137">
        <v>444</v>
      </c>
    </row>
    <row r="735" spans="1:15" ht="15" customHeight="1">
      <c r="A735" s="15" t="str">
        <f t="shared" si="17"/>
        <v>N</v>
      </c>
      <c r="B735" s="35"/>
      <c r="C735" s="38" t="s">
        <v>1386</v>
      </c>
      <c r="D735" s="38" t="s">
        <v>2587</v>
      </c>
      <c r="E735" s="38"/>
      <c r="F735" s="38" t="s">
        <v>2588</v>
      </c>
      <c r="G735" s="38"/>
      <c r="H735" s="38"/>
      <c r="I735" s="44">
        <v>15.42</v>
      </c>
      <c r="J735" s="16" t="s">
        <v>130</v>
      </c>
      <c r="N735" s="136" t="s">
        <v>256</v>
      </c>
      <c r="O735" s="137">
        <v>445</v>
      </c>
    </row>
    <row r="736" spans="1:15" ht="15" customHeight="1">
      <c r="A736" s="15" t="str">
        <f t="shared" si="17"/>
        <v>N</v>
      </c>
      <c r="B736" s="35"/>
      <c r="C736" s="38" t="s">
        <v>1386</v>
      </c>
      <c r="D736" s="38" t="s">
        <v>2589</v>
      </c>
      <c r="E736" s="38"/>
      <c r="F736" s="38" t="s">
        <v>2590</v>
      </c>
      <c r="G736" s="38"/>
      <c r="H736" s="38"/>
      <c r="I736" s="44">
        <v>25.14</v>
      </c>
      <c r="J736" s="16" t="s">
        <v>130</v>
      </c>
      <c r="N736" s="136" t="s">
        <v>257</v>
      </c>
      <c r="O736" s="137">
        <v>511</v>
      </c>
    </row>
    <row r="737" spans="1:15" ht="15" customHeight="1">
      <c r="A737" s="15" t="str">
        <f t="shared" si="17"/>
        <v>N</v>
      </c>
      <c r="B737" s="35"/>
      <c r="C737" s="38" t="s">
        <v>1386</v>
      </c>
      <c r="D737" s="38" t="s">
        <v>9884</v>
      </c>
      <c r="E737" s="38"/>
      <c r="F737" s="38" t="s">
        <v>9885</v>
      </c>
      <c r="G737" s="38"/>
      <c r="H737" s="38"/>
      <c r="I737" s="44">
        <v>236.4</v>
      </c>
      <c r="J737" s="16" t="s">
        <v>130</v>
      </c>
      <c r="N737" s="136" t="s">
        <v>258</v>
      </c>
      <c r="O737" s="137">
        <v>512</v>
      </c>
    </row>
    <row r="738" spans="1:15" ht="15" customHeight="1">
      <c r="A738" s="15" t="str">
        <f t="shared" si="17"/>
        <v>N</v>
      </c>
      <c r="B738" s="35"/>
      <c r="C738" s="38" t="s">
        <v>1386</v>
      </c>
      <c r="D738" s="38" t="s">
        <v>2591</v>
      </c>
      <c r="E738" s="38"/>
      <c r="F738" s="38" t="s">
        <v>2592</v>
      </c>
      <c r="G738" s="38"/>
      <c r="H738" s="38"/>
      <c r="I738" s="44">
        <v>8.9499999999999993</v>
      </c>
      <c r="J738" s="16" t="s">
        <v>130</v>
      </c>
      <c r="N738" s="136" t="s">
        <v>259</v>
      </c>
      <c r="O738" s="137">
        <v>513</v>
      </c>
    </row>
    <row r="739" spans="1:15" ht="15" customHeight="1">
      <c r="A739" s="15" t="str">
        <f t="shared" si="17"/>
        <v>N</v>
      </c>
      <c r="B739" s="35"/>
      <c r="C739" s="38" t="s">
        <v>1386</v>
      </c>
      <c r="D739" s="38" t="s">
        <v>2593</v>
      </c>
      <c r="E739" s="38"/>
      <c r="F739" s="38" t="s">
        <v>2594</v>
      </c>
      <c r="G739" s="38"/>
      <c r="H739" s="38"/>
      <c r="I739" s="44">
        <v>25.14</v>
      </c>
      <c r="J739" s="16" t="s">
        <v>130</v>
      </c>
      <c r="N739" s="136" t="s">
        <v>260</v>
      </c>
      <c r="O739" s="137">
        <v>514</v>
      </c>
    </row>
    <row r="740" spans="1:15" ht="15" customHeight="1">
      <c r="A740" s="15" t="str">
        <f t="shared" si="17"/>
        <v>N</v>
      </c>
      <c r="B740" s="35"/>
      <c r="C740" s="38" t="s">
        <v>1386</v>
      </c>
      <c r="D740" s="38" t="s">
        <v>2595</v>
      </c>
      <c r="E740" s="38"/>
      <c r="F740" s="38" t="s">
        <v>2596</v>
      </c>
      <c r="G740" s="38"/>
      <c r="H740" s="38"/>
      <c r="I740" s="44">
        <v>33.520000000000003</v>
      </c>
      <c r="J740" s="16" t="s">
        <v>130</v>
      </c>
      <c r="N740" s="136" t="s">
        <v>261</v>
      </c>
      <c r="O740" s="137">
        <v>515</v>
      </c>
    </row>
    <row r="741" spans="1:15" ht="15" customHeight="1">
      <c r="A741" s="15" t="str">
        <f t="shared" si="17"/>
        <v>N</v>
      </c>
      <c r="B741" s="35"/>
      <c r="C741" s="38" t="s">
        <v>1386</v>
      </c>
      <c r="D741" s="38" t="s">
        <v>2597</v>
      </c>
      <c r="E741" s="38"/>
      <c r="F741" s="38" t="s">
        <v>2598</v>
      </c>
      <c r="G741" s="38"/>
      <c r="H741" s="38"/>
      <c r="I741" s="44">
        <v>37.03</v>
      </c>
      <c r="J741" s="16" t="s">
        <v>130</v>
      </c>
      <c r="N741" s="136" t="s">
        <v>262</v>
      </c>
      <c r="O741" s="137">
        <v>516</v>
      </c>
    </row>
    <row r="742" spans="1:15" ht="15" customHeight="1">
      <c r="A742" s="15" t="str">
        <f t="shared" si="17"/>
        <v>N</v>
      </c>
      <c r="B742" s="35"/>
      <c r="C742" s="38" t="s">
        <v>1386</v>
      </c>
      <c r="D742" s="38" t="s">
        <v>2599</v>
      </c>
      <c r="E742" s="38"/>
      <c r="F742" s="38" t="s">
        <v>2600</v>
      </c>
      <c r="G742" s="38"/>
      <c r="H742" s="38"/>
      <c r="I742" s="44">
        <v>25.14</v>
      </c>
      <c r="J742" s="16" t="s">
        <v>130</v>
      </c>
      <c r="N742" s="136" t="s">
        <v>263</v>
      </c>
      <c r="O742" s="137">
        <v>517</v>
      </c>
    </row>
    <row r="743" spans="1:15" ht="15" customHeight="1">
      <c r="A743" s="15" t="str">
        <f t="shared" si="17"/>
        <v>N</v>
      </c>
      <c r="B743" s="35"/>
      <c r="C743" s="38" t="s">
        <v>1386</v>
      </c>
      <c r="D743" s="38" t="s">
        <v>2601</v>
      </c>
      <c r="E743" s="38"/>
      <c r="F743" s="38" t="s">
        <v>2602</v>
      </c>
      <c r="G743" s="38"/>
      <c r="H743" s="38"/>
      <c r="I743" s="44">
        <v>25.14</v>
      </c>
      <c r="J743" s="16" t="s">
        <v>130</v>
      </c>
      <c r="N743" s="136" t="s">
        <v>264</v>
      </c>
      <c r="O743" s="137">
        <v>518</v>
      </c>
    </row>
    <row r="744" spans="1:15" ht="15" customHeight="1">
      <c r="A744" s="15" t="str">
        <f t="shared" si="17"/>
        <v>N</v>
      </c>
      <c r="B744" s="35"/>
      <c r="C744" s="38" t="s">
        <v>1386</v>
      </c>
      <c r="D744" s="38" t="s">
        <v>2603</v>
      </c>
      <c r="E744" s="38"/>
      <c r="F744" s="38" t="s">
        <v>2604</v>
      </c>
      <c r="G744" s="38"/>
      <c r="H744" s="38"/>
      <c r="I744" s="44">
        <v>25.14</v>
      </c>
      <c r="J744" s="16" t="s">
        <v>130</v>
      </c>
      <c r="N744" s="136" t="s">
        <v>265</v>
      </c>
      <c r="O744" s="137">
        <v>519</v>
      </c>
    </row>
    <row r="745" spans="1:15" ht="15" customHeight="1">
      <c r="A745" s="15" t="str">
        <f t="shared" si="17"/>
        <v>N</v>
      </c>
      <c r="B745" s="35"/>
      <c r="C745" s="38" t="s">
        <v>1386</v>
      </c>
      <c r="D745" s="38" t="s">
        <v>2605</v>
      </c>
      <c r="E745" s="38"/>
      <c r="F745" s="38" t="s">
        <v>2606</v>
      </c>
      <c r="G745" s="38"/>
      <c r="H745" s="38"/>
      <c r="I745" s="44">
        <v>25.14</v>
      </c>
      <c r="J745" s="16" t="s">
        <v>130</v>
      </c>
      <c r="N745" s="136" t="s">
        <v>266</v>
      </c>
      <c r="O745" s="137">
        <v>520</v>
      </c>
    </row>
    <row r="746" spans="1:15" ht="15" customHeight="1">
      <c r="A746" s="15" t="str">
        <f t="shared" si="17"/>
        <v>N</v>
      </c>
      <c r="B746" s="35"/>
      <c r="C746" s="38" t="s">
        <v>1386</v>
      </c>
      <c r="D746" s="38" t="s">
        <v>2607</v>
      </c>
      <c r="E746" s="38"/>
      <c r="F746" s="38" t="s">
        <v>2608</v>
      </c>
      <c r="G746" s="38"/>
      <c r="H746" s="38"/>
      <c r="I746" s="44">
        <v>49.62</v>
      </c>
      <c r="J746" s="16" t="s">
        <v>130</v>
      </c>
      <c r="N746" s="136" t="s">
        <v>267</v>
      </c>
      <c r="O746" s="137">
        <v>521</v>
      </c>
    </row>
    <row r="747" spans="1:15" ht="15" customHeight="1">
      <c r="A747" s="15" t="str">
        <f t="shared" si="17"/>
        <v>N</v>
      </c>
      <c r="B747" s="35"/>
      <c r="C747" s="38" t="s">
        <v>1386</v>
      </c>
      <c r="D747" s="38" t="s">
        <v>2609</v>
      </c>
      <c r="E747" s="38"/>
      <c r="F747" s="38" t="s">
        <v>2610</v>
      </c>
      <c r="G747" s="38"/>
      <c r="H747" s="38"/>
      <c r="I747" s="44">
        <v>8.3800000000000008</v>
      </c>
      <c r="J747" s="16" t="s">
        <v>130</v>
      </c>
      <c r="N747" s="136" t="s">
        <v>268</v>
      </c>
      <c r="O747" s="137">
        <v>522</v>
      </c>
    </row>
    <row r="748" spans="1:15" ht="15" customHeight="1">
      <c r="A748" s="15" t="str">
        <f t="shared" si="17"/>
        <v>N</v>
      </c>
      <c r="B748" s="35"/>
      <c r="C748" s="38" t="s">
        <v>1386</v>
      </c>
      <c r="D748" s="38" t="s">
        <v>2611</v>
      </c>
      <c r="E748" s="38"/>
      <c r="F748" s="38" t="s">
        <v>2612</v>
      </c>
      <c r="G748" s="38"/>
      <c r="H748" s="38"/>
      <c r="I748" s="44">
        <v>82.66</v>
      </c>
      <c r="J748" s="16" t="s">
        <v>130</v>
      </c>
      <c r="N748" s="136" t="s">
        <v>269</v>
      </c>
      <c r="O748" s="137">
        <v>523</v>
      </c>
    </row>
    <row r="749" spans="1:15" ht="15" customHeight="1">
      <c r="A749" s="15" t="str">
        <f t="shared" si="17"/>
        <v>N</v>
      </c>
      <c r="B749" s="35"/>
      <c r="C749" s="38" t="s">
        <v>1386</v>
      </c>
      <c r="D749" s="38" t="s">
        <v>2613</v>
      </c>
      <c r="E749" s="38"/>
      <c r="F749" s="38" t="s">
        <v>2614</v>
      </c>
      <c r="G749" s="38"/>
      <c r="H749" s="38"/>
      <c r="I749" s="44">
        <v>7.61</v>
      </c>
      <c r="J749" s="16" t="s">
        <v>130</v>
      </c>
      <c r="N749" s="136" t="s">
        <v>270</v>
      </c>
      <c r="O749" s="137">
        <v>524</v>
      </c>
    </row>
    <row r="750" spans="1:15" ht="15" customHeight="1">
      <c r="A750" s="15" t="str">
        <f t="shared" si="17"/>
        <v>N</v>
      </c>
      <c r="B750" s="35"/>
      <c r="C750" s="38" t="s">
        <v>1386</v>
      </c>
      <c r="D750" s="38" t="s">
        <v>2615</v>
      </c>
      <c r="E750" s="38"/>
      <c r="F750" s="38" t="s">
        <v>2616</v>
      </c>
      <c r="G750" s="38"/>
      <c r="H750" s="38"/>
      <c r="I750" s="44">
        <v>8.3800000000000008</v>
      </c>
      <c r="J750" s="16" t="s">
        <v>130</v>
      </c>
      <c r="N750" s="136" t="s">
        <v>271</v>
      </c>
      <c r="O750" s="137">
        <v>525</v>
      </c>
    </row>
    <row r="751" spans="1:15" ht="15" customHeight="1">
      <c r="A751" s="15" t="str">
        <f t="shared" si="17"/>
        <v>N</v>
      </c>
      <c r="B751" s="35"/>
      <c r="C751" s="38" t="s">
        <v>1386</v>
      </c>
      <c r="D751" s="38" t="s">
        <v>9886</v>
      </c>
      <c r="E751" s="38"/>
      <c r="F751" s="38" t="s">
        <v>9887</v>
      </c>
      <c r="G751" s="38"/>
      <c r="H751" s="38"/>
      <c r="I751" s="44">
        <v>25.14</v>
      </c>
      <c r="J751" s="16" t="s">
        <v>130</v>
      </c>
      <c r="N751" s="136" t="s">
        <v>272</v>
      </c>
      <c r="O751" s="137">
        <v>526</v>
      </c>
    </row>
    <row r="752" spans="1:15" ht="15" customHeight="1">
      <c r="A752" s="15" t="str">
        <f t="shared" si="17"/>
        <v>N</v>
      </c>
      <c r="B752" s="35"/>
      <c r="C752" s="38" t="s">
        <v>1386</v>
      </c>
      <c r="D752" s="38" t="s">
        <v>2617</v>
      </c>
      <c r="E752" s="38"/>
      <c r="F752" s="38" t="s">
        <v>2618</v>
      </c>
      <c r="G752" s="38"/>
      <c r="H752" s="38"/>
      <c r="I752" s="44">
        <v>80.099999999999994</v>
      </c>
      <c r="J752" s="16" t="s">
        <v>130</v>
      </c>
      <c r="N752" s="136" t="s">
        <v>274</v>
      </c>
      <c r="O752" s="137">
        <v>528</v>
      </c>
    </row>
    <row r="753" spans="1:15" ht="15" customHeight="1">
      <c r="A753" s="15" t="str">
        <f t="shared" si="17"/>
        <v>N</v>
      </c>
      <c r="B753" s="35"/>
      <c r="C753" s="38" t="s">
        <v>1386</v>
      </c>
      <c r="D753" s="38" t="s">
        <v>2619</v>
      </c>
      <c r="E753" s="38"/>
      <c r="F753" s="38" t="s">
        <v>2620</v>
      </c>
      <c r="G753" s="38"/>
      <c r="H753" s="38"/>
      <c r="I753" s="44">
        <v>26.61</v>
      </c>
      <c r="J753" s="16" t="s">
        <v>130</v>
      </c>
      <c r="N753" s="136" t="s">
        <v>275</v>
      </c>
      <c r="O753" s="137">
        <v>529</v>
      </c>
    </row>
    <row r="754" spans="1:15" ht="15" customHeight="1">
      <c r="A754" s="15" t="str">
        <f t="shared" si="17"/>
        <v>N</v>
      </c>
      <c r="B754" s="35"/>
      <c r="C754" s="38" t="s">
        <v>1386</v>
      </c>
      <c r="D754" s="38" t="s">
        <v>2621</v>
      </c>
      <c r="E754" s="38"/>
      <c r="F754" s="38" t="s">
        <v>2622</v>
      </c>
      <c r="G754" s="38"/>
      <c r="H754" s="38"/>
      <c r="I754" s="44">
        <v>10.74</v>
      </c>
      <c r="J754" s="16" t="s">
        <v>130</v>
      </c>
      <c r="N754" s="136" t="s">
        <v>276</v>
      </c>
      <c r="O754" s="137">
        <v>530</v>
      </c>
    </row>
    <row r="755" spans="1:15" ht="15" customHeight="1">
      <c r="A755" s="15" t="str">
        <f t="shared" si="17"/>
        <v>N</v>
      </c>
      <c r="B755" s="35"/>
      <c r="C755" s="38" t="s">
        <v>1386</v>
      </c>
      <c r="D755" s="38" t="s">
        <v>2623</v>
      </c>
      <c r="E755" s="38"/>
      <c r="F755" s="38" t="s">
        <v>2624</v>
      </c>
      <c r="G755" s="38"/>
      <c r="H755" s="38"/>
      <c r="I755" s="44">
        <v>26.63</v>
      </c>
      <c r="J755" s="16" t="s">
        <v>130</v>
      </c>
      <c r="N755" s="138" t="s">
        <v>589</v>
      </c>
      <c r="O755" s="139">
        <v>531</v>
      </c>
    </row>
    <row r="756" spans="1:15" ht="15" customHeight="1">
      <c r="A756" s="15" t="str">
        <f t="shared" si="17"/>
        <v>N</v>
      </c>
      <c r="B756" s="35"/>
      <c r="C756" s="38" t="s">
        <v>1386</v>
      </c>
      <c r="D756" s="38" t="s">
        <v>2625</v>
      </c>
      <c r="E756" s="38"/>
      <c r="F756" s="38" t="s">
        <v>2626</v>
      </c>
      <c r="G756" s="38"/>
      <c r="H756" s="38"/>
      <c r="I756" s="44">
        <v>8.3800000000000008</v>
      </c>
      <c r="J756" s="16" t="s">
        <v>130</v>
      </c>
      <c r="N756" s="140" t="s">
        <v>277</v>
      </c>
      <c r="O756" s="137">
        <v>532</v>
      </c>
    </row>
    <row r="757" spans="1:15" ht="15" customHeight="1">
      <c r="A757" s="15" t="str">
        <f t="shared" si="17"/>
        <v>N</v>
      </c>
      <c r="B757" s="35"/>
      <c r="C757" s="38" t="s">
        <v>1386</v>
      </c>
      <c r="D757" s="38" t="s">
        <v>2627</v>
      </c>
      <c r="E757" s="38"/>
      <c r="F757" s="38" t="s">
        <v>2628</v>
      </c>
      <c r="G757" s="38"/>
      <c r="H757" s="38"/>
      <c r="I757" s="44">
        <v>6.02</v>
      </c>
      <c r="J757" s="16" t="s">
        <v>130</v>
      </c>
      <c r="N757" s="136" t="s">
        <v>278</v>
      </c>
      <c r="O757" s="137">
        <v>533</v>
      </c>
    </row>
    <row r="758" spans="1:15" ht="15" customHeight="1">
      <c r="A758" s="15" t="str">
        <f t="shared" si="17"/>
        <v>N</v>
      </c>
      <c r="B758" s="35"/>
      <c r="C758" s="38" t="s">
        <v>1386</v>
      </c>
      <c r="D758" s="38" t="s">
        <v>2629</v>
      </c>
      <c r="E758" s="38"/>
      <c r="F758" s="38" t="s">
        <v>2630</v>
      </c>
      <c r="G758" s="38"/>
      <c r="H758" s="38"/>
      <c r="I758" s="44">
        <v>5.04</v>
      </c>
      <c r="J758" s="16" t="s">
        <v>130</v>
      </c>
      <c r="N758" s="136" t="s">
        <v>279</v>
      </c>
      <c r="O758" s="137">
        <v>534</v>
      </c>
    </row>
    <row r="759" spans="1:15" ht="15" customHeight="1">
      <c r="A759" s="15" t="str">
        <f t="shared" si="17"/>
        <v>N</v>
      </c>
      <c r="B759" s="35"/>
      <c r="C759" s="38" t="s">
        <v>1386</v>
      </c>
      <c r="D759" s="38" t="s">
        <v>9888</v>
      </c>
      <c r="E759" s="38"/>
      <c r="F759" s="38" t="s">
        <v>9889</v>
      </c>
      <c r="G759" s="38"/>
      <c r="H759" s="38"/>
      <c r="I759" s="44">
        <v>4.01</v>
      </c>
      <c r="J759" s="16" t="s">
        <v>130</v>
      </c>
      <c r="N759" s="136" t="s">
        <v>280</v>
      </c>
      <c r="O759" s="137">
        <v>535</v>
      </c>
    </row>
    <row r="760" spans="1:15" ht="15" customHeight="1">
      <c r="A760" s="15" t="str">
        <f t="shared" si="17"/>
        <v>N</v>
      </c>
      <c r="B760" s="35"/>
      <c r="C760" s="38" t="s">
        <v>1386</v>
      </c>
      <c r="D760" s="38" t="s">
        <v>2631</v>
      </c>
      <c r="E760" s="38"/>
      <c r="F760" s="38" t="s">
        <v>2632</v>
      </c>
      <c r="G760" s="38"/>
      <c r="H760" s="38"/>
      <c r="I760" s="44">
        <v>5.04</v>
      </c>
      <c r="J760" s="16" t="s">
        <v>130</v>
      </c>
      <c r="N760" s="136" t="s">
        <v>281</v>
      </c>
      <c r="O760" s="137">
        <v>536</v>
      </c>
    </row>
    <row r="761" spans="1:15" ht="15" customHeight="1">
      <c r="A761" s="15" t="str">
        <f t="shared" si="17"/>
        <v>N</v>
      </c>
      <c r="B761" s="35"/>
      <c r="C761" s="38" t="s">
        <v>1386</v>
      </c>
      <c r="D761" s="38" t="s">
        <v>2633</v>
      </c>
      <c r="E761" s="38"/>
      <c r="F761" s="38" t="s">
        <v>2634</v>
      </c>
      <c r="G761" s="35"/>
      <c r="H761" s="35"/>
      <c r="I761" s="44">
        <v>3.91</v>
      </c>
      <c r="J761" s="16" t="s">
        <v>130</v>
      </c>
      <c r="N761" s="140" t="s">
        <v>282</v>
      </c>
      <c r="O761" s="137">
        <v>537</v>
      </c>
    </row>
    <row r="762" spans="1:15" ht="15" customHeight="1">
      <c r="A762" s="15" t="str">
        <f t="shared" si="17"/>
        <v>N</v>
      </c>
      <c r="B762" s="35"/>
      <c r="C762" s="35"/>
      <c r="D762" s="35"/>
      <c r="E762" s="35"/>
      <c r="F762" s="35"/>
      <c r="G762" s="35"/>
      <c r="H762" s="35"/>
      <c r="I762" s="35"/>
      <c r="J762" s="16" t="s">
        <v>130</v>
      </c>
      <c r="N762" s="140" t="s">
        <v>283</v>
      </c>
      <c r="O762" s="137">
        <v>538</v>
      </c>
    </row>
    <row r="763" spans="1:15" ht="15" customHeight="1">
      <c r="A763" s="15">
        <v>315</v>
      </c>
      <c r="B763" s="38" t="s">
        <v>2635</v>
      </c>
      <c r="C763" s="35"/>
      <c r="D763" s="38" t="s">
        <v>2636</v>
      </c>
      <c r="E763" s="38"/>
      <c r="F763" s="35"/>
      <c r="G763" s="35"/>
      <c r="H763" s="35"/>
      <c r="I763" s="50">
        <f>SUM(I764:I794)</f>
        <v>524.1400000000001</v>
      </c>
      <c r="J763" s="16" t="s">
        <v>130</v>
      </c>
      <c r="N763" s="136" t="s">
        <v>284</v>
      </c>
      <c r="O763" s="137">
        <v>539</v>
      </c>
    </row>
    <row r="764" spans="1:15" ht="15" customHeight="1">
      <c r="A764" s="15" t="str">
        <f t="shared" ref="A764:A795" si="18">IFERROR((VLOOKUP(J764,N:O,2,0)),0)</f>
        <v>N</v>
      </c>
      <c r="B764" s="35"/>
      <c r="C764" s="38" t="s">
        <v>1386</v>
      </c>
      <c r="D764" s="38" t="s">
        <v>2637</v>
      </c>
      <c r="E764" s="38"/>
      <c r="F764" s="38" t="s">
        <v>2638</v>
      </c>
      <c r="G764" s="38"/>
      <c r="H764" s="38"/>
      <c r="I764" s="44">
        <v>35.799999999999997</v>
      </c>
      <c r="J764" s="16" t="s">
        <v>130</v>
      </c>
      <c r="N764" s="136" t="s">
        <v>285</v>
      </c>
      <c r="O764" s="137">
        <v>540</v>
      </c>
    </row>
    <row r="765" spans="1:15" ht="15" customHeight="1">
      <c r="A765" s="15" t="str">
        <f t="shared" si="18"/>
        <v>N</v>
      </c>
      <c r="B765" s="35"/>
      <c r="C765" s="38" t="s">
        <v>1386</v>
      </c>
      <c r="D765" s="38" t="s">
        <v>2639</v>
      </c>
      <c r="E765" s="38"/>
      <c r="F765" s="38" t="s">
        <v>2640</v>
      </c>
      <c r="G765" s="38"/>
      <c r="H765" s="38"/>
      <c r="I765" s="44">
        <v>4.1900000000000004</v>
      </c>
      <c r="J765" s="16" t="s">
        <v>130</v>
      </c>
      <c r="N765" s="136" t="s">
        <v>286</v>
      </c>
      <c r="O765" s="137">
        <v>541</v>
      </c>
    </row>
    <row r="766" spans="1:15" ht="15" customHeight="1">
      <c r="A766" s="15" t="str">
        <f t="shared" si="18"/>
        <v>N</v>
      </c>
      <c r="B766" s="35"/>
      <c r="C766" s="38" t="s">
        <v>1386</v>
      </c>
      <c r="D766" s="38" t="s">
        <v>9890</v>
      </c>
      <c r="E766" s="38"/>
      <c r="F766" s="38" t="s">
        <v>9891</v>
      </c>
      <c r="G766" s="38"/>
      <c r="H766" s="38"/>
      <c r="I766" s="44">
        <v>12.3</v>
      </c>
      <c r="J766" s="16" t="s">
        <v>130</v>
      </c>
      <c r="N766" s="136" t="s">
        <v>287</v>
      </c>
      <c r="O766" s="137">
        <v>542</v>
      </c>
    </row>
    <row r="767" spans="1:15" ht="15" customHeight="1">
      <c r="A767" s="15" t="str">
        <f t="shared" si="18"/>
        <v>N</v>
      </c>
      <c r="B767" s="35"/>
      <c r="C767" s="38" t="s">
        <v>1386</v>
      </c>
      <c r="D767" s="38" t="s">
        <v>2641</v>
      </c>
      <c r="E767" s="38"/>
      <c r="F767" s="38" t="s">
        <v>2642</v>
      </c>
      <c r="G767" s="38"/>
      <c r="H767" s="38"/>
      <c r="I767" s="44">
        <v>12.3</v>
      </c>
      <c r="J767" s="16" t="s">
        <v>130</v>
      </c>
      <c r="N767" s="141" t="s">
        <v>288</v>
      </c>
      <c r="O767" s="142">
        <v>543</v>
      </c>
    </row>
    <row r="768" spans="1:15" ht="15" customHeight="1">
      <c r="A768" s="15" t="str">
        <f t="shared" si="18"/>
        <v>N</v>
      </c>
      <c r="B768" s="35"/>
      <c r="C768" s="38" t="s">
        <v>1386</v>
      </c>
      <c r="D768" s="38" t="s">
        <v>2643</v>
      </c>
      <c r="E768" s="38"/>
      <c r="F768" s="38" t="s">
        <v>2644</v>
      </c>
      <c r="G768" s="38"/>
      <c r="H768" s="38"/>
      <c r="I768" s="44">
        <v>36.9</v>
      </c>
      <c r="J768" s="16" t="s">
        <v>130</v>
      </c>
      <c r="N768" s="136" t="s">
        <v>289</v>
      </c>
      <c r="O768" s="137">
        <v>544</v>
      </c>
    </row>
    <row r="769" spans="1:15" ht="15" customHeight="1">
      <c r="A769" s="15" t="str">
        <f t="shared" si="18"/>
        <v>N</v>
      </c>
      <c r="B769" s="35"/>
      <c r="C769" s="38" t="s">
        <v>1386</v>
      </c>
      <c r="D769" s="38" t="s">
        <v>2645</v>
      </c>
      <c r="E769" s="38"/>
      <c r="F769" s="38" t="s">
        <v>2646</v>
      </c>
      <c r="G769" s="38"/>
      <c r="H769" s="38"/>
      <c r="I769" s="44">
        <v>25.14</v>
      </c>
      <c r="J769" s="16" t="s">
        <v>130</v>
      </c>
      <c r="N769" s="136" t="s">
        <v>290</v>
      </c>
      <c r="O769" s="137">
        <v>545</v>
      </c>
    </row>
    <row r="770" spans="1:15" ht="15" customHeight="1">
      <c r="A770" s="15" t="str">
        <f t="shared" si="18"/>
        <v>N</v>
      </c>
      <c r="B770" s="35"/>
      <c r="C770" s="38" t="s">
        <v>1386</v>
      </c>
      <c r="D770" s="38" t="s">
        <v>2647</v>
      </c>
      <c r="E770" s="38"/>
      <c r="F770" s="38" t="s">
        <v>2648</v>
      </c>
      <c r="G770" s="38"/>
      <c r="H770" s="38"/>
      <c r="I770" s="44">
        <v>23.46</v>
      </c>
      <c r="J770" s="16" t="s">
        <v>130</v>
      </c>
      <c r="N770" s="136" t="s">
        <v>291</v>
      </c>
      <c r="O770" s="137">
        <v>546</v>
      </c>
    </row>
    <row r="771" spans="1:15" ht="15" customHeight="1">
      <c r="A771" s="15" t="str">
        <f t="shared" si="18"/>
        <v>N</v>
      </c>
      <c r="B771" s="35"/>
      <c r="C771" s="38" t="s">
        <v>1386</v>
      </c>
      <c r="D771" s="38" t="s">
        <v>2649</v>
      </c>
      <c r="E771" s="38"/>
      <c r="F771" s="38" t="s">
        <v>2650</v>
      </c>
      <c r="G771" s="38"/>
      <c r="H771" s="38"/>
      <c r="I771" s="44">
        <v>8.2200000000000006</v>
      </c>
      <c r="J771" s="16" t="s">
        <v>130</v>
      </c>
      <c r="N771" s="136" t="s">
        <v>292</v>
      </c>
      <c r="O771" s="137">
        <v>547</v>
      </c>
    </row>
    <row r="772" spans="1:15" ht="15" customHeight="1">
      <c r="A772" s="15" t="str">
        <f t="shared" si="18"/>
        <v>N</v>
      </c>
      <c r="B772" s="35"/>
      <c r="C772" s="38" t="s">
        <v>1386</v>
      </c>
      <c r="D772" s="38" t="s">
        <v>2651</v>
      </c>
      <c r="E772" s="38"/>
      <c r="F772" s="38" t="s">
        <v>2652</v>
      </c>
      <c r="G772" s="38"/>
      <c r="H772" s="38"/>
      <c r="I772" s="44">
        <v>22.43</v>
      </c>
      <c r="J772" s="16" t="s">
        <v>130</v>
      </c>
      <c r="N772" s="136" t="s">
        <v>293</v>
      </c>
      <c r="O772" s="137">
        <v>548</v>
      </c>
    </row>
    <row r="773" spans="1:15" ht="15" customHeight="1">
      <c r="A773" s="15" t="str">
        <f t="shared" si="18"/>
        <v>N</v>
      </c>
      <c r="B773" s="35"/>
      <c r="C773" s="38" t="s">
        <v>1386</v>
      </c>
      <c r="D773" s="38" t="s">
        <v>2653</v>
      </c>
      <c r="E773" s="38"/>
      <c r="F773" s="38" t="s">
        <v>2654</v>
      </c>
      <c r="G773" s="38"/>
      <c r="H773" s="38"/>
      <c r="I773" s="44">
        <v>2.27</v>
      </c>
      <c r="J773" s="16" t="s">
        <v>130</v>
      </c>
      <c r="N773" s="136" t="s">
        <v>294</v>
      </c>
      <c r="O773" s="137">
        <v>549</v>
      </c>
    </row>
    <row r="774" spans="1:15" ht="15" customHeight="1">
      <c r="A774" s="15" t="str">
        <f t="shared" si="18"/>
        <v>N</v>
      </c>
      <c r="B774" s="35"/>
      <c r="C774" s="38" t="s">
        <v>1386</v>
      </c>
      <c r="D774" s="38" t="s">
        <v>9892</v>
      </c>
      <c r="E774" s="38"/>
      <c r="F774" s="38" t="s">
        <v>9893</v>
      </c>
      <c r="G774" s="38"/>
      <c r="H774" s="38"/>
      <c r="I774" s="44">
        <v>14.05</v>
      </c>
      <c r="J774" s="16" t="s">
        <v>130</v>
      </c>
      <c r="N774" s="136" t="s">
        <v>295</v>
      </c>
      <c r="O774" s="137">
        <v>553</v>
      </c>
    </row>
    <row r="775" spans="1:15" ht="15" customHeight="1">
      <c r="A775" s="15" t="str">
        <f t="shared" si="18"/>
        <v>N</v>
      </c>
      <c r="B775" s="35"/>
      <c r="C775" s="38" t="s">
        <v>1386</v>
      </c>
      <c r="D775" s="38" t="s">
        <v>2655</v>
      </c>
      <c r="E775" s="38"/>
      <c r="F775" s="38" t="s">
        <v>2656</v>
      </c>
      <c r="G775" s="38"/>
      <c r="H775" s="38"/>
      <c r="I775" s="44">
        <v>16.760000000000002</v>
      </c>
      <c r="J775" s="16" t="s">
        <v>130</v>
      </c>
      <c r="N775" s="136" t="s">
        <v>296</v>
      </c>
      <c r="O775" s="137">
        <v>554</v>
      </c>
    </row>
    <row r="776" spans="1:15" ht="15" customHeight="1">
      <c r="A776" s="15" t="str">
        <f t="shared" si="18"/>
        <v>N</v>
      </c>
      <c r="B776" s="35"/>
      <c r="C776" s="38" t="s">
        <v>1386</v>
      </c>
      <c r="D776" s="38" t="s">
        <v>2657</v>
      </c>
      <c r="E776" s="38"/>
      <c r="F776" s="38" t="s">
        <v>2658</v>
      </c>
      <c r="G776" s="38"/>
      <c r="H776" s="38"/>
      <c r="I776" s="44">
        <v>12.3</v>
      </c>
      <c r="J776" s="16" t="s">
        <v>130</v>
      </c>
      <c r="N776" s="136" t="s">
        <v>297</v>
      </c>
      <c r="O776" s="137">
        <v>555</v>
      </c>
    </row>
    <row r="777" spans="1:15" ht="15" customHeight="1">
      <c r="A777" s="15" t="str">
        <f t="shared" si="18"/>
        <v>N</v>
      </c>
      <c r="B777" s="35"/>
      <c r="C777" s="38" t="s">
        <v>1386</v>
      </c>
      <c r="D777" s="38" t="s">
        <v>9894</v>
      </c>
      <c r="E777" s="38"/>
      <c r="F777" s="38" t="s">
        <v>9895</v>
      </c>
      <c r="G777" s="38"/>
      <c r="H777" s="38"/>
      <c r="I777" s="44">
        <v>16.760000000000002</v>
      </c>
      <c r="J777" s="16" t="s">
        <v>130</v>
      </c>
      <c r="N777" s="136" t="s">
        <v>298</v>
      </c>
      <c r="O777" s="137">
        <v>556</v>
      </c>
    </row>
    <row r="778" spans="1:15" ht="15" customHeight="1">
      <c r="A778" s="15" t="str">
        <f t="shared" si="18"/>
        <v>N</v>
      </c>
      <c r="B778" s="35"/>
      <c r="C778" s="38" t="s">
        <v>1386</v>
      </c>
      <c r="D778" s="38" t="s">
        <v>2659</v>
      </c>
      <c r="E778" s="38"/>
      <c r="F778" s="38" t="s">
        <v>2660</v>
      </c>
      <c r="G778" s="38"/>
      <c r="H778" s="38"/>
      <c r="I778" s="44">
        <v>25.14</v>
      </c>
      <c r="J778" s="16" t="s">
        <v>130</v>
      </c>
      <c r="N778" s="141" t="s">
        <v>299</v>
      </c>
      <c r="O778" s="137">
        <v>557</v>
      </c>
    </row>
    <row r="779" spans="1:15" ht="15" customHeight="1">
      <c r="A779" s="15" t="str">
        <f t="shared" si="18"/>
        <v>N</v>
      </c>
      <c r="B779" s="35"/>
      <c r="C779" s="38" t="s">
        <v>1386</v>
      </c>
      <c r="D779" s="38" t="s">
        <v>2661</v>
      </c>
      <c r="E779" s="38"/>
      <c r="F779" s="38" t="s">
        <v>2662</v>
      </c>
      <c r="G779" s="38"/>
      <c r="H779" s="38"/>
      <c r="I779" s="44">
        <v>25.69</v>
      </c>
      <c r="J779" s="16" t="s">
        <v>130</v>
      </c>
      <c r="N779" s="141" t="s">
        <v>300</v>
      </c>
      <c r="O779" s="137">
        <v>558</v>
      </c>
    </row>
    <row r="780" spans="1:15" ht="15" customHeight="1">
      <c r="A780" s="15" t="str">
        <f t="shared" si="18"/>
        <v>N</v>
      </c>
      <c r="B780" s="35"/>
      <c r="C780" s="38" t="s">
        <v>1386</v>
      </c>
      <c r="D780" s="38" t="s">
        <v>2663</v>
      </c>
      <c r="E780" s="38"/>
      <c r="F780" s="38" t="s">
        <v>2664</v>
      </c>
      <c r="G780" s="38"/>
      <c r="H780" s="38"/>
      <c r="I780" s="44">
        <v>8.3800000000000008</v>
      </c>
      <c r="J780" s="16" t="s">
        <v>130</v>
      </c>
      <c r="N780" s="136" t="s">
        <v>301</v>
      </c>
      <c r="O780" s="137">
        <v>559</v>
      </c>
    </row>
    <row r="781" spans="1:15" ht="15" customHeight="1">
      <c r="A781" s="15" t="str">
        <f t="shared" si="18"/>
        <v>N</v>
      </c>
      <c r="B781" s="35"/>
      <c r="C781" s="38" t="s">
        <v>1386</v>
      </c>
      <c r="D781" s="38" t="s">
        <v>2665</v>
      </c>
      <c r="E781" s="38"/>
      <c r="F781" s="38" t="s">
        <v>2666</v>
      </c>
      <c r="G781" s="38"/>
      <c r="H781" s="38"/>
      <c r="I781" s="44">
        <v>-13.27</v>
      </c>
      <c r="J781" s="16" t="s">
        <v>130</v>
      </c>
      <c r="N781" s="136" t="s">
        <v>302</v>
      </c>
      <c r="O781" s="137">
        <v>560</v>
      </c>
    </row>
    <row r="782" spans="1:15" ht="15" customHeight="1">
      <c r="A782" s="15" t="str">
        <f t="shared" si="18"/>
        <v>N</v>
      </c>
      <c r="B782" s="35"/>
      <c r="C782" s="38" t="s">
        <v>1386</v>
      </c>
      <c r="D782" s="38" t="s">
        <v>2667</v>
      </c>
      <c r="E782" s="38"/>
      <c r="F782" s="38" t="s">
        <v>2668</v>
      </c>
      <c r="G782" s="38"/>
      <c r="H782" s="38"/>
      <c r="I782" s="44">
        <v>1.7</v>
      </c>
      <c r="J782" s="16" t="s">
        <v>130</v>
      </c>
      <c r="N782" s="136" t="s">
        <v>303</v>
      </c>
      <c r="O782" s="137">
        <v>561</v>
      </c>
    </row>
    <row r="783" spans="1:15" ht="15" customHeight="1">
      <c r="A783" s="15" t="str">
        <f t="shared" si="18"/>
        <v>N</v>
      </c>
      <c r="B783" s="35"/>
      <c r="C783" s="38" t="s">
        <v>1386</v>
      </c>
      <c r="D783" s="38" t="s">
        <v>2669</v>
      </c>
      <c r="E783" s="38"/>
      <c r="F783" s="38" t="s">
        <v>2670</v>
      </c>
      <c r="G783" s="38"/>
      <c r="H783" s="38"/>
      <c r="I783" s="44">
        <v>7.44</v>
      </c>
      <c r="J783" s="16" t="s">
        <v>130</v>
      </c>
      <c r="N783" s="136" t="s">
        <v>304</v>
      </c>
      <c r="O783" s="137">
        <v>562</v>
      </c>
    </row>
    <row r="784" spans="1:15" ht="15" customHeight="1">
      <c r="A784" s="15" t="str">
        <f t="shared" si="18"/>
        <v>N</v>
      </c>
      <c r="B784" s="35"/>
      <c r="C784" s="38" t="s">
        <v>1386</v>
      </c>
      <c r="D784" s="38" t="s">
        <v>2671</v>
      </c>
      <c r="E784" s="38"/>
      <c r="F784" s="38" t="s">
        <v>2672</v>
      </c>
      <c r="G784" s="38"/>
      <c r="H784" s="38"/>
      <c r="I784" s="44">
        <v>5.04</v>
      </c>
      <c r="J784" s="16" t="s">
        <v>130</v>
      </c>
      <c r="N784" s="140" t="s">
        <v>305</v>
      </c>
      <c r="O784" s="137">
        <v>563</v>
      </c>
    </row>
    <row r="785" spans="1:15" ht="15" customHeight="1">
      <c r="A785" s="15" t="str">
        <f t="shared" si="18"/>
        <v>N</v>
      </c>
      <c r="B785" s="35"/>
      <c r="C785" s="38" t="s">
        <v>1386</v>
      </c>
      <c r="D785" s="38" t="s">
        <v>2673</v>
      </c>
      <c r="E785" s="38"/>
      <c r="F785" s="38" t="s">
        <v>2674</v>
      </c>
      <c r="G785" s="38"/>
      <c r="H785" s="38"/>
      <c r="I785" s="44">
        <v>182.37</v>
      </c>
      <c r="J785" s="16" t="s">
        <v>130</v>
      </c>
      <c r="N785" s="140" t="s">
        <v>306</v>
      </c>
      <c r="O785" s="137">
        <v>564</v>
      </c>
    </row>
    <row r="786" spans="1:15" ht="15" customHeight="1">
      <c r="A786" s="15" t="str">
        <f t="shared" si="18"/>
        <v>N</v>
      </c>
      <c r="B786" s="35"/>
      <c r="C786" s="38" t="s">
        <v>1386</v>
      </c>
      <c r="D786" s="38" t="s">
        <v>2675</v>
      </c>
      <c r="E786" s="38"/>
      <c r="F786" s="38" t="s">
        <v>2676</v>
      </c>
      <c r="G786" s="38"/>
      <c r="H786" s="38"/>
      <c r="I786" s="44">
        <v>-7.75</v>
      </c>
      <c r="J786" s="16" t="s">
        <v>130</v>
      </c>
      <c r="N786" s="140" t="s">
        <v>307</v>
      </c>
      <c r="O786" s="137">
        <v>565</v>
      </c>
    </row>
    <row r="787" spans="1:15" ht="15" customHeight="1">
      <c r="A787" s="15" t="str">
        <f t="shared" si="18"/>
        <v>N</v>
      </c>
      <c r="B787" s="35"/>
      <c r="C787" s="38" t="s">
        <v>1386</v>
      </c>
      <c r="D787" s="38" t="s">
        <v>2677</v>
      </c>
      <c r="E787" s="38"/>
      <c r="F787" s="38" t="s">
        <v>2678</v>
      </c>
      <c r="G787" s="38"/>
      <c r="H787" s="38"/>
      <c r="I787" s="44">
        <v>9.5500000000000007</v>
      </c>
      <c r="J787" s="16" t="s">
        <v>130</v>
      </c>
      <c r="N787" s="140" t="s">
        <v>308</v>
      </c>
      <c r="O787" s="137">
        <v>566</v>
      </c>
    </row>
    <row r="788" spans="1:15" ht="15" customHeight="1">
      <c r="A788" s="15" t="str">
        <f t="shared" si="18"/>
        <v>N</v>
      </c>
      <c r="B788" s="35"/>
      <c r="C788" s="38" t="s">
        <v>1386</v>
      </c>
      <c r="D788" s="38" t="s">
        <v>2679</v>
      </c>
      <c r="E788" s="38"/>
      <c r="F788" s="38" t="s">
        <v>2680</v>
      </c>
      <c r="G788" s="38"/>
      <c r="H788" s="38"/>
      <c r="I788" s="44">
        <v>37.06</v>
      </c>
      <c r="J788" s="16" t="s">
        <v>130</v>
      </c>
      <c r="N788" s="136" t="s">
        <v>309</v>
      </c>
      <c r="O788" s="137">
        <v>567</v>
      </c>
    </row>
    <row r="789" spans="1:15" ht="15" customHeight="1">
      <c r="A789" s="15" t="str">
        <f t="shared" si="18"/>
        <v>N</v>
      </c>
      <c r="B789" s="35"/>
      <c r="C789" s="38" t="s">
        <v>1386</v>
      </c>
      <c r="D789" s="38" t="s">
        <v>2681</v>
      </c>
      <c r="E789" s="38"/>
      <c r="F789" s="38" t="s">
        <v>2682</v>
      </c>
      <c r="G789" s="38"/>
      <c r="H789" s="38"/>
      <c r="I789" s="44">
        <v>8.61</v>
      </c>
      <c r="J789" s="16" t="s">
        <v>130</v>
      </c>
      <c r="N789" s="140" t="s">
        <v>310</v>
      </c>
      <c r="O789" s="137">
        <v>568</v>
      </c>
    </row>
    <row r="790" spans="1:15" ht="15" customHeight="1">
      <c r="A790" s="15" t="str">
        <f t="shared" si="18"/>
        <v>N</v>
      </c>
      <c r="B790" s="35"/>
      <c r="C790" s="38" t="s">
        <v>1386</v>
      </c>
      <c r="D790" s="38" t="s">
        <v>9896</v>
      </c>
      <c r="E790" s="38"/>
      <c r="F790" s="38" t="s">
        <v>9897</v>
      </c>
      <c r="G790" s="38"/>
      <c r="H790" s="38"/>
      <c r="I790" s="44">
        <v>6.94</v>
      </c>
      <c r="J790" s="16" t="s">
        <v>130</v>
      </c>
      <c r="N790" s="136" t="s">
        <v>311</v>
      </c>
      <c r="O790" s="137">
        <v>569</v>
      </c>
    </row>
    <row r="791" spans="1:15" ht="15" customHeight="1">
      <c r="A791" s="15" t="str">
        <f t="shared" si="18"/>
        <v>N</v>
      </c>
      <c r="B791" s="35"/>
      <c r="C791" s="38" t="s">
        <v>1386</v>
      </c>
      <c r="D791" s="38" t="s">
        <v>1653</v>
      </c>
      <c r="E791" s="38"/>
      <c r="F791" s="38" t="s">
        <v>1654</v>
      </c>
      <c r="G791" s="38"/>
      <c r="H791" s="38"/>
      <c r="I791" s="44">
        <v>-15.64</v>
      </c>
      <c r="J791" s="16" t="s">
        <v>130</v>
      </c>
      <c r="N791" s="136" t="s">
        <v>312</v>
      </c>
      <c r="O791" s="137">
        <v>570</v>
      </c>
    </row>
    <row r="792" spans="1:15" ht="15" customHeight="1">
      <c r="A792" s="15" t="str">
        <f t="shared" si="18"/>
        <v>N</v>
      </c>
      <c r="B792" s="35"/>
      <c r="C792" s="38"/>
      <c r="D792" s="38"/>
      <c r="E792" s="38"/>
      <c r="F792" s="38"/>
      <c r="G792" s="38"/>
      <c r="H792" s="38"/>
      <c r="I792" s="44"/>
      <c r="J792" s="16" t="s">
        <v>130</v>
      </c>
      <c r="N792" s="136" t="s">
        <v>313</v>
      </c>
      <c r="O792" s="137">
        <v>571</v>
      </c>
    </row>
    <row r="793" spans="1:15" ht="15" customHeight="1">
      <c r="A793" s="15" t="str">
        <f t="shared" si="18"/>
        <v>N</v>
      </c>
      <c r="B793" s="35"/>
      <c r="C793" s="38"/>
      <c r="D793" s="38"/>
      <c r="E793" s="38"/>
      <c r="F793" s="38"/>
      <c r="G793" s="38"/>
      <c r="H793" s="38"/>
      <c r="I793" s="44"/>
      <c r="J793" s="16" t="s">
        <v>130</v>
      </c>
      <c r="N793" s="136" t="s">
        <v>314</v>
      </c>
      <c r="O793" s="137">
        <v>572</v>
      </c>
    </row>
    <row r="794" spans="1:15" ht="15" customHeight="1">
      <c r="A794" s="15" t="str">
        <f t="shared" si="18"/>
        <v>N</v>
      </c>
      <c r="B794" s="35"/>
      <c r="C794" s="38"/>
      <c r="D794" s="38"/>
      <c r="E794" s="38"/>
      <c r="F794" s="38"/>
      <c r="G794" s="38"/>
      <c r="H794" s="38"/>
      <c r="I794" s="44"/>
      <c r="J794" s="16" t="s">
        <v>130</v>
      </c>
      <c r="N794" s="136" t="s">
        <v>315</v>
      </c>
      <c r="O794" s="137">
        <v>573</v>
      </c>
    </row>
    <row r="795" spans="1:15" ht="15" customHeight="1">
      <c r="A795" s="15" t="str">
        <f t="shared" si="18"/>
        <v>N</v>
      </c>
      <c r="B795" s="35"/>
      <c r="C795" s="35"/>
      <c r="D795" s="35"/>
      <c r="E795" s="35"/>
      <c r="F795" s="35"/>
      <c r="G795" s="35"/>
      <c r="H795" s="35"/>
      <c r="I795" s="35"/>
      <c r="J795" s="16" t="s">
        <v>130</v>
      </c>
      <c r="N795" s="136" t="s">
        <v>316</v>
      </c>
      <c r="O795" s="137">
        <v>574</v>
      </c>
    </row>
    <row r="796" spans="1:15" ht="15" customHeight="1">
      <c r="A796" s="15">
        <v>315</v>
      </c>
      <c r="B796" s="38" t="s">
        <v>2683</v>
      </c>
      <c r="C796" s="35"/>
      <c r="D796" s="38" t="s">
        <v>2684</v>
      </c>
      <c r="E796" s="38"/>
      <c r="F796" s="35"/>
      <c r="G796" s="35"/>
      <c r="H796" s="35"/>
      <c r="I796" s="50">
        <f>SUM(I797:I856)</f>
        <v>776.33999999999946</v>
      </c>
      <c r="J796" s="16" t="s">
        <v>130</v>
      </c>
      <c r="N796" s="136" t="s">
        <v>317</v>
      </c>
      <c r="O796" s="137">
        <v>575</v>
      </c>
    </row>
    <row r="797" spans="1:15" ht="15" customHeight="1">
      <c r="A797" s="15" t="str">
        <f t="shared" ref="A797:A857" si="19">IFERROR((VLOOKUP(J797,N:O,2,0)),0)</f>
        <v>N</v>
      </c>
      <c r="B797" s="35"/>
      <c r="C797" s="38" t="s">
        <v>1386</v>
      </c>
      <c r="D797" s="38" t="s">
        <v>2685</v>
      </c>
      <c r="E797" s="38"/>
      <c r="F797" s="38" t="s">
        <v>2686</v>
      </c>
      <c r="G797" s="38"/>
      <c r="H797" s="38"/>
      <c r="I797" s="44">
        <v>34.81</v>
      </c>
      <c r="J797" s="16" t="s">
        <v>130</v>
      </c>
      <c r="N797" s="136" t="s">
        <v>318</v>
      </c>
      <c r="O797" s="137">
        <v>576</v>
      </c>
    </row>
    <row r="798" spans="1:15" ht="15" customHeight="1">
      <c r="A798" s="15" t="str">
        <f t="shared" si="19"/>
        <v>N</v>
      </c>
      <c r="B798" s="35"/>
      <c r="C798" s="38" t="s">
        <v>1386</v>
      </c>
      <c r="D798" s="38" t="s">
        <v>2687</v>
      </c>
      <c r="E798" s="38"/>
      <c r="F798" s="38" t="s">
        <v>2688</v>
      </c>
      <c r="G798" s="38"/>
      <c r="H798" s="38"/>
      <c r="I798" s="44">
        <v>689.96</v>
      </c>
      <c r="J798" s="16" t="s">
        <v>130</v>
      </c>
      <c r="N798" s="136" t="s">
        <v>319</v>
      </c>
      <c r="O798" s="137">
        <v>577</v>
      </c>
    </row>
    <row r="799" spans="1:15" ht="15" customHeight="1">
      <c r="A799" s="15" t="str">
        <f t="shared" si="19"/>
        <v>N</v>
      </c>
      <c r="B799" s="35"/>
      <c r="C799" s="38" t="s">
        <v>1386</v>
      </c>
      <c r="D799" s="38" t="s">
        <v>2689</v>
      </c>
      <c r="E799" s="38"/>
      <c r="F799" s="38" t="s">
        <v>2690</v>
      </c>
      <c r="G799" s="38"/>
      <c r="H799" s="38"/>
      <c r="I799" s="44">
        <v>255.23</v>
      </c>
      <c r="J799" s="16" t="s">
        <v>130</v>
      </c>
      <c r="N799" s="136" t="s">
        <v>320</v>
      </c>
      <c r="O799" s="137">
        <v>578</v>
      </c>
    </row>
    <row r="800" spans="1:15" ht="15" customHeight="1">
      <c r="A800" s="15" t="str">
        <f t="shared" si="19"/>
        <v>N</v>
      </c>
      <c r="B800" s="35"/>
      <c r="C800" s="38" t="s">
        <v>1386</v>
      </c>
      <c r="D800" s="38" t="s">
        <v>2691</v>
      </c>
      <c r="E800" s="38"/>
      <c r="F800" s="38" t="s">
        <v>2692</v>
      </c>
      <c r="G800" s="38"/>
      <c r="H800" s="38"/>
      <c r="I800" s="44">
        <v>8.9499999999999993</v>
      </c>
      <c r="J800" s="16" t="s">
        <v>130</v>
      </c>
      <c r="N800" s="136" t="s">
        <v>321</v>
      </c>
      <c r="O800" s="137">
        <v>579</v>
      </c>
    </row>
    <row r="801" spans="1:15" ht="15" customHeight="1">
      <c r="A801" s="15" t="str">
        <f t="shared" si="19"/>
        <v>N</v>
      </c>
      <c r="B801" s="35"/>
      <c r="C801" s="38" t="s">
        <v>1386</v>
      </c>
      <c r="D801" s="38" t="s">
        <v>2693</v>
      </c>
      <c r="E801" s="38"/>
      <c r="F801" s="38" t="s">
        <v>2694</v>
      </c>
      <c r="G801" s="38"/>
      <c r="H801" s="38"/>
      <c r="I801" s="44">
        <v>-689.96</v>
      </c>
      <c r="J801" s="16" t="s">
        <v>130</v>
      </c>
      <c r="N801" s="136" t="s">
        <v>322</v>
      </c>
      <c r="O801" s="137">
        <v>580</v>
      </c>
    </row>
    <row r="802" spans="1:15" ht="15" customHeight="1">
      <c r="A802" s="15" t="str">
        <f t="shared" si="19"/>
        <v>N</v>
      </c>
      <c r="B802" s="35"/>
      <c r="C802" s="38" t="s">
        <v>1386</v>
      </c>
      <c r="D802" s="38" t="s">
        <v>9898</v>
      </c>
      <c r="E802" s="38"/>
      <c r="F802" s="38" t="s">
        <v>9899</v>
      </c>
      <c r="G802" s="38"/>
      <c r="H802" s="38"/>
      <c r="I802" s="44">
        <v>24.6</v>
      </c>
      <c r="J802" s="16" t="s">
        <v>130</v>
      </c>
      <c r="N802" s="136" t="s">
        <v>323</v>
      </c>
      <c r="O802" s="137">
        <v>581</v>
      </c>
    </row>
    <row r="803" spans="1:15" ht="15" customHeight="1">
      <c r="A803" s="15" t="str">
        <f t="shared" si="19"/>
        <v>N</v>
      </c>
      <c r="B803" s="35"/>
      <c r="C803" s="38" t="s">
        <v>1386</v>
      </c>
      <c r="D803" s="38" t="s">
        <v>9900</v>
      </c>
      <c r="E803" s="38"/>
      <c r="F803" s="38" t="s">
        <v>9901</v>
      </c>
      <c r="G803" s="38"/>
      <c r="H803" s="38"/>
      <c r="I803" s="44">
        <v>5.94</v>
      </c>
      <c r="J803" s="16" t="s">
        <v>130</v>
      </c>
      <c r="N803" s="141" t="s">
        <v>324</v>
      </c>
      <c r="O803" s="142">
        <v>582</v>
      </c>
    </row>
    <row r="804" spans="1:15" ht="15" customHeight="1">
      <c r="A804" s="15" t="str">
        <f t="shared" si="19"/>
        <v>N</v>
      </c>
      <c r="B804" s="35"/>
      <c r="C804" s="38" t="s">
        <v>1386</v>
      </c>
      <c r="D804" s="38" t="s">
        <v>2695</v>
      </c>
      <c r="E804" s="38"/>
      <c r="F804" s="38" t="s">
        <v>2696</v>
      </c>
      <c r="G804" s="38"/>
      <c r="H804" s="38"/>
      <c r="I804" s="44">
        <v>-12.25</v>
      </c>
      <c r="J804" s="16" t="s">
        <v>130</v>
      </c>
      <c r="N804" s="136" t="s">
        <v>325</v>
      </c>
      <c r="O804" s="137">
        <v>583</v>
      </c>
    </row>
    <row r="805" spans="1:15" ht="15" customHeight="1">
      <c r="A805" s="15" t="str">
        <f t="shared" si="19"/>
        <v>N</v>
      </c>
      <c r="B805" s="35"/>
      <c r="C805" s="38" t="s">
        <v>1386</v>
      </c>
      <c r="D805" s="38" t="s">
        <v>2697</v>
      </c>
      <c r="E805" s="38"/>
      <c r="F805" s="38" t="s">
        <v>2698</v>
      </c>
      <c r="G805" s="38"/>
      <c r="H805" s="38"/>
      <c r="I805" s="44">
        <v>12.3</v>
      </c>
      <c r="J805" s="16" t="s">
        <v>130</v>
      </c>
      <c r="N805" s="136" t="s">
        <v>326</v>
      </c>
      <c r="O805" s="137">
        <v>584</v>
      </c>
    </row>
    <row r="806" spans="1:15" ht="15" customHeight="1">
      <c r="A806" s="15" t="str">
        <f t="shared" si="19"/>
        <v>N</v>
      </c>
      <c r="B806" s="35"/>
      <c r="C806" s="38" t="s">
        <v>1386</v>
      </c>
      <c r="D806" s="38" t="s">
        <v>2699</v>
      </c>
      <c r="E806" s="38"/>
      <c r="F806" s="38" t="s">
        <v>2700</v>
      </c>
      <c r="G806" s="38"/>
      <c r="H806" s="38"/>
      <c r="I806" s="44">
        <v>8.3800000000000008</v>
      </c>
      <c r="J806" s="16" t="s">
        <v>130</v>
      </c>
      <c r="N806" s="136" t="s">
        <v>327</v>
      </c>
      <c r="O806" s="137">
        <v>585</v>
      </c>
    </row>
    <row r="807" spans="1:15" ht="15" customHeight="1">
      <c r="A807" s="15" t="str">
        <f t="shared" si="19"/>
        <v>N</v>
      </c>
      <c r="B807" s="35"/>
      <c r="C807" s="38" t="s">
        <v>1386</v>
      </c>
      <c r="D807" s="38" t="s">
        <v>2701</v>
      </c>
      <c r="E807" s="38"/>
      <c r="F807" s="38" t="s">
        <v>2702</v>
      </c>
      <c r="G807" s="38"/>
      <c r="H807" s="38"/>
      <c r="I807" s="44">
        <v>179</v>
      </c>
      <c r="J807" s="16" t="s">
        <v>130</v>
      </c>
      <c r="N807" s="136" t="s">
        <v>328</v>
      </c>
      <c r="O807" s="137">
        <v>586</v>
      </c>
    </row>
    <row r="808" spans="1:15" ht="15" customHeight="1">
      <c r="A808" s="15" t="str">
        <f t="shared" si="19"/>
        <v>N</v>
      </c>
      <c r="B808" s="35"/>
      <c r="C808" s="38" t="s">
        <v>1386</v>
      </c>
      <c r="D808" s="38" t="s">
        <v>2703</v>
      </c>
      <c r="E808" s="38"/>
      <c r="F808" s="38" t="s">
        <v>2704</v>
      </c>
      <c r="G808" s="38"/>
      <c r="H808" s="38"/>
      <c r="I808" s="44">
        <v>25.14</v>
      </c>
      <c r="J808" s="16" t="s">
        <v>130</v>
      </c>
      <c r="N808" s="136" t="s">
        <v>329</v>
      </c>
      <c r="O808" s="137">
        <v>587</v>
      </c>
    </row>
    <row r="809" spans="1:15" ht="15" customHeight="1">
      <c r="A809" s="15" t="str">
        <f t="shared" si="19"/>
        <v>N</v>
      </c>
      <c r="B809" s="35"/>
      <c r="C809" s="38" t="s">
        <v>1386</v>
      </c>
      <c r="D809" s="38" t="s">
        <v>2705</v>
      </c>
      <c r="E809" s="38"/>
      <c r="F809" s="38" t="s">
        <v>2706</v>
      </c>
      <c r="G809" s="38"/>
      <c r="H809" s="38"/>
      <c r="I809" s="44">
        <v>-0.2</v>
      </c>
      <c r="J809" s="16" t="s">
        <v>130</v>
      </c>
      <c r="N809" s="136" t="s">
        <v>328</v>
      </c>
      <c r="O809" s="137">
        <v>588</v>
      </c>
    </row>
    <row r="810" spans="1:15" ht="15" customHeight="1">
      <c r="A810" s="15" t="str">
        <f t="shared" si="19"/>
        <v>N</v>
      </c>
      <c r="B810" s="35"/>
      <c r="C810" s="38" t="s">
        <v>1386</v>
      </c>
      <c r="D810" s="38" t="s">
        <v>9902</v>
      </c>
      <c r="E810" s="38"/>
      <c r="F810" s="38" t="s">
        <v>9903</v>
      </c>
      <c r="G810" s="38"/>
      <c r="H810" s="38"/>
      <c r="I810" s="44">
        <v>8.3800000000000008</v>
      </c>
      <c r="J810" s="16" t="s">
        <v>130</v>
      </c>
      <c r="N810" s="136" t="s">
        <v>330</v>
      </c>
      <c r="O810" s="137">
        <v>601</v>
      </c>
    </row>
    <row r="811" spans="1:15" ht="15" customHeight="1">
      <c r="A811" s="15" t="str">
        <f t="shared" si="19"/>
        <v>N</v>
      </c>
      <c r="B811" s="35"/>
      <c r="C811" s="38" t="s">
        <v>1386</v>
      </c>
      <c r="D811" s="38" t="s">
        <v>2707</v>
      </c>
      <c r="E811" s="38"/>
      <c r="F811" s="38" t="s">
        <v>2708</v>
      </c>
      <c r="G811" s="38"/>
      <c r="H811" s="38"/>
      <c r="I811" s="44">
        <v>-8.3800000000000008</v>
      </c>
      <c r="J811" s="16" t="s">
        <v>130</v>
      </c>
      <c r="N811" s="136" t="s">
        <v>331</v>
      </c>
      <c r="O811" s="137">
        <v>602</v>
      </c>
    </row>
    <row r="812" spans="1:15" ht="15" customHeight="1">
      <c r="A812" s="15" t="str">
        <f t="shared" si="19"/>
        <v>N</v>
      </c>
      <c r="B812" s="35"/>
      <c r="C812" s="38" t="s">
        <v>1386</v>
      </c>
      <c r="D812" s="38" t="s">
        <v>9904</v>
      </c>
      <c r="E812" s="38"/>
      <c r="F812" s="38" t="s">
        <v>9905</v>
      </c>
      <c r="G812" s="38"/>
      <c r="H812" s="38"/>
      <c r="I812" s="44">
        <v>6.66</v>
      </c>
      <c r="J812" s="16" t="s">
        <v>130</v>
      </c>
      <c r="N812" s="141" t="s">
        <v>332</v>
      </c>
      <c r="O812" s="142">
        <v>603</v>
      </c>
    </row>
    <row r="813" spans="1:15" ht="15" customHeight="1">
      <c r="A813" s="15" t="str">
        <f t="shared" si="19"/>
        <v>N</v>
      </c>
      <c r="B813" s="35"/>
      <c r="C813" s="38" t="s">
        <v>1386</v>
      </c>
      <c r="D813" s="38" t="s">
        <v>2709</v>
      </c>
      <c r="E813" s="38"/>
      <c r="F813" s="38" t="s">
        <v>2710</v>
      </c>
      <c r="G813" s="38"/>
      <c r="H813" s="38"/>
      <c r="I813" s="44">
        <v>20.63</v>
      </c>
      <c r="J813" s="16" t="s">
        <v>130</v>
      </c>
      <c r="N813" s="136" t="s">
        <v>333</v>
      </c>
      <c r="O813" s="137">
        <v>604</v>
      </c>
    </row>
    <row r="814" spans="1:15" ht="15" customHeight="1">
      <c r="A814" s="15" t="str">
        <f t="shared" si="19"/>
        <v>N</v>
      </c>
      <c r="B814" s="35"/>
      <c r="C814" s="38" t="s">
        <v>1386</v>
      </c>
      <c r="D814" s="38" t="s">
        <v>2711</v>
      </c>
      <c r="E814" s="38"/>
      <c r="F814" s="38" t="s">
        <v>2712</v>
      </c>
      <c r="G814" s="38"/>
      <c r="H814" s="38"/>
      <c r="I814" s="44">
        <v>8.3800000000000008</v>
      </c>
      <c r="J814" s="16" t="s">
        <v>130</v>
      </c>
      <c r="N814" s="136" t="s">
        <v>334</v>
      </c>
      <c r="O814" s="137">
        <v>605</v>
      </c>
    </row>
    <row r="815" spans="1:15" ht="15" customHeight="1">
      <c r="A815" s="15" t="str">
        <f t="shared" si="19"/>
        <v>N</v>
      </c>
      <c r="B815" s="35"/>
      <c r="C815" s="38" t="s">
        <v>1386</v>
      </c>
      <c r="D815" s="38" t="s">
        <v>2713</v>
      </c>
      <c r="E815" s="38"/>
      <c r="F815" s="38" t="s">
        <v>2714</v>
      </c>
      <c r="G815" s="38"/>
      <c r="H815" s="38"/>
      <c r="I815" s="44">
        <v>100.85</v>
      </c>
      <c r="J815" s="16" t="s">
        <v>130</v>
      </c>
      <c r="N815" s="136" t="s">
        <v>335</v>
      </c>
      <c r="O815" s="137">
        <v>606</v>
      </c>
    </row>
    <row r="816" spans="1:15" ht="15" customHeight="1">
      <c r="A816" s="15" t="str">
        <f t="shared" si="19"/>
        <v>N</v>
      </c>
      <c r="B816" s="35"/>
      <c r="C816" s="38" t="s">
        <v>1386</v>
      </c>
      <c r="D816" s="38" t="s">
        <v>2715</v>
      </c>
      <c r="E816" s="38"/>
      <c r="F816" s="38" t="s">
        <v>2716</v>
      </c>
      <c r="G816" s="38"/>
      <c r="H816" s="38"/>
      <c r="I816" s="44">
        <v>8.3800000000000008</v>
      </c>
      <c r="J816" s="16" t="s">
        <v>130</v>
      </c>
      <c r="N816" s="136" t="s">
        <v>336</v>
      </c>
      <c r="O816" s="137">
        <v>607</v>
      </c>
    </row>
    <row r="817" spans="1:15" ht="15" customHeight="1">
      <c r="A817" s="15" t="str">
        <f t="shared" si="19"/>
        <v>N</v>
      </c>
      <c r="B817" s="35"/>
      <c r="C817" s="38" t="s">
        <v>1386</v>
      </c>
      <c r="D817" s="38" t="s">
        <v>9906</v>
      </c>
      <c r="E817" s="38"/>
      <c r="F817" s="38" t="s">
        <v>9907</v>
      </c>
      <c r="G817" s="38"/>
      <c r="H817" s="38"/>
      <c r="I817" s="44">
        <v>9.06</v>
      </c>
      <c r="J817" s="16" t="s">
        <v>130</v>
      </c>
      <c r="N817" s="136" t="s">
        <v>337</v>
      </c>
      <c r="O817" s="137">
        <v>608</v>
      </c>
    </row>
    <row r="818" spans="1:15" ht="15" customHeight="1">
      <c r="A818" s="15" t="str">
        <f t="shared" si="19"/>
        <v>N</v>
      </c>
      <c r="B818" s="35"/>
      <c r="C818" s="38" t="s">
        <v>1386</v>
      </c>
      <c r="D818" s="38" t="s">
        <v>2717</v>
      </c>
      <c r="E818" s="38"/>
      <c r="F818" s="38" t="s">
        <v>2718</v>
      </c>
      <c r="G818" s="38"/>
      <c r="H818" s="38"/>
      <c r="I818" s="44">
        <v>22.18</v>
      </c>
      <c r="J818" s="16" t="s">
        <v>130</v>
      </c>
      <c r="N818" s="141" t="s">
        <v>338</v>
      </c>
      <c r="O818" s="137">
        <v>609</v>
      </c>
    </row>
    <row r="819" spans="1:15" ht="15" customHeight="1">
      <c r="A819" s="15" t="str">
        <f t="shared" si="19"/>
        <v>N</v>
      </c>
      <c r="B819" s="35"/>
      <c r="C819" s="38" t="s">
        <v>1386</v>
      </c>
      <c r="D819" s="38" t="s">
        <v>2719</v>
      </c>
      <c r="E819" s="38"/>
      <c r="F819" s="38" t="s">
        <v>2720</v>
      </c>
      <c r="G819" s="38"/>
      <c r="H819" s="38"/>
      <c r="I819" s="44">
        <v>-12.3</v>
      </c>
      <c r="J819" s="16" t="s">
        <v>130</v>
      </c>
      <c r="N819" s="141" t="s">
        <v>339</v>
      </c>
      <c r="O819" s="137">
        <v>610</v>
      </c>
    </row>
    <row r="820" spans="1:15" ht="15" customHeight="1">
      <c r="A820" s="15" t="str">
        <f t="shared" si="19"/>
        <v>N</v>
      </c>
      <c r="B820" s="35"/>
      <c r="C820" s="38" t="s">
        <v>1386</v>
      </c>
      <c r="D820" s="38" t="s">
        <v>2721</v>
      </c>
      <c r="E820" s="38"/>
      <c r="F820" s="38" t="s">
        <v>2722</v>
      </c>
      <c r="G820" s="38"/>
      <c r="H820" s="38"/>
      <c r="I820" s="44">
        <v>25.14</v>
      </c>
      <c r="J820" s="16" t="s">
        <v>130</v>
      </c>
      <c r="N820" s="136" t="s">
        <v>340</v>
      </c>
      <c r="O820" s="137">
        <v>611</v>
      </c>
    </row>
    <row r="821" spans="1:15" ht="15" customHeight="1">
      <c r="A821" s="15" t="str">
        <f t="shared" si="19"/>
        <v>N</v>
      </c>
      <c r="B821" s="35"/>
      <c r="C821" s="38" t="s">
        <v>1386</v>
      </c>
      <c r="D821" s="38" t="s">
        <v>2723</v>
      </c>
      <c r="E821" s="38"/>
      <c r="F821" s="38" t="s">
        <v>2724</v>
      </c>
      <c r="G821" s="38"/>
      <c r="H821" s="38"/>
      <c r="I821" s="44">
        <v>8.67</v>
      </c>
      <c r="J821" s="16" t="s">
        <v>130</v>
      </c>
      <c r="N821" s="136" t="s">
        <v>341</v>
      </c>
      <c r="O821" s="137">
        <v>612</v>
      </c>
    </row>
    <row r="822" spans="1:15" ht="15" customHeight="1">
      <c r="A822" s="15" t="str">
        <f t="shared" si="19"/>
        <v>N</v>
      </c>
      <c r="B822" s="35"/>
      <c r="C822" s="38" t="s">
        <v>1386</v>
      </c>
      <c r="D822" s="38" t="s">
        <v>2725</v>
      </c>
      <c r="E822" s="38"/>
      <c r="F822" s="38" t="s">
        <v>2726</v>
      </c>
      <c r="G822" s="38"/>
      <c r="H822" s="38"/>
      <c r="I822" s="44">
        <v>8.3800000000000008</v>
      </c>
      <c r="J822" s="16" t="s">
        <v>130</v>
      </c>
      <c r="N822" s="136" t="s">
        <v>1327</v>
      </c>
      <c r="O822" s="137">
        <v>613</v>
      </c>
    </row>
    <row r="823" spans="1:15" ht="15" customHeight="1">
      <c r="A823" s="15" t="str">
        <f t="shared" si="19"/>
        <v>N</v>
      </c>
      <c r="B823" s="35"/>
      <c r="C823" s="38" t="s">
        <v>1386</v>
      </c>
      <c r="D823" s="38" t="s">
        <v>9908</v>
      </c>
      <c r="E823" s="38"/>
      <c r="F823" s="38" t="s">
        <v>9909</v>
      </c>
      <c r="G823" s="38"/>
      <c r="H823" s="38"/>
      <c r="I823" s="44">
        <v>0.41</v>
      </c>
      <c r="J823" s="16" t="s">
        <v>130</v>
      </c>
      <c r="N823" s="136" t="s">
        <v>342</v>
      </c>
      <c r="O823" s="137">
        <v>614</v>
      </c>
    </row>
    <row r="824" spans="1:15" ht="15" customHeight="1">
      <c r="A824" s="15" t="str">
        <f t="shared" si="19"/>
        <v>N</v>
      </c>
      <c r="B824" s="35"/>
      <c r="C824" s="38" t="s">
        <v>1386</v>
      </c>
      <c r="D824" s="38" t="s">
        <v>2727</v>
      </c>
      <c r="E824" s="38"/>
      <c r="F824" s="38" t="s">
        <v>2728</v>
      </c>
      <c r="G824" s="38"/>
      <c r="H824" s="38"/>
      <c r="I824" s="44">
        <v>8.58</v>
      </c>
      <c r="J824" s="16" t="s">
        <v>130</v>
      </c>
      <c r="N824" s="136" t="s">
        <v>343</v>
      </c>
      <c r="O824" s="137">
        <v>615</v>
      </c>
    </row>
    <row r="825" spans="1:15" ht="15" customHeight="1">
      <c r="A825" s="15" t="str">
        <f t="shared" si="19"/>
        <v>N</v>
      </c>
      <c r="B825" s="35"/>
      <c r="C825" s="38" t="s">
        <v>1386</v>
      </c>
      <c r="D825" s="38" t="s">
        <v>2729</v>
      </c>
      <c r="E825" s="38"/>
      <c r="F825" s="38" t="s">
        <v>2730</v>
      </c>
      <c r="G825" s="38"/>
      <c r="H825" s="38"/>
      <c r="I825" s="44">
        <v>20.39</v>
      </c>
      <c r="J825" s="16" t="s">
        <v>130</v>
      </c>
      <c r="N825" s="136" t="s">
        <v>344</v>
      </c>
      <c r="O825" s="137">
        <v>616</v>
      </c>
    </row>
    <row r="826" spans="1:15" ht="15" customHeight="1">
      <c r="A826" s="15" t="str">
        <f t="shared" si="19"/>
        <v>N</v>
      </c>
      <c r="B826" s="35"/>
      <c r="C826" s="38" t="s">
        <v>1386</v>
      </c>
      <c r="D826" s="38" t="s">
        <v>2731</v>
      </c>
      <c r="E826" s="38"/>
      <c r="F826" s="38" t="s">
        <v>2732</v>
      </c>
      <c r="G826" s="38"/>
      <c r="H826" s="38"/>
      <c r="I826" s="44">
        <v>8.3800000000000008</v>
      </c>
      <c r="J826" s="16" t="s">
        <v>130</v>
      </c>
      <c r="N826" s="136" t="s">
        <v>1328</v>
      </c>
      <c r="O826" s="137">
        <v>617</v>
      </c>
    </row>
    <row r="827" spans="1:15" ht="15" customHeight="1">
      <c r="A827" s="15" t="str">
        <f t="shared" si="19"/>
        <v>N</v>
      </c>
      <c r="B827" s="35"/>
      <c r="C827" s="38" t="s">
        <v>1386</v>
      </c>
      <c r="D827" s="38" t="s">
        <v>9910</v>
      </c>
      <c r="E827" s="38"/>
      <c r="F827" s="38" t="s">
        <v>9911</v>
      </c>
      <c r="G827" s="38"/>
      <c r="H827" s="38"/>
      <c r="I827" s="44">
        <v>12.8</v>
      </c>
      <c r="J827" s="16" t="s">
        <v>130</v>
      </c>
      <c r="N827" s="136" t="s">
        <v>151</v>
      </c>
      <c r="O827" s="137">
        <v>328</v>
      </c>
    </row>
    <row r="828" spans="1:15" ht="15" customHeight="1">
      <c r="A828" s="15" t="str">
        <f t="shared" si="19"/>
        <v>N</v>
      </c>
      <c r="B828" s="35"/>
      <c r="C828" s="38" t="s">
        <v>1386</v>
      </c>
      <c r="D828" s="38" t="s">
        <v>2733</v>
      </c>
      <c r="E828" s="38"/>
      <c r="F828" s="38" t="s">
        <v>2734</v>
      </c>
      <c r="G828" s="38"/>
      <c r="H828" s="38"/>
      <c r="I828" s="44">
        <v>-38.65</v>
      </c>
      <c r="J828" s="16" t="s">
        <v>130</v>
      </c>
      <c r="N828" s="136" t="s">
        <v>152</v>
      </c>
      <c r="O828" s="137">
        <v>329</v>
      </c>
    </row>
    <row r="829" spans="1:15" ht="15" customHeight="1">
      <c r="A829" s="15" t="str">
        <f t="shared" si="19"/>
        <v>N</v>
      </c>
      <c r="B829" s="35"/>
      <c r="C829" s="38" t="s">
        <v>1386</v>
      </c>
      <c r="D829" s="38" t="s">
        <v>2735</v>
      </c>
      <c r="E829" s="38"/>
      <c r="F829" s="38" t="s">
        <v>2736</v>
      </c>
      <c r="G829" s="38"/>
      <c r="H829" s="38"/>
      <c r="I829" s="44">
        <v>29.9</v>
      </c>
      <c r="J829" s="16" t="s">
        <v>130</v>
      </c>
      <c r="N829" s="136" t="s">
        <v>153</v>
      </c>
      <c r="O829" s="137">
        <v>330</v>
      </c>
    </row>
    <row r="830" spans="1:15" ht="15" customHeight="1">
      <c r="A830" s="15" t="str">
        <f t="shared" si="19"/>
        <v>N</v>
      </c>
      <c r="B830" s="35"/>
      <c r="C830" s="38" t="s">
        <v>1386</v>
      </c>
      <c r="D830" s="38" t="s">
        <v>2737</v>
      </c>
      <c r="E830" s="38"/>
      <c r="F830" s="38" t="s">
        <v>2738</v>
      </c>
      <c r="G830" s="38"/>
      <c r="H830" s="38"/>
      <c r="I830" s="44">
        <v>8.3800000000000008</v>
      </c>
      <c r="J830" s="16" t="s">
        <v>130</v>
      </c>
      <c r="N830" s="136" t="s">
        <v>154</v>
      </c>
      <c r="O830" s="137">
        <v>331</v>
      </c>
    </row>
    <row r="831" spans="1:15" ht="15" customHeight="1">
      <c r="A831" s="15" t="str">
        <f t="shared" si="19"/>
        <v>N</v>
      </c>
      <c r="B831" s="35"/>
      <c r="C831" s="38" t="s">
        <v>1386</v>
      </c>
      <c r="D831" s="38" t="s">
        <v>2739</v>
      </c>
      <c r="E831" s="38"/>
      <c r="F831" s="38" t="s">
        <v>2740</v>
      </c>
      <c r="G831" s="38"/>
      <c r="H831" s="38"/>
      <c r="I831" s="44">
        <v>25.14</v>
      </c>
      <c r="J831" s="16" t="s">
        <v>130</v>
      </c>
      <c r="N831" s="138" t="s">
        <v>583</v>
      </c>
      <c r="O831" s="139">
        <v>332</v>
      </c>
    </row>
    <row r="832" spans="1:15" ht="15" customHeight="1">
      <c r="A832" s="15" t="str">
        <f t="shared" si="19"/>
        <v>N</v>
      </c>
      <c r="B832" s="35"/>
      <c r="C832" s="38" t="s">
        <v>1386</v>
      </c>
      <c r="D832" s="38" t="s">
        <v>2741</v>
      </c>
      <c r="E832" s="38"/>
      <c r="F832" s="38" t="s">
        <v>2742</v>
      </c>
      <c r="G832" s="38"/>
      <c r="H832" s="38"/>
      <c r="I832" s="44">
        <v>8.3800000000000008</v>
      </c>
      <c r="J832" s="16" t="s">
        <v>130</v>
      </c>
      <c r="N832" s="136" t="s">
        <v>155</v>
      </c>
      <c r="O832" s="137">
        <v>333</v>
      </c>
    </row>
    <row r="833" spans="1:15" ht="15" customHeight="1">
      <c r="A833" s="15" t="str">
        <f t="shared" si="19"/>
        <v>N</v>
      </c>
      <c r="B833" s="35"/>
      <c r="C833" s="38" t="s">
        <v>1386</v>
      </c>
      <c r="D833" s="38" t="s">
        <v>9912</v>
      </c>
      <c r="E833" s="38"/>
      <c r="F833" s="38" t="s">
        <v>9913</v>
      </c>
      <c r="G833" s="38"/>
      <c r="H833" s="38"/>
      <c r="I833" s="44">
        <v>42.67</v>
      </c>
      <c r="J833" s="16" t="s">
        <v>130</v>
      </c>
      <c r="N833" s="138" t="s">
        <v>584</v>
      </c>
      <c r="O833" s="139">
        <v>334</v>
      </c>
    </row>
    <row r="834" spans="1:15" ht="15" customHeight="1">
      <c r="A834" s="15" t="str">
        <f t="shared" si="19"/>
        <v>N</v>
      </c>
      <c r="B834" s="35"/>
      <c r="C834" s="38" t="s">
        <v>1386</v>
      </c>
      <c r="D834" s="38" t="s">
        <v>2743</v>
      </c>
      <c r="E834" s="38"/>
      <c r="F834" s="38" t="s">
        <v>2744</v>
      </c>
      <c r="G834" s="38"/>
      <c r="H834" s="38"/>
      <c r="I834" s="44">
        <v>25.14</v>
      </c>
      <c r="J834" s="16" t="s">
        <v>130</v>
      </c>
      <c r="N834" s="136" t="s">
        <v>156</v>
      </c>
      <c r="O834" s="137">
        <v>335</v>
      </c>
    </row>
    <row r="835" spans="1:15" ht="15" customHeight="1">
      <c r="A835" s="15" t="str">
        <f t="shared" si="19"/>
        <v>N</v>
      </c>
      <c r="B835" s="35"/>
      <c r="C835" s="38" t="s">
        <v>1386</v>
      </c>
      <c r="D835" s="38" t="s">
        <v>2745</v>
      </c>
      <c r="E835" s="38"/>
      <c r="F835" s="38" t="s">
        <v>2746</v>
      </c>
      <c r="G835" s="38"/>
      <c r="H835" s="38"/>
      <c r="I835" s="44">
        <v>25.14</v>
      </c>
      <c r="J835" s="16" t="s">
        <v>130</v>
      </c>
      <c r="N835" s="136" t="s">
        <v>157</v>
      </c>
      <c r="O835" s="137">
        <v>336</v>
      </c>
    </row>
    <row r="836" spans="1:15" ht="15" customHeight="1">
      <c r="A836" s="15" t="str">
        <f t="shared" si="19"/>
        <v>N</v>
      </c>
      <c r="B836" s="35"/>
      <c r="C836" s="38" t="s">
        <v>1386</v>
      </c>
      <c r="D836" s="38" t="s">
        <v>2747</v>
      </c>
      <c r="E836" s="38"/>
      <c r="F836" s="38" t="s">
        <v>2748</v>
      </c>
      <c r="G836" s="38"/>
      <c r="H836" s="38"/>
      <c r="I836" s="44">
        <v>25.14</v>
      </c>
      <c r="J836" s="16" t="s">
        <v>130</v>
      </c>
      <c r="N836" s="136" t="s">
        <v>158</v>
      </c>
      <c r="O836" s="137">
        <v>337</v>
      </c>
    </row>
    <row r="837" spans="1:15" ht="15" customHeight="1">
      <c r="A837" s="15" t="str">
        <f t="shared" si="19"/>
        <v>N</v>
      </c>
      <c r="B837" s="35"/>
      <c r="C837" s="38" t="s">
        <v>1386</v>
      </c>
      <c r="D837" s="38" t="s">
        <v>2749</v>
      </c>
      <c r="E837" s="38"/>
      <c r="F837" s="38" t="s">
        <v>2750</v>
      </c>
      <c r="G837" s="38"/>
      <c r="H837" s="38"/>
      <c r="I837" s="44">
        <v>8.48</v>
      </c>
      <c r="J837" s="16" t="s">
        <v>130</v>
      </c>
      <c r="N837" s="136" t="s">
        <v>159</v>
      </c>
      <c r="O837" s="137">
        <v>338</v>
      </c>
    </row>
    <row r="838" spans="1:15" ht="15" customHeight="1">
      <c r="A838" s="15" t="str">
        <f t="shared" si="19"/>
        <v>N</v>
      </c>
      <c r="B838" s="35"/>
      <c r="C838" s="38" t="s">
        <v>1386</v>
      </c>
      <c r="D838" s="38" t="s">
        <v>2751</v>
      </c>
      <c r="E838" s="38"/>
      <c r="F838" s="38" t="s">
        <v>2752</v>
      </c>
      <c r="G838" s="38"/>
      <c r="H838" s="38"/>
      <c r="I838" s="44">
        <v>-25.14</v>
      </c>
      <c r="J838" s="16" t="s">
        <v>130</v>
      </c>
      <c r="N838" s="136" t="s">
        <v>160</v>
      </c>
      <c r="O838" s="137">
        <v>339</v>
      </c>
    </row>
    <row r="839" spans="1:15" ht="15" customHeight="1">
      <c r="A839" s="15" t="str">
        <f t="shared" si="19"/>
        <v>N</v>
      </c>
      <c r="B839" s="35"/>
      <c r="C839" s="38" t="s">
        <v>1386</v>
      </c>
      <c r="D839" s="38" t="s">
        <v>2753</v>
      </c>
      <c r="E839" s="38"/>
      <c r="F839" s="38" t="s">
        <v>2754</v>
      </c>
      <c r="G839" s="38"/>
      <c r="H839" s="38"/>
      <c r="I839" s="44">
        <v>9.06</v>
      </c>
      <c r="J839" s="16" t="s">
        <v>130</v>
      </c>
      <c r="N839" s="136" t="s">
        <v>161</v>
      </c>
      <c r="O839" s="137">
        <v>340</v>
      </c>
    </row>
    <row r="840" spans="1:15" ht="15" customHeight="1">
      <c r="A840" s="15" t="str">
        <f t="shared" si="19"/>
        <v>N</v>
      </c>
      <c r="B840" s="35"/>
      <c r="C840" s="38" t="s">
        <v>1386</v>
      </c>
      <c r="D840" s="38" t="s">
        <v>2755</v>
      </c>
      <c r="E840" s="38"/>
      <c r="F840" s="38" t="s">
        <v>2756</v>
      </c>
      <c r="G840" s="38"/>
      <c r="H840" s="38"/>
      <c r="I840" s="44">
        <v>63</v>
      </c>
      <c r="J840" s="16" t="s">
        <v>130</v>
      </c>
      <c r="N840" s="136" t="s">
        <v>162</v>
      </c>
      <c r="O840" s="137">
        <v>341</v>
      </c>
    </row>
    <row r="841" spans="1:15" ht="15" customHeight="1">
      <c r="A841" s="15" t="str">
        <f t="shared" si="19"/>
        <v>N</v>
      </c>
      <c r="B841" s="35"/>
      <c r="C841" s="38" t="s">
        <v>1386</v>
      </c>
      <c r="D841" s="38" t="s">
        <v>2757</v>
      </c>
      <c r="E841" s="38"/>
      <c r="F841" s="38" t="s">
        <v>2758</v>
      </c>
      <c r="G841" s="38"/>
      <c r="H841" s="38"/>
      <c r="I841" s="44">
        <v>4.1900000000000004</v>
      </c>
      <c r="J841" s="16" t="s">
        <v>130</v>
      </c>
      <c r="N841" s="136" t="s">
        <v>163</v>
      </c>
      <c r="O841" s="137">
        <v>342</v>
      </c>
    </row>
    <row r="842" spans="1:15" ht="15" customHeight="1">
      <c r="A842" s="15" t="str">
        <f t="shared" si="19"/>
        <v>N</v>
      </c>
      <c r="B842" s="35"/>
      <c r="C842" s="38" t="s">
        <v>1386</v>
      </c>
      <c r="D842" s="38" t="s">
        <v>2759</v>
      </c>
      <c r="E842" s="38"/>
      <c r="F842" s="38" t="s">
        <v>2760</v>
      </c>
      <c r="G842" s="38"/>
      <c r="H842" s="38"/>
      <c r="I842" s="44">
        <v>10.17</v>
      </c>
      <c r="J842" s="16" t="s">
        <v>130</v>
      </c>
      <c r="N842" s="136" t="s">
        <v>164</v>
      </c>
      <c r="O842" s="137">
        <v>343</v>
      </c>
    </row>
    <row r="843" spans="1:15" ht="15" customHeight="1">
      <c r="A843" s="15" t="str">
        <f t="shared" si="19"/>
        <v>N</v>
      </c>
      <c r="B843" s="35"/>
      <c r="C843" s="38" t="s">
        <v>1386</v>
      </c>
      <c r="D843" s="38" t="s">
        <v>2761</v>
      </c>
      <c r="E843" s="38"/>
      <c r="F843" s="38" t="s">
        <v>2762</v>
      </c>
      <c r="G843" s="38"/>
      <c r="H843" s="38"/>
      <c r="I843" s="44">
        <v>8.3800000000000008</v>
      </c>
      <c r="J843" s="16" t="s">
        <v>130</v>
      </c>
      <c r="N843" s="136" t="s">
        <v>165</v>
      </c>
      <c r="O843" s="137">
        <v>344</v>
      </c>
    </row>
    <row r="844" spans="1:15" ht="15" customHeight="1">
      <c r="A844" s="15" t="str">
        <f t="shared" si="19"/>
        <v>N</v>
      </c>
      <c r="B844" s="35"/>
      <c r="C844" s="38" t="s">
        <v>1386</v>
      </c>
      <c r="D844" s="38" t="s">
        <v>2763</v>
      </c>
      <c r="E844" s="38"/>
      <c r="F844" s="38" t="s">
        <v>2764</v>
      </c>
      <c r="G844" s="38"/>
      <c r="H844" s="38"/>
      <c r="I844" s="44">
        <v>-247.41</v>
      </c>
      <c r="J844" s="16" t="s">
        <v>130</v>
      </c>
      <c r="N844" s="136" t="s">
        <v>166</v>
      </c>
      <c r="O844" s="137">
        <v>345</v>
      </c>
    </row>
    <row r="845" spans="1:15" ht="15" customHeight="1">
      <c r="A845" s="15" t="str">
        <f t="shared" si="19"/>
        <v>N</v>
      </c>
      <c r="B845" s="35"/>
      <c r="C845" s="38" t="s">
        <v>1386</v>
      </c>
      <c r="D845" s="38" t="s">
        <v>2765</v>
      </c>
      <c r="E845" s="38"/>
      <c r="F845" s="38" t="s">
        <v>2766</v>
      </c>
      <c r="G845" s="38"/>
      <c r="H845" s="38"/>
      <c r="I845" s="44">
        <v>16.760000000000002</v>
      </c>
      <c r="J845" s="16" t="s">
        <v>130</v>
      </c>
      <c r="N845" s="136" t="s">
        <v>167</v>
      </c>
      <c r="O845" s="137">
        <v>346</v>
      </c>
    </row>
    <row r="846" spans="1:15" ht="15" customHeight="1">
      <c r="A846" s="15" t="str">
        <f t="shared" si="19"/>
        <v>N</v>
      </c>
      <c r="B846" s="35"/>
      <c r="C846" s="38" t="s">
        <v>1386</v>
      </c>
      <c r="D846" s="38" t="s">
        <v>2767</v>
      </c>
      <c r="E846" s="38"/>
      <c r="F846" s="38" t="s">
        <v>2768</v>
      </c>
      <c r="G846" s="38"/>
      <c r="H846" s="38"/>
      <c r="I846" s="44">
        <v>8.3800000000000008</v>
      </c>
      <c r="J846" s="16" t="s">
        <v>130</v>
      </c>
      <c r="N846" s="136" t="s">
        <v>168</v>
      </c>
      <c r="O846" s="137">
        <v>347</v>
      </c>
    </row>
    <row r="847" spans="1:15" ht="15" customHeight="1">
      <c r="A847" s="15" t="str">
        <f t="shared" si="19"/>
        <v>N</v>
      </c>
      <c r="B847" s="35"/>
      <c r="C847" s="38" t="s">
        <v>1386</v>
      </c>
      <c r="D847" s="38" t="s">
        <v>2769</v>
      </c>
      <c r="E847" s="38"/>
      <c r="F847" s="38" t="s">
        <v>2770</v>
      </c>
      <c r="G847" s="38"/>
      <c r="H847" s="38"/>
      <c r="I847" s="44">
        <v>25.24</v>
      </c>
      <c r="J847" s="16" t="s">
        <v>130</v>
      </c>
      <c r="N847" s="136" t="s">
        <v>169</v>
      </c>
      <c r="O847" s="137">
        <v>348</v>
      </c>
    </row>
    <row r="848" spans="1:15" ht="15" customHeight="1">
      <c r="A848" s="15" t="str">
        <f t="shared" si="19"/>
        <v>N</v>
      </c>
      <c r="B848" s="35"/>
      <c r="C848" s="38" t="s">
        <v>1386</v>
      </c>
      <c r="D848" s="38" t="s">
        <v>2771</v>
      </c>
      <c r="E848" s="38"/>
      <c r="F848" s="38" t="s">
        <v>2772</v>
      </c>
      <c r="G848" s="38"/>
      <c r="H848" s="38"/>
      <c r="I848" s="44">
        <v>0.11</v>
      </c>
      <c r="J848" s="16" t="s">
        <v>130</v>
      </c>
      <c r="N848" s="136" t="s">
        <v>170</v>
      </c>
      <c r="O848" s="137">
        <v>349</v>
      </c>
    </row>
    <row r="849" spans="1:15" ht="15" customHeight="1">
      <c r="A849" s="15" t="str">
        <f t="shared" si="19"/>
        <v>N</v>
      </c>
      <c r="B849" s="35"/>
      <c r="C849" s="38" t="s">
        <v>1386</v>
      </c>
      <c r="D849" s="38" t="s">
        <v>2773</v>
      </c>
      <c r="E849" s="38"/>
      <c r="F849" s="38" t="s">
        <v>2774</v>
      </c>
      <c r="G849" s="38"/>
      <c r="H849" s="38"/>
      <c r="I849" s="44">
        <v>-80.760000000000005</v>
      </c>
      <c r="J849" s="16" t="s">
        <v>130</v>
      </c>
      <c r="N849" s="136" t="s">
        <v>171</v>
      </c>
      <c r="O849" s="137">
        <v>350</v>
      </c>
    </row>
    <row r="850" spans="1:15" ht="15" customHeight="1">
      <c r="A850" s="15" t="str">
        <f t="shared" si="19"/>
        <v>N</v>
      </c>
      <c r="B850" s="35"/>
      <c r="C850" s="38" t="s">
        <v>1386</v>
      </c>
      <c r="D850" s="38" t="s">
        <v>2775</v>
      </c>
      <c r="E850" s="38"/>
      <c r="F850" s="38" t="s">
        <v>2776</v>
      </c>
      <c r="G850" s="38"/>
      <c r="H850" s="38"/>
      <c r="I850" s="44">
        <v>1.93</v>
      </c>
      <c r="J850" s="16" t="s">
        <v>130</v>
      </c>
      <c r="N850" s="136" t="s">
        <v>172</v>
      </c>
      <c r="O850" s="137">
        <v>351</v>
      </c>
    </row>
    <row r="851" spans="1:15" ht="15" customHeight="1">
      <c r="A851" s="15" t="str">
        <f t="shared" si="19"/>
        <v>N</v>
      </c>
      <c r="B851" s="35"/>
      <c r="C851" s="38" t="s">
        <v>1386</v>
      </c>
      <c r="D851" s="38" t="s">
        <v>2777</v>
      </c>
      <c r="E851" s="38"/>
      <c r="F851" s="38" t="s">
        <v>2778</v>
      </c>
      <c r="G851" s="38"/>
      <c r="H851" s="38"/>
      <c r="I851" s="44">
        <v>2.27</v>
      </c>
      <c r="J851" s="16" t="s">
        <v>130</v>
      </c>
      <c r="N851" s="136" t="s">
        <v>173</v>
      </c>
      <c r="O851" s="137">
        <v>352</v>
      </c>
    </row>
    <row r="852" spans="1:15" ht="15" customHeight="1">
      <c r="A852" s="15" t="str">
        <f t="shared" si="19"/>
        <v>N</v>
      </c>
      <c r="B852" s="35"/>
      <c r="C852" s="38" t="s">
        <v>1386</v>
      </c>
      <c r="D852" s="38" t="s">
        <v>2779</v>
      </c>
      <c r="E852" s="38"/>
      <c r="F852" s="38" t="s">
        <v>2780</v>
      </c>
      <c r="G852" s="38"/>
      <c r="H852" s="38"/>
      <c r="I852" s="44">
        <v>1.68</v>
      </c>
      <c r="J852" s="16" t="s">
        <v>130</v>
      </c>
      <c r="N852" s="136" t="s">
        <v>174</v>
      </c>
      <c r="O852" s="137">
        <v>353</v>
      </c>
    </row>
    <row r="853" spans="1:15" ht="15" customHeight="1">
      <c r="A853" s="15" t="str">
        <f t="shared" si="19"/>
        <v>N</v>
      </c>
      <c r="B853" s="35"/>
      <c r="C853" s="38" t="s">
        <v>1386</v>
      </c>
      <c r="D853" s="38" t="s">
        <v>2781</v>
      </c>
      <c r="E853" s="38"/>
      <c r="F853" s="38" t="s">
        <v>2782</v>
      </c>
      <c r="G853" s="38"/>
      <c r="H853" s="38"/>
      <c r="I853" s="44">
        <v>2.93</v>
      </c>
      <c r="J853" s="16" t="s">
        <v>130</v>
      </c>
      <c r="N853" s="136" t="s">
        <v>174</v>
      </c>
      <c r="O853" s="137">
        <v>353</v>
      </c>
    </row>
    <row r="854" spans="1:15" ht="15" customHeight="1">
      <c r="A854" s="15" t="str">
        <f t="shared" si="19"/>
        <v>N</v>
      </c>
      <c r="B854" s="35"/>
      <c r="C854" s="38" t="s">
        <v>1386</v>
      </c>
      <c r="D854" s="38" t="s">
        <v>2783</v>
      </c>
      <c r="E854" s="38"/>
      <c r="F854" s="38" t="s">
        <v>2784</v>
      </c>
      <c r="G854" s="38"/>
      <c r="H854" s="38"/>
      <c r="I854" s="44">
        <v>4.8600000000000003</v>
      </c>
      <c r="J854" s="16" t="s">
        <v>130</v>
      </c>
      <c r="N854" s="136" t="s">
        <v>174</v>
      </c>
      <c r="O854" s="137">
        <v>353</v>
      </c>
    </row>
    <row r="855" spans="1:15" ht="15" customHeight="1">
      <c r="A855" s="15" t="str">
        <f t="shared" si="19"/>
        <v>N</v>
      </c>
      <c r="B855" s="35"/>
      <c r="C855" s="38" t="s">
        <v>1386</v>
      </c>
      <c r="D855" s="38" t="s">
        <v>2785</v>
      </c>
      <c r="E855" s="38"/>
      <c r="F855" s="38" t="s">
        <v>2786</v>
      </c>
      <c r="G855" s="38"/>
      <c r="H855" s="38"/>
      <c r="I855" s="44">
        <v>1.68</v>
      </c>
      <c r="J855" s="16" t="s">
        <v>130</v>
      </c>
      <c r="N855" s="136" t="s">
        <v>174</v>
      </c>
      <c r="O855" s="137">
        <v>353</v>
      </c>
    </row>
    <row r="856" spans="1:15" ht="15" customHeight="1">
      <c r="A856" s="15" t="str">
        <f t="shared" si="19"/>
        <v>N</v>
      </c>
      <c r="B856" s="35"/>
      <c r="C856" s="38" t="s">
        <v>1386</v>
      </c>
      <c r="D856" s="38" t="s">
        <v>2787</v>
      </c>
      <c r="E856" s="38"/>
      <c r="F856" s="38" t="s">
        <v>2788</v>
      </c>
      <c r="G856" s="38"/>
      <c r="H856" s="38"/>
      <c r="I856" s="44">
        <v>10.8</v>
      </c>
      <c r="J856" s="16" t="s">
        <v>130</v>
      </c>
      <c r="N856" s="136" t="s">
        <v>174</v>
      </c>
      <c r="O856" s="137">
        <v>353</v>
      </c>
    </row>
    <row r="857" spans="1:15" ht="15" customHeight="1">
      <c r="A857" s="15" t="str">
        <f t="shared" si="19"/>
        <v>N</v>
      </c>
      <c r="B857" s="35"/>
      <c r="C857" s="38"/>
      <c r="D857" s="38"/>
      <c r="E857" s="38"/>
      <c r="F857" s="38"/>
      <c r="G857" s="38"/>
      <c r="H857" s="38"/>
      <c r="I857" s="44"/>
      <c r="J857" s="16" t="s">
        <v>130</v>
      </c>
      <c r="N857" s="136" t="s">
        <v>174</v>
      </c>
      <c r="O857" s="137">
        <v>353</v>
      </c>
    </row>
    <row r="858" spans="1:15" ht="15" customHeight="1">
      <c r="A858" s="15">
        <v>315</v>
      </c>
      <c r="B858" s="38" t="s">
        <v>2789</v>
      </c>
      <c r="C858" s="35"/>
      <c r="D858" s="38" t="s">
        <v>2790</v>
      </c>
      <c r="E858" s="38"/>
      <c r="F858" s="35"/>
      <c r="G858" s="35"/>
      <c r="H858" s="35"/>
      <c r="I858" s="50">
        <f>SUM(I859:I911)</f>
        <v>1239.5200000000002</v>
      </c>
      <c r="J858" s="16" t="s">
        <v>130</v>
      </c>
      <c r="N858" s="136" t="s">
        <v>175</v>
      </c>
      <c r="O858" s="137">
        <v>354</v>
      </c>
    </row>
    <row r="859" spans="1:15" ht="15" customHeight="1">
      <c r="A859" s="15" t="str">
        <f t="shared" ref="A859:A912" si="20">IFERROR((VLOOKUP(J859,N:O,2,0)),0)</f>
        <v>N</v>
      </c>
      <c r="B859" s="35"/>
      <c r="C859" s="38" t="s">
        <v>1386</v>
      </c>
      <c r="D859" s="38" t="s">
        <v>2791</v>
      </c>
      <c r="E859" s="38"/>
      <c r="F859" s="38" t="s">
        <v>2792</v>
      </c>
      <c r="G859" s="38"/>
      <c r="H859" s="38"/>
      <c r="I859" s="44">
        <v>75.52</v>
      </c>
      <c r="J859" s="16" t="s">
        <v>130</v>
      </c>
      <c r="N859" s="136" t="s">
        <v>176</v>
      </c>
      <c r="O859" s="137">
        <v>355</v>
      </c>
    </row>
    <row r="860" spans="1:15" ht="15" customHeight="1">
      <c r="A860" s="15" t="str">
        <f t="shared" si="20"/>
        <v>N</v>
      </c>
      <c r="B860" s="35"/>
      <c r="C860" s="38" t="s">
        <v>1386</v>
      </c>
      <c r="D860" s="38" t="s">
        <v>2793</v>
      </c>
      <c r="E860" s="38"/>
      <c r="F860" s="38" t="s">
        <v>2794</v>
      </c>
      <c r="G860" s="38"/>
      <c r="H860" s="38"/>
      <c r="I860" s="44">
        <v>66.55</v>
      </c>
      <c r="J860" s="16" t="s">
        <v>130</v>
      </c>
      <c r="N860" s="136" t="s">
        <v>177</v>
      </c>
      <c r="O860" s="137">
        <v>356</v>
      </c>
    </row>
    <row r="861" spans="1:15" ht="15" customHeight="1">
      <c r="A861" s="15" t="str">
        <f t="shared" si="20"/>
        <v>N</v>
      </c>
      <c r="B861" s="35"/>
      <c r="C861" s="38" t="s">
        <v>1386</v>
      </c>
      <c r="D861" s="38" t="s">
        <v>2795</v>
      </c>
      <c r="E861" s="38"/>
      <c r="F861" s="38" t="s">
        <v>2796</v>
      </c>
      <c r="G861" s="38"/>
      <c r="H861" s="38"/>
      <c r="I861" s="44">
        <v>23.14</v>
      </c>
      <c r="J861" s="16" t="s">
        <v>130</v>
      </c>
      <c r="N861" s="136" t="s">
        <v>178</v>
      </c>
      <c r="O861" s="137">
        <v>357</v>
      </c>
    </row>
    <row r="862" spans="1:15" ht="15" customHeight="1">
      <c r="A862" s="15" t="str">
        <f t="shared" si="20"/>
        <v>N</v>
      </c>
      <c r="B862" s="35"/>
      <c r="C862" s="38" t="s">
        <v>1386</v>
      </c>
      <c r="D862" s="38" t="s">
        <v>2797</v>
      </c>
      <c r="E862" s="38"/>
      <c r="F862" s="38" t="s">
        <v>2798</v>
      </c>
      <c r="G862" s="38"/>
      <c r="H862" s="38"/>
      <c r="I862" s="44">
        <v>-8.3800000000000008</v>
      </c>
      <c r="J862" s="16" t="s">
        <v>130</v>
      </c>
      <c r="N862" s="136" t="s">
        <v>179</v>
      </c>
      <c r="O862" s="137">
        <v>358</v>
      </c>
    </row>
    <row r="863" spans="1:15" ht="15" customHeight="1">
      <c r="A863" s="15" t="str">
        <f t="shared" si="20"/>
        <v>N</v>
      </c>
      <c r="B863" s="35"/>
      <c r="C863" s="38" t="s">
        <v>1386</v>
      </c>
      <c r="D863" s="38" t="s">
        <v>2799</v>
      </c>
      <c r="E863" s="38"/>
      <c r="F863" s="38" t="s">
        <v>2800</v>
      </c>
      <c r="G863" s="38"/>
      <c r="H863" s="38"/>
      <c r="I863" s="44">
        <v>27.55</v>
      </c>
      <c r="J863" s="16" t="s">
        <v>130</v>
      </c>
      <c r="N863" s="136" t="s">
        <v>180</v>
      </c>
      <c r="O863" s="137">
        <v>359</v>
      </c>
    </row>
    <row r="864" spans="1:15" ht="15" customHeight="1">
      <c r="A864" s="15" t="str">
        <f t="shared" si="20"/>
        <v>N</v>
      </c>
      <c r="B864" s="35"/>
      <c r="C864" s="38" t="s">
        <v>1386</v>
      </c>
      <c r="D864" s="38" t="s">
        <v>2801</v>
      </c>
      <c r="E864" s="38"/>
      <c r="F864" s="38" t="s">
        <v>2802</v>
      </c>
      <c r="G864" s="38"/>
      <c r="H864" s="38"/>
      <c r="I864" s="44">
        <v>54.66</v>
      </c>
      <c r="J864" s="16" t="s">
        <v>130</v>
      </c>
      <c r="N864" s="136" t="s">
        <v>181</v>
      </c>
      <c r="O864" s="137">
        <v>360</v>
      </c>
    </row>
    <row r="865" spans="1:15" ht="15" customHeight="1">
      <c r="A865" s="15" t="str">
        <f t="shared" si="20"/>
        <v>N</v>
      </c>
      <c r="B865" s="35"/>
      <c r="C865" s="38" t="s">
        <v>1386</v>
      </c>
      <c r="D865" s="38" t="s">
        <v>2803</v>
      </c>
      <c r="E865" s="38"/>
      <c r="F865" s="38" t="s">
        <v>2804</v>
      </c>
      <c r="G865" s="38"/>
      <c r="H865" s="38"/>
      <c r="I865" s="44">
        <v>152.75</v>
      </c>
      <c r="J865" s="16" t="s">
        <v>130</v>
      </c>
      <c r="N865" s="136" t="s">
        <v>182</v>
      </c>
      <c r="O865" s="137">
        <v>362</v>
      </c>
    </row>
    <row r="866" spans="1:15" ht="15" customHeight="1">
      <c r="A866" s="15" t="str">
        <f t="shared" si="20"/>
        <v>N</v>
      </c>
      <c r="B866" s="35"/>
      <c r="C866" s="38" t="s">
        <v>1386</v>
      </c>
      <c r="D866" s="38" t="s">
        <v>2805</v>
      </c>
      <c r="E866" s="38"/>
      <c r="F866" s="38" t="s">
        <v>2806</v>
      </c>
      <c r="G866" s="38"/>
      <c r="H866" s="38"/>
      <c r="I866" s="44">
        <v>20.85</v>
      </c>
      <c r="J866" s="16" t="s">
        <v>130</v>
      </c>
      <c r="N866" s="136" t="s">
        <v>183</v>
      </c>
      <c r="O866" s="137">
        <v>363</v>
      </c>
    </row>
    <row r="867" spans="1:15" ht="15" customHeight="1">
      <c r="A867" s="15" t="str">
        <f t="shared" si="20"/>
        <v>N</v>
      </c>
      <c r="B867" s="35"/>
      <c r="C867" s="38" t="s">
        <v>1386</v>
      </c>
      <c r="D867" s="38" t="s">
        <v>2807</v>
      </c>
      <c r="E867" s="38"/>
      <c r="F867" s="38" t="s">
        <v>2808</v>
      </c>
      <c r="G867" s="38"/>
      <c r="H867" s="38"/>
      <c r="I867" s="44">
        <v>68.989999999999995</v>
      </c>
      <c r="J867" s="16" t="s">
        <v>130</v>
      </c>
      <c r="N867" s="136" t="s">
        <v>184</v>
      </c>
      <c r="O867" s="137">
        <v>364</v>
      </c>
    </row>
    <row r="868" spans="1:15" ht="15" customHeight="1">
      <c r="A868" s="15" t="str">
        <f t="shared" si="20"/>
        <v>N</v>
      </c>
      <c r="B868" s="35"/>
      <c r="C868" s="38" t="s">
        <v>1386</v>
      </c>
      <c r="D868" s="38" t="s">
        <v>2809</v>
      </c>
      <c r="E868" s="38"/>
      <c r="F868" s="38" t="s">
        <v>2810</v>
      </c>
      <c r="G868" s="38"/>
      <c r="H868" s="38"/>
      <c r="I868" s="44">
        <v>8.3800000000000008</v>
      </c>
      <c r="J868" s="16" t="s">
        <v>130</v>
      </c>
      <c r="N868" s="136" t="s">
        <v>185</v>
      </c>
      <c r="O868" s="137">
        <v>365</v>
      </c>
    </row>
    <row r="869" spans="1:15" ht="15" customHeight="1">
      <c r="A869" s="15" t="str">
        <f t="shared" si="20"/>
        <v>N</v>
      </c>
      <c r="B869" s="35"/>
      <c r="C869" s="38" t="s">
        <v>1386</v>
      </c>
      <c r="D869" s="38" t="s">
        <v>2811</v>
      </c>
      <c r="E869" s="38"/>
      <c r="F869" s="38" t="s">
        <v>2812</v>
      </c>
      <c r="G869" s="38"/>
      <c r="H869" s="38"/>
      <c r="I869" s="44">
        <v>20.100000000000001</v>
      </c>
      <c r="J869" s="16" t="s">
        <v>130</v>
      </c>
      <c r="N869" s="136" t="s">
        <v>186</v>
      </c>
      <c r="O869" s="137">
        <v>366</v>
      </c>
    </row>
    <row r="870" spans="1:15" ht="15" customHeight="1">
      <c r="A870" s="15" t="str">
        <f t="shared" si="20"/>
        <v>N</v>
      </c>
      <c r="B870" s="35"/>
      <c r="C870" s="38" t="s">
        <v>1386</v>
      </c>
      <c r="D870" s="38" t="s">
        <v>2813</v>
      </c>
      <c r="E870" s="38"/>
      <c r="F870" s="38" t="s">
        <v>2814</v>
      </c>
      <c r="G870" s="38"/>
      <c r="H870" s="38"/>
      <c r="I870" s="44">
        <v>8.3800000000000008</v>
      </c>
      <c r="J870" s="16" t="s">
        <v>130</v>
      </c>
      <c r="N870" s="136" t="s">
        <v>187</v>
      </c>
      <c r="O870" s="137">
        <v>367</v>
      </c>
    </row>
    <row r="871" spans="1:15" ht="15" customHeight="1">
      <c r="A871" s="15" t="str">
        <f t="shared" si="20"/>
        <v>N</v>
      </c>
      <c r="B871" s="35"/>
      <c r="C871" s="38" t="s">
        <v>1386</v>
      </c>
      <c r="D871" s="38" t="s">
        <v>2815</v>
      </c>
      <c r="E871" s="38"/>
      <c r="F871" s="38" t="s">
        <v>2816</v>
      </c>
      <c r="G871" s="38"/>
      <c r="H871" s="38"/>
      <c r="I871" s="44">
        <v>8.3800000000000008</v>
      </c>
      <c r="J871" s="16" t="s">
        <v>130</v>
      </c>
      <c r="N871" s="136" t="s">
        <v>188</v>
      </c>
      <c r="O871" s="137">
        <v>368</v>
      </c>
    </row>
    <row r="872" spans="1:15" ht="15" customHeight="1">
      <c r="A872" s="15" t="str">
        <f t="shared" si="20"/>
        <v>N</v>
      </c>
      <c r="B872" s="35"/>
      <c r="C872" s="38" t="s">
        <v>1386</v>
      </c>
      <c r="D872" s="38" t="s">
        <v>2817</v>
      </c>
      <c r="E872" s="38"/>
      <c r="F872" s="38" t="s">
        <v>2818</v>
      </c>
      <c r="G872" s="38"/>
      <c r="H872" s="38"/>
      <c r="I872" s="44">
        <v>4.1900000000000004</v>
      </c>
      <c r="J872" s="16" t="s">
        <v>130</v>
      </c>
      <c r="N872" s="136" t="s">
        <v>189</v>
      </c>
      <c r="O872" s="137">
        <v>369</v>
      </c>
    </row>
    <row r="873" spans="1:15" ht="15" customHeight="1">
      <c r="A873" s="15" t="str">
        <f t="shared" si="20"/>
        <v>N</v>
      </c>
      <c r="B873" s="35"/>
      <c r="C873" s="38" t="s">
        <v>1386</v>
      </c>
      <c r="D873" s="38" t="s">
        <v>2819</v>
      </c>
      <c r="E873" s="38"/>
      <c r="F873" s="38" t="s">
        <v>2820</v>
      </c>
      <c r="G873" s="38"/>
      <c r="H873" s="38"/>
      <c r="I873" s="44">
        <v>8.3800000000000008</v>
      </c>
      <c r="J873" s="16" t="s">
        <v>130</v>
      </c>
      <c r="N873" s="136" t="s">
        <v>190</v>
      </c>
      <c r="O873" s="137">
        <v>370</v>
      </c>
    </row>
    <row r="874" spans="1:15" ht="15" customHeight="1">
      <c r="A874" s="15" t="str">
        <f t="shared" si="20"/>
        <v>N</v>
      </c>
      <c r="B874" s="35"/>
      <c r="C874" s="38" t="s">
        <v>1386</v>
      </c>
      <c r="D874" s="38" t="s">
        <v>2821</v>
      </c>
      <c r="E874" s="38"/>
      <c r="F874" s="38" t="s">
        <v>2822</v>
      </c>
      <c r="G874" s="38"/>
      <c r="H874" s="38"/>
      <c r="I874" s="44">
        <v>15.65</v>
      </c>
      <c r="J874" s="16" t="s">
        <v>130</v>
      </c>
      <c r="N874" s="136" t="s">
        <v>191</v>
      </c>
      <c r="O874" s="137">
        <v>371</v>
      </c>
    </row>
    <row r="875" spans="1:15" ht="15" customHeight="1">
      <c r="A875" s="15" t="str">
        <f t="shared" si="20"/>
        <v>N</v>
      </c>
      <c r="B875" s="35"/>
      <c r="C875" s="38" t="s">
        <v>1386</v>
      </c>
      <c r="D875" s="38" t="s">
        <v>2823</v>
      </c>
      <c r="E875" s="38"/>
      <c r="F875" s="38" t="s">
        <v>2824</v>
      </c>
      <c r="G875" s="38"/>
      <c r="H875" s="38"/>
      <c r="I875" s="44">
        <v>25.14</v>
      </c>
      <c r="J875" s="16" t="s">
        <v>130</v>
      </c>
      <c r="N875" s="136" t="s">
        <v>192</v>
      </c>
      <c r="O875" s="137">
        <v>372</v>
      </c>
    </row>
    <row r="876" spans="1:15" ht="15" customHeight="1">
      <c r="A876" s="15" t="str">
        <f t="shared" si="20"/>
        <v>N</v>
      </c>
      <c r="B876" s="35"/>
      <c r="C876" s="38" t="s">
        <v>1386</v>
      </c>
      <c r="D876" s="38" t="s">
        <v>2825</v>
      </c>
      <c r="E876" s="38"/>
      <c r="F876" s="38" t="s">
        <v>2826</v>
      </c>
      <c r="G876" s="38"/>
      <c r="H876" s="38"/>
      <c r="I876" s="44">
        <v>25.14</v>
      </c>
      <c r="J876" s="16" t="s">
        <v>130</v>
      </c>
      <c r="N876" s="136" t="s">
        <v>193</v>
      </c>
      <c r="O876" s="137">
        <v>373</v>
      </c>
    </row>
    <row r="877" spans="1:15" ht="15" customHeight="1">
      <c r="A877" s="15" t="str">
        <f t="shared" si="20"/>
        <v>N</v>
      </c>
      <c r="B877" s="35"/>
      <c r="C877" s="38" t="s">
        <v>1386</v>
      </c>
      <c r="D877" s="38" t="s">
        <v>9914</v>
      </c>
      <c r="E877" s="38"/>
      <c r="F877" s="38" t="s">
        <v>9915</v>
      </c>
      <c r="G877" s="38"/>
      <c r="H877" s="38"/>
      <c r="I877" s="44">
        <v>16.760000000000002</v>
      </c>
      <c r="J877" s="16" t="s">
        <v>130</v>
      </c>
      <c r="N877" s="136" t="s">
        <v>194</v>
      </c>
      <c r="O877" s="137">
        <v>374</v>
      </c>
    </row>
    <row r="878" spans="1:15" ht="15" customHeight="1">
      <c r="A878" s="15" t="str">
        <f t="shared" si="20"/>
        <v>N</v>
      </c>
      <c r="B878" s="35"/>
      <c r="C878" s="38" t="s">
        <v>1386</v>
      </c>
      <c r="D878" s="38" t="s">
        <v>2827</v>
      </c>
      <c r="E878" s="38"/>
      <c r="F878" s="38" t="s">
        <v>2828</v>
      </c>
      <c r="G878" s="38"/>
      <c r="H878" s="38"/>
      <c r="I878" s="44">
        <v>107.03</v>
      </c>
      <c r="J878" s="16" t="s">
        <v>130</v>
      </c>
      <c r="N878" s="136" t="s">
        <v>195</v>
      </c>
      <c r="O878" s="137">
        <v>375</v>
      </c>
    </row>
    <row r="879" spans="1:15" ht="15" customHeight="1">
      <c r="A879" s="15" t="str">
        <f t="shared" si="20"/>
        <v>N</v>
      </c>
      <c r="B879" s="35"/>
      <c r="C879" s="38" t="s">
        <v>1386</v>
      </c>
      <c r="D879" s="38" t="s">
        <v>2829</v>
      </c>
      <c r="E879" s="38"/>
      <c r="F879" s="38" t="s">
        <v>2830</v>
      </c>
      <c r="G879" s="38"/>
      <c r="H879" s="38"/>
      <c r="I879" s="44">
        <v>8.3800000000000008</v>
      </c>
      <c r="J879" s="16" t="s">
        <v>130</v>
      </c>
      <c r="N879" s="136" t="s">
        <v>196</v>
      </c>
      <c r="O879" s="137">
        <v>376</v>
      </c>
    </row>
    <row r="880" spans="1:15" ht="15" customHeight="1">
      <c r="A880" s="15" t="str">
        <f t="shared" si="20"/>
        <v>N</v>
      </c>
      <c r="B880" s="35"/>
      <c r="C880" s="38" t="s">
        <v>1386</v>
      </c>
      <c r="D880" s="38" t="s">
        <v>2831</v>
      </c>
      <c r="E880" s="38"/>
      <c r="F880" s="38" t="s">
        <v>2832</v>
      </c>
      <c r="G880" s="38"/>
      <c r="H880" s="38"/>
      <c r="I880" s="44">
        <v>22.91</v>
      </c>
      <c r="J880" s="16" t="s">
        <v>130</v>
      </c>
      <c r="N880" s="136" t="s">
        <v>197</v>
      </c>
      <c r="O880" s="137">
        <v>377</v>
      </c>
    </row>
    <row r="881" spans="1:15" ht="15" customHeight="1">
      <c r="A881" s="15" t="str">
        <f t="shared" si="20"/>
        <v>N</v>
      </c>
      <c r="B881" s="35"/>
      <c r="C881" s="38" t="s">
        <v>1386</v>
      </c>
      <c r="D881" s="38" t="s">
        <v>2833</v>
      </c>
      <c r="E881" s="38"/>
      <c r="F881" s="38" t="s">
        <v>2834</v>
      </c>
      <c r="G881" s="38"/>
      <c r="H881" s="38"/>
      <c r="I881" s="44">
        <v>56.31</v>
      </c>
      <c r="J881" s="16" t="s">
        <v>130</v>
      </c>
      <c r="N881" s="136" t="s">
        <v>198</v>
      </c>
      <c r="O881" s="137">
        <v>378</v>
      </c>
    </row>
    <row r="882" spans="1:15" ht="15" customHeight="1">
      <c r="A882" s="15" t="str">
        <f t="shared" si="20"/>
        <v>N</v>
      </c>
      <c r="B882" s="35"/>
      <c r="C882" s="38" t="s">
        <v>1386</v>
      </c>
      <c r="D882" s="38" t="s">
        <v>2835</v>
      </c>
      <c r="E882" s="38"/>
      <c r="F882" s="38" t="s">
        <v>2836</v>
      </c>
      <c r="G882" s="38"/>
      <c r="H882" s="38"/>
      <c r="I882" s="44">
        <v>17.66</v>
      </c>
      <c r="J882" s="16" t="s">
        <v>130</v>
      </c>
      <c r="N882" s="136" t="s">
        <v>199</v>
      </c>
      <c r="O882" s="137">
        <v>379</v>
      </c>
    </row>
    <row r="883" spans="1:15" ht="15" customHeight="1">
      <c r="A883" s="15" t="str">
        <f t="shared" si="20"/>
        <v>N</v>
      </c>
      <c r="B883" s="35"/>
      <c r="C883" s="38" t="s">
        <v>1386</v>
      </c>
      <c r="D883" s="38" t="s">
        <v>9916</v>
      </c>
      <c r="E883" s="38"/>
      <c r="F883" s="38" t="s">
        <v>9917</v>
      </c>
      <c r="G883" s="38"/>
      <c r="H883" s="38"/>
      <c r="I883" s="44">
        <v>4.1900000000000004</v>
      </c>
      <c r="J883" s="16" t="s">
        <v>130</v>
      </c>
      <c r="N883" s="136" t="s">
        <v>200</v>
      </c>
      <c r="O883" s="137">
        <v>380</v>
      </c>
    </row>
    <row r="884" spans="1:15" ht="15" customHeight="1">
      <c r="A884" s="15" t="str">
        <f t="shared" si="20"/>
        <v>N</v>
      </c>
      <c r="B884" s="35"/>
      <c r="C884" s="38" t="s">
        <v>1386</v>
      </c>
      <c r="D884" s="38" t="s">
        <v>2837</v>
      </c>
      <c r="E884" s="38"/>
      <c r="F884" s="38" t="s">
        <v>2838</v>
      </c>
      <c r="G884" s="38"/>
      <c r="H884" s="38"/>
      <c r="I884" s="44">
        <v>25.59</v>
      </c>
      <c r="J884" s="16" t="s">
        <v>130</v>
      </c>
      <c r="N884" s="136" t="s">
        <v>201</v>
      </c>
      <c r="O884" s="137">
        <v>381</v>
      </c>
    </row>
    <row r="885" spans="1:15" ht="15" customHeight="1">
      <c r="A885" s="15" t="str">
        <f t="shared" si="20"/>
        <v>N</v>
      </c>
      <c r="B885" s="35"/>
      <c r="C885" s="38" t="s">
        <v>1386</v>
      </c>
      <c r="D885" s="38" t="s">
        <v>2839</v>
      </c>
      <c r="E885" s="38"/>
      <c r="F885" s="38" t="s">
        <v>2840</v>
      </c>
      <c r="G885" s="38"/>
      <c r="H885" s="38"/>
      <c r="I885" s="44">
        <v>25.65</v>
      </c>
      <c r="J885" s="16" t="s">
        <v>130</v>
      </c>
      <c r="N885" s="136" t="s">
        <v>202</v>
      </c>
      <c r="O885" s="137">
        <v>382</v>
      </c>
    </row>
    <row r="886" spans="1:15" ht="15" customHeight="1">
      <c r="A886" s="15" t="str">
        <f t="shared" si="20"/>
        <v>N</v>
      </c>
      <c r="B886" s="35"/>
      <c r="C886" s="38" t="s">
        <v>1386</v>
      </c>
      <c r="D886" s="38" t="s">
        <v>2841</v>
      </c>
      <c r="E886" s="38"/>
      <c r="F886" s="38" t="s">
        <v>2842</v>
      </c>
      <c r="G886" s="38"/>
      <c r="H886" s="38"/>
      <c r="I886" s="44">
        <v>8.9600000000000009</v>
      </c>
      <c r="J886" s="16" t="s">
        <v>130</v>
      </c>
      <c r="N886" s="136" t="s">
        <v>203</v>
      </c>
      <c r="O886" s="137">
        <v>383</v>
      </c>
    </row>
    <row r="887" spans="1:15" ht="15" customHeight="1">
      <c r="A887" s="15" t="str">
        <f t="shared" si="20"/>
        <v>N</v>
      </c>
      <c r="B887" s="35"/>
      <c r="C887" s="38" t="s">
        <v>1386</v>
      </c>
      <c r="D887" s="38" t="s">
        <v>2843</v>
      </c>
      <c r="E887" s="38"/>
      <c r="F887" s="38" t="s">
        <v>2844</v>
      </c>
      <c r="G887" s="38"/>
      <c r="H887" s="38"/>
      <c r="I887" s="44">
        <v>8.3800000000000008</v>
      </c>
      <c r="J887" s="16" t="s">
        <v>130</v>
      </c>
      <c r="N887" s="136" t="s">
        <v>204</v>
      </c>
      <c r="O887" s="137">
        <v>384</v>
      </c>
    </row>
    <row r="888" spans="1:15" ht="15" customHeight="1">
      <c r="A888" s="15" t="str">
        <f t="shared" si="20"/>
        <v>N</v>
      </c>
      <c r="B888" s="35"/>
      <c r="C888" s="38" t="s">
        <v>1386</v>
      </c>
      <c r="D888" s="38" t="s">
        <v>2845</v>
      </c>
      <c r="E888" s="38"/>
      <c r="F888" s="38" t="s">
        <v>2846</v>
      </c>
      <c r="G888" s="38"/>
      <c r="H888" s="38"/>
      <c r="I888" s="44">
        <v>8.3800000000000008</v>
      </c>
      <c r="J888" s="16" t="s">
        <v>130</v>
      </c>
      <c r="N888" s="136" t="s">
        <v>205</v>
      </c>
      <c r="O888" s="137">
        <v>385</v>
      </c>
    </row>
    <row r="889" spans="1:15" ht="15" customHeight="1">
      <c r="A889" s="15" t="str">
        <f t="shared" si="20"/>
        <v>N</v>
      </c>
      <c r="B889" s="35"/>
      <c r="C889" s="38" t="s">
        <v>1386</v>
      </c>
      <c r="D889" s="38" t="s">
        <v>2847</v>
      </c>
      <c r="E889" s="38"/>
      <c r="F889" s="38" t="s">
        <v>2848</v>
      </c>
      <c r="G889" s="38"/>
      <c r="H889" s="38"/>
      <c r="I889" s="44">
        <v>8.3800000000000008</v>
      </c>
      <c r="J889" s="16" t="s">
        <v>130</v>
      </c>
      <c r="N889" s="136" t="s">
        <v>206</v>
      </c>
      <c r="O889" s="137">
        <v>386</v>
      </c>
    </row>
    <row r="890" spans="1:15" ht="15" customHeight="1">
      <c r="A890" s="15" t="str">
        <f t="shared" si="20"/>
        <v>N</v>
      </c>
      <c r="B890" s="35"/>
      <c r="C890" s="38" t="s">
        <v>1386</v>
      </c>
      <c r="D890" s="38" t="s">
        <v>2849</v>
      </c>
      <c r="E890" s="38"/>
      <c r="F890" s="38" t="s">
        <v>2850</v>
      </c>
      <c r="G890" s="38"/>
      <c r="H890" s="38"/>
      <c r="I890" s="44">
        <v>25.14</v>
      </c>
      <c r="J890" s="16" t="s">
        <v>130</v>
      </c>
      <c r="N890" s="136" t="s">
        <v>207</v>
      </c>
      <c r="O890" s="137">
        <v>387</v>
      </c>
    </row>
    <row r="891" spans="1:15" ht="15" customHeight="1">
      <c r="A891" s="15" t="str">
        <f t="shared" si="20"/>
        <v>N</v>
      </c>
      <c r="B891" s="35"/>
      <c r="C891" s="38" t="s">
        <v>1386</v>
      </c>
      <c r="D891" s="38" t="s">
        <v>2851</v>
      </c>
      <c r="E891" s="38"/>
      <c r="F891" s="38" t="s">
        <v>2852</v>
      </c>
      <c r="G891" s="38"/>
      <c r="H891" s="38"/>
      <c r="I891" s="44">
        <v>25.14</v>
      </c>
      <c r="J891" s="16" t="s">
        <v>130</v>
      </c>
      <c r="N891" s="136" t="s">
        <v>208</v>
      </c>
      <c r="O891" s="137">
        <v>388</v>
      </c>
    </row>
    <row r="892" spans="1:15" ht="15" customHeight="1">
      <c r="A892" s="15" t="str">
        <f t="shared" si="20"/>
        <v>N</v>
      </c>
      <c r="B892" s="35"/>
      <c r="C892" s="38" t="s">
        <v>1386</v>
      </c>
      <c r="D892" s="38" t="s">
        <v>2853</v>
      </c>
      <c r="E892" s="38"/>
      <c r="F892" s="38" t="s">
        <v>2854</v>
      </c>
      <c r="G892" s="38"/>
      <c r="H892" s="38"/>
      <c r="I892" s="44">
        <v>8.3800000000000008</v>
      </c>
      <c r="J892" s="16" t="s">
        <v>130</v>
      </c>
      <c r="N892" s="136" t="s">
        <v>209</v>
      </c>
      <c r="O892" s="137">
        <v>389</v>
      </c>
    </row>
    <row r="893" spans="1:15" ht="15" customHeight="1">
      <c r="A893" s="15" t="str">
        <f t="shared" si="20"/>
        <v>N</v>
      </c>
      <c r="B893" s="35"/>
      <c r="C893" s="38" t="s">
        <v>1386</v>
      </c>
      <c r="D893" s="38" t="s">
        <v>2855</v>
      </c>
      <c r="E893" s="38"/>
      <c r="F893" s="38" t="s">
        <v>2856</v>
      </c>
      <c r="G893" s="38"/>
      <c r="H893" s="38"/>
      <c r="I893" s="44">
        <v>8.3800000000000008</v>
      </c>
      <c r="J893" s="16" t="s">
        <v>130</v>
      </c>
      <c r="N893" s="136" t="s">
        <v>210</v>
      </c>
      <c r="O893" s="137">
        <v>390</v>
      </c>
    </row>
    <row r="894" spans="1:15" ht="15" customHeight="1">
      <c r="A894" s="15" t="str">
        <f t="shared" si="20"/>
        <v>N</v>
      </c>
      <c r="B894" s="35"/>
      <c r="C894" s="38" t="s">
        <v>1386</v>
      </c>
      <c r="D894" s="38" t="s">
        <v>2857</v>
      </c>
      <c r="E894" s="38"/>
      <c r="F894" s="38" t="s">
        <v>2858</v>
      </c>
      <c r="G894" s="38"/>
      <c r="H894" s="38"/>
      <c r="I894" s="44">
        <v>8.3800000000000008</v>
      </c>
      <c r="J894" s="16" t="s">
        <v>130</v>
      </c>
      <c r="N894" s="136" t="s">
        <v>211</v>
      </c>
      <c r="O894" s="137">
        <v>391</v>
      </c>
    </row>
    <row r="895" spans="1:15" ht="15" customHeight="1">
      <c r="A895" s="15" t="str">
        <f t="shared" si="20"/>
        <v>N</v>
      </c>
      <c r="B895" s="35"/>
      <c r="C895" s="38" t="s">
        <v>1386</v>
      </c>
      <c r="D895" s="38" t="s">
        <v>2859</v>
      </c>
      <c r="E895" s="38"/>
      <c r="F895" s="38" t="s">
        <v>2860</v>
      </c>
      <c r="G895" s="38"/>
      <c r="H895" s="38"/>
      <c r="I895" s="44">
        <v>25.14</v>
      </c>
      <c r="J895" s="16" t="s">
        <v>130</v>
      </c>
      <c r="N895" s="136" t="s">
        <v>212</v>
      </c>
      <c r="O895" s="137">
        <v>392</v>
      </c>
    </row>
    <row r="896" spans="1:15" ht="15" customHeight="1">
      <c r="A896" s="15" t="str">
        <f t="shared" si="20"/>
        <v>N</v>
      </c>
      <c r="B896" s="35"/>
      <c r="C896" s="38" t="s">
        <v>1386</v>
      </c>
      <c r="D896" s="38" t="s">
        <v>2861</v>
      </c>
      <c r="E896" s="38"/>
      <c r="F896" s="38" t="s">
        <v>2862</v>
      </c>
      <c r="G896" s="38"/>
      <c r="H896" s="38"/>
      <c r="I896" s="44">
        <v>25.14</v>
      </c>
      <c r="J896" s="16" t="s">
        <v>130</v>
      </c>
      <c r="N896" s="136" t="s">
        <v>213</v>
      </c>
      <c r="O896" s="137">
        <v>393</v>
      </c>
    </row>
    <row r="897" spans="1:15" ht="15" customHeight="1">
      <c r="A897" s="15" t="str">
        <f t="shared" si="20"/>
        <v>N</v>
      </c>
      <c r="B897" s="35"/>
      <c r="C897" s="38" t="s">
        <v>1386</v>
      </c>
      <c r="D897" s="38" t="s">
        <v>2863</v>
      </c>
      <c r="E897" s="38"/>
      <c r="F897" s="38" t="s">
        <v>2864</v>
      </c>
      <c r="G897" s="38"/>
      <c r="H897" s="38"/>
      <c r="I897" s="44">
        <v>8.3800000000000008</v>
      </c>
      <c r="J897" s="16" t="s">
        <v>130</v>
      </c>
      <c r="N897" s="136" t="s">
        <v>214</v>
      </c>
      <c r="O897" s="137">
        <v>394</v>
      </c>
    </row>
    <row r="898" spans="1:15" ht="15" customHeight="1">
      <c r="A898" s="15" t="str">
        <f t="shared" si="20"/>
        <v>N</v>
      </c>
      <c r="B898" s="35"/>
      <c r="C898" s="38" t="s">
        <v>1386</v>
      </c>
      <c r="D898" s="38" t="s">
        <v>2865</v>
      </c>
      <c r="E898" s="38"/>
      <c r="F898" s="38" t="s">
        <v>2866</v>
      </c>
      <c r="G898" s="38"/>
      <c r="H898" s="38"/>
      <c r="I898" s="44">
        <v>59.09</v>
      </c>
      <c r="J898" s="16" t="s">
        <v>130</v>
      </c>
      <c r="N898" s="136" t="s">
        <v>215</v>
      </c>
      <c r="O898" s="137">
        <v>395</v>
      </c>
    </row>
    <row r="899" spans="1:15" ht="15" customHeight="1">
      <c r="A899" s="15" t="str">
        <f t="shared" si="20"/>
        <v>N</v>
      </c>
      <c r="B899" s="35"/>
      <c r="C899" s="38" t="s">
        <v>1386</v>
      </c>
      <c r="D899" s="38" t="s">
        <v>2867</v>
      </c>
      <c r="E899" s="38"/>
      <c r="F899" s="38" t="s">
        <v>2868</v>
      </c>
      <c r="G899" s="38"/>
      <c r="H899" s="38"/>
      <c r="I899" s="44">
        <v>8.3800000000000008</v>
      </c>
      <c r="J899" s="16" t="s">
        <v>130</v>
      </c>
      <c r="N899" s="136" t="s">
        <v>216</v>
      </c>
      <c r="O899" s="137">
        <v>396</v>
      </c>
    </row>
    <row r="900" spans="1:15" ht="15" customHeight="1">
      <c r="A900" s="15" t="str">
        <f t="shared" si="20"/>
        <v>N</v>
      </c>
      <c r="B900" s="35"/>
      <c r="C900" s="38" t="s">
        <v>1386</v>
      </c>
      <c r="D900" s="38" t="s">
        <v>2869</v>
      </c>
      <c r="E900" s="38"/>
      <c r="F900" s="38" t="s">
        <v>2870</v>
      </c>
      <c r="G900" s="38"/>
      <c r="H900" s="38"/>
      <c r="I900" s="44">
        <v>16.760000000000002</v>
      </c>
      <c r="J900" s="16" t="s">
        <v>130</v>
      </c>
      <c r="N900" s="136" t="s">
        <v>217</v>
      </c>
      <c r="O900" s="137">
        <v>397</v>
      </c>
    </row>
    <row r="901" spans="1:15" ht="15" customHeight="1">
      <c r="A901" s="15" t="str">
        <f t="shared" si="20"/>
        <v>N</v>
      </c>
      <c r="B901" s="35"/>
      <c r="C901" s="38" t="s">
        <v>1386</v>
      </c>
      <c r="D901" s="38" t="s">
        <v>2871</v>
      </c>
      <c r="E901" s="38"/>
      <c r="F901" s="38" t="s">
        <v>2872</v>
      </c>
      <c r="G901" s="38"/>
      <c r="H901" s="38"/>
      <c r="I901" s="44">
        <v>1.83</v>
      </c>
      <c r="J901" s="16" t="s">
        <v>130</v>
      </c>
      <c r="N901" s="136" t="s">
        <v>218</v>
      </c>
      <c r="O901" s="137">
        <v>398</v>
      </c>
    </row>
    <row r="902" spans="1:15" ht="15" customHeight="1">
      <c r="A902" s="15" t="str">
        <f t="shared" si="20"/>
        <v>N</v>
      </c>
      <c r="B902" s="35"/>
      <c r="C902" s="38" t="s">
        <v>1386</v>
      </c>
      <c r="D902" s="38" t="s">
        <v>2873</v>
      </c>
      <c r="E902" s="38"/>
      <c r="F902" s="38" t="s">
        <v>2874</v>
      </c>
      <c r="G902" s="38"/>
      <c r="H902" s="38"/>
      <c r="I902" s="44">
        <v>18.18</v>
      </c>
      <c r="J902" s="16" t="s">
        <v>130</v>
      </c>
      <c r="N902" s="136" t="s">
        <v>219</v>
      </c>
      <c r="O902" s="137">
        <v>399</v>
      </c>
    </row>
    <row r="903" spans="1:15" ht="15" customHeight="1">
      <c r="A903" s="15" t="str">
        <f t="shared" si="20"/>
        <v>N</v>
      </c>
      <c r="B903" s="35"/>
      <c r="C903" s="38" t="s">
        <v>1386</v>
      </c>
      <c r="D903" s="38" t="s">
        <v>2875</v>
      </c>
      <c r="E903" s="38"/>
      <c r="F903" s="38" t="s">
        <v>2876</v>
      </c>
      <c r="G903" s="38"/>
      <c r="H903" s="38"/>
      <c r="I903" s="44">
        <v>3.36</v>
      </c>
      <c r="J903" s="16" t="s">
        <v>130</v>
      </c>
      <c r="N903" s="136" t="s">
        <v>220</v>
      </c>
      <c r="O903" s="137">
        <v>400</v>
      </c>
    </row>
    <row r="904" spans="1:15" ht="15" customHeight="1">
      <c r="A904" s="15" t="str">
        <f t="shared" si="20"/>
        <v>N</v>
      </c>
      <c r="B904" s="35"/>
      <c r="C904" s="38" t="s">
        <v>1386</v>
      </c>
      <c r="D904" s="38" t="s">
        <v>2877</v>
      </c>
      <c r="E904" s="38"/>
      <c r="F904" s="38" t="s">
        <v>2878</v>
      </c>
      <c r="G904" s="38"/>
      <c r="H904" s="38"/>
      <c r="I904" s="44">
        <v>42.51</v>
      </c>
      <c r="J904" s="16" t="s">
        <v>130</v>
      </c>
      <c r="N904" s="136" t="s">
        <v>221</v>
      </c>
      <c r="O904" s="137">
        <v>401</v>
      </c>
    </row>
    <row r="905" spans="1:15" ht="15" customHeight="1">
      <c r="A905" s="15" t="str">
        <f t="shared" si="20"/>
        <v>N</v>
      </c>
      <c r="B905" s="35"/>
      <c r="C905" s="38" t="s">
        <v>1386</v>
      </c>
      <c r="D905" s="38" t="s">
        <v>2879</v>
      </c>
      <c r="E905" s="38"/>
      <c r="F905" s="38" t="s">
        <v>2880</v>
      </c>
      <c r="G905" s="38"/>
      <c r="H905" s="38"/>
      <c r="I905" s="44">
        <v>8.3800000000000008</v>
      </c>
      <c r="J905" s="16" t="s">
        <v>130</v>
      </c>
      <c r="N905" s="136" t="s">
        <v>222</v>
      </c>
      <c r="O905" s="137">
        <v>402</v>
      </c>
    </row>
    <row r="906" spans="1:15" ht="15" customHeight="1">
      <c r="A906" s="15" t="str">
        <f t="shared" si="20"/>
        <v>N</v>
      </c>
      <c r="B906" s="35"/>
      <c r="C906" s="38" t="s">
        <v>1386</v>
      </c>
      <c r="D906" s="38" t="s">
        <v>2881</v>
      </c>
      <c r="E906" s="38"/>
      <c r="F906" s="38" t="s">
        <v>2882</v>
      </c>
      <c r="G906" s="38"/>
      <c r="H906" s="38"/>
      <c r="I906" s="44">
        <v>8.3800000000000008</v>
      </c>
      <c r="J906" s="16" t="s">
        <v>130</v>
      </c>
      <c r="N906" s="136" t="s">
        <v>223</v>
      </c>
      <c r="O906" s="137">
        <v>403</v>
      </c>
    </row>
    <row r="907" spans="1:15" ht="15" customHeight="1">
      <c r="A907" s="15" t="str">
        <f t="shared" si="20"/>
        <v>N</v>
      </c>
      <c r="B907" s="35"/>
      <c r="C907" s="38" t="s">
        <v>1386</v>
      </c>
      <c r="D907" s="38" t="s">
        <v>9918</v>
      </c>
      <c r="E907" s="38"/>
      <c r="F907" s="38" t="s">
        <v>9919</v>
      </c>
      <c r="G907" s="38"/>
      <c r="H907" s="38"/>
      <c r="I907" s="44">
        <v>2.35</v>
      </c>
      <c r="J907" s="16" t="s">
        <v>130</v>
      </c>
      <c r="N907" s="136" t="s">
        <v>224</v>
      </c>
      <c r="O907" s="137">
        <v>404</v>
      </c>
    </row>
    <row r="908" spans="1:15" ht="15" customHeight="1">
      <c r="A908" s="15" t="str">
        <f t="shared" si="20"/>
        <v>N</v>
      </c>
      <c r="B908" s="35"/>
      <c r="C908" s="38" t="s">
        <v>1386</v>
      </c>
      <c r="D908" s="38" t="s">
        <v>2883</v>
      </c>
      <c r="E908" s="38"/>
      <c r="F908" s="38" t="s">
        <v>2884</v>
      </c>
      <c r="G908" s="38"/>
      <c r="H908" s="38"/>
      <c r="I908" s="44">
        <v>8.3800000000000008</v>
      </c>
      <c r="J908" s="16" t="s">
        <v>130</v>
      </c>
      <c r="N908" s="136" t="s">
        <v>221</v>
      </c>
      <c r="O908" s="137">
        <v>405</v>
      </c>
    </row>
    <row r="909" spans="1:15" ht="15" customHeight="1">
      <c r="A909" s="15" t="str">
        <f t="shared" si="20"/>
        <v>N</v>
      </c>
      <c r="B909" s="35"/>
      <c r="C909" s="38" t="s">
        <v>1386</v>
      </c>
      <c r="D909" s="38" t="s">
        <v>2885</v>
      </c>
      <c r="E909" s="38"/>
      <c r="F909" s="38" t="s">
        <v>2886</v>
      </c>
      <c r="G909" s="38"/>
      <c r="H909" s="38"/>
      <c r="I909" s="44">
        <v>2.84</v>
      </c>
      <c r="J909" s="16" t="s">
        <v>130</v>
      </c>
      <c r="N909" s="136" t="s">
        <v>222</v>
      </c>
      <c r="O909" s="137">
        <v>406</v>
      </c>
    </row>
    <row r="910" spans="1:15" ht="15" customHeight="1">
      <c r="A910" s="15" t="str">
        <f t="shared" si="20"/>
        <v>N</v>
      </c>
      <c r="B910" s="35"/>
      <c r="C910" s="38" t="s">
        <v>1386</v>
      </c>
      <c r="D910" s="38" t="s">
        <v>2887</v>
      </c>
      <c r="E910" s="38"/>
      <c r="F910" s="38" t="s">
        <v>2888</v>
      </c>
      <c r="G910" s="38"/>
      <c r="H910" s="38"/>
      <c r="I910" s="44">
        <v>1.05</v>
      </c>
      <c r="J910" s="16" t="s">
        <v>130</v>
      </c>
      <c r="N910" s="136" t="s">
        <v>225</v>
      </c>
      <c r="O910" s="137">
        <v>407</v>
      </c>
    </row>
    <row r="911" spans="1:15" ht="15" customHeight="1">
      <c r="A911" s="15" t="str">
        <f t="shared" si="20"/>
        <v>N</v>
      </c>
      <c r="B911" s="35"/>
      <c r="C911" s="38"/>
      <c r="D911" s="38"/>
      <c r="E911" s="38"/>
      <c r="F911" s="38"/>
      <c r="G911" s="38"/>
      <c r="H911" s="38"/>
      <c r="I911" s="44"/>
      <c r="J911" s="16" t="s">
        <v>130</v>
      </c>
      <c r="N911" s="136" t="s">
        <v>226</v>
      </c>
      <c r="O911" s="137">
        <v>408</v>
      </c>
    </row>
    <row r="912" spans="1:15" ht="15" customHeight="1">
      <c r="A912" s="15" t="str">
        <f t="shared" si="20"/>
        <v>N</v>
      </c>
      <c r="B912" s="35"/>
      <c r="C912" s="35"/>
      <c r="D912" s="35"/>
      <c r="E912" s="35"/>
      <c r="F912" s="35"/>
      <c r="G912" s="35"/>
      <c r="H912" s="35"/>
      <c r="I912" s="35"/>
      <c r="J912" s="16" t="s">
        <v>130</v>
      </c>
      <c r="N912" s="136" t="s">
        <v>227</v>
      </c>
      <c r="O912" s="137">
        <v>409</v>
      </c>
    </row>
    <row r="913" spans="1:15" ht="15" customHeight="1">
      <c r="A913" s="15">
        <v>315</v>
      </c>
      <c r="B913" s="38" t="s">
        <v>2889</v>
      </c>
      <c r="C913" s="35"/>
      <c r="D913" s="38" t="s">
        <v>2890</v>
      </c>
      <c r="E913" s="38"/>
      <c r="F913" s="35"/>
      <c r="G913" s="35"/>
      <c r="H913" s="35"/>
      <c r="I913" s="50">
        <f>SUM(I914:I921)</f>
        <v>191.45999999999998</v>
      </c>
      <c r="J913" s="16" t="s">
        <v>130</v>
      </c>
      <c r="N913" s="136" t="s">
        <v>228</v>
      </c>
      <c r="O913" s="137">
        <v>410</v>
      </c>
    </row>
    <row r="914" spans="1:15" ht="15" customHeight="1">
      <c r="A914" s="15" t="str">
        <f t="shared" ref="A914:A922" si="21">IFERROR((VLOOKUP(J914,N:O,2,0)),0)</f>
        <v>N</v>
      </c>
      <c r="B914" s="35"/>
      <c r="C914" s="38" t="s">
        <v>1386</v>
      </c>
      <c r="D914" s="38" t="s">
        <v>2891</v>
      </c>
      <c r="E914" s="38"/>
      <c r="F914" s="38" t="s">
        <v>2892</v>
      </c>
      <c r="G914" s="38"/>
      <c r="H914" s="38"/>
      <c r="I914" s="44">
        <v>22.17</v>
      </c>
      <c r="J914" s="16" t="s">
        <v>130</v>
      </c>
      <c r="N914" s="136" t="s">
        <v>229</v>
      </c>
      <c r="O914" s="137">
        <v>411</v>
      </c>
    </row>
    <row r="915" spans="1:15" ht="15" customHeight="1">
      <c r="A915" s="15" t="str">
        <f t="shared" si="21"/>
        <v>N</v>
      </c>
      <c r="B915" s="35"/>
      <c r="C915" s="38" t="s">
        <v>1386</v>
      </c>
      <c r="D915" s="38" t="s">
        <v>2893</v>
      </c>
      <c r="E915" s="38"/>
      <c r="F915" s="38" t="s">
        <v>2894</v>
      </c>
      <c r="G915" s="38"/>
      <c r="H915" s="38"/>
      <c r="I915" s="44">
        <v>25.59</v>
      </c>
      <c r="J915" s="16" t="s">
        <v>130</v>
      </c>
      <c r="N915" s="136" t="s">
        <v>230</v>
      </c>
      <c r="O915" s="137">
        <v>412</v>
      </c>
    </row>
    <row r="916" spans="1:15" ht="15" customHeight="1">
      <c r="A916" s="15" t="str">
        <f t="shared" si="21"/>
        <v>N</v>
      </c>
      <c r="B916" s="35"/>
      <c r="C916" s="38" t="s">
        <v>1386</v>
      </c>
      <c r="D916" s="38" t="s">
        <v>2895</v>
      </c>
      <c r="E916" s="38"/>
      <c r="F916" s="38" t="s">
        <v>2896</v>
      </c>
      <c r="G916" s="38"/>
      <c r="H916" s="38"/>
      <c r="I916" s="44">
        <v>26.28</v>
      </c>
      <c r="J916" s="16" t="s">
        <v>130</v>
      </c>
      <c r="N916" s="136" t="s">
        <v>231</v>
      </c>
      <c r="O916" s="137">
        <v>413</v>
      </c>
    </row>
    <row r="917" spans="1:15" ht="15" customHeight="1">
      <c r="A917" s="15" t="str">
        <f t="shared" si="21"/>
        <v>N</v>
      </c>
      <c r="B917" s="35"/>
      <c r="C917" s="38" t="s">
        <v>1386</v>
      </c>
      <c r="D917" s="38" t="s">
        <v>2897</v>
      </c>
      <c r="E917" s="38"/>
      <c r="F917" s="38" t="s">
        <v>2898</v>
      </c>
      <c r="G917" s="38"/>
      <c r="H917" s="38"/>
      <c r="I917" s="44">
        <v>25.24</v>
      </c>
      <c r="J917" s="16" t="s">
        <v>130</v>
      </c>
      <c r="N917" s="136" t="s">
        <v>232</v>
      </c>
      <c r="O917" s="137">
        <v>414</v>
      </c>
    </row>
    <row r="918" spans="1:15" ht="15" customHeight="1">
      <c r="A918" s="15" t="str">
        <f t="shared" si="21"/>
        <v>N</v>
      </c>
      <c r="B918" s="35"/>
      <c r="C918" s="38" t="s">
        <v>1386</v>
      </c>
      <c r="D918" s="38" t="s">
        <v>2899</v>
      </c>
      <c r="E918" s="38"/>
      <c r="F918" s="38" t="s">
        <v>2900</v>
      </c>
      <c r="G918" s="38"/>
      <c r="H918" s="38"/>
      <c r="I918" s="44">
        <v>8.3800000000000008</v>
      </c>
      <c r="J918" s="16" t="s">
        <v>130</v>
      </c>
      <c r="N918" s="136" t="s">
        <v>231</v>
      </c>
      <c r="O918" s="137">
        <v>415</v>
      </c>
    </row>
    <row r="919" spans="1:15" ht="15" customHeight="1">
      <c r="A919" s="15" t="str">
        <f t="shared" si="21"/>
        <v>N</v>
      </c>
      <c r="B919" s="35"/>
      <c r="C919" s="38" t="s">
        <v>1386</v>
      </c>
      <c r="D919" s="38" t="s">
        <v>2901</v>
      </c>
      <c r="E919" s="38"/>
      <c r="F919" s="38" t="s">
        <v>2902</v>
      </c>
      <c r="G919" s="38"/>
      <c r="H919" s="38"/>
      <c r="I919" s="44">
        <v>83.8</v>
      </c>
      <c r="J919" s="16" t="s">
        <v>130</v>
      </c>
      <c r="N919" s="136" t="s">
        <v>233</v>
      </c>
      <c r="O919" s="137">
        <v>416</v>
      </c>
    </row>
    <row r="920" spans="1:15" ht="15" customHeight="1">
      <c r="A920" s="15" t="str">
        <f t="shared" si="21"/>
        <v>N</v>
      </c>
      <c r="B920" s="35"/>
      <c r="C920" s="38" t="s">
        <v>1386</v>
      </c>
      <c r="D920" s="38" t="s">
        <v>2903</v>
      </c>
      <c r="E920" s="38"/>
      <c r="F920" s="38" t="s">
        <v>2904</v>
      </c>
      <c r="G920" s="38"/>
      <c r="H920" s="38"/>
      <c r="I920" s="44">
        <v>8.3800000000000008</v>
      </c>
      <c r="J920" s="16" t="s">
        <v>130</v>
      </c>
      <c r="N920" s="136" t="s">
        <v>231</v>
      </c>
      <c r="O920" s="137">
        <v>417</v>
      </c>
    </row>
    <row r="921" spans="1:15" ht="15" customHeight="1">
      <c r="A921" s="15" t="str">
        <f t="shared" si="21"/>
        <v>N</v>
      </c>
      <c r="B921" s="35"/>
      <c r="C921" s="38" t="s">
        <v>1386</v>
      </c>
      <c r="D921" s="38" t="s">
        <v>2905</v>
      </c>
      <c r="E921" s="38"/>
      <c r="F921" s="38" t="s">
        <v>2906</v>
      </c>
      <c r="G921" s="38"/>
      <c r="H921" s="38"/>
      <c r="I921" s="44">
        <v>-8.3800000000000008</v>
      </c>
      <c r="J921" s="16" t="s">
        <v>130</v>
      </c>
      <c r="N921" s="136" t="s">
        <v>234</v>
      </c>
      <c r="O921" s="137">
        <v>418</v>
      </c>
    </row>
    <row r="922" spans="1:15" ht="15" customHeight="1">
      <c r="A922" s="15" t="str">
        <f t="shared" si="21"/>
        <v>N</v>
      </c>
      <c r="B922" s="35"/>
      <c r="C922" s="35"/>
      <c r="D922" s="35"/>
      <c r="E922" s="35"/>
      <c r="F922" s="35"/>
      <c r="G922" s="35"/>
      <c r="H922" s="35"/>
      <c r="I922" s="35"/>
      <c r="J922" s="16" t="s">
        <v>130</v>
      </c>
      <c r="N922" s="136" t="s">
        <v>235</v>
      </c>
      <c r="O922" s="137">
        <v>419</v>
      </c>
    </row>
    <row r="923" spans="1:15" ht="15" customHeight="1">
      <c r="A923" s="15">
        <v>315</v>
      </c>
      <c r="B923" s="38" t="s">
        <v>2907</v>
      </c>
      <c r="C923" s="35"/>
      <c r="D923" s="38" t="s">
        <v>2908</v>
      </c>
      <c r="E923" s="38"/>
      <c r="F923" s="35"/>
      <c r="G923" s="35"/>
      <c r="H923" s="35"/>
      <c r="I923" s="50">
        <f>SUM(I924:I1032)</f>
        <v>3435.6800000000021</v>
      </c>
      <c r="J923" s="16" t="s">
        <v>130</v>
      </c>
      <c r="N923" s="136" t="s">
        <v>236</v>
      </c>
      <c r="O923" s="137">
        <v>420</v>
      </c>
    </row>
    <row r="924" spans="1:15" ht="15" customHeight="1">
      <c r="A924" s="15" t="str">
        <f t="shared" ref="A924:A987" si="22">IFERROR((VLOOKUP(J924,N:O,2,0)),0)</f>
        <v>N</v>
      </c>
      <c r="B924" s="35"/>
      <c r="C924" s="38" t="s">
        <v>1386</v>
      </c>
      <c r="D924" s="38" t="s">
        <v>9920</v>
      </c>
      <c r="E924" s="38"/>
      <c r="F924" s="38" t="s">
        <v>9921</v>
      </c>
      <c r="G924" s="38"/>
      <c r="H924" s="38"/>
      <c r="I924" s="44">
        <v>-1.68</v>
      </c>
      <c r="J924" s="16" t="s">
        <v>130</v>
      </c>
      <c r="N924" s="136" t="s">
        <v>237</v>
      </c>
      <c r="O924" s="137">
        <v>421</v>
      </c>
    </row>
    <row r="925" spans="1:15" ht="15" customHeight="1">
      <c r="A925" s="15" t="str">
        <f t="shared" si="22"/>
        <v>N</v>
      </c>
      <c r="B925" s="35"/>
      <c r="C925" s="38" t="s">
        <v>1386</v>
      </c>
      <c r="D925" s="38" t="s">
        <v>2909</v>
      </c>
      <c r="E925" s="38"/>
      <c r="F925" s="38" t="s">
        <v>2910</v>
      </c>
      <c r="G925" s="38"/>
      <c r="H925" s="38"/>
      <c r="I925" s="44">
        <v>891.69</v>
      </c>
      <c r="J925" s="16" t="s">
        <v>130</v>
      </c>
      <c r="N925" s="138" t="s">
        <v>585</v>
      </c>
      <c r="O925" s="137">
        <v>422</v>
      </c>
    </row>
    <row r="926" spans="1:15" ht="15" customHeight="1">
      <c r="A926" s="15" t="str">
        <f t="shared" si="22"/>
        <v>N</v>
      </c>
      <c r="B926" s="35"/>
      <c r="C926" s="38" t="s">
        <v>1386</v>
      </c>
      <c r="D926" s="38" t="s">
        <v>2911</v>
      </c>
      <c r="E926" s="38"/>
      <c r="F926" s="38" t="s">
        <v>2912</v>
      </c>
      <c r="G926" s="38"/>
      <c r="H926" s="38"/>
      <c r="I926" s="44">
        <v>25.14</v>
      </c>
      <c r="J926" s="16" t="s">
        <v>130</v>
      </c>
      <c r="N926" s="136" t="s">
        <v>238</v>
      </c>
      <c r="O926" s="137">
        <v>423</v>
      </c>
    </row>
    <row r="927" spans="1:15" ht="15" customHeight="1">
      <c r="A927" s="15" t="str">
        <f t="shared" si="22"/>
        <v>N</v>
      </c>
      <c r="B927" s="35"/>
      <c r="C927" s="38" t="s">
        <v>1386</v>
      </c>
      <c r="D927" s="38" t="s">
        <v>2913</v>
      </c>
      <c r="E927" s="38"/>
      <c r="F927" s="38" t="s">
        <v>2914</v>
      </c>
      <c r="G927" s="38"/>
      <c r="H927" s="38"/>
      <c r="I927" s="44">
        <v>3.38</v>
      </c>
      <c r="J927" s="16" t="s">
        <v>130</v>
      </c>
      <c r="N927" s="136" t="s">
        <v>239</v>
      </c>
      <c r="O927" s="137">
        <v>424</v>
      </c>
    </row>
    <row r="928" spans="1:15" ht="15" customHeight="1">
      <c r="A928" s="15" t="str">
        <f t="shared" si="22"/>
        <v>N</v>
      </c>
      <c r="B928" s="35"/>
      <c r="C928" s="38" t="s">
        <v>1386</v>
      </c>
      <c r="D928" s="38" t="s">
        <v>2915</v>
      </c>
      <c r="E928" s="38"/>
      <c r="F928" s="38" t="s">
        <v>2916</v>
      </c>
      <c r="G928" s="38"/>
      <c r="H928" s="38"/>
      <c r="I928" s="44">
        <v>26.77</v>
      </c>
      <c r="J928" s="16" t="s">
        <v>130</v>
      </c>
      <c r="N928" s="138" t="s">
        <v>586</v>
      </c>
      <c r="O928" s="139">
        <v>425</v>
      </c>
    </row>
    <row r="929" spans="1:15" ht="15" customHeight="1">
      <c r="A929" s="15" t="str">
        <f t="shared" si="22"/>
        <v>N</v>
      </c>
      <c r="B929" s="35"/>
      <c r="C929" s="38" t="s">
        <v>1386</v>
      </c>
      <c r="D929" s="38" t="s">
        <v>2917</v>
      </c>
      <c r="E929" s="38"/>
      <c r="F929" s="38" t="s">
        <v>2918</v>
      </c>
      <c r="G929" s="38"/>
      <c r="H929" s="38"/>
      <c r="I929" s="44">
        <v>8.3800000000000008</v>
      </c>
      <c r="J929" s="16" t="s">
        <v>130</v>
      </c>
      <c r="N929" s="136" t="s">
        <v>240</v>
      </c>
      <c r="O929" s="137">
        <v>426</v>
      </c>
    </row>
    <row r="930" spans="1:15" ht="15" customHeight="1">
      <c r="A930" s="15" t="str">
        <f t="shared" si="22"/>
        <v>N</v>
      </c>
      <c r="B930" s="35"/>
      <c r="C930" s="38" t="s">
        <v>1386</v>
      </c>
      <c r="D930" s="38" t="s">
        <v>2919</v>
      </c>
      <c r="E930" s="38"/>
      <c r="F930" s="38" t="s">
        <v>2920</v>
      </c>
      <c r="G930" s="38"/>
      <c r="H930" s="38"/>
      <c r="I930" s="44">
        <v>4.1900000000000004</v>
      </c>
      <c r="J930" s="16" t="s">
        <v>130</v>
      </c>
      <c r="N930" s="136" t="s">
        <v>241</v>
      </c>
      <c r="O930" s="137">
        <v>427</v>
      </c>
    </row>
    <row r="931" spans="1:15" ht="15" customHeight="1">
      <c r="A931" s="15" t="str">
        <f t="shared" si="22"/>
        <v>N</v>
      </c>
      <c r="B931" s="35"/>
      <c r="C931" s="38" t="s">
        <v>1386</v>
      </c>
      <c r="D931" s="38" t="s">
        <v>2921</v>
      </c>
      <c r="E931" s="38"/>
      <c r="F931" s="38" t="s">
        <v>2922</v>
      </c>
      <c r="G931" s="38"/>
      <c r="H931" s="38"/>
      <c r="I931" s="44">
        <v>25.14</v>
      </c>
      <c r="J931" s="16" t="s">
        <v>130</v>
      </c>
      <c r="N931" s="138" t="s">
        <v>587</v>
      </c>
      <c r="O931" s="137">
        <v>428</v>
      </c>
    </row>
    <row r="932" spans="1:15" ht="15" customHeight="1">
      <c r="A932" s="15" t="str">
        <f t="shared" si="22"/>
        <v>N</v>
      </c>
      <c r="B932" s="35"/>
      <c r="C932" s="38" t="s">
        <v>1386</v>
      </c>
      <c r="D932" s="38" t="s">
        <v>2923</v>
      </c>
      <c r="E932" s="38"/>
      <c r="F932" s="38" t="s">
        <v>2924</v>
      </c>
      <c r="G932" s="38"/>
      <c r="H932" s="38"/>
      <c r="I932" s="44">
        <v>16.760000000000002</v>
      </c>
      <c r="J932" s="16" t="s">
        <v>130</v>
      </c>
      <c r="N932" s="136" t="s">
        <v>242</v>
      </c>
      <c r="O932" s="137">
        <v>429</v>
      </c>
    </row>
    <row r="933" spans="1:15" ht="15" customHeight="1">
      <c r="A933" s="15" t="str">
        <f t="shared" si="22"/>
        <v>N</v>
      </c>
      <c r="B933" s="35"/>
      <c r="C933" s="38" t="s">
        <v>1386</v>
      </c>
      <c r="D933" s="38" t="s">
        <v>2925</v>
      </c>
      <c r="E933" s="38"/>
      <c r="F933" s="38" t="s">
        <v>2926</v>
      </c>
      <c r="G933" s="38"/>
      <c r="H933" s="38"/>
      <c r="I933" s="44">
        <v>25.14</v>
      </c>
      <c r="J933" s="16" t="s">
        <v>130</v>
      </c>
      <c r="N933" s="136" t="s">
        <v>243</v>
      </c>
      <c r="O933" s="137">
        <v>430</v>
      </c>
    </row>
    <row r="934" spans="1:15" ht="15" customHeight="1">
      <c r="A934" s="15" t="str">
        <f t="shared" si="22"/>
        <v>N</v>
      </c>
      <c r="B934" s="35"/>
      <c r="C934" s="38" t="s">
        <v>1386</v>
      </c>
      <c r="D934" s="38" t="s">
        <v>9922</v>
      </c>
      <c r="E934" s="38"/>
      <c r="F934" s="38" t="s">
        <v>9923</v>
      </c>
      <c r="G934" s="38"/>
      <c r="H934" s="38"/>
      <c r="I934" s="44">
        <v>10.96</v>
      </c>
      <c r="J934" s="16" t="s">
        <v>130</v>
      </c>
      <c r="N934" s="138" t="s">
        <v>588</v>
      </c>
      <c r="O934" s="137">
        <v>431</v>
      </c>
    </row>
    <row r="935" spans="1:15" ht="15" customHeight="1">
      <c r="A935" s="15" t="str">
        <f t="shared" si="22"/>
        <v>N</v>
      </c>
      <c r="B935" s="35"/>
      <c r="C935" s="38" t="s">
        <v>1386</v>
      </c>
      <c r="D935" s="38" t="s">
        <v>2927</v>
      </c>
      <c r="E935" s="38"/>
      <c r="F935" s="38" t="s">
        <v>2928</v>
      </c>
      <c r="G935" s="38"/>
      <c r="H935" s="38"/>
      <c r="I935" s="44">
        <v>0.78</v>
      </c>
      <c r="J935" s="16" t="s">
        <v>130</v>
      </c>
      <c r="N935" s="136" t="s">
        <v>244</v>
      </c>
      <c r="O935" s="137">
        <v>432</v>
      </c>
    </row>
    <row r="936" spans="1:15" ht="15" customHeight="1">
      <c r="A936" s="15" t="str">
        <f t="shared" si="22"/>
        <v>N</v>
      </c>
      <c r="B936" s="35"/>
      <c r="C936" s="38" t="s">
        <v>1386</v>
      </c>
      <c r="D936" s="38" t="s">
        <v>2929</v>
      </c>
      <c r="E936" s="38"/>
      <c r="F936" s="38" t="s">
        <v>2930</v>
      </c>
      <c r="G936" s="38"/>
      <c r="H936" s="38"/>
      <c r="I936" s="44">
        <v>1.4</v>
      </c>
      <c r="J936" s="16" t="s">
        <v>130</v>
      </c>
      <c r="N936" s="136" t="s">
        <v>245</v>
      </c>
      <c r="O936" s="137">
        <v>433</v>
      </c>
    </row>
    <row r="937" spans="1:15" ht="15" customHeight="1">
      <c r="A937" s="15" t="str">
        <f t="shared" si="22"/>
        <v>N</v>
      </c>
      <c r="B937" s="35"/>
      <c r="C937" s="38" t="s">
        <v>1386</v>
      </c>
      <c r="D937" s="38" t="s">
        <v>2931</v>
      </c>
      <c r="E937" s="38"/>
      <c r="F937" s="38" t="s">
        <v>2932</v>
      </c>
      <c r="G937" s="38"/>
      <c r="H937" s="38"/>
      <c r="I937" s="44">
        <v>35.770000000000003</v>
      </c>
      <c r="J937" s="16" t="s">
        <v>130</v>
      </c>
      <c r="N937" s="136" t="s">
        <v>246</v>
      </c>
      <c r="O937" s="137">
        <v>434</v>
      </c>
    </row>
    <row r="938" spans="1:15" ht="15" customHeight="1">
      <c r="A938" s="15" t="str">
        <f t="shared" si="22"/>
        <v>N</v>
      </c>
      <c r="B938" s="35"/>
      <c r="C938" s="38" t="s">
        <v>1386</v>
      </c>
      <c r="D938" s="38" t="s">
        <v>2933</v>
      </c>
      <c r="E938" s="38"/>
      <c r="F938" s="38" t="s">
        <v>2934</v>
      </c>
      <c r="G938" s="38"/>
      <c r="H938" s="38"/>
      <c r="I938" s="44">
        <v>25.14</v>
      </c>
      <c r="J938" s="16" t="s">
        <v>130</v>
      </c>
      <c r="N938" s="136" t="s">
        <v>247</v>
      </c>
      <c r="O938" s="137">
        <v>435</v>
      </c>
    </row>
    <row r="939" spans="1:15" ht="15" customHeight="1">
      <c r="A939" s="15" t="str">
        <f t="shared" si="22"/>
        <v>N</v>
      </c>
      <c r="B939" s="35"/>
      <c r="C939" s="38" t="s">
        <v>1386</v>
      </c>
      <c r="D939" s="38" t="s">
        <v>2935</v>
      </c>
      <c r="E939" s="38"/>
      <c r="F939" s="38" t="s">
        <v>2936</v>
      </c>
      <c r="G939" s="38"/>
      <c r="H939" s="38"/>
      <c r="I939" s="44">
        <v>-8.68</v>
      </c>
      <c r="J939" s="16" t="s">
        <v>130</v>
      </c>
      <c r="N939" s="136" t="s">
        <v>248</v>
      </c>
      <c r="O939" s="137">
        <v>436</v>
      </c>
    </row>
    <row r="940" spans="1:15" ht="15" customHeight="1">
      <c r="A940" s="15" t="str">
        <f t="shared" si="22"/>
        <v>N</v>
      </c>
      <c r="B940" s="35"/>
      <c r="C940" s="38" t="s">
        <v>1386</v>
      </c>
      <c r="D940" s="38" t="s">
        <v>2937</v>
      </c>
      <c r="E940" s="38"/>
      <c r="F940" s="38" t="s">
        <v>2938</v>
      </c>
      <c r="G940" s="38"/>
      <c r="H940" s="38"/>
      <c r="I940" s="44">
        <v>8.3800000000000008</v>
      </c>
      <c r="J940" s="16" t="s">
        <v>130</v>
      </c>
      <c r="N940" s="136" t="s">
        <v>249</v>
      </c>
      <c r="O940" s="137">
        <v>437</v>
      </c>
    </row>
    <row r="941" spans="1:15" ht="15" customHeight="1">
      <c r="A941" s="15" t="str">
        <f t="shared" si="22"/>
        <v>N</v>
      </c>
      <c r="B941" s="35"/>
      <c r="C941" s="38" t="s">
        <v>1386</v>
      </c>
      <c r="D941" s="38" t="s">
        <v>2939</v>
      </c>
      <c r="E941" s="38"/>
      <c r="F941" s="38" t="s">
        <v>2940</v>
      </c>
      <c r="G941" s="38"/>
      <c r="H941" s="38"/>
      <c r="I941" s="44">
        <v>8.3800000000000008</v>
      </c>
      <c r="J941" s="16" t="s">
        <v>130</v>
      </c>
      <c r="N941" s="136" t="s">
        <v>250</v>
      </c>
      <c r="O941" s="137">
        <v>438</v>
      </c>
    </row>
    <row r="942" spans="1:15" ht="15" customHeight="1">
      <c r="A942" s="15" t="str">
        <f t="shared" si="22"/>
        <v>N</v>
      </c>
      <c r="B942" s="35"/>
      <c r="C942" s="38" t="s">
        <v>1386</v>
      </c>
      <c r="D942" s="38" t="s">
        <v>2941</v>
      </c>
      <c r="E942" s="38"/>
      <c r="F942" s="38" t="s">
        <v>2942</v>
      </c>
      <c r="G942" s="38"/>
      <c r="H942" s="38"/>
      <c r="I942" s="44">
        <v>50.28</v>
      </c>
      <c r="J942" s="16" t="s">
        <v>130</v>
      </c>
      <c r="N942" s="136" t="s">
        <v>251</v>
      </c>
      <c r="O942" s="137">
        <v>439</v>
      </c>
    </row>
    <row r="943" spans="1:15" ht="15" customHeight="1">
      <c r="A943" s="15" t="str">
        <f t="shared" si="22"/>
        <v>N</v>
      </c>
      <c r="B943" s="35"/>
      <c r="C943" s="38" t="s">
        <v>1386</v>
      </c>
      <c r="D943" s="38" t="s">
        <v>2943</v>
      </c>
      <c r="E943" s="38"/>
      <c r="F943" s="38" t="s">
        <v>2944</v>
      </c>
      <c r="G943" s="38"/>
      <c r="H943" s="38"/>
      <c r="I943" s="44">
        <v>9.31</v>
      </c>
      <c r="J943" s="16" t="s">
        <v>130</v>
      </c>
      <c r="N943" s="136" t="s">
        <v>252</v>
      </c>
      <c r="O943" s="137">
        <v>440</v>
      </c>
    </row>
    <row r="944" spans="1:15" ht="15" customHeight="1">
      <c r="A944" s="15" t="str">
        <f t="shared" si="22"/>
        <v>N</v>
      </c>
      <c r="B944" s="35"/>
      <c r="C944" s="38" t="s">
        <v>1386</v>
      </c>
      <c r="D944" s="38" t="s">
        <v>2945</v>
      </c>
      <c r="E944" s="38"/>
      <c r="F944" s="38" t="s">
        <v>2946</v>
      </c>
      <c r="G944" s="38"/>
      <c r="H944" s="38"/>
      <c r="I944" s="44">
        <v>25.25</v>
      </c>
      <c r="J944" s="16" t="s">
        <v>130</v>
      </c>
      <c r="N944" s="136" t="s">
        <v>253</v>
      </c>
      <c r="O944" s="137">
        <v>441</v>
      </c>
    </row>
    <row r="945" spans="1:15" ht="15" customHeight="1">
      <c r="A945" s="15" t="str">
        <f t="shared" si="22"/>
        <v>N</v>
      </c>
      <c r="B945" s="35"/>
      <c r="C945" s="38" t="s">
        <v>1386</v>
      </c>
      <c r="D945" s="38" t="s">
        <v>9924</v>
      </c>
      <c r="E945" s="38"/>
      <c r="F945" s="38" t="s">
        <v>9925</v>
      </c>
      <c r="G945" s="38"/>
      <c r="H945" s="38"/>
      <c r="I945" s="44">
        <v>75.42</v>
      </c>
      <c r="J945" s="16" t="s">
        <v>130</v>
      </c>
      <c r="N945" s="136" t="s">
        <v>254</v>
      </c>
      <c r="O945" s="137">
        <v>442</v>
      </c>
    </row>
    <row r="946" spans="1:15" ht="15" customHeight="1">
      <c r="A946" s="15" t="str">
        <f t="shared" si="22"/>
        <v>N</v>
      </c>
      <c r="B946" s="35"/>
      <c r="C946" s="38" t="s">
        <v>1386</v>
      </c>
      <c r="D946" s="38" t="s">
        <v>2947</v>
      </c>
      <c r="E946" s="38"/>
      <c r="F946" s="38" t="s">
        <v>2948</v>
      </c>
      <c r="G946" s="38"/>
      <c r="H946" s="38"/>
      <c r="I946" s="44">
        <v>25.24</v>
      </c>
      <c r="J946" s="16" t="s">
        <v>130</v>
      </c>
      <c r="N946" s="136" t="s">
        <v>255</v>
      </c>
      <c r="O946" s="137">
        <v>443</v>
      </c>
    </row>
    <row r="947" spans="1:15" ht="15" customHeight="1">
      <c r="A947" s="15" t="str">
        <f t="shared" si="22"/>
        <v>N</v>
      </c>
      <c r="B947" s="35"/>
      <c r="C947" s="38" t="s">
        <v>1386</v>
      </c>
      <c r="D947" s="38" t="s">
        <v>2949</v>
      </c>
      <c r="E947" s="38"/>
      <c r="F947" s="38" t="s">
        <v>2950</v>
      </c>
      <c r="G947" s="38"/>
      <c r="H947" s="38"/>
      <c r="I947" s="44">
        <v>-8.3800000000000008</v>
      </c>
      <c r="J947" s="16" t="s">
        <v>130</v>
      </c>
      <c r="N947" s="136" t="s">
        <v>211</v>
      </c>
      <c r="O947" s="137">
        <v>444</v>
      </c>
    </row>
    <row r="948" spans="1:15" ht="15" customHeight="1">
      <c r="A948" s="15" t="str">
        <f t="shared" si="22"/>
        <v>N</v>
      </c>
      <c r="B948" s="35"/>
      <c r="C948" s="38" t="s">
        <v>1386</v>
      </c>
      <c r="D948" s="38" t="s">
        <v>2951</v>
      </c>
      <c r="E948" s="38"/>
      <c r="F948" s="38" t="s">
        <v>2952</v>
      </c>
      <c r="G948" s="38"/>
      <c r="H948" s="38"/>
      <c r="I948" s="44">
        <v>25.14</v>
      </c>
      <c r="J948" s="16" t="s">
        <v>130</v>
      </c>
      <c r="N948" s="136" t="s">
        <v>256</v>
      </c>
      <c r="O948" s="137">
        <v>445</v>
      </c>
    </row>
    <row r="949" spans="1:15" ht="15" customHeight="1">
      <c r="A949" s="15" t="str">
        <f t="shared" si="22"/>
        <v>N</v>
      </c>
      <c r="B949" s="35"/>
      <c r="C949" s="38" t="s">
        <v>1386</v>
      </c>
      <c r="D949" s="38" t="s">
        <v>2953</v>
      </c>
      <c r="E949" s="38"/>
      <c r="F949" s="38" t="s">
        <v>2954</v>
      </c>
      <c r="G949" s="38"/>
      <c r="H949" s="38"/>
      <c r="I949" s="44">
        <v>11.31</v>
      </c>
      <c r="J949" s="16" t="s">
        <v>130</v>
      </c>
      <c r="N949" s="136" t="s">
        <v>257</v>
      </c>
      <c r="O949" s="137">
        <v>511</v>
      </c>
    </row>
    <row r="950" spans="1:15" ht="15" customHeight="1">
      <c r="A950" s="15" t="str">
        <f t="shared" si="22"/>
        <v>N</v>
      </c>
      <c r="B950" s="35"/>
      <c r="C950" s="38" t="s">
        <v>1386</v>
      </c>
      <c r="D950" s="38" t="s">
        <v>2955</v>
      </c>
      <c r="E950" s="38"/>
      <c r="F950" s="38" t="s">
        <v>2956</v>
      </c>
      <c r="G950" s="38"/>
      <c r="H950" s="38"/>
      <c r="I950" s="44">
        <v>11.98</v>
      </c>
      <c r="J950" s="16" t="s">
        <v>130</v>
      </c>
      <c r="N950" s="136" t="s">
        <v>258</v>
      </c>
      <c r="O950" s="137">
        <v>512</v>
      </c>
    </row>
    <row r="951" spans="1:15" ht="15" customHeight="1">
      <c r="A951" s="15" t="str">
        <f t="shared" si="22"/>
        <v>N</v>
      </c>
      <c r="B951" s="35"/>
      <c r="C951" s="38" t="s">
        <v>1386</v>
      </c>
      <c r="D951" s="38" t="s">
        <v>2957</v>
      </c>
      <c r="E951" s="38"/>
      <c r="F951" s="38" t="s">
        <v>2958</v>
      </c>
      <c r="G951" s="38"/>
      <c r="H951" s="38"/>
      <c r="I951" s="44">
        <v>3.68</v>
      </c>
      <c r="J951" s="16" t="s">
        <v>130</v>
      </c>
      <c r="N951" s="136" t="s">
        <v>259</v>
      </c>
      <c r="O951" s="137">
        <v>513</v>
      </c>
    </row>
    <row r="952" spans="1:15" ht="15" customHeight="1">
      <c r="A952" s="15" t="str">
        <f t="shared" si="22"/>
        <v>N</v>
      </c>
      <c r="B952" s="35"/>
      <c r="C952" s="38" t="s">
        <v>1386</v>
      </c>
      <c r="D952" s="38" t="s">
        <v>2959</v>
      </c>
      <c r="E952" s="38"/>
      <c r="F952" s="38" t="s">
        <v>2960</v>
      </c>
      <c r="G952" s="38"/>
      <c r="H952" s="38"/>
      <c r="I952" s="44">
        <v>6.94</v>
      </c>
      <c r="J952" s="16" t="s">
        <v>130</v>
      </c>
      <c r="N952" s="136" t="s">
        <v>260</v>
      </c>
      <c r="O952" s="137">
        <v>514</v>
      </c>
    </row>
    <row r="953" spans="1:15" ht="15" customHeight="1">
      <c r="A953" s="15" t="str">
        <f t="shared" si="22"/>
        <v>N</v>
      </c>
      <c r="B953" s="35"/>
      <c r="C953" s="38" t="s">
        <v>1386</v>
      </c>
      <c r="D953" s="38" t="s">
        <v>2961</v>
      </c>
      <c r="E953" s="38"/>
      <c r="F953" s="38" t="s">
        <v>2962</v>
      </c>
      <c r="G953" s="38"/>
      <c r="H953" s="38"/>
      <c r="I953" s="44">
        <v>27.15</v>
      </c>
      <c r="J953" s="16" t="s">
        <v>130</v>
      </c>
      <c r="N953" s="136" t="s">
        <v>261</v>
      </c>
      <c r="O953" s="137">
        <v>515</v>
      </c>
    </row>
    <row r="954" spans="1:15" ht="15" customHeight="1">
      <c r="A954" s="15" t="str">
        <f t="shared" si="22"/>
        <v>N</v>
      </c>
      <c r="B954" s="35"/>
      <c r="C954" s="38" t="s">
        <v>1386</v>
      </c>
      <c r="D954" s="38" t="s">
        <v>2963</v>
      </c>
      <c r="E954" s="38"/>
      <c r="F954" s="38" t="s">
        <v>2964</v>
      </c>
      <c r="G954" s="38"/>
      <c r="H954" s="38"/>
      <c r="I954" s="44">
        <v>25.14</v>
      </c>
      <c r="J954" s="16" t="s">
        <v>130</v>
      </c>
      <c r="N954" s="136" t="s">
        <v>262</v>
      </c>
      <c r="O954" s="137">
        <v>516</v>
      </c>
    </row>
    <row r="955" spans="1:15" ht="15" customHeight="1">
      <c r="A955" s="15" t="str">
        <f t="shared" si="22"/>
        <v>N</v>
      </c>
      <c r="B955" s="35"/>
      <c r="C955" s="38" t="s">
        <v>1386</v>
      </c>
      <c r="D955" s="38" t="s">
        <v>2965</v>
      </c>
      <c r="E955" s="38"/>
      <c r="F955" s="38" t="s">
        <v>2966</v>
      </c>
      <c r="G955" s="38"/>
      <c r="H955" s="38"/>
      <c r="I955" s="44">
        <v>0.03</v>
      </c>
      <c r="J955" s="16" t="s">
        <v>130</v>
      </c>
      <c r="N955" s="136" t="s">
        <v>263</v>
      </c>
      <c r="O955" s="137">
        <v>517</v>
      </c>
    </row>
    <row r="956" spans="1:15" ht="15" customHeight="1">
      <c r="A956" s="15" t="str">
        <f t="shared" si="22"/>
        <v>N</v>
      </c>
      <c r="B956" s="35"/>
      <c r="C956" s="38" t="s">
        <v>1386</v>
      </c>
      <c r="D956" s="38" t="s">
        <v>2967</v>
      </c>
      <c r="E956" s="38"/>
      <c r="F956" s="38" t="s">
        <v>2968</v>
      </c>
      <c r="G956" s="38"/>
      <c r="H956" s="38"/>
      <c r="I956" s="44">
        <v>8.3800000000000008</v>
      </c>
      <c r="J956" s="16" t="s">
        <v>130</v>
      </c>
      <c r="N956" s="136" t="s">
        <v>264</v>
      </c>
      <c r="O956" s="137">
        <v>518</v>
      </c>
    </row>
    <row r="957" spans="1:15" ht="15" customHeight="1">
      <c r="A957" s="15" t="str">
        <f t="shared" si="22"/>
        <v>N</v>
      </c>
      <c r="B957" s="35"/>
      <c r="C957" s="38" t="s">
        <v>1386</v>
      </c>
      <c r="D957" s="38" t="s">
        <v>2969</v>
      </c>
      <c r="E957" s="38"/>
      <c r="F957" s="38" t="s">
        <v>2970</v>
      </c>
      <c r="G957" s="38"/>
      <c r="H957" s="38"/>
      <c r="I957" s="44">
        <v>73.22</v>
      </c>
      <c r="J957" s="16" t="s">
        <v>130</v>
      </c>
      <c r="N957" s="136" t="s">
        <v>265</v>
      </c>
      <c r="O957" s="137">
        <v>519</v>
      </c>
    </row>
    <row r="958" spans="1:15" ht="15" customHeight="1">
      <c r="A958" s="15" t="str">
        <f t="shared" si="22"/>
        <v>N</v>
      </c>
      <c r="B958" s="35"/>
      <c r="C958" s="38" t="s">
        <v>1386</v>
      </c>
      <c r="D958" s="38" t="s">
        <v>2971</v>
      </c>
      <c r="E958" s="38"/>
      <c r="F958" s="38" t="s">
        <v>2972</v>
      </c>
      <c r="G958" s="38"/>
      <c r="H958" s="38"/>
      <c r="I958" s="44">
        <v>8.3800000000000008</v>
      </c>
      <c r="J958" s="16" t="s">
        <v>130</v>
      </c>
      <c r="N958" s="136" t="s">
        <v>266</v>
      </c>
      <c r="O958" s="137">
        <v>520</v>
      </c>
    </row>
    <row r="959" spans="1:15" ht="15" customHeight="1">
      <c r="A959" s="15" t="str">
        <f t="shared" si="22"/>
        <v>N</v>
      </c>
      <c r="B959" s="35"/>
      <c r="C959" s="38" t="s">
        <v>1386</v>
      </c>
      <c r="D959" s="38" t="s">
        <v>2973</v>
      </c>
      <c r="E959" s="38"/>
      <c r="F959" s="38" t="s">
        <v>2974</v>
      </c>
      <c r="G959" s="38"/>
      <c r="H959" s="38"/>
      <c r="I959" s="44">
        <v>0.03</v>
      </c>
      <c r="J959" s="16" t="s">
        <v>130</v>
      </c>
      <c r="N959" s="136" t="s">
        <v>267</v>
      </c>
      <c r="O959" s="137">
        <v>521</v>
      </c>
    </row>
    <row r="960" spans="1:15" ht="15" customHeight="1">
      <c r="A960" s="15" t="str">
        <f t="shared" si="22"/>
        <v>N</v>
      </c>
      <c r="B960" s="35"/>
      <c r="C960" s="38" t="s">
        <v>1386</v>
      </c>
      <c r="D960" s="38" t="s">
        <v>2975</v>
      </c>
      <c r="E960" s="38"/>
      <c r="F960" s="38" t="s">
        <v>2976</v>
      </c>
      <c r="G960" s="38"/>
      <c r="H960" s="38"/>
      <c r="I960" s="44">
        <v>25.14</v>
      </c>
      <c r="J960" s="16" t="s">
        <v>130</v>
      </c>
      <c r="N960" s="136" t="s">
        <v>268</v>
      </c>
      <c r="O960" s="137">
        <v>522</v>
      </c>
    </row>
    <row r="961" spans="1:15" ht="15" customHeight="1">
      <c r="A961" s="15" t="str">
        <f t="shared" si="22"/>
        <v>N</v>
      </c>
      <c r="B961" s="35"/>
      <c r="C961" s="38" t="s">
        <v>1386</v>
      </c>
      <c r="D961" s="38" t="s">
        <v>2977</v>
      </c>
      <c r="E961" s="38"/>
      <c r="F961" s="38" t="s">
        <v>2978</v>
      </c>
      <c r="G961" s="38"/>
      <c r="H961" s="38"/>
      <c r="I961" s="44">
        <v>4.92</v>
      </c>
      <c r="J961" s="16" t="s">
        <v>130</v>
      </c>
      <c r="N961" s="136" t="s">
        <v>269</v>
      </c>
      <c r="O961" s="137">
        <v>523</v>
      </c>
    </row>
    <row r="962" spans="1:15" ht="15" customHeight="1">
      <c r="A962" s="15" t="str">
        <f t="shared" si="22"/>
        <v>N</v>
      </c>
      <c r="B962" s="35"/>
      <c r="C962" s="38" t="s">
        <v>1386</v>
      </c>
      <c r="D962" s="38" t="s">
        <v>2979</v>
      </c>
      <c r="E962" s="38"/>
      <c r="F962" s="38" t="s">
        <v>2980</v>
      </c>
      <c r="G962" s="38"/>
      <c r="H962" s="38"/>
      <c r="I962" s="44">
        <v>26.07</v>
      </c>
      <c r="J962" s="16" t="s">
        <v>130</v>
      </c>
      <c r="N962" s="136" t="s">
        <v>270</v>
      </c>
      <c r="O962" s="137">
        <v>524</v>
      </c>
    </row>
    <row r="963" spans="1:15" ht="15" customHeight="1">
      <c r="A963" s="15" t="str">
        <f t="shared" si="22"/>
        <v>N</v>
      </c>
      <c r="B963" s="35"/>
      <c r="C963" s="38" t="s">
        <v>1386</v>
      </c>
      <c r="D963" s="38" t="s">
        <v>2981</v>
      </c>
      <c r="E963" s="38"/>
      <c r="F963" s="38" t="s">
        <v>2982</v>
      </c>
      <c r="G963" s="38"/>
      <c r="H963" s="38"/>
      <c r="I963" s="44">
        <v>182.33</v>
      </c>
      <c r="J963" s="16" t="s">
        <v>130</v>
      </c>
      <c r="N963" s="136" t="s">
        <v>271</v>
      </c>
      <c r="O963" s="137">
        <v>525</v>
      </c>
    </row>
    <row r="964" spans="1:15" ht="15" customHeight="1">
      <c r="A964" s="15" t="str">
        <f t="shared" si="22"/>
        <v>N</v>
      </c>
      <c r="B964" s="35"/>
      <c r="C964" s="38" t="s">
        <v>1386</v>
      </c>
      <c r="D964" s="38" t="s">
        <v>2983</v>
      </c>
      <c r="E964" s="38"/>
      <c r="F964" s="38" t="s">
        <v>2984</v>
      </c>
      <c r="G964" s="38"/>
      <c r="H964" s="38"/>
      <c r="I964" s="44">
        <v>8.3800000000000008</v>
      </c>
      <c r="J964" s="16" t="s">
        <v>130</v>
      </c>
      <c r="N964" s="136" t="s">
        <v>272</v>
      </c>
      <c r="O964" s="137">
        <v>526</v>
      </c>
    </row>
    <row r="965" spans="1:15" ht="15" customHeight="1">
      <c r="A965" s="15" t="str">
        <f t="shared" si="22"/>
        <v>N</v>
      </c>
      <c r="B965" s="35"/>
      <c r="C965" s="38" t="s">
        <v>1386</v>
      </c>
      <c r="D965" s="38" t="s">
        <v>9926</v>
      </c>
      <c r="E965" s="38"/>
      <c r="F965" s="38" t="s">
        <v>9927</v>
      </c>
      <c r="G965" s="38"/>
      <c r="H965" s="38"/>
      <c r="I965" s="44">
        <v>8.3800000000000008</v>
      </c>
      <c r="J965" s="16" t="s">
        <v>130</v>
      </c>
      <c r="N965" s="136" t="s">
        <v>273</v>
      </c>
      <c r="O965" s="137">
        <v>527</v>
      </c>
    </row>
    <row r="966" spans="1:15" ht="15" customHeight="1">
      <c r="A966" s="15" t="str">
        <f t="shared" si="22"/>
        <v>N</v>
      </c>
      <c r="B966" s="35"/>
      <c r="C966" s="38" t="s">
        <v>1386</v>
      </c>
      <c r="D966" s="38" t="s">
        <v>2985</v>
      </c>
      <c r="E966" s="38"/>
      <c r="F966" s="38" t="s">
        <v>2986</v>
      </c>
      <c r="G966" s="38"/>
      <c r="H966" s="38"/>
      <c r="I966" s="44">
        <v>3.98</v>
      </c>
      <c r="J966" s="16" t="s">
        <v>130</v>
      </c>
      <c r="N966" s="136" t="s">
        <v>274</v>
      </c>
      <c r="O966" s="137">
        <v>528</v>
      </c>
    </row>
    <row r="967" spans="1:15" ht="15" customHeight="1">
      <c r="A967" s="15" t="str">
        <f t="shared" si="22"/>
        <v>N</v>
      </c>
      <c r="B967" s="35"/>
      <c r="C967" s="38" t="s">
        <v>1386</v>
      </c>
      <c r="D967" s="38" t="s">
        <v>2987</v>
      </c>
      <c r="E967" s="38"/>
      <c r="F967" s="38" t="s">
        <v>2988</v>
      </c>
      <c r="G967" s="38"/>
      <c r="H967" s="38"/>
      <c r="I967" s="44">
        <v>18.13</v>
      </c>
      <c r="J967" s="16" t="s">
        <v>130</v>
      </c>
      <c r="N967" s="136" t="s">
        <v>275</v>
      </c>
      <c r="O967" s="137">
        <v>529</v>
      </c>
    </row>
    <row r="968" spans="1:15" ht="15" customHeight="1">
      <c r="A968" s="15" t="str">
        <f t="shared" si="22"/>
        <v>N</v>
      </c>
      <c r="B968" s="35"/>
      <c r="C968" s="38" t="s">
        <v>1386</v>
      </c>
      <c r="D968" s="38" t="s">
        <v>2989</v>
      </c>
      <c r="E968" s="38"/>
      <c r="F968" s="38" t="s">
        <v>2990</v>
      </c>
      <c r="G968" s="38"/>
      <c r="H968" s="38"/>
      <c r="I968" s="44">
        <v>48.85</v>
      </c>
      <c r="J968" s="16" t="s">
        <v>130</v>
      </c>
      <c r="N968" s="136" t="s">
        <v>276</v>
      </c>
      <c r="O968" s="137">
        <v>530</v>
      </c>
    </row>
    <row r="969" spans="1:15" ht="15" customHeight="1">
      <c r="A969" s="15" t="str">
        <f t="shared" si="22"/>
        <v>N</v>
      </c>
      <c r="B969" s="35"/>
      <c r="C969" s="38" t="s">
        <v>1386</v>
      </c>
      <c r="D969" s="38" t="s">
        <v>2991</v>
      </c>
      <c r="E969" s="38"/>
      <c r="F969" s="38" t="s">
        <v>2992</v>
      </c>
      <c r="G969" s="38"/>
      <c r="H969" s="38"/>
      <c r="I969" s="44">
        <v>8.3800000000000008</v>
      </c>
      <c r="J969" s="16" t="s">
        <v>130</v>
      </c>
      <c r="N969" s="138" t="s">
        <v>589</v>
      </c>
      <c r="O969" s="139">
        <v>531</v>
      </c>
    </row>
    <row r="970" spans="1:15" ht="15" customHeight="1">
      <c r="A970" s="15" t="str">
        <f t="shared" si="22"/>
        <v>N</v>
      </c>
      <c r="B970" s="35"/>
      <c r="C970" s="38" t="s">
        <v>1386</v>
      </c>
      <c r="D970" s="38" t="s">
        <v>2993</v>
      </c>
      <c r="E970" s="38"/>
      <c r="F970" s="38" t="s">
        <v>2994</v>
      </c>
      <c r="G970" s="38"/>
      <c r="H970" s="38"/>
      <c r="I970" s="44">
        <v>16.11</v>
      </c>
      <c r="J970" s="16" t="s">
        <v>130</v>
      </c>
      <c r="N970" s="140" t="s">
        <v>277</v>
      </c>
      <c r="O970" s="137">
        <v>532</v>
      </c>
    </row>
    <row r="971" spans="1:15" ht="15" customHeight="1">
      <c r="A971" s="15" t="str">
        <f t="shared" si="22"/>
        <v>N</v>
      </c>
      <c r="B971" s="35"/>
      <c r="C971" s="38" t="s">
        <v>1386</v>
      </c>
      <c r="D971" s="38" t="s">
        <v>2995</v>
      </c>
      <c r="E971" s="38"/>
      <c r="F971" s="38" t="s">
        <v>2996</v>
      </c>
      <c r="G971" s="38"/>
      <c r="H971" s="38"/>
      <c r="I971" s="44">
        <v>37.24</v>
      </c>
      <c r="J971" s="16" t="s">
        <v>130</v>
      </c>
      <c r="N971" s="136" t="s">
        <v>278</v>
      </c>
      <c r="O971" s="137">
        <v>533</v>
      </c>
    </row>
    <row r="972" spans="1:15" ht="15" customHeight="1">
      <c r="A972" s="15" t="str">
        <f t="shared" si="22"/>
        <v>N</v>
      </c>
      <c r="B972" s="35"/>
      <c r="C972" s="38" t="s">
        <v>1386</v>
      </c>
      <c r="D972" s="38" t="s">
        <v>2997</v>
      </c>
      <c r="E972" s="38"/>
      <c r="F972" s="38" t="s">
        <v>2998</v>
      </c>
      <c r="G972" s="38"/>
      <c r="H972" s="38"/>
      <c r="I972" s="44">
        <v>8.3800000000000008</v>
      </c>
      <c r="J972" s="16" t="s">
        <v>130</v>
      </c>
      <c r="N972" s="136" t="s">
        <v>279</v>
      </c>
      <c r="O972" s="137">
        <v>534</v>
      </c>
    </row>
    <row r="973" spans="1:15" ht="15" customHeight="1">
      <c r="A973" s="15" t="str">
        <f t="shared" si="22"/>
        <v>N</v>
      </c>
      <c r="B973" s="35"/>
      <c r="C973" s="38" t="s">
        <v>1386</v>
      </c>
      <c r="D973" s="38" t="s">
        <v>2999</v>
      </c>
      <c r="E973" s="38"/>
      <c r="F973" s="38" t="s">
        <v>3000</v>
      </c>
      <c r="G973" s="38"/>
      <c r="H973" s="38"/>
      <c r="I973" s="44">
        <v>4.1900000000000004</v>
      </c>
      <c r="J973" s="16" t="s">
        <v>130</v>
      </c>
      <c r="N973" s="136" t="s">
        <v>280</v>
      </c>
      <c r="O973" s="137">
        <v>535</v>
      </c>
    </row>
    <row r="974" spans="1:15" ht="15" customHeight="1">
      <c r="A974" s="15" t="str">
        <f t="shared" si="22"/>
        <v>N</v>
      </c>
      <c r="B974" s="35"/>
      <c r="C974" s="38" t="s">
        <v>1386</v>
      </c>
      <c r="D974" s="38" t="s">
        <v>3001</v>
      </c>
      <c r="E974" s="38"/>
      <c r="F974" s="38" t="s">
        <v>3002</v>
      </c>
      <c r="G974" s="38"/>
      <c r="H974" s="38"/>
      <c r="I974" s="44">
        <v>16.97</v>
      </c>
      <c r="J974" s="16" t="s">
        <v>130</v>
      </c>
      <c r="N974" s="136" t="s">
        <v>281</v>
      </c>
      <c r="O974" s="137">
        <v>536</v>
      </c>
    </row>
    <row r="975" spans="1:15" ht="15" customHeight="1">
      <c r="A975" s="15" t="str">
        <f t="shared" si="22"/>
        <v>N</v>
      </c>
      <c r="B975" s="35"/>
      <c r="C975" s="38" t="s">
        <v>1386</v>
      </c>
      <c r="D975" s="38" t="s">
        <v>3003</v>
      </c>
      <c r="E975" s="38"/>
      <c r="F975" s="38" t="s">
        <v>3004</v>
      </c>
      <c r="G975" s="38"/>
      <c r="H975" s="38"/>
      <c r="I975" s="44">
        <v>5.53</v>
      </c>
      <c r="J975" s="16" t="s">
        <v>130</v>
      </c>
      <c r="N975" s="140" t="s">
        <v>282</v>
      </c>
      <c r="O975" s="137">
        <v>537</v>
      </c>
    </row>
    <row r="976" spans="1:15" ht="15" customHeight="1">
      <c r="A976" s="15" t="str">
        <f t="shared" si="22"/>
        <v>N</v>
      </c>
      <c r="B976" s="35"/>
      <c r="C976" s="38" t="s">
        <v>1386</v>
      </c>
      <c r="D976" s="38" t="s">
        <v>3005</v>
      </c>
      <c r="E976" s="38"/>
      <c r="F976" s="38" t="s">
        <v>3006</v>
      </c>
      <c r="G976" s="38"/>
      <c r="H976" s="38"/>
      <c r="I976" s="44">
        <v>59.49</v>
      </c>
      <c r="J976" s="16" t="s">
        <v>130</v>
      </c>
      <c r="N976" s="140" t="s">
        <v>283</v>
      </c>
      <c r="O976" s="137">
        <v>538</v>
      </c>
    </row>
    <row r="977" spans="1:15" ht="15" customHeight="1">
      <c r="A977" s="15" t="str">
        <f t="shared" si="22"/>
        <v>N</v>
      </c>
      <c r="B977" s="35"/>
      <c r="C977" s="38" t="s">
        <v>1386</v>
      </c>
      <c r="D977" s="38" t="s">
        <v>3007</v>
      </c>
      <c r="E977" s="38"/>
      <c r="F977" s="38" t="s">
        <v>3008</v>
      </c>
      <c r="G977" s="38"/>
      <c r="H977" s="38"/>
      <c r="I977" s="44">
        <v>13.2</v>
      </c>
      <c r="J977" s="16" t="s">
        <v>130</v>
      </c>
      <c r="N977" s="136" t="s">
        <v>284</v>
      </c>
      <c r="O977" s="137">
        <v>539</v>
      </c>
    </row>
    <row r="978" spans="1:15" ht="15" customHeight="1">
      <c r="A978" s="15" t="str">
        <f t="shared" si="22"/>
        <v>N</v>
      </c>
      <c r="B978" s="35"/>
      <c r="C978" s="38" t="s">
        <v>1386</v>
      </c>
      <c r="D978" s="38" t="s">
        <v>3009</v>
      </c>
      <c r="E978" s="38"/>
      <c r="F978" s="38" t="s">
        <v>3010</v>
      </c>
      <c r="G978" s="38"/>
      <c r="H978" s="38"/>
      <c r="I978" s="44">
        <v>25.54</v>
      </c>
      <c r="J978" s="16" t="s">
        <v>130</v>
      </c>
      <c r="N978" s="136" t="s">
        <v>285</v>
      </c>
      <c r="O978" s="137">
        <v>540</v>
      </c>
    </row>
    <row r="979" spans="1:15" ht="15" customHeight="1">
      <c r="A979" s="15" t="str">
        <f t="shared" si="22"/>
        <v>N</v>
      </c>
      <c r="B979" s="35"/>
      <c r="C979" s="38" t="s">
        <v>1386</v>
      </c>
      <c r="D979" s="38" t="s">
        <v>3011</v>
      </c>
      <c r="E979" s="38"/>
      <c r="F979" s="38" t="s">
        <v>3012</v>
      </c>
      <c r="G979" s="38"/>
      <c r="H979" s="38"/>
      <c r="I979" s="44">
        <v>257.32</v>
      </c>
      <c r="J979" s="16" t="s">
        <v>130</v>
      </c>
      <c r="N979" s="136" t="s">
        <v>286</v>
      </c>
      <c r="O979" s="137">
        <v>541</v>
      </c>
    </row>
    <row r="980" spans="1:15" ht="15" customHeight="1">
      <c r="A980" s="15" t="str">
        <f t="shared" si="22"/>
        <v>N</v>
      </c>
      <c r="B980" s="35"/>
      <c r="C980" s="38" t="s">
        <v>1386</v>
      </c>
      <c r="D980" s="38" t="s">
        <v>3013</v>
      </c>
      <c r="E980" s="38"/>
      <c r="F980" s="38" t="s">
        <v>3014</v>
      </c>
      <c r="G980" s="38"/>
      <c r="H980" s="38"/>
      <c r="I980" s="44">
        <v>47.97</v>
      </c>
      <c r="J980" s="16" t="s">
        <v>130</v>
      </c>
      <c r="N980" s="136" t="s">
        <v>287</v>
      </c>
      <c r="O980" s="137">
        <v>542</v>
      </c>
    </row>
    <row r="981" spans="1:15" ht="15" customHeight="1">
      <c r="A981" s="15" t="str">
        <f t="shared" si="22"/>
        <v>N</v>
      </c>
      <c r="B981" s="35"/>
      <c r="C981" s="38" t="s">
        <v>1386</v>
      </c>
      <c r="D981" s="38" t="s">
        <v>3015</v>
      </c>
      <c r="E981" s="38"/>
      <c r="F981" s="38" t="s">
        <v>3016</v>
      </c>
      <c r="G981" s="38"/>
      <c r="H981" s="38"/>
      <c r="I981" s="44">
        <v>9.48</v>
      </c>
      <c r="J981" s="16" t="s">
        <v>130</v>
      </c>
      <c r="N981" s="141" t="s">
        <v>288</v>
      </c>
      <c r="O981" s="142">
        <v>543</v>
      </c>
    </row>
    <row r="982" spans="1:15" ht="15" customHeight="1">
      <c r="A982" s="15" t="str">
        <f t="shared" si="22"/>
        <v>N</v>
      </c>
      <c r="B982" s="35"/>
      <c r="C982" s="38" t="s">
        <v>1386</v>
      </c>
      <c r="D982" s="38" t="s">
        <v>9928</v>
      </c>
      <c r="E982" s="38"/>
      <c r="F982" s="38" t="s">
        <v>9929</v>
      </c>
      <c r="G982" s="38"/>
      <c r="H982" s="38"/>
      <c r="I982" s="44">
        <v>1.68</v>
      </c>
      <c r="J982" s="16" t="s">
        <v>130</v>
      </c>
      <c r="N982" s="136" t="s">
        <v>289</v>
      </c>
      <c r="O982" s="137">
        <v>544</v>
      </c>
    </row>
    <row r="983" spans="1:15" ht="15" customHeight="1">
      <c r="A983" s="15" t="str">
        <f t="shared" si="22"/>
        <v>N</v>
      </c>
      <c r="B983" s="35"/>
      <c r="C983" s="38" t="s">
        <v>1386</v>
      </c>
      <c r="D983" s="38" t="s">
        <v>3017</v>
      </c>
      <c r="E983" s="38"/>
      <c r="F983" s="38" t="s">
        <v>3018</v>
      </c>
      <c r="G983" s="38"/>
      <c r="H983" s="38"/>
      <c r="I983" s="44">
        <v>9.14</v>
      </c>
      <c r="J983" s="16" t="s">
        <v>130</v>
      </c>
      <c r="N983" s="136" t="s">
        <v>290</v>
      </c>
      <c r="O983" s="137">
        <v>545</v>
      </c>
    </row>
    <row r="984" spans="1:15" ht="15" customHeight="1">
      <c r="A984" s="15" t="str">
        <f t="shared" si="22"/>
        <v>N</v>
      </c>
      <c r="B984" s="35"/>
      <c r="C984" s="38" t="s">
        <v>1386</v>
      </c>
      <c r="D984" s="38" t="s">
        <v>3019</v>
      </c>
      <c r="E984" s="38"/>
      <c r="F984" s="38" t="s">
        <v>3020</v>
      </c>
      <c r="G984" s="38"/>
      <c r="H984" s="38"/>
      <c r="I984" s="44">
        <v>2.0699999999999998</v>
      </c>
      <c r="J984" s="16" t="s">
        <v>130</v>
      </c>
      <c r="N984" s="136" t="s">
        <v>291</v>
      </c>
      <c r="O984" s="137">
        <v>546</v>
      </c>
    </row>
    <row r="985" spans="1:15" ht="15" customHeight="1">
      <c r="A985" s="15" t="str">
        <f t="shared" si="22"/>
        <v>N</v>
      </c>
      <c r="B985" s="35"/>
      <c r="C985" s="38" t="s">
        <v>1386</v>
      </c>
      <c r="D985" s="38" t="s">
        <v>3021</v>
      </c>
      <c r="E985" s="38"/>
      <c r="F985" s="38" t="s">
        <v>3022</v>
      </c>
      <c r="G985" s="38"/>
      <c r="H985" s="38"/>
      <c r="I985" s="44">
        <v>16.96</v>
      </c>
      <c r="J985" s="16" t="s">
        <v>130</v>
      </c>
      <c r="N985" s="136" t="s">
        <v>292</v>
      </c>
      <c r="O985" s="137">
        <v>547</v>
      </c>
    </row>
    <row r="986" spans="1:15" ht="15" customHeight="1">
      <c r="A986" s="15" t="str">
        <f t="shared" si="22"/>
        <v>N</v>
      </c>
      <c r="B986" s="35"/>
      <c r="C986" s="38" t="s">
        <v>1386</v>
      </c>
      <c r="D986" s="38" t="s">
        <v>3023</v>
      </c>
      <c r="E986" s="38"/>
      <c r="F986" s="38" t="s">
        <v>3024</v>
      </c>
      <c r="G986" s="38"/>
      <c r="H986" s="38"/>
      <c r="I986" s="44">
        <v>7.09</v>
      </c>
      <c r="J986" s="16" t="s">
        <v>130</v>
      </c>
      <c r="N986" s="136" t="s">
        <v>293</v>
      </c>
      <c r="O986" s="137">
        <v>548</v>
      </c>
    </row>
    <row r="987" spans="1:15" ht="15" customHeight="1">
      <c r="A987" s="15" t="str">
        <f t="shared" si="22"/>
        <v>N</v>
      </c>
      <c r="B987" s="35"/>
      <c r="C987" s="38" t="s">
        <v>1386</v>
      </c>
      <c r="D987" s="38" t="s">
        <v>9930</v>
      </c>
      <c r="E987" s="38"/>
      <c r="F987" s="38" t="s">
        <v>9931</v>
      </c>
      <c r="G987" s="38"/>
      <c r="H987" s="38"/>
      <c r="I987" s="44">
        <v>8.3800000000000008</v>
      </c>
      <c r="J987" s="16" t="s">
        <v>130</v>
      </c>
      <c r="N987" s="136" t="s">
        <v>294</v>
      </c>
      <c r="O987" s="137">
        <v>549</v>
      </c>
    </row>
    <row r="988" spans="1:15" ht="15" customHeight="1">
      <c r="A988" s="15" t="str">
        <f t="shared" ref="A988:A1033" si="23">IFERROR((VLOOKUP(J988,N:O,2,0)),0)</f>
        <v>N</v>
      </c>
      <c r="B988" s="35"/>
      <c r="C988" s="38" t="s">
        <v>1386</v>
      </c>
      <c r="D988" s="38" t="s">
        <v>3025</v>
      </c>
      <c r="E988" s="38"/>
      <c r="F988" s="38" t="s">
        <v>3026</v>
      </c>
      <c r="G988" s="38"/>
      <c r="H988" s="38"/>
      <c r="I988" s="44">
        <v>25.14</v>
      </c>
      <c r="J988" s="16" t="s">
        <v>130</v>
      </c>
      <c r="N988" s="136" t="s">
        <v>295</v>
      </c>
      <c r="O988" s="137">
        <v>553</v>
      </c>
    </row>
    <row r="989" spans="1:15" ht="15" customHeight="1">
      <c r="A989" s="15" t="str">
        <f t="shared" si="23"/>
        <v>N</v>
      </c>
      <c r="B989" s="35"/>
      <c r="C989" s="38" t="s">
        <v>1386</v>
      </c>
      <c r="D989" s="38" t="s">
        <v>3027</v>
      </c>
      <c r="E989" s="38"/>
      <c r="F989" s="38" t="s">
        <v>3028</v>
      </c>
      <c r="G989" s="38"/>
      <c r="H989" s="38"/>
      <c r="I989" s="44">
        <v>8.3800000000000008</v>
      </c>
      <c r="J989" s="16" t="s">
        <v>130</v>
      </c>
      <c r="N989" s="136" t="s">
        <v>296</v>
      </c>
      <c r="O989" s="137">
        <v>554</v>
      </c>
    </row>
    <row r="990" spans="1:15" ht="15" customHeight="1">
      <c r="A990" s="15" t="str">
        <f t="shared" si="23"/>
        <v>N</v>
      </c>
      <c r="B990" s="35"/>
      <c r="C990" s="38" t="s">
        <v>1386</v>
      </c>
      <c r="D990" s="38" t="s">
        <v>9932</v>
      </c>
      <c r="E990" s="38"/>
      <c r="F990" s="38" t="s">
        <v>9933</v>
      </c>
      <c r="G990" s="38"/>
      <c r="H990" s="38"/>
      <c r="I990" s="44">
        <v>4.1900000000000004</v>
      </c>
      <c r="J990" s="16" t="s">
        <v>130</v>
      </c>
      <c r="N990" s="136" t="s">
        <v>297</v>
      </c>
      <c r="O990" s="137">
        <v>555</v>
      </c>
    </row>
    <row r="991" spans="1:15" ht="15" customHeight="1">
      <c r="A991" s="15" t="str">
        <f t="shared" si="23"/>
        <v>N</v>
      </c>
      <c r="B991" s="35"/>
      <c r="C991" s="38" t="s">
        <v>1386</v>
      </c>
      <c r="D991" s="38" t="s">
        <v>3029</v>
      </c>
      <c r="E991" s="38"/>
      <c r="F991" s="38" t="s">
        <v>3030</v>
      </c>
      <c r="G991" s="38"/>
      <c r="H991" s="38"/>
      <c r="I991" s="44">
        <v>25.14</v>
      </c>
      <c r="J991" s="16" t="s">
        <v>130</v>
      </c>
      <c r="N991" s="136" t="s">
        <v>298</v>
      </c>
      <c r="O991" s="137">
        <v>556</v>
      </c>
    </row>
    <row r="992" spans="1:15" ht="15" customHeight="1">
      <c r="A992" s="15" t="str">
        <f t="shared" si="23"/>
        <v>N</v>
      </c>
      <c r="B992" s="35"/>
      <c r="C992" s="38" t="s">
        <v>1386</v>
      </c>
      <c r="D992" s="38" t="s">
        <v>3031</v>
      </c>
      <c r="E992" s="38"/>
      <c r="F992" s="38" t="s">
        <v>3032</v>
      </c>
      <c r="G992" s="38"/>
      <c r="H992" s="38"/>
      <c r="I992" s="44">
        <v>1.93</v>
      </c>
      <c r="J992" s="16" t="s">
        <v>130</v>
      </c>
      <c r="N992" s="141" t="s">
        <v>299</v>
      </c>
      <c r="O992" s="137">
        <v>557</v>
      </c>
    </row>
    <row r="993" spans="1:15" ht="15" customHeight="1">
      <c r="A993" s="15" t="str">
        <f t="shared" si="23"/>
        <v>N</v>
      </c>
      <c r="B993" s="35"/>
      <c r="C993" s="38" t="s">
        <v>1386</v>
      </c>
      <c r="D993" s="38" t="s">
        <v>3033</v>
      </c>
      <c r="E993" s="38"/>
      <c r="F993" s="38" t="s">
        <v>3034</v>
      </c>
      <c r="G993" s="38"/>
      <c r="H993" s="38"/>
      <c r="I993" s="44">
        <v>20.12</v>
      </c>
      <c r="J993" s="16" t="s">
        <v>130</v>
      </c>
      <c r="N993" s="141" t="s">
        <v>300</v>
      </c>
      <c r="O993" s="137">
        <v>558</v>
      </c>
    </row>
    <row r="994" spans="1:15" ht="15" customHeight="1">
      <c r="A994" s="15" t="str">
        <f t="shared" si="23"/>
        <v>N</v>
      </c>
      <c r="B994" s="35"/>
      <c r="C994" s="38" t="s">
        <v>1386</v>
      </c>
      <c r="D994" s="38" t="s">
        <v>3035</v>
      </c>
      <c r="E994" s="38"/>
      <c r="F994" s="38" t="s">
        <v>3036</v>
      </c>
      <c r="G994" s="38"/>
      <c r="H994" s="38"/>
      <c r="I994" s="44">
        <v>25.59</v>
      </c>
      <c r="J994" s="16" t="s">
        <v>130</v>
      </c>
      <c r="N994" s="136" t="s">
        <v>301</v>
      </c>
      <c r="O994" s="137">
        <v>559</v>
      </c>
    </row>
    <row r="995" spans="1:15" ht="15" customHeight="1">
      <c r="A995" s="15" t="str">
        <f t="shared" si="23"/>
        <v>N</v>
      </c>
      <c r="B995" s="35"/>
      <c r="C995" s="38" t="s">
        <v>1386</v>
      </c>
      <c r="D995" s="38" t="s">
        <v>3037</v>
      </c>
      <c r="E995" s="38"/>
      <c r="F995" s="38" t="s">
        <v>3038</v>
      </c>
      <c r="G995" s="38"/>
      <c r="H995" s="38"/>
      <c r="I995" s="44">
        <v>16.760000000000002</v>
      </c>
      <c r="J995" s="16" t="s">
        <v>130</v>
      </c>
      <c r="N995" s="136" t="s">
        <v>302</v>
      </c>
      <c r="O995" s="137">
        <v>560</v>
      </c>
    </row>
    <row r="996" spans="1:15" ht="15" customHeight="1">
      <c r="A996" s="15" t="str">
        <f t="shared" si="23"/>
        <v>N</v>
      </c>
      <c r="B996" s="35"/>
      <c r="C996" s="38" t="s">
        <v>1386</v>
      </c>
      <c r="D996" s="38" t="s">
        <v>3039</v>
      </c>
      <c r="E996" s="38"/>
      <c r="F996" s="38" t="s">
        <v>3040</v>
      </c>
      <c r="G996" s="38"/>
      <c r="H996" s="38"/>
      <c r="I996" s="44">
        <v>14.35</v>
      </c>
      <c r="J996" s="16" t="s">
        <v>130</v>
      </c>
      <c r="N996" s="136" t="s">
        <v>303</v>
      </c>
      <c r="O996" s="137">
        <v>561</v>
      </c>
    </row>
    <row r="997" spans="1:15" ht="15" customHeight="1">
      <c r="A997" s="15" t="str">
        <f t="shared" si="23"/>
        <v>N</v>
      </c>
      <c r="B997" s="35"/>
      <c r="C997" s="38" t="s">
        <v>1386</v>
      </c>
      <c r="D997" s="38" t="s">
        <v>3041</v>
      </c>
      <c r="E997" s="38"/>
      <c r="F997" s="38" t="s">
        <v>3042</v>
      </c>
      <c r="G997" s="38"/>
      <c r="H997" s="38"/>
      <c r="I997" s="44">
        <v>26.75</v>
      </c>
      <c r="J997" s="16" t="s">
        <v>130</v>
      </c>
      <c r="N997" s="136" t="s">
        <v>304</v>
      </c>
      <c r="O997" s="137">
        <v>562</v>
      </c>
    </row>
    <row r="998" spans="1:15" ht="15" customHeight="1">
      <c r="A998" s="15" t="str">
        <f t="shared" si="23"/>
        <v>N</v>
      </c>
      <c r="B998" s="35"/>
      <c r="C998" s="38" t="s">
        <v>1386</v>
      </c>
      <c r="D998" s="38" t="s">
        <v>3043</v>
      </c>
      <c r="E998" s="38"/>
      <c r="F998" s="38" t="s">
        <v>3044</v>
      </c>
      <c r="G998" s="38"/>
      <c r="H998" s="38"/>
      <c r="I998" s="44">
        <v>6.69</v>
      </c>
      <c r="J998" s="16" t="s">
        <v>130</v>
      </c>
      <c r="N998" s="140" t="s">
        <v>305</v>
      </c>
      <c r="O998" s="137">
        <v>563</v>
      </c>
    </row>
    <row r="999" spans="1:15" ht="15" customHeight="1">
      <c r="A999" s="15" t="str">
        <f t="shared" si="23"/>
        <v>N</v>
      </c>
      <c r="B999" s="35"/>
      <c r="C999" s="38" t="s">
        <v>1386</v>
      </c>
      <c r="D999" s="38" t="s">
        <v>3045</v>
      </c>
      <c r="E999" s="38"/>
      <c r="F999" s="38" t="s">
        <v>3046</v>
      </c>
      <c r="G999" s="38"/>
      <c r="H999" s="38"/>
      <c r="I999" s="44">
        <v>33.950000000000003</v>
      </c>
      <c r="J999" s="16" t="s">
        <v>130</v>
      </c>
      <c r="N999" s="140" t="s">
        <v>306</v>
      </c>
      <c r="O999" s="137">
        <v>564</v>
      </c>
    </row>
    <row r="1000" spans="1:15" ht="15" customHeight="1">
      <c r="A1000" s="15" t="str">
        <f t="shared" si="23"/>
        <v>N</v>
      </c>
      <c r="B1000" s="35"/>
      <c r="C1000" s="38" t="s">
        <v>1386</v>
      </c>
      <c r="D1000" s="38" t="s">
        <v>3047</v>
      </c>
      <c r="E1000" s="38"/>
      <c r="F1000" s="38" t="s">
        <v>3048</v>
      </c>
      <c r="G1000" s="38"/>
      <c r="H1000" s="38"/>
      <c r="I1000" s="44">
        <v>8.3800000000000008</v>
      </c>
      <c r="J1000" s="16" t="s">
        <v>130</v>
      </c>
      <c r="N1000" s="140" t="s">
        <v>307</v>
      </c>
      <c r="O1000" s="137">
        <v>565</v>
      </c>
    </row>
    <row r="1001" spans="1:15" ht="15" customHeight="1">
      <c r="A1001" s="15" t="str">
        <f t="shared" si="23"/>
        <v>N</v>
      </c>
      <c r="B1001" s="35"/>
      <c r="C1001" s="38" t="s">
        <v>1386</v>
      </c>
      <c r="D1001" s="38" t="s">
        <v>9934</v>
      </c>
      <c r="E1001" s="38"/>
      <c r="F1001" s="38" t="s">
        <v>9935</v>
      </c>
      <c r="G1001" s="38"/>
      <c r="H1001" s="38"/>
      <c r="I1001" s="44">
        <v>9.6</v>
      </c>
      <c r="J1001" s="16" t="s">
        <v>130</v>
      </c>
      <c r="N1001" s="140" t="s">
        <v>308</v>
      </c>
      <c r="O1001" s="137">
        <v>566</v>
      </c>
    </row>
    <row r="1002" spans="1:15" ht="15" customHeight="1">
      <c r="A1002" s="15" t="str">
        <f t="shared" si="23"/>
        <v>N</v>
      </c>
      <c r="B1002" s="35"/>
      <c r="C1002" s="38" t="s">
        <v>1386</v>
      </c>
      <c r="D1002" s="38" t="s">
        <v>3049</v>
      </c>
      <c r="E1002" s="38"/>
      <c r="F1002" s="38" t="s">
        <v>3050</v>
      </c>
      <c r="G1002" s="38"/>
      <c r="H1002" s="38"/>
      <c r="I1002" s="44">
        <v>25.49</v>
      </c>
      <c r="J1002" s="16" t="s">
        <v>130</v>
      </c>
      <c r="N1002" s="136" t="s">
        <v>309</v>
      </c>
      <c r="O1002" s="137">
        <v>567</v>
      </c>
    </row>
    <row r="1003" spans="1:15" ht="15" customHeight="1">
      <c r="A1003" s="15" t="str">
        <f t="shared" si="23"/>
        <v>N</v>
      </c>
      <c r="B1003" s="35"/>
      <c r="C1003" s="38" t="s">
        <v>1386</v>
      </c>
      <c r="D1003" s="38" t="s">
        <v>3051</v>
      </c>
      <c r="E1003" s="38"/>
      <c r="F1003" s="38" t="s">
        <v>3052</v>
      </c>
      <c r="G1003" s="38"/>
      <c r="H1003" s="38"/>
      <c r="I1003" s="44">
        <v>25.14</v>
      </c>
      <c r="J1003" s="16" t="s">
        <v>130</v>
      </c>
      <c r="N1003" s="140" t="s">
        <v>310</v>
      </c>
      <c r="O1003" s="137">
        <v>568</v>
      </c>
    </row>
    <row r="1004" spans="1:15" ht="15" customHeight="1">
      <c r="A1004" s="15" t="str">
        <f t="shared" si="23"/>
        <v>N</v>
      </c>
      <c r="B1004" s="35"/>
      <c r="C1004" s="38" t="s">
        <v>1386</v>
      </c>
      <c r="D1004" s="38" t="s">
        <v>3053</v>
      </c>
      <c r="E1004" s="38"/>
      <c r="F1004" s="38" t="s">
        <v>3054</v>
      </c>
      <c r="G1004" s="38"/>
      <c r="H1004" s="38"/>
      <c r="I1004" s="44">
        <v>305.36</v>
      </c>
      <c r="J1004" s="16" t="s">
        <v>130</v>
      </c>
      <c r="N1004" s="136" t="s">
        <v>311</v>
      </c>
      <c r="O1004" s="137">
        <v>569</v>
      </c>
    </row>
    <row r="1005" spans="1:15" ht="15" customHeight="1">
      <c r="A1005" s="15" t="str">
        <f t="shared" si="23"/>
        <v>N</v>
      </c>
      <c r="B1005" s="35"/>
      <c r="C1005" s="38" t="s">
        <v>1386</v>
      </c>
      <c r="D1005" s="38" t="s">
        <v>3055</v>
      </c>
      <c r="E1005" s="38"/>
      <c r="F1005" s="38" t="s">
        <v>3056</v>
      </c>
      <c r="G1005" s="38"/>
      <c r="H1005" s="38"/>
      <c r="I1005" s="44">
        <v>-5.13</v>
      </c>
      <c r="J1005" s="16" t="s">
        <v>130</v>
      </c>
      <c r="N1005" s="136" t="s">
        <v>312</v>
      </c>
      <c r="O1005" s="137">
        <v>570</v>
      </c>
    </row>
    <row r="1006" spans="1:15" ht="15" customHeight="1">
      <c r="A1006" s="15" t="str">
        <f t="shared" si="23"/>
        <v>N</v>
      </c>
      <c r="B1006" s="35"/>
      <c r="C1006" s="38" t="s">
        <v>1386</v>
      </c>
      <c r="D1006" s="38" t="s">
        <v>3057</v>
      </c>
      <c r="E1006" s="38"/>
      <c r="F1006" s="38" t="s">
        <v>3058</v>
      </c>
      <c r="G1006" s="38"/>
      <c r="H1006" s="38"/>
      <c r="I1006" s="44">
        <v>29.69</v>
      </c>
      <c r="J1006" s="16" t="s">
        <v>130</v>
      </c>
      <c r="N1006" s="136" t="s">
        <v>313</v>
      </c>
      <c r="O1006" s="137">
        <v>571</v>
      </c>
    </row>
    <row r="1007" spans="1:15" ht="15" customHeight="1">
      <c r="A1007" s="15" t="str">
        <f t="shared" si="23"/>
        <v>N</v>
      </c>
      <c r="B1007" s="35"/>
      <c r="C1007" s="38" t="s">
        <v>1386</v>
      </c>
      <c r="D1007" s="38" t="s">
        <v>3059</v>
      </c>
      <c r="E1007" s="38"/>
      <c r="F1007" s="38" t="s">
        <v>3060</v>
      </c>
      <c r="G1007" s="38"/>
      <c r="H1007" s="38"/>
      <c r="I1007" s="44">
        <v>8.49</v>
      </c>
      <c r="J1007" s="16" t="s">
        <v>130</v>
      </c>
      <c r="N1007" s="136" t="s">
        <v>314</v>
      </c>
      <c r="O1007" s="137">
        <v>572</v>
      </c>
    </row>
    <row r="1008" spans="1:15" ht="15" customHeight="1">
      <c r="A1008" s="15" t="str">
        <f t="shared" si="23"/>
        <v>N</v>
      </c>
      <c r="B1008" s="35"/>
      <c r="C1008" s="38" t="s">
        <v>1386</v>
      </c>
      <c r="D1008" s="38" t="s">
        <v>3061</v>
      </c>
      <c r="E1008" s="38"/>
      <c r="F1008" s="38" t="s">
        <v>3062</v>
      </c>
      <c r="G1008" s="38"/>
      <c r="H1008" s="38"/>
      <c r="I1008" s="44">
        <v>36.9</v>
      </c>
      <c r="J1008" s="16" t="s">
        <v>130</v>
      </c>
      <c r="N1008" s="136" t="s">
        <v>315</v>
      </c>
      <c r="O1008" s="137">
        <v>573</v>
      </c>
    </row>
    <row r="1009" spans="1:15" ht="15" customHeight="1">
      <c r="A1009" s="15" t="str">
        <f t="shared" si="23"/>
        <v>N</v>
      </c>
      <c r="B1009" s="35"/>
      <c r="C1009" s="38" t="s">
        <v>1386</v>
      </c>
      <c r="D1009" s="38" t="s">
        <v>9936</v>
      </c>
      <c r="E1009" s="38"/>
      <c r="F1009" s="38" t="s">
        <v>9937</v>
      </c>
      <c r="G1009" s="38"/>
      <c r="H1009" s="38"/>
      <c r="I1009" s="44">
        <v>8.3800000000000008</v>
      </c>
      <c r="J1009" s="16" t="s">
        <v>130</v>
      </c>
      <c r="N1009" s="136" t="s">
        <v>316</v>
      </c>
      <c r="O1009" s="137">
        <v>574</v>
      </c>
    </row>
    <row r="1010" spans="1:15" ht="15" customHeight="1">
      <c r="A1010" s="15" t="str">
        <f t="shared" si="23"/>
        <v>N</v>
      </c>
      <c r="B1010" s="35"/>
      <c r="C1010" s="38" t="s">
        <v>1386</v>
      </c>
      <c r="D1010" s="38" t="s">
        <v>3063</v>
      </c>
      <c r="E1010" s="38"/>
      <c r="F1010" s="38" t="s">
        <v>3064</v>
      </c>
      <c r="G1010" s="38"/>
      <c r="H1010" s="38"/>
      <c r="I1010" s="44">
        <v>25.14</v>
      </c>
      <c r="J1010" s="16" t="s">
        <v>130</v>
      </c>
      <c r="N1010" s="136" t="s">
        <v>317</v>
      </c>
      <c r="O1010" s="137">
        <v>575</v>
      </c>
    </row>
    <row r="1011" spans="1:15" ht="15" customHeight="1">
      <c r="A1011" s="15" t="str">
        <f t="shared" si="23"/>
        <v>N</v>
      </c>
      <c r="B1011" s="35"/>
      <c r="C1011" s="38" t="s">
        <v>1386</v>
      </c>
      <c r="D1011" s="38" t="s">
        <v>3065</v>
      </c>
      <c r="E1011" s="38"/>
      <c r="F1011" s="38" t="s">
        <v>3066</v>
      </c>
      <c r="G1011" s="38"/>
      <c r="H1011" s="38"/>
      <c r="I1011" s="44">
        <v>22.9</v>
      </c>
      <c r="J1011" s="16" t="s">
        <v>130</v>
      </c>
      <c r="N1011" s="136" t="s">
        <v>318</v>
      </c>
      <c r="O1011" s="137">
        <v>576</v>
      </c>
    </row>
    <row r="1012" spans="1:15" ht="15" customHeight="1">
      <c r="A1012" s="15" t="str">
        <f t="shared" si="23"/>
        <v>N</v>
      </c>
      <c r="B1012" s="35"/>
      <c r="C1012" s="38" t="s">
        <v>1386</v>
      </c>
      <c r="D1012" s="38" t="s">
        <v>3067</v>
      </c>
      <c r="E1012" s="38"/>
      <c r="F1012" s="38" t="s">
        <v>3068</v>
      </c>
      <c r="G1012" s="38"/>
      <c r="H1012" s="38"/>
      <c r="I1012" s="44">
        <v>25.14</v>
      </c>
      <c r="J1012" s="16" t="s">
        <v>130</v>
      </c>
      <c r="N1012" s="136" t="s">
        <v>319</v>
      </c>
      <c r="O1012" s="137">
        <v>577</v>
      </c>
    </row>
    <row r="1013" spans="1:15" ht="15" customHeight="1">
      <c r="A1013" s="15" t="str">
        <f t="shared" si="23"/>
        <v>N</v>
      </c>
      <c r="B1013" s="35"/>
      <c r="C1013" s="38" t="s">
        <v>1386</v>
      </c>
      <c r="D1013" s="38" t="s">
        <v>3069</v>
      </c>
      <c r="E1013" s="38"/>
      <c r="F1013" s="38" t="s">
        <v>3070</v>
      </c>
      <c r="G1013" s="38"/>
      <c r="H1013" s="38"/>
      <c r="I1013" s="44">
        <v>4.1900000000000004</v>
      </c>
      <c r="J1013" s="16" t="s">
        <v>130</v>
      </c>
      <c r="N1013" s="136" t="s">
        <v>320</v>
      </c>
      <c r="O1013" s="137">
        <v>578</v>
      </c>
    </row>
    <row r="1014" spans="1:15" ht="15" customHeight="1">
      <c r="A1014" s="15" t="str">
        <f t="shared" si="23"/>
        <v>N</v>
      </c>
      <c r="B1014" s="35"/>
      <c r="C1014" s="38" t="s">
        <v>1386</v>
      </c>
      <c r="D1014" s="38" t="s">
        <v>3071</v>
      </c>
      <c r="E1014" s="38"/>
      <c r="F1014" s="38" t="s">
        <v>3072</v>
      </c>
      <c r="G1014" s="38"/>
      <c r="H1014" s="38"/>
      <c r="I1014" s="44">
        <v>16.760000000000002</v>
      </c>
      <c r="J1014" s="16" t="s">
        <v>130</v>
      </c>
      <c r="N1014" s="136" t="s">
        <v>321</v>
      </c>
      <c r="O1014" s="137">
        <v>579</v>
      </c>
    </row>
    <row r="1015" spans="1:15" ht="15" customHeight="1">
      <c r="A1015" s="15" t="str">
        <f t="shared" si="23"/>
        <v>N</v>
      </c>
      <c r="B1015" s="35"/>
      <c r="C1015" s="38" t="s">
        <v>1386</v>
      </c>
      <c r="D1015" s="38" t="s">
        <v>3073</v>
      </c>
      <c r="E1015" s="38"/>
      <c r="F1015" s="38" t="s">
        <v>3074</v>
      </c>
      <c r="G1015" s="38"/>
      <c r="H1015" s="38"/>
      <c r="I1015" s="44">
        <v>31.27</v>
      </c>
      <c r="J1015" s="16" t="s">
        <v>130</v>
      </c>
      <c r="N1015" s="136" t="s">
        <v>322</v>
      </c>
      <c r="O1015" s="137">
        <v>580</v>
      </c>
    </row>
    <row r="1016" spans="1:15" ht="15" customHeight="1">
      <c r="A1016" s="15" t="str">
        <f t="shared" si="23"/>
        <v>N</v>
      </c>
      <c r="B1016" s="35"/>
      <c r="C1016" s="38" t="s">
        <v>1386</v>
      </c>
      <c r="D1016" s="38" t="s">
        <v>3075</v>
      </c>
      <c r="E1016" s="38"/>
      <c r="F1016" s="38" t="s">
        <v>3076</v>
      </c>
      <c r="G1016" s="38"/>
      <c r="H1016" s="38"/>
      <c r="I1016" s="44">
        <v>25.14</v>
      </c>
      <c r="J1016" s="16" t="s">
        <v>130</v>
      </c>
      <c r="N1016" s="136" t="s">
        <v>323</v>
      </c>
      <c r="O1016" s="137">
        <v>581</v>
      </c>
    </row>
    <row r="1017" spans="1:15" ht="15" customHeight="1">
      <c r="A1017" s="15" t="str">
        <f t="shared" si="23"/>
        <v>N</v>
      </c>
      <c r="B1017" s="35"/>
      <c r="C1017" s="38" t="s">
        <v>1386</v>
      </c>
      <c r="D1017" s="38" t="s">
        <v>3077</v>
      </c>
      <c r="E1017" s="38"/>
      <c r="F1017" s="38" t="s">
        <v>3078</v>
      </c>
      <c r="G1017" s="38"/>
      <c r="H1017" s="38"/>
      <c r="I1017" s="44">
        <v>9.0500000000000007</v>
      </c>
      <c r="J1017" s="16" t="s">
        <v>130</v>
      </c>
      <c r="N1017" s="141" t="s">
        <v>324</v>
      </c>
      <c r="O1017" s="142">
        <v>582</v>
      </c>
    </row>
    <row r="1018" spans="1:15" ht="15" customHeight="1">
      <c r="A1018" s="15" t="str">
        <f t="shared" si="23"/>
        <v>N</v>
      </c>
      <c r="B1018" s="35"/>
      <c r="C1018" s="38" t="s">
        <v>1386</v>
      </c>
      <c r="D1018" s="38" t="s">
        <v>3079</v>
      </c>
      <c r="E1018" s="38"/>
      <c r="F1018" s="38" t="s">
        <v>3080</v>
      </c>
      <c r="G1018" s="38"/>
      <c r="H1018" s="38"/>
      <c r="I1018" s="44">
        <v>21.51</v>
      </c>
      <c r="J1018" s="16" t="s">
        <v>130</v>
      </c>
      <c r="N1018" s="136" t="s">
        <v>325</v>
      </c>
      <c r="O1018" s="137">
        <v>583</v>
      </c>
    </row>
    <row r="1019" spans="1:15" ht="15" customHeight="1">
      <c r="A1019" s="15" t="str">
        <f t="shared" si="23"/>
        <v>N</v>
      </c>
      <c r="B1019" s="35"/>
      <c r="C1019" s="38" t="s">
        <v>1386</v>
      </c>
      <c r="D1019" s="38" t="s">
        <v>3081</v>
      </c>
      <c r="E1019" s="38"/>
      <c r="F1019" s="38" t="s">
        <v>3082</v>
      </c>
      <c r="G1019" s="38"/>
      <c r="H1019" s="38"/>
      <c r="I1019" s="44">
        <v>25.14</v>
      </c>
      <c r="J1019" s="16" t="s">
        <v>130</v>
      </c>
      <c r="N1019" s="136" t="s">
        <v>326</v>
      </c>
      <c r="O1019" s="137">
        <v>584</v>
      </c>
    </row>
    <row r="1020" spans="1:15" ht="15" customHeight="1">
      <c r="A1020" s="15" t="str">
        <f t="shared" si="23"/>
        <v>N</v>
      </c>
      <c r="B1020" s="35"/>
      <c r="C1020" s="38" t="s">
        <v>1386</v>
      </c>
      <c r="D1020" s="38" t="s">
        <v>3083</v>
      </c>
      <c r="E1020" s="38"/>
      <c r="F1020" s="38" t="s">
        <v>3084</v>
      </c>
      <c r="G1020" s="38"/>
      <c r="H1020" s="38"/>
      <c r="I1020" s="44">
        <v>21.51</v>
      </c>
      <c r="J1020" s="16" t="s">
        <v>130</v>
      </c>
      <c r="N1020" s="136" t="s">
        <v>327</v>
      </c>
      <c r="O1020" s="137">
        <v>585</v>
      </c>
    </row>
    <row r="1021" spans="1:15" ht="15" customHeight="1">
      <c r="A1021" s="15" t="str">
        <f t="shared" si="23"/>
        <v>N</v>
      </c>
      <c r="B1021" s="35"/>
      <c r="C1021" s="38" t="s">
        <v>1386</v>
      </c>
      <c r="D1021" s="38" t="s">
        <v>3085</v>
      </c>
      <c r="E1021" s="38"/>
      <c r="F1021" s="38" t="s">
        <v>3086</v>
      </c>
      <c r="G1021" s="38"/>
      <c r="H1021" s="38"/>
      <c r="I1021" s="44">
        <v>8.3800000000000008</v>
      </c>
      <c r="J1021" s="16" t="s">
        <v>130</v>
      </c>
      <c r="N1021" s="136" t="s">
        <v>328</v>
      </c>
      <c r="O1021" s="137">
        <v>586</v>
      </c>
    </row>
    <row r="1022" spans="1:15" ht="15" customHeight="1">
      <c r="A1022" s="15" t="str">
        <f t="shared" si="23"/>
        <v>N</v>
      </c>
      <c r="B1022" s="35"/>
      <c r="C1022" s="38" t="s">
        <v>1386</v>
      </c>
      <c r="D1022" s="38" t="s">
        <v>3087</v>
      </c>
      <c r="E1022" s="38"/>
      <c r="F1022" s="38" t="s">
        <v>3088</v>
      </c>
      <c r="G1022" s="38"/>
      <c r="H1022" s="38"/>
      <c r="I1022" s="44">
        <v>30.75</v>
      </c>
      <c r="J1022" s="16" t="s">
        <v>130</v>
      </c>
      <c r="N1022" s="136" t="s">
        <v>329</v>
      </c>
      <c r="O1022" s="137">
        <v>587</v>
      </c>
    </row>
    <row r="1023" spans="1:15" ht="15" customHeight="1">
      <c r="A1023" s="15" t="str">
        <f t="shared" si="23"/>
        <v>N</v>
      </c>
      <c r="B1023" s="35"/>
      <c r="C1023" s="38" t="s">
        <v>1386</v>
      </c>
      <c r="D1023" s="38" t="s">
        <v>3089</v>
      </c>
      <c r="E1023" s="38"/>
      <c r="F1023" s="38" t="s">
        <v>3090</v>
      </c>
      <c r="G1023" s="38"/>
      <c r="H1023" s="38"/>
      <c r="I1023" s="44">
        <v>-28.32</v>
      </c>
      <c r="J1023" s="16" t="s">
        <v>130</v>
      </c>
      <c r="N1023" s="136" t="s">
        <v>328</v>
      </c>
      <c r="O1023" s="137">
        <v>588</v>
      </c>
    </row>
    <row r="1024" spans="1:15" ht="15" customHeight="1">
      <c r="A1024" s="15" t="str">
        <f t="shared" si="23"/>
        <v>N</v>
      </c>
      <c r="B1024" s="35"/>
      <c r="C1024" s="38" t="s">
        <v>1386</v>
      </c>
      <c r="D1024" s="38" t="s">
        <v>3091</v>
      </c>
      <c r="E1024" s="38"/>
      <c r="F1024" s="38" t="s">
        <v>3092</v>
      </c>
      <c r="G1024" s="38"/>
      <c r="H1024" s="38"/>
      <c r="I1024" s="44">
        <v>-25.14</v>
      </c>
      <c r="J1024" s="16" t="s">
        <v>130</v>
      </c>
      <c r="N1024" s="136" t="s">
        <v>330</v>
      </c>
      <c r="O1024" s="137">
        <v>601</v>
      </c>
    </row>
    <row r="1025" spans="1:15" ht="15" customHeight="1">
      <c r="A1025" s="15" t="str">
        <f t="shared" si="23"/>
        <v>N</v>
      </c>
      <c r="B1025" s="35"/>
      <c r="C1025" s="38" t="s">
        <v>1386</v>
      </c>
      <c r="D1025" s="38" t="s">
        <v>3093</v>
      </c>
      <c r="E1025" s="38"/>
      <c r="F1025" s="38" t="s">
        <v>3094</v>
      </c>
      <c r="G1025" s="38"/>
      <c r="H1025" s="38"/>
      <c r="I1025" s="44">
        <v>8.3800000000000008</v>
      </c>
      <c r="J1025" s="16" t="s">
        <v>130</v>
      </c>
      <c r="N1025" s="136" t="s">
        <v>331</v>
      </c>
      <c r="O1025" s="137">
        <v>602</v>
      </c>
    </row>
    <row r="1026" spans="1:15" ht="15" customHeight="1">
      <c r="A1026" s="15" t="str">
        <f t="shared" si="23"/>
        <v>N</v>
      </c>
      <c r="B1026" s="35"/>
      <c r="C1026" s="38" t="s">
        <v>1386</v>
      </c>
      <c r="D1026" s="38" t="s">
        <v>3095</v>
      </c>
      <c r="E1026" s="38"/>
      <c r="F1026" s="38" t="s">
        <v>3096</v>
      </c>
      <c r="G1026" s="38"/>
      <c r="H1026" s="38"/>
      <c r="I1026" s="44">
        <v>57.53</v>
      </c>
      <c r="J1026" s="16" t="s">
        <v>130</v>
      </c>
      <c r="N1026" s="141" t="s">
        <v>332</v>
      </c>
      <c r="O1026" s="142">
        <v>603</v>
      </c>
    </row>
    <row r="1027" spans="1:15" ht="15" customHeight="1">
      <c r="A1027" s="15" t="str">
        <f t="shared" si="23"/>
        <v>N</v>
      </c>
      <c r="B1027" s="35"/>
      <c r="C1027" s="38" t="s">
        <v>1386</v>
      </c>
      <c r="D1027" s="38" t="s">
        <v>3097</v>
      </c>
      <c r="E1027" s="38"/>
      <c r="F1027" s="38" t="s">
        <v>3098</v>
      </c>
      <c r="G1027" s="38"/>
      <c r="H1027" s="38"/>
      <c r="I1027" s="44">
        <v>11.75</v>
      </c>
      <c r="J1027" s="16" t="s">
        <v>130</v>
      </c>
      <c r="N1027" s="136" t="s">
        <v>333</v>
      </c>
      <c r="O1027" s="137">
        <v>604</v>
      </c>
    </row>
    <row r="1028" spans="1:15" ht="15" customHeight="1">
      <c r="A1028" s="15" t="str">
        <f t="shared" si="23"/>
        <v>N</v>
      </c>
      <c r="B1028" s="35"/>
      <c r="C1028" s="38" t="s">
        <v>1386</v>
      </c>
      <c r="D1028" s="38" t="s">
        <v>3099</v>
      </c>
      <c r="E1028" s="38"/>
      <c r="F1028" s="38" t="s">
        <v>3100</v>
      </c>
      <c r="G1028" s="35"/>
      <c r="H1028" s="35"/>
      <c r="I1028" s="44">
        <v>8.3800000000000008</v>
      </c>
      <c r="J1028" s="16" t="s">
        <v>130</v>
      </c>
      <c r="N1028" s="136" t="s">
        <v>334</v>
      </c>
      <c r="O1028" s="137">
        <v>605</v>
      </c>
    </row>
    <row r="1029" spans="1:15" ht="15" customHeight="1">
      <c r="A1029" s="15" t="str">
        <f t="shared" si="23"/>
        <v>N</v>
      </c>
      <c r="B1029" s="35"/>
      <c r="C1029" s="38" t="s">
        <v>1386</v>
      </c>
      <c r="D1029" s="38" t="s">
        <v>3101</v>
      </c>
      <c r="E1029" s="38"/>
      <c r="F1029" s="38" t="s">
        <v>3102</v>
      </c>
      <c r="G1029" s="35"/>
      <c r="H1029" s="35"/>
      <c r="I1029" s="44">
        <v>63.55</v>
      </c>
      <c r="J1029" s="16" t="s">
        <v>130</v>
      </c>
      <c r="N1029" s="136" t="s">
        <v>334</v>
      </c>
      <c r="O1029" s="137">
        <v>605</v>
      </c>
    </row>
    <row r="1030" spans="1:15" ht="15" customHeight="1">
      <c r="A1030" s="15" t="str">
        <f t="shared" si="23"/>
        <v>N</v>
      </c>
      <c r="B1030" s="35"/>
      <c r="C1030" s="38" t="s">
        <v>1386</v>
      </c>
      <c r="D1030" s="38" t="s">
        <v>3103</v>
      </c>
      <c r="E1030" s="38"/>
      <c r="F1030" s="38" t="s">
        <v>3104</v>
      </c>
      <c r="G1030" s="35"/>
      <c r="H1030" s="35"/>
      <c r="I1030" s="44">
        <v>3.93</v>
      </c>
      <c r="J1030" s="16" t="s">
        <v>130</v>
      </c>
      <c r="N1030" s="136" t="s">
        <v>334</v>
      </c>
      <c r="O1030" s="137">
        <v>605</v>
      </c>
    </row>
    <row r="1031" spans="1:15" ht="15" customHeight="1">
      <c r="A1031" s="15" t="str">
        <f t="shared" si="23"/>
        <v>N</v>
      </c>
      <c r="B1031" s="35"/>
      <c r="C1031" s="38" t="s">
        <v>1386</v>
      </c>
      <c r="D1031" s="38" t="s">
        <v>3105</v>
      </c>
      <c r="E1031" s="38"/>
      <c r="F1031" s="38" t="s">
        <v>3106</v>
      </c>
      <c r="G1031" s="35"/>
      <c r="H1031" s="35"/>
      <c r="I1031" s="44">
        <v>32.229999999999997</v>
      </c>
      <c r="J1031" s="16" t="s">
        <v>130</v>
      </c>
      <c r="N1031" s="136" t="s">
        <v>334</v>
      </c>
      <c r="O1031" s="137">
        <v>605</v>
      </c>
    </row>
    <row r="1032" spans="1:15" ht="15" customHeight="1">
      <c r="A1032" s="15" t="str">
        <f t="shared" si="23"/>
        <v>N</v>
      </c>
      <c r="B1032" s="35"/>
      <c r="C1032" s="38" t="s">
        <v>1386</v>
      </c>
      <c r="D1032" s="38" t="s">
        <v>3107</v>
      </c>
      <c r="E1032" s="38"/>
      <c r="F1032" s="38" t="s">
        <v>3108</v>
      </c>
      <c r="G1032" s="35"/>
      <c r="H1032" s="35"/>
      <c r="I1032" s="44">
        <v>8.3800000000000008</v>
      </c>
      <c r="J1032" s="16" t="s">
        <v>130</v>
      </c>
      <c r="N1032" s="136" t="s">
        <v>334</v>
      </c>
      <c r="O1032" s="137">
        <v>605</v>
      </c>
    </row>
    <row r="1033" spans="1:15" ht="15" customHeight="1">
      <c r="A1033" s="15" t="str">
        <f t="shared" si="23"/>
        <v>N</v>
      </c>
      <c r="B1033" s="35"/>
      <c r="C1033" s="35"/>
      <c r="D1033" s="35"/>
      <c r="E1033" s="35"/>
      <c r="F1033" s="35"/>
      <c r="G1033" s="35"/>
      <c r="H1033" s="35"/>
      <c r="I1033" s="35"/>
      <c r="J1033" s="16" t="s">
        <v>130</v>
      </c>
      <c r="N1033" s="136" t="s">
        <v>334</v>
      </c>
      <c r="O1033" s="137">
        <v>605</v>
      </c>
    </row>
    <row r="1034" spans="1:15" ht="15" customHeight="1">
      <c r="A1034" s="15">
        <v>315</v>
      </c>
      <c r="B1034" s="38" t="s">
        <v>3109</v>
      </c>
      <c r="C1034" s="35"/>
      <c r="D1034" s="38" t="s">
        <v>3110</v>
      </c>
      <c r="E1034" s="38"/>
      <c r="F1034" s="35"/>
      <c r="G1034" s="35"/>
      <c r="H1034" s="35"/>
      <c r="I1034" s="50">
        <f>SUM(I1035:I1040)</f>
        <v>102.66</v>
      </c>
      <c r="J1034" s="16" t="s">
        <v>130</v>
      </c>
      <c r="N1034" s="136" t="s">
        <v>335</v>
      </c>
      <c r="O1034" s="137">
        <v>606</v>
      </c>
    </row>
    <row r="1035" spans="1:15" ht="15" customHeight="1">
      <c r="A1035" s="15" t="str">
        <f t="shared" ref="A1035:A1041" si="24">IFERROR((VLOOKUP(J1035,N:O,2,0)),0)</f>
        <v>N</v>
      </c>
      <c r="B1035" s="35"/>
      <c r="C1035" s="38" t="s">
        <v>1386</v>
      </c>
      <c r="D1035" s="38" t="s">
        <v>3111</v>
      </c>
      <c r="E1035" s="38"/>
      <c r="F1035" s="38" t="s">
        <v>3112</v>
      </c>
      <c r="G1035" s="38"/>
      <c r="H1035" s="38"/>
      <c r="I1035" s="44">
        <v>6.84</v>
      </c>
      <c r="J1035" s="16" t="s">
        <v>130</v>
      </c>
      <c r="N1035" s="136" t="s">
        <v>336</v>
      </c>
      <c r="O1035" s="137">
        <v>607</v>
      </c>
    </row>
    <row r="1036" spans="1:15" ht="15" customHeight="1">
      <c r="A1036" s="15" t="str">
        <f t="shared" si="24"/>
        <v>N</v>
      </c>
      <c r="B1036" s="35"/>
      <c r="C1036" s="38" t="s">
        <v>1386</v>
      </c>
      <c r="D1036" s="38" t="s">
        <v>3113</v>
      </c>
      <c r="E1036" s="38"/>
      <c r="F1036" s="38" t="s">
        <v>3114</v>
      </c>
      <c r="G1036" s="38"/>
      <c r="H1036" s="38"/>
      <c r="I1036" s="44">
        <v>2.61</v>
      </c>
      <c r="J1036" s="16" t="s">
        <v>130</v>
      </c>
      <c r="N1036" s="136" t="s">
        <v>337</v>
      </c>
      <c r="O1036" s="137">
        <v>608</v>
      </c>
    </row>
    <row r="1037" spans="1:15" ht="15" customHeight="1">
      <c r="A1037" s="15" t="str">
        <f t="shared" si="24"/>
        <v>N</v>
      </c>
      <c r="B1037" s="35"/>
      <c r="C1037" s="38" t="s">
        <v>1386</v>
      </c>
      <c r="D1037" s="38" t="s">
        <v>9938</v>
      </c>
      <c r="E1037" s="38"/>
      <c r="F1037" s="38" t="s">
        <v>9939</v>
      </c>
      <c r="G1037" s="38"/>
      <c r="H1037" s="38"/>
      <c r="I1037" s="44">
        <v>26.01</v>
      </c>
      <c r="J1037" s="16" t="s">
        <v>130</v>
      </c>
      <c r="N1037" s="141" t="s">
        <v>338</v>
      </c>
      <c r="O1037" s="137">
        <v>609</v>
      </c>
    </row>
    <row r="1038" spans="1:15" ht="15" customHeight="1">
      <c r="A1038" s="15" t="str">
        <f t="shared" si="24"/>
        <v>N</v>
      </c>
      <c r="B1038" s="35"/>
      <c r="C1038" s="38" t="s">
        <v>1386</v>
      </c>
      <c r="D1038" s="38" t="s">
        <v>3115</v>
      </c>
      <c r="E1038" s="38"/>
      <c r="F1038" s="38" t="s">
        <v>3116</v>
      </c>
      <c r="G1038" s="38"/>
      <c r="H1038" s="38"/>
      <c r="I1038" s="44">
        <v>29.49</v>
      </c>
      <c r="J1038" s="16" t="s">
        <v>130</v>
      </c>
      <c r="N1038" s="136" t="s">
        <v>166</v>
      </c>
      <c r="O1038" s="137">
        <v>345</v>
      </c>
    </row>
    <row r="1039" spans="1:15" ht="15" customHeight="1">
      <c r="A1039" s="15" t="str">
        <f t="shared" si="24"/>
        <v>N</v>
      </c>
      <c r="B1039" s="35"/>
      <c r="C1039" s="38" t="s">
        <v>1386</v>
      </c>
      <c r="D1039" s="38" t="s">
        <v>3117</v>
      </c>
      <c r="E1039" s="38"/>
      <c r="F1039" s="38" t="s">
        <v>3118</v>
      </c>
      <c r="G1039" s="38"/>
      <c r="H1039" s="38"/>
      <c r="I1039" s="44">
        <v>25.14</v>
      </c>
      <c r="J1039" s="16" t="s">
        <v>130</v>
      </c>
      <c r="N1039" s="136" t="s">
        <v>167</v>
      </c>
      <c r="O1039" s="137">
        <v>346</v>
      </c>
    </row>
    <row r="1040" spans="1:15" ht="15" customHeight="1">
      <c r="A1040" s="15" t="str">
        <f t="shared" si="24"/>
        <v>N</v>
      </c>
      <c r="B1040" s="35"/>
      <c r="C1040" s="38" t="s">
        <v>1386</v>
      </c>
      <c r="D1040" s="38" t="s">
        <v>3119</v>
      </c>
      <c r="E1040" s="38"/>
      <c r="F1040" s="38" t="s">
        <v>3120</v>
      </c>
      <c r="G1040" s="38"/>
      <c r="H1040" s="38"/>
      <c r="I1040" s="44">
        <v>12.57</v>
      </c>
      <c r="J1040" s="16" t="s">
        <v>130</v>
      </c>
      <c r="N1040" s="136" t="s">
        <v>168</v>
      </c>
      <c r="O1040" s="137">
        <v>347</v>
      </c>
    </row>
    <row r="1041" spans="1:15" ht="15" customHeight="1">
      <c r="A1041" s="15" t="str">
        <f t="shared" si="24"/>
        <v>N</v>
      </c>
      <c r="B1041" s="35"/>
      <c r="C1041" s="35"/>
      <c r="D1041" s="35"/>
      <c r="E1041" s="35"/>
      <c r="F1041" s="35"/>
      <c r="G1041" s="35"/>
      <c r="H1041" s="35"/>
      <c r="I1041" s="35"/>
      <c r="J1041" s="16" t="s">
        <v>130</v>
      </c>
      <c r="N1041" s="136" t="s">
        <v>169</v>
      </c>
      <c r="O1041" s="137">
        <v>348</v>
      </c>
    </row>
    <row r="1042" spans="1:15" ht="15" customHeight="1">
      <c r="A1042" s="15">
        <v>315</v>
      </c>
      <c r="B1042" s="38" t="s">
        <v>3121</v>
      </c>
      <c r="C1042" s="35"/>
      <c r="D1042" s="38" t="s">
        <v>3122</v>
      </c>
      <c r="E1042" s="38"/>
      <c r="F1042" s="35"/>
      <c r="G1042" s="35"/>
      <c r="H1042" s="35"/>
      <c r="I1042" s="50">
        <f>SUM(I1043:I1046)</f>
        <v>226.32</v>
      </c>
      <c r="J1042" s="16" t="s">
        <v>130</v>
      </c>
      <c r="N1042" s="136" t="s">
        <v>170</v>
      </c>
      <c r="O1042" s="137">
        <v>349</v>
      </c>
    </row>
    <row r="1043" spans="1:15" ht="15" customHeight="1">
      <c r="A1043" s="15" t="str">
        <f>IFERROR((VLOOKUP(J1043,N:O,2,0)),0)</f>
        <v>N</v>
      </c>
      <c r="B1043" s="35"/>
      <c r="C1043" s="38" t="s">
        <v>1386</v>
      </c>
      <c r="D1043" s="38" t="s">
        <v>3123</v>
      </c>
      <c r="E1043" s="38"/>
      <c r="F1043" s="38" t="s">
        <v>3124</v>
      </c>
      <c r="G1043" s="38"/>
      <c r="H1043" s="38"/>
      <c r="I1043" s="44">
        <v>30</v>
      </c>
      <c r="J1043" s="16" t="s">
        <v>130</v>
      </c>
      <c r="N1043" s="136" t="s">
        <v>171</v>
      </c>
      <c r="O1043" s="137">
        <v>350</v>
      </c>
    </row>
    <row r="1044" spans="1:15" ht="15" customHeight="1">
      <c r="A1044" s="15" t="str">
        <f>IFERROR((VLOOKUP(J1044,N:O,2,0)),0)</f>
        <v>N</v>
      </c>
      <c r="B1044" s="35"/>
      <c r="C1044" s="38" t="s">
        <v>1386</v>
      </c>
      <c r="D1044" s="38" t="s">
        <v>3125</v>
      </c>
      <c r="E1044" s="38"/>
      <c r="F1044" s="38" t="s">
        <v>3126</v>
      </c>
      <c r="G1044" s="38"/>
      <c r="H1044" s="38"/>
      <c r="I1044" s="44">
        <v>60</v>
      </c>
      <c r="J1044" s="16" t="s">
        <v>130</v>
      </c>
      <c r="N1044" s="136" t="s">
        <v>172</v>
      </c>
      <c r="O1044" s="137">
        <v>351</v>
      </c>
    </row>
    <row r="1045" spans="1:15" ht="15" customHeight="1">
      <c r="A1045" s="15" t="str">
        <f>IFERROR((VLOOKUP(J1045,N:O,2,0)),0)</f>
        <v>N</v>
      </c>
      <c r="B1045" s="35"/>
      <c r="C1045" s="38" t="s">
        <v>1386</v>
      </c>
      <c r="D1045" s="38" t="s">
        <v>3127</v>
      </c>
      <c r="E1045" s="38"/>
      <c r="F1045" s="38" t="s">
        <v>3128</v>
      </c>
      <c r="G1045" s="38"/>
      <c r="H1045" s="38"/>
      <c r="I1045" s="44">
        <v>110</v>
      </c>
      <c r="J1045" s="16" t="s">
        <v>130</v>
      </c>
      <c r="N1045" s="136" t="s">
        <v>173</v>
      </c>
      <c r="O1045" s="137">
        <v>352</v>
      </c>
    </row>
    <row r="1046" spans="1:15" ht="15" customHeight="1">
      <c r="A1046" s="15" t="str">
        <f>IFERROR((VLOOKUP(J1046,N:O,2,0)),0)</f>
        <v>N</v>
      </c>
      <c r="B1046" s="35"/>
      <c r="C1046" s="38" t="s">
        <v>1386</v>
      </c>
      <c r="D1046" s="38" t="s">
        <v>3129</v>
      </c>
      <c r="E1046" s="38"/>
      <c r="F1046" s="38" t="s">
        <v>3130</v>
      </c>
      <c r="G1046" s="38"/>
      <c r="H1046" s="38"/>
      <c r="I1046" s="44">
        <v>26.32</v>
      </c>
      <c r="J1046" s="16" t="s">
        <v>130</v>
      </c>
      <c r="N1046" s="136" t="s">
        <v>174</v>
      </c>
      <c r="O1046" s="137">
        <v>353</v>
      </c>
    </row>
    <row r="1047" spans="1:15" ht="15" customHeight="1">
      <c r="A1047" s="15" t="str">
        <f>IFERROR((VLOOKUP(J1047,N:O,2,0)),0)</f>
        <v>N</v>
      </c>
      <c r="B1047" s="35"/>
      <c r="C1047" s="35"/>
      <c r="D1047" s="35"/>
      <c r="E1047" s="35"/>
      <c r="F1047" s="35"/>
      <c r="G1047" s="35"/>
      <c r="H1047" s="35"/>
      <c r="I1047" s="35"/>
      <c r="J1047" s="16" t="s">
        <v>130</v>
      </c>
      <c r="N1047" s="136" t="s">
        <v>175</v>
      </c>
      <c r="O1047" s="137">
        <v>354</v>
      </c>
    </row>
    <row r="1048" spans="1:15" ht="15" customHeight="1">
      <c r="A1048" s="15">
        <v>315</v>
      </c>
      <c r="B1048" s="38" t="s">
        <v>3131</v>
      </c>
      <c r="C1048" s="35"/>
      <c r="D1048" s="38" t="s">
        <v>3132</v>
      </c>
      <c r="E1048" s="38"/>
      <c r="F1048" s="35"/>
      <c r="G1048" s="35"/>
      <c r="H1048" s="35"/>
      <c r="I1048" s="50">
        <f>+I1049</f>
        <v>8.4</v>
      </c>
      <c r="J1048" s="16" t="s">
        <v>130</v>
      </c>
      <c r="N1048" s="136" t="s">
        <v>176</v>
      </c>
      <c r="O1048" s="137">
        <v>355</v>
      </c>
    </row>
    <row r="1049" spans="1:15" ht="15" customHeight="1">
      <c r="A1049" s="15" t="str">
        <f>IFERROR((VLOOKUP(J1049,N:O,2,0)),0)</f>
        <v>N</v>
      </c>
      <c r="B1049" s="35"/>
      <c r="C1049" s="38" t="s">
        <v>1386</v>
      </c>
      <c r="D1049" s="38" t="s">
        <v>3133</v>
      </c>
      <c r="E1049" s="38"/>
      <c r="F1049" s="38" t="s">
        <v>3134</v>
      </c>
      <c r="G1049" s="38"/>
      <c r="H1049" s="38"/>
      <c r="I1049" s="44">
        <v>8.4</v>
      </c>
      <c r="J1049" s="16" t="s">
        <v>130</v>
      </c>
      <c r="N1049" s="136" t="s">
        <v>177</v>
      </c>
      <c r="O1049" s="137">
        <v>356</v>
      </c>
    </row>
    <row r="1050" spans="1:15" ht="15" customHeight="1">
      <c r="A1050" s="15" t="str">
        <f>IFERROR((VLOOKUP(J1050,N:O,2,0)),0)</f>
        <v>N</v>
      </c>
      <c r="B1050" s="35"/>
      <c r="C1050" s="35"/>
      <c r="D1050" s="35"/>
      <c r="E1050" s="35"/>
      <c r="F1050" s="35"/>
      <c r="G1050" s="35"/>
      <c r="H1050" s="35"/>
      <c r="I1050" s="35"/>
      <c r="J1050" s="16" t="s">
        <v>130</v>
      </c>
      <c r="N1050" s="136" t="s">
        <v>178</v>
      </c>
      <c r="O1050" s="137">
        <v>357</v>
      </c>
    </row>
    <row r="1051" spans="1:15" ht="15" customHeight="1">
      <c r="A1051" s="15">
        <v>315</v>
      </c>
      <c r="B1051" s="38" t="s">
        <v>3135</v>
      </c>
      <c r="C1051" s="35"/>
      <c r="D1051" s="38" t="s">
        <v>3136</v>
      </c>
      <c r="E1051" s="38"/>
      <c r="F1051" s="35"/>
      <c r="G1051" s="35"/>
      <c r="H1051" s="35"/>
      <c r="I1051" s="50">
        <f>SUM(I1052:I1061)</f>
        <v>122.99999999999999</v>
      </c>
      <c r="J1051" s="16" t="s">
        <v>130</v>
      </c>
      <c r="N1051" s="136" t="s">
        <v>179</v>
      </c>
      <c r="O1051" s="137">
        <v>358</v>
      </c>
    </row>
    <row r="1052" spans="1:15" ht="15" customHeight="1">
      <c r="A1052" s="15" t="str">
        <f t="shared" ref="A1052:A1062" si="25">IFERROR((VLOOKUP(J1052,N:O,2,0)),0)</f>
        <v>N</v>
      </c>
      <c r="B1052" s="35"/>
      <c r="C1052" s="38" t="s">
        <v>1386</v>
      </c>
      <c r="D1052" s="38" t="s">
        <v>3137</v>
      </c>
      <c r="E1052" s="38"/>
      <c r="F1052" s="38" t="s">
        <v>3138</v>
      </c>
      <c r="G1052" s="38"/>
      <c r="H1052" s="38"/>
      <c r="I1052" s="44">
        <v>40.36</v>
      </c>
      <c r="J1052" s="16" t="s">
        <v>130</v>
      </c>
      <c r="N1052" s="136" t="s">
        <v>180</v>
      </c>
      <c r="O1052" s="137">
        <v>359</v>
      </c>
    </row>
    <row r="1053" spans="1:15" ht="15" customHeight="1">
      <c r="A1053" s="15" t="str">
        <f t="shared" si="25"/>
        <v>N</v>
      </c>
      <c r="B1053" s="35"/>
      <c r="C1053" s="38" t="s">
        <v>1386</v>
      </c>
      <c r="D1053" s="38" t="s">
        <v>3139</v>
      </c>
      <c r="E1053" s="38"/>
      <c r="F1053" s="38" t="s">
        <v>3140</v>
      </c>
      <c r="G1053" s="38"/>
      <c r="H1053" s="38"/>
      <c r="I1053" s="44">
        <v>4.37</v>
      </c>
      <c r="J1053" s="16" t="s">
        <v>130</v>
      </c>
      <c r="N1053" s="136" t="s">
        <v>181</v>
      </c>
      <c r="O1053" s="137">
        <v>360</v>
      </c>
    </row>
    <row r="1054" spans="1:15" ht="15" customHeight="1">
      <c r="A1054" s="15" t="str">
        <f t="shared" si="25"/>
        <v>N</v>
      </c>
      <c r="B1054" s="35"/>
      <c r="C1054" s="38" t="s">
        <v>1386</v>
      </c>
      <c r="D1054" s="38" t="s">
        <v>3141</v>
      </c>
      <c r="E1054" s="38"/>
      <c r="F1054" s="38" t="s">
        <v>3142</v>
      </c>
      <c r="G1054" s="38"/>
      <c r="H1054" s="38"/>
      <c r="I1054" s="44">
        <v>3.23</v>
      </c>
      <c r="J1054" s="16" t="s">
        <v>130</v>
      </c>
      <c r="N1054" s="136" t="s">
        <v>182</v>
      </c>
      <c r="O1054" s="137">
        <v>362</v>
      </c>
    </row>
    <row r="1055" spans="1:15" ht="15" customHeight="1">
      <c r="A1055" s="15" t="str">
        <f t="shared" si="25"/>
        <v>N</v>
      </c>
      <c r="B1055" s="35"/>
      <c r="C1055" s="38" t="s">
        <v>1386</v>
      </c>
      <c r="D1055" s="38" t="s">
        <v>3143</v>
      </c>
      <c r="E1055" s="38"/>
      <c r="F1055" s="38" t="s">
        <v>3144</v>
      </c>
      <c r="G1055" s="38"/>
      <c r="H1055" s="38"/>
      <c r="I1055" s="44">
        <v>-4.12</v>
      </c>
      <c r="J1055" s="16" t="s">
        <v>130</v>
      </c>
      <c r="N1055" s="136" t="s">
        <v>183</v>
      </c>
      <c r="O1055" s="137">
        <v>363</v>
      </c>
    </row>
    <row r="1056" spans="1:15" ht="15" customHeight="1">
      <c r="A1056" s="15" t="str">
        <f t="shared" si="25"/>
        <v>N</v>
      </c>
      <c r="B1056" s="35"/>
      <c r="C1056" s="38" t="s">
        <v>1386</v>
      </c>
      <c r="D1056" s="38" t="s">
        <v>9940</v>
      </c>
      <c r="E1056" s="38"/>
      <c r="F1056" s="38" t="s">
        <v>9941</v>
      </c>
      <c r="G1056" s="38"/>
      <c r="H1056" s="38"/>
      <c r="I1056" s="44">
        <v>3.36</v>
      </c>
      <c r="J1056" s="16" t="s">
        <v>130</v>
      </c>
      <c r="N1056" s="136" t="s">
        <v>184</v>
      </c>
      <c r="O1056" s="137">
        <v>364</v>
      </c>
    </row>
    <row r="1057" spans="1:15" ht="15" customHeight="1">
      <c r="A1057" s="15" t="str">
        <f t="shared" si="25"/>
        <v>N</v>
      </c>
      <c r="B1057" s="35"/>
      <c r="C1057" s="38" t="s">
        <v>1386</v>
      </c>
      <c r="D1057" s="38" t="s">
        <v>3145</v>
      </c>
      <c r="E1057" s="38"/>
      <c r="F1057" s="38" t="s">
        <v>3146</v>
      </c>
      <c r="G1057" s="38"/>
      <c r="H1057" s="38"/>
      <c r="I1057" s="44">
        <v>6.69</v>
      </c>
      <c r="J1057" s="16" t="s">
        <v>130</v>
      </c>
      <c r="N1057" s="136" t="s">
        <v>185</v>
      </c>
      <c r="O1057" s="137">
        <v>365</v>
      </c>
    </row>
    <row r="1058" spans="1:15" ht="15" customHeight="1">
      <c r="A1058" s="15" t="str">
        <f t="shared" si="25"/>
        <v>N</v>
      </c>
      <c r="B1058" s="35"/>
      <c r="C1058" s="38" t="s">
        <v>1386</v>
      </c>
      <c r="D1058" s="38" t="s">
        <v>9942</v>
      </c>
      <c r="E1058" s="38"/>
      <c r="F1058" s="38" t="s">
        <v>9943</v>
      </c>
      <c r="G1058" s="38"/>
      <c r="H1058" s="38"/>
      <c r="I1058" s="44">
        <v>5.04</v>
      </c>
      <c r="J1058" s="16" t="s">
        <v>130</v>
      </c>
      <c r="N1058" s="136" t="s">
        <v>186</v>
      </c>
      <c r="O1058" s="137">
        <v>366</v>
      </c>
    </row>
    <row r="1059" spans="1:15" ht="15" customHeight="1">
      <c r="A1059" s="15" t="str">
        <f t="shared" si="25"/>
        <v>N</v>
      </c>
      <c r="B1059" s="35"/>
      <c r="C1059" s="38" t="s">
        <v>1386</v>
      </c>
      <c r="D1059" s="38" t="s">
        <v>3147</v>
      </c>
      <c r="E1059" s="38"/>
      <c r="F1059" s="38" t="s">
        <v>3148</v>
      </c>
      <c r="G1059" s="38"/>
      <c r="H1059" s="38"/>
      <c r="I1059" s="44">
        <v>50.8</v>
      </c>
      <c r="J1059" s="16" t="s">
        <v>130</v>
      </c>
      <c r="N1059" s="136" t="s">
        <v>187</v>
      </c>
      <c r="O1059" s="137">
        <v>367</v>
      </c>
    </row>
    <row r="1060" spans="1:15" ht="15" customHeight="1">
      <c r="A1060" s="15" t="str">
        <f t="shared" si="25"/>
        <v>N</v>
      </c>
      <c r="B1060" s="35"/>
      <c r="C1060" s="38" t="s">
        <v>1386</v>
      </c>
      <c r="D1060" s="38" t="s">
        <v>3149</v>
      </c>
      <c r="E1060" s="38"/>
      <c r="F1060" s="38" t="s">
        <v>3150</v>
      </c>
      <c r="G1060" s="35"/>
      <c r="H1060" s="35"/>
      <c r="I1060" s="44">
        <v>1.69</v>
      </c>
      <c r="J1060" s="16" t="s">
        <v>130</v>
      </c>
      <c r="N1060" s="136" t="s">
        <v>188</v>
      </c>
      <c r="O1060" s="137">
        <v>368</v>
      </c>
    </row>
    <row r="1061" spans="1:15" ht="15" customHeight="1">
      <c r="A1061" s="15" t="str">
        <f t="shared" si="25"/>
        <v>N</v>
      </c>
      <c r="B1061" s="35"/>
      <c r="C1061" s="38" t="s">
        <v>1386</v>
      </c>
      <c r="D1061" s="38" t="s">
        <v>3151</v>
      </c>
      <c r="E1061" s="38"/>
      <c r="F1061" s="38" t="s">
        <v>3152</v>
      </c>
      <c r="G1061" s="35"/>
      <c r="H1061" s="35"/>
      <c r="I1061" s="44">
        <v>11.58</v>
      </c>
      <c r="J1061" s="16" t="s">
        <v>130</v>
      </c>
      <c r="N1061" s="136" t="s">
        <v>188</v>
      </c>
      <c r="O1061" s="137">
        <v>368</v>
      </c>
    </row>
    <row r="1062" spans="1:15" ht="15" customHeight="1">
      <c r="A1062" s="15" t="str">
        <f t="shared" si="25"/>
        <v>N</v>
      </c>
      <c r="B1062" s="35"/>
      <c r="C1062" s="35"/>
      <c r="D1062" s="35"/>
      <c r="E1062" s="35"/>
      <c r="F1062" s="35"/>
      <c r="G1062" s="35"/>
      <c r="H1062" s="35"/>
      <c r="I1062" s="35"/>
      <c r="J1062" s="16" t="s">
        <v>130</v>
      </c>
      <c r="N1062" s="136" t="s">
        <v>188</v>
      </c>
      <c r="O1062" s="137">
        <v>368</v>
      </c>
    </row>
    <row r="1063" spans="1:15" ht="15" customHeight="1">
      <c r="A1063" s="15">
        <v>315</v>
      </c>
      <c r="B1063" s="38" t="s">
        <v>3153</v>
      </c>
      <c r="C1063" s="35"/>
      <c r="D1063" s="38" t="s">
        <v>3154</v>
      </c>
      <c r="E1063" s="38"/>
      <c r="F1063" s="35"/>
      <c r="G1063" s="35"/>
      <c r="H1063" s="35"/>
      <c r="I1063" s="50">
        <f>SUM(I1064:I1106)</f>
        <v>504.87999999999988</v>
      </c>
      <c r="J1063" s="16" t="s">
        <v>130</v>
      </c>
      <c r="N1063" s="136" t="s">
        <v>189</v>
      </c>
      <c r="O1063" s="137">
        <v>369</v>
      </c>
    </row>
    <row r="1064" spans="1:15" ht="15" customHeight="1">
      <c r="A1064" s="15" t="str">
        <f t="shared" ref="A1064:A1107" si="26">IFERROR((VLOOKUP(J1064,N:O,2,0)),0)</f>
        <v>N</v>
      </c>
      <c r="B1064" s="35"/>
      <c r="C1064" s="38" t="s">
        <v>1386</v>
      </c>
      <c r="D1064" s="38" t="s">
        <v>3155</v>
      </c>
      <c r="E1064" s="38"/>
      <c r="F1064" s="38" t="s">
        <v>3156</v>
      </c>
      <c r="G1064" s="38"/>
      <c r="H1064" s="38"/>
      <c r="I1064" s="44">
        <v>10.64</v>
      </c>
      <c r="J1064" s="16" t="s">
        <v>130</v>
      </c>
      <c r="N1064" s="136" t="s">
        <v>190</v>
      </c>
      <c r="O1064" s="137">
        <v>370</v>
      </c>
    </row>
    <row r="1065" spans="1:15" ht="15" customHeight="1">
      <c r="A1065" s="15" t="str">
        <f t="shared" si="26"/>
        <v>N</v>
      </c>
      <c r="B1065" s="35"/>
      <c r="C1065" s="38" t="s">
        <v>1386</v>
      </c>
      <c r="D1065" s="38" t="s">
        <v>3157</v>
      </c>
      <c r="E1065" s="38"/>
      <c r="F1065" s="38" t="s">
        <v>3158</v>
      </c>
      <c r="G1065" s="38"/>
      <c r="H1065" s="38"/>
      <c r="I1065" s="44">
        <v>-0.54</v>
      </c>
      <c r="J1065" s="16" t="s">
        <v>130</v>
      </c>
      <c r="N1065" s="136" t="s">
        <v>191</v>
      </c>
      <c r="O1065" s="137">
        <v>371</v>
      </c>
    </row>
    <row r="1066" spans="1:15" ht="15" customHeight="1">
      <c r="A1066" s="15" t="str">
        <f t="shared" si="26"/>
        <v>N</v>
      </c>
      <c r="B1066" s="35"/>
      <c r="C1066" s="38" t="s">
        <v>1386</v>
      </c>
      <c r="D1066" s="38" t="s">
        <v>3159</v>
      </c>
      <c r="E1066" s="38"/>
      <c r="F1066" s="38" t="s">
        <v>3160</v>
      </c>
      <c r="G1066" s="38"/>
      <c r="H1066" s="38"/>
      <c r="I1066" s="44">
        <v>5.04</v>
      </c>
      <c r="J1066" s="16" t="s">
        <v>130</v>
      </c>
      <c r="N1066" s="136" t="s">
        <v>192</v>
      </c>
      <c r="O1066" s="137">
        <v>372</v>
      </c>
    </row>
    <row r="1067" spans="1:15" ht="15" customHeight="1">
      <c r="A1067" s="15" t="str">
        <f t="shared" si="26"/>
        <v>N</v>
      </c>
      <c r="B1067" s="35"/>
      <c r="C1067" s="38" t="s">
        <v>1386</v>
      </c>
      <c r="D1067" s="38" t="s">
        <v>3161</v>
      </c>
      <c r="E1067" s="38"/>
      <c r="F1067" s="38" t="s">
        <v>3162</v>
      </c>
      <c r="G1067" s="38"/>
      <c r="H1067" s="38"/>
      <c r="I1067" s="44">
        <v>2.5</v>
      </c>
      <c r="J1067" s="16" t="s">
        <v>130</v>
      </c>
      <c r="N1067" s="136" t="s">
        <v>193</v>
      </c>
      <c r="O1067" s="137">
        <v>373</v>
      </c>
    </row>
    <row r="1068" spans="1:15" ht="15" customHeight="1">
      <c r="A1068" s="15" t="str">
        <f t="shared" si="26"/>
        <v>N</v>
      </c>
      <c r="B1068" s="35"/>
      <c r="C1068" s="38" t="s">
        <v>1386</v>
      </c>
      <c r="D1068" s="38" t="s">
        <v>3163</v>
      </c>
      <c r="E1068" s="38"/>
      <c r="F1068" s="38" t="s">
        <v>3164</v>
      </c>
      <c r="G1068" s="38"/>
      <c r="H1068" s="38"/>
      <c r="I1068" s="44">
        <v>16.8</v>
      </c>
      <c r="J1068" s="16" t="s">
        <v>130</v>
      </c>
      <c r="N1068" s="136" t="s">
        <v>194</v>
      </c>
      <c r="O1068" s="137">
        <v>374</v>
      </c>
    </row>
    <row r="1069" spans="1:15" ht="15" customHeight="1">
      <c r="A1069" s="15" t="str">
        <f t="shared" si="26"/>
        <v>N</v>
      </c>
      <c r="B1069" s="35"/>
      <c r="C1069" s="38" t="s">
        <v>1386</v>
      </c>
      <c r="D1069" s="38" t="s">
        <v>3165</v>
      </c>
      <c r="E1069" s="38"/>
      <c r="F1069" s="38" t="s">
        <v>3166</v>
      </c>
      <c r="G1069" s="38"/>
      <c r="H1069" s="38"/>
      <c r="I1069" s="44">
        <v>40.72</v>
      </c>
      <c r="J1069" s="16" t="s">
        <v>130</v>
      </c>
      <c r="N1069" s="136" t="s">
        <v>195</v>
      </c>
      <c r="O1069" s="137">
        <v>375</v>
      </c>
    </row>
    <row r="1070" spans="1:15" ht="15" customHeight="1">
      <c r="A1070" s="15" t="str">
        <f t="shared" si="26"/>
        <v>N</v>
      </c>
      <c r="B1070" s="35"/>
      <c r="C1070" s="38" t="s">
        <v>1386</v>
      </c>
      <c r="D1070" s="38" t="s">
        <v>3167</v>
      </c>
      <c r="E1070" s="38"/>
      <c r="F1070" s="38" t="s">
        <v>3168</v>
      </c>
      <c r="G1070" s="38"/>
      <c r="H1070" s="38"/>
      <c r="I1070" s="44">
        <v>5.04</v>
      </c>
      <c r="J1070" s="16" t="s">
        <v>130</v>
      </c>
      <c r="N1070" s="136" t="s">
        <v>196</v>
      </c>
      <c r="O1070" s="137">
        <v>376</v>
      </c>
    </row>
    <row r="1071" spans="1:15" ht="15" customHeight="1">
      <c r="A1071" s="15" t="str">
        <f t="shared" si="26"/>
        <v>N</v>
      </c>
      <c r="B1071" s="35"/>
      <c r="C1071" s="38" t="s">
        <v>1386</v>
      </c>
      <c r="D1071" s="38" t="s">
        <v>3169</v>
      </c>
      <c r="E1071" s="38"/>
      <c r="F1071" s="38" t="s">
        <v>3170</v>
      </c>
      <c r="G1071" s="38"/>
      <c r="H1071" s="38"/>
      <c r="I1071" s="44">
        <v>8.5</v>
      </c>
      <c r="J1071" s="16" t="s">
        <v>130</v>
      </c>
      <c r="N1071" s="136" t="s">
        <v>197</v>
      </c>
      <c r="O1071" s="137">
        <v>377</v>
      </c>
    </row>
    <row r="1072" spans="1:15" ht="15" customHeight="1">
      <c r="A1072" s="15" t="str">
        <f t="shared" si="26"/>
        <v>N</v>
      </c>
      <c r="B1072" s="35"/>
      <c r="C1072" s="38" t="s">
        <v>1386</v>
      </c>
      <c r="D1072" s="38" t="s">
        <v>3171</v>
      </c>
      <c r="E1072" s="38"/>
      <c r="F1072" s="38" t="s">
        <v>3172</v>
      </c>
      <c r="G1072" s="38"/>
      <c r="H1072" s="38"/>
      <c r="I1072" s="44">
        <v>5.04</v>
      </c>
      <c r="J1072" s="16" t="s">
        <v>130</v>
      </c>
      <c r="N1072" s="136" t="s">
        <v>198</v>
      </c>
      <c r="O1072" s="137">
        <v>378</v>
      </c>
    </row>
    <row r="1073" spans="1:15" ht="15" customHeight="1">
      <c r="A1073" s="15" t="str">
        <f t="shared" si="26"/>
        <v>N</v>
      </c>
      <c r="B1073" s="35"/>
      <c r="C1073" s="38" t="s">
        <v>1386</v>
      </c>
      <c r="D1073" s="38" t="s">
        <v>3173</v>
      </c>
      <c r="E1073" s="38"/>
      <c r="F1073" s="38" t="s">
        <v>3174</v>
      </c>
      <c r="G1073" s="38"/>
      <c r="H1073" s="38"/>
      <c r="I1073" s="44">
        <v>42.79</v>
      </c>
      <c r="J1073" s="16" t="s">
        <v>130</v>
      </c>
      <c r="N1073" s="136" t="s">
        <v>199</v>
      </c>
      <c r="O1073" s="137">
        <v>379</v>
      </c>
    </row>
    <row r="1074" spans="1:15" ht="15" customHeight="1">
      <c r="A1074" s="15" t="str">
        <f t="shared" si="26"/>
        <v>N</v>
      </c>
      <c r="B1074" s="35"/>
      <c r="C1074" s="38" t="s">
        <v>1386</v>
      </c>
      <c r="D1074" s="38" t="s">
        <v>3175</v>
      </c>
      <c r="E1074" s="38"/>
      <c r="F1074" s="38" t="s">
        <v>3176</v>
      </c>
      <c r="G1074" s="38"/>
      <c r="H1074" s="38"/>
      <c r="I1074" s="44">
        <v>42.48</v>
      </c>
      <c r="J1074" s="16" t="s">
        <v>130</v>
      </c>
      <c r="N1074" s="136" t="s">
        <v>200</v>
      </c>
      <c r="O1074" s="137">
        <v>380</v>
      </c>
    </row>
    <row r="1075" spans="1:15" ht="15" customHeight="1">
      <c r="A1075" s="15" t="str">
        <f t="shared" si="26"/>
        <v>N</v>
      </c>
      <c r="B1075" s="35"/>
      <c r="C1075" s="38" t="s">
        <v>1386</v>
      </c>
      <c r="D1075" s="38" t="s">
        <v>3177</v>
      </c>
      <c r="E1075" s="38"/>
      <c r="F1075" s="38" t="s">
        <v>3178</v>
      </c>
      <c r="G1075" s="38"/>
      <c r="H1075" s="38"/>
      <c r="I1075" s="44">
        <v>5.86</v>
      </c>
      <c r="J1075" s="16" t="s">
        <v>130</v>
      </c>
      <c r="N1075" s="136" t="s">
        <v>201</v>
      </c>
      <c r="O1075" s="137">
        <v>381</v>
      </c>
    </row>
    <row r="1076" spans="1:15" ht="15" customHeight="1">
      <c r="A1076" s="15" t="str">
        <f t="shared" si="26"/>
        <v>N</v>
      </c>
      <c r="B1076" s="35"/>
      <c r="C1076" s="38" t="s">
        <v>1386</v>
      </c>
      <c r="D1076" s="38" t="s">
        <v>3179</v>
      </c>
      <c r="E1076" s="38"/>
      <c r="F1076" s="38" t="s">
        <v>3180</v>
      </c>
      <c r="G1076" s="38"/>
      <c r="H1076" s="38"/>
      <c r="I1076" s="44">
        <v>-0.46</v>
      </c>
      <c r="J1076" s="16" t="s">
        <v>130</v>
      </c>
      <c r="N1076" s="136" t="s">
        <v>202</v>
      </c>
      <c r="O1076" s="137">
        <v>382</v>
      </c>
    </row>
    <row r="1077" spans="1:15" ht="15" customHeight="1">
      <c r="A1077" s="15" t="str">
        <f t="shared" si="26"/>
        <v>N</v>
      </c>
      <c r="B1077" s="35"/>
      <c r="C1077" s="38" t="s">
        <v>1386</v>
      </c>
      <c r="D1077" s="38" t="s">
        <v>3181</v>
      </c>
      <c r="E1077" s="38"/>
      <c r="F1077" s="38" t="s">
        <v>3182</v>
      </c>
      <c r="G1077" s="38"/>
      <c r="H1077" s="38"/>
      <c r="I1077" s="44">
        <v>6.84</v>
      </c>
      <c r="J1077" s="16" t="s">
        <v>130</v>
      </c>
      <c r="N1077" s="136" t="s">
        <v>203</v>
      </c>
      <c r="O1077" s="137">
        <v>383</v>
      </c>
    </row>
    <row r="1078" spans="1:15" ht="15" customHeight="1">
      <c r="A1078" s="15" t="str">
        <f t="shared" si="26"/>
        <v>N</v>
      </c>
      <c r="B1078" s="35"/>
      <c r="C1078" s="38" t="s">
        <v>1386</v>
      </c>
      <c r="D1078" s="38" t="s">
        <v>3183</v>
      </c>
      <c r="E1078" s="38"/>
      <c r="F1078" s="38" t="s">
        <v>3184</v>
      </c>
      <c r="G1078" s="38"/>
      <c r="H1078" s="38"/>
      <c r="I1078" s="44">
        <v>5.0599999999999996</v>
      </c>
      <c r="J1078" s="16" t="s">
        <v>130</v>
      </c>
      <c r="N1078" s="136" t="s">
        <v>204</v>
      </c>
      <c r="O1078" s="137">
        <v>384</v>
      </c>
    </row>
    <row r="1079" spans="1:15" ht="15" customHeight="1">
      <c r="A1079" s="15" t="str">
        <f t="shared" si="26"/>
        <v>N</v>
      </c>
      <c r="B1079" s="35"/>
      <c r="C1079" s="38" t="s">
        <v>1386</v>
      </c>
      <c r="D1079" s="38" t="s">
        <v>3185</v>
      </c>
      <c r="E1079" s="38"/>
      <c r="F1079" s="38" t="s">
        <v>3186</v>
      </c>
      <c r="G1079" s="38"/>
      <c r="H1079" s="38"/>
      <c r="I1079" s="44">
        <v>5.04</v>
      </c>
      <c r="J1079" s="16" t="s">
        <v>130</v>
      </c>
      <c r="N1079" s="136" t="s">
        <v>205</v>
      </c>
      <c r="O1079" s="137">
        <v>385</v>
      </c>
    </row>
    <row r="1080" spans="1:15" ht="15" customHeight="1">
      <c r="A1080" s="15" t="str">
        <f t="shared" si="26"/>
        <v>N</v>
      </c>
      <c r="B1080" s="35"/>
      <c r="C1080" s="38" t="s">
        <v>1386</v>
      </c>
      <c r="D1080" s="38" t="s">
        <v>3187</v>
      </c>
      <c r="E1080" s="38"/>
      <c r="F1080" s="38" t="s">
        <v>3188</v>
      </c>
      <c r="G1080" s="38"/>
      <c r="H1080" s="38"/>
      <c r="I1080" s="44">
        <v>2.81</v>
      </c>
      <c r="J1080" s="16" t="s">
        <v>130</v>
      </c>
      <c r="N1080" s="136" t="s">
        <v>206</v>
      </c>
      <c r="O1080" s="137">
        <v>386</v>
      </c>
    </row>
    <row r="1081" spans="1:15" ht="15" customHeight="1">
      <c r="A1081" s="15" t="str">
        <f t="shared" si="26"/>
        <v>N</v>
      </c>
      <c r="B1081" s="35"/>
      <c r="C1081" s="38" t="s">
        <v>1386</v>
      </c>
      <c r="D1081" s="38" t="s">
        <v>3189</v>
      </c>
      <c r="E1081" s="38"/>
      <c r="F1081" s="38" t="s">
        <v>3190</v>
      </c>
      <c r="G1081" s="38"/>
      <c r="H1081" s="38"/>
      <c r="I1081" s="44">
        <v>8.2799999999999994</v>
      </c>
      <c r="J1081" s="16" t="s">
        <v>130</v>
      </c>
      <c r="N1081" s="136" t="s">
        <v>207</v>
      </c>
      <c r="O1081" s="137">
        <v>387</v>
      </c>
    </row>
    <row r="1082" spans="1:15" ht="15" customHeight="1">
      <c r="A1082" s="15" t="str">
        <f t="shared" si="26"/>
        <v>N</v>
      </c>
      <c r="B1082" s="35"/>
      <c r="C1082" s="38" t="s">
        <v>1386</v>
      </c>
      <c r="D1082" s="38" t="s">
        <v>3191</v>
      </c>
      <c r="E1082" s="38"/>
      <c r="F1082" s="38" t="s">
        <v>3192</v>
      </c>
      <c r="G1082" s="38"/>
      <c r="H1082" s="38"/>
      <c r="I1082" s="44">
        <v>50.58</v>
      </c>
      <c r="J1082" s="16" t="s">
        <v>130</v>
      </c>
      <c r="N1082" s="136" t="s">
        <v>208</v>
      </c>
      <c r="O1082" s="137">
        <v>388</v>
      </c>
    </row>
    <row r="1083" spans="1:15" ht="15" customHeight="1">
      <c r="A1083" s="15" t="str">
        <f t="shared" si="26"/>
        <v>N</v>
      </c>
      <c r="B1083" s="35"/>
      <c r="C1083" s="38" t="s">
        <v>1386</v>
      </c>
      <c r="D1083" s="38" t="s">
        <v>3193</v>
      </c>
      <c r="E1083" s="38"/>
      <c r="F1083" s="38" t="s">
        <v>3194</v>
      </c>
      <c r="G1083" s="38"/>
      <c r="H1083" s="38"/>
      <c r="I1083" s="44">
        <v>56.47</v>
      </c>
      <c r="J1083" s="16" t="s">
        <v>130</v>
      </c>
      <c r="N1083" s="136" t="s">
        <v>209</v>
      </c>
      <c r="O1083" s="137">
        <v>389</v>
      </c>
    </row>
    <row r="1084" spans="1:15" ht="15" customHeight="1">
      <c r="A1084" s="15" t="str">
        <f t="shared" si="26"/>
        <v>N</v>
      </c>
      <c r="B1084" s="35"/>
      <c r="C1084" s="38" t="s">
        <v>1386</v>
      </c>
      <c r="D1084" s="38" t="s">
        <v>3195</v>
      </c>
      <c r="E1084" s="38"/>
      <c r="F1084" s="38" t="s">
        <v>3196</v>
      </c>
      <c r="G1084" s="38"/>
      <c r="H1084" s="38"/>
      <c r="I1084" s="44">
        <v>19.53</v>
      </c>
      <c r="J1084" s="16" t="s">
        <v>130</v>
      </c>
      <c r="N1084" s="136" t="s">
        <v>210</v>
      </c>
      <c r="O1084" s="137">
        <v>390</v>
      </c>
    </row>
    <row r="1085" spans="1:15" ht="15" customHeight="1">
      <c r="A1085" s="15" t="str">
        <f t="shared" si="26"/>
        <v>N</v>
      </c>
      <c r="B1085" s="35"/>
      <c r="C1085" s="38" t="s">
        <v>1386</v>
      </c>
      <c r="D1085" s="38" t="s">
        <v>3197</v>
      </c>
      <c r="E1085" s="38"/>
      <c r="F1085" s="38" t="s">
        <v>3198</v>
      </c>
      <c r="G1085" s="38"/>
      <c r="H1085" s="38"/>
      <c r="I1085" s="44">
        <v>5.69</v>
      </c>
      <c r="J1085" s="16" t="s">
        <v>130</v>
      </c>
      <c r="N1085" s="136" t="s">
        <v>211</v>
      </c>
      <c r="O1085" s="137">
        <v>391</v>
      </c>
    </row>
    <row r="1086" spans="1:15" ht="15" customHeight="1">
      <c r="A1086" s="15" t="str">
        <f t="shared" si="26"/>
        <v>N</v>
      </c>
      <c r="B1086" s="35"/>
      <c r="C1086" s="38" t="s">
        <v>1386</v>
      </c>
      <c r="D1086" s="38" t="s">
        <v>9944</v>
      </c>
      <c r="E1086" s="38"/>
      <c r="F1086" s="38" t="s">
        <v>9945</v>
      </c>
      <c r="G1086" s="38"/>
      <c r="H1086" s="38"/>
      <c r="I1086" s="44">
        <v>9.34</v>
      </c>
      <c r="J1086" s="16" t="s">
        <v>130</v>
      </c>
      <c r="N1086" s="136" t="s">
        <v>212</v>
      </c>
      <c r="O1086" s="137">
        <v>392</v>
      </c>
    </row>
    <row r="1087" spans="1:15" ht="15" customHeight="1">
      <c r="A1087" s="15" t="str">
        <f t="shared" si="26"/>
        <v>N</v>
      </c>
      <c r="B1087" s="35"/>
      <c r="C1087" s="38" t="s">
        <v>1386</v>
      </c>
      <c r="D1087" s="38" t="s">
        <v>3199</v>
      </c>
      <c r="E1087" s="38"/>
      <c r="F1087" s="38" t="s">
        <v>3200</v>
      </c>
      <c r="G1087" s="38"/>
      <c r="H1087" s="38"/>
      <c r="I1087" s="44">
        <v>1.74</v>
      </c>
      <c r="J1087" s="16" t="s">
        <v>130</v>
      </c>
      <c r="N1087" s="136" t="s">
        <v>213</v>
      </c>
      <c r="O1087" s="137">
        <v>393</v>
      </c>
    </row>
    <row r="1088" spans="1:15" ht="15" customHeight="1">
      <c r="A1088" s="15" t="str">
        <f t="shared" si="26"/>
        <v>N</v>
      </c>
      <c r="B1088" s="35"/>
      <c r="C1088" s="38" t="s">
        <v>1386</v>
      </c>
      <c r="D1088" s="38" t="s">
        <v>3201</v>
      </c>
      <c r="E1088" s="38"/>
      <c r="F1088" s="38" t="s">
        <v>3202</v>
      </c>
      <c r="G1088" s="38"/>
      <c r="H1088" s="38"/>
      <c r="I1088" s="44">
        <v>3.93</v>
      </c>
      <c r="J1088" s="16" t="s">
        <v>130</v>
      </c>
      <c r="N1088" s="136" t="s">
        <v>214</v>
      </c>
      <c r="O1088" s="137">
        <v>394</v>
      </c>
    </row>
    <row r="1089" spans="1:15" ht="15" customHeight="1">
      <c r="A1089" s="15" t="str">
        <f t="shared" si="26"/>
        <v>N</v>
      </c>
      <c r="B1089" s="35"/>
      <c r="C1089" s="38" t="s">
        <v>1386</v>
      </c>
      <c r="D1089" s="38" t="s">
        <v>3203</v>
      </c>
      <c r="E1089" s="38"/>
      <c r="F1089" s="38" t="s">
        <v>3204</v>
      </c>
      <c r="G1089" s="38"/>
      <c r="H1089" s="38"/>
      <c r="I1089" s="44">
        <v>2.71</v>
      </c>
      <c r="J1089" s="16" t="s">
        <v>130</v>
      </c>
      <c r="N1089" s="136" t="s">
        <v>215</v>
      </c>
      <c r="O1089" s="137">
        <v>395</v>
      </c>
    </row>
    <row r="1090" spans="1:15" ht="15" customHeight="1">
      <c r="A1090" s="15" t="str">
        <f t="shared" si="26"/>
        <v>N</v>
      </c>
      <c r="B1090" s="35"/>
      <c r="C1090" s="38" t="s">
        <v>1386</v>
      </c>
      <c r="D1090" s="38" t="s">
        <v>3205</v>
      </c>
      <c r="E1090" s="38"/>
      <c r="F1090" s="38" t="s">
        <v>3206</v>
      </c>
      <c r="G1090" s="38"/>
      <c r="H1090" s="38"/>
      <c r="I1090" s="44">
        <v>6.32</v>
      </c>
      <c r="J1090" s="16" t="s">
        <v>130</v>
      </c>
      <c r="N1090" s="136" t="s">
        <v>216</v>
      </c>
      <c r="O1090" s="137">
        <v>396</v>
      </c>
    </row>
    <row r="1091" spans="1:15" ht="15" customHeight="1">
      <c r="A1091" s="15" t="str">
        <f t="shared" si="26"/>
        <v>N</v>
      </c>
      <c r="B1091" s="35"/>
      <c r="C1091" s="38" t="s">
        <v>1386</v>
      </c>
      <c r="D1091" s="38" t="s">
        <v>3207</v>
      </c>
      <c r="E1091" s="38"/>
      <c r="F1091" s="38" t="s">
        <v>3208</v>
      </c>
      <c r="G1091" s="38"/>
      <c r="H1091" s="38"/>
      <c r="I1091" s="44">
        <v>5.04</v>
      </c>
      <c r="J1091" s="16" t="s">
        <v>130</v>
      </c>
      <c r="N1091" s="136" t="s">
        <v>217</v>
      </c>
      <c r="O1091" s="137">
        <v>397</v>
      </c>
    </row>
    <row r="1092" spans="1:15" ht="15" customHeight="1">
      <c r="A1092" s="15" t="str">
        <f t="shared" si="26"/>
        <v>N</v>
      </c>
      <c r="B1092" s="35"/>
      <c r="C1092" s="38" t="s">
        <v>1386</v>
      </c>
      <c r="D1092" s="38" t="s">
        <v>3209</v>
      </c>
      <c r="E1092" s="38"/>
      <c r="F1092" s="38" t="s">
        <v>3210</v>
      </c>
      <c r="G1092" s="38"/>
      <c r="H1092" s="38"/>
      <c r="I1092" s="44">
        <v>23.14</v>
      </c>
      <c r="J1092" s="16" t="s">
        <v>130</v>
      </c>
      <c r="N1092" s="136" t="s">
        <v>218</v>
      </c>
      <c r="O1092" s="137">
        <v>398</v>
      </c>
    </row>
    <row r="1093" spans="1:15" ht="15" customHeight="1">
      <c r="A1093" s="15" t="str">
        <f t="shared" si="26"/>
        <v>N</v>
      </c>
      <c r="B1093" s="35"/>
      <c r="C1093" s="38" t="s">
        <v>1386</v>
      </c>
      <c r="D1093" s="38" t="s">
        <v>9946</v>
      </c>
      <c r="E1093" s="38"/>
      <c r="F1093" s="38" t="s">
        <v>9947</v>
      </c>
      <c r="G1093" s="38"/>
      <c r="H1093" s="38"/>
      <c r="I1093" s="44">
        <v>8.9</v>
      </c>
      <c r="J1093" s="16" t="s">
        <v>130</v>
      </c>
      <c r="N1093" s="136" t="s">
        <v>219</v>
      </c>
      <c r="O1093" s="137">
        <v>399</v>
      </c>
    </row>
    <row r="1094" spans="1:15" ht="15" customHeight="1">
      <c r="A1094" s="15" t="str">
        <f t="shared" si="26"/>
        <v>N</v>
      </c>
      <c r="B1094" s="35"/>
      <c r="C1094" s="38" t="s">
        <v>1386</v>
      </c>
      <c r="D1094" s="38" t="s">
        <v>3211</v>
      </c>
      <c r="E1094" s="38"/>
      <c r="F1094" s="38" t="s">
        <v>3212</v>
      </c>
      <c r="G1094" s="38"/>
      <c r="H1094" s="38"/>
      <c r="I1094" s="44">
        <v>16.87</v>
      </c>
      <c r="J1094" s="16" t="s">
        <v>130</v>
      </c>
      <c r="N1094" s="136" t="s">
        <v>220</v>
      </c>
      <c r="O1094" s="137">
        <v>400</v>
      </c>
    </row>
    <row r="1095" spans="1:15" ht="15" customHeight="1">
      <c r="A1095" s="15" t="str">
        <f t="shared" si="26"/>
        <v>N</v>
      </c>
      <c r="B1095" s="35"/>
      <c r="C1095" s="38" t="s">
        <v>1386</v>
      </c>
      <c r="D1095" s="38" t="s">
        <v>3213</v>
      </c>
      <c r="E1095" s="38"/>
      <c r="F1095" s="38" t="s">
        <v>3214</v>
      </c>
      <c r="G1095" s="38"/>
      <c r="H1095" s="38"/>
      <c r="I1095" s="44">
        <v>16.97</v>
      </c>
      <c r="J1095" s="16" t="s">
        <v>130</v>
      </c>
      <c r="N1095" s="136" t="s">
        <v>221</v>
      </c>
      <c r="O1095" s="137">
        <v>401</v>
      </c>
    </row>
    <row r="1096" spans="1:15" ht="15" customHeight="1">
      <c r="A1096" s="15" t="str">
        <f t="shared" si="26"/>
        <v>N</v>
      </c>
      <c r="B1096" s="35"/>
      <c r="C1096" s="38" t="s">
        <v>1386</v>
      </c>
      <c r="D1096" s="38" t="s">
        <v>3215</v>
      </c>
      <c r="E1096" s="38"/>
      <c r="F1096" s="38" t="s">
        <v>3216</v>
      </c>
      <c r="G1096" s="38"/>
      <c r="H1096" s="38"/>
      <c r="I1096" s="44">
        <v>3.84</v>
      </c>
      <c r="J1096" s="16" t="s">
        <v>130</v>
      </c>
      <c r="N1096" s="136" t="s">
        <v>222</v>
      </c>
      <c r="O1096" s="137">
        <v>402</v>
      </c>
    </row>
    <row r="1097" spans="1:15" ht="15" customHeight="1">
      <c r="A1097" s="15" t="str">
        <f t="shared" si="26"/>
        <v>N</v>
      </c>
      <c r="B1097" s="35"/>
      <c r="C1097" s="38" t="s">
        <v>1386</v>
      </c>
      <c r="D1097" s="38" t="s">
        <v>3217</v>
      </c>
      <c r="E1097" s="38"/>
      <c r="F1097" s="38" t="s">
        <v>3218</v>
      </c>
      <c r="G1097" s="38"/>
      <c r="H1097" s="38"/>
      <c r="I1097" s="44">
        <v>6.93</v>
      </c>
      <c r="J1097" s="16" t="s">
        <v>130</v>
      </c>
      <c r="N1097" s="136" t="s">
        <v>223</v>
      </c>
      <c r="O1097" s="137">
        <v>403</v>
      </c>
    </row>
    <row r="1098" spans="1:15" ht="15" customHeight="1">
      <c r="A1098" s="15" t="str">
        <f t="shared" si="26"/>
        <v>N</v>
      </c>
      <c r="B1098" s="35"/>
      <c r="C1098" s="38" t="s">
        <v>1386</v>
      </c>
      <c r="D1098" s="38" t="s">
        <v>9948</v>
      </c>
      <c r="E1098" s="38"/>
      <c r="F1098" s="38" t="s">
        <v>9949</v>
      </c>
      <c r="G1098" s="38"/>
      <c r="H1098" s="38"/>
      <c r="I1098" s="44">
        <v>2.78</v>
      </c>
      <c r="J1098" s="16" t="s">
        <v>130</v>
      </c>
      <c r="N1098" s="136" t="s">
        <v>224</v>
      </c>
      <c r="O1098" s="137">
        <v>404</v>
      </c>
    </row>
    <row r="1099" spans="1:15" ht="15" customHeight="1">
      <c r="A1099" s="15" t="str">
        <f t="shared" si="26"/>
        <v>N</v>
      </c>
      <c r="B1099" s="35"/>
      <c r="C1099" s="38" t="s">
        <v>1386</v>
      </c>
      <c r="D1099" s="38" t="s">
        <v>3219</v>
      </c>
      <c r="E1099" s="38"/>
      <c r="F1099" s="38" t="s">
        <v>3220</v>
      </c>
      <c r="G1099" s="38"/>
      <c r="H1099" s="38"/>
      <c r="I1099" s="44">
        <v>3.38</v>
      </c>
      <c r="J1099" s="16" t="s">
        <v>130</v>
      </c>
      <c r="N1099" s="136" t="s">
        <v>221</v>
      </c>
      <c r="O1099" s="137">
        <v>405</v>
      </c>
    </row>
    <row r="1100" spans="1:15" ht="15" customHeight="1">
      <c r="A1100" s="15" t="str">
        <f t="shared" si="26"/>
        <v>N</v>
      </c>
      <c r="B1100" s="35"/>
      <c r="C1100" s="38" t="s">
        <v>1386</v>
      </c>
      <c r="D1100" s="38" t="s">
        <v>3221</v>
      </c>
      <c r="E1100" s="38"/>
      <c r="F1100" s="38" t="s">
        <v>3222</v>
      </c>
      <c r="G1100" s="38"/>
      <c r="H1100" s="38"/>
      <c r="I1100" s="44">
        <v>7.16</v>
      </c>
      <c r="J1100" s="16" t="s">
        <v>130</v>
      </c>
      <c r="N1100" s="136" t="s">
        <v>222</v>
      </c>
      <c r="O1100" s="137">
        <v>406</v>
      </c>
    </row>
    <row r="1101" spans="1:15" ht="15" customHeight="1">
      <c r="A1101" s="15" t="str">
        <f t="shared" si="26"/>
        <v>N</v>
      </c>
      <c r="B1101" s="35"/>
      <c r="C1101" s="38" t="s">
        <v>1386</v>
      </c>
      <c r="D1101" s="38" t="s">
        <v>3223</v>
      </c>
      <c r="E1101" s="38"/>
      <c r="F1101" s="38" t="s">
        <v>3224</v>
      </c>
      <c r="G1101" s="38"/>
      <c r="H1101" s="38"/>
      <c r="I1101" s="44">
        <v>8.0500000000000007</v>
      </c>
      <c r="J1101" s="16" t="s">
        <v>130</v>
      </c>
      <c r="N1101" s="136" t="s">
        <v>225</v>
      </c>
      <c r="O1101" s="137">
        <v>407</v>
      </c>
    </row>
    <row r="1102" spans="1:15" ht="15" customHeight="1">
      <c r="A1102" s="15" t="str">
        <f t="shared" si="26"/>
        <v>N</v>
      </c>
      <c r="B1102" s="35"/>
      <c r="C1102" s="38" t="s">
        <v>1386</v>
      </c>
      <c r="D1102" s="38" t="s">
        <v>3225</v>
      </c>
      <c r="E1102" s="38"/>
      <c r="F1102" s="38" t="s">
        <v>3226</v>
      </c>
      <c r="G1102" s="38"/>
      <c r="H1102" s="38"/>
      <c r="I1102" s="44">
        <v>1.83</v>
      </c>
      <c r="J1102" s="16" t="s">
        <v>130</v>
      </c>
      <c r="N1102" s="136" t="s">
        <v>226</v>
      </c>
      <c r="O1102" s="137">
        <v>408</v>
      </c>
    </row>
    <row r="1103" spans="1:15" ht="15" customHeight="1">
      <c r="A1103" s="15" t="str">
        <f t="shared" si="26"/>
        <v>N</v>
      </c>
      <c r="B1103" s="35"/>
      <c r="C1103" s="38" t="s">
        <v>1386</v>
      </c>
      <c r="D1103" s="38" t="s">
        <v>3227</v>
      </c>
      <c r="E1103" s="38"/>
      <c r="F1103" s="38" t="s">
        <v>3228</v>
      </c>
      <c r="G1103" s="35"/>
      <c r="H1103" s="35"/>
      <c r="I1103" s="44">
        <v>13.71</v>
      </c>
      <c r="J1103" s="16" t="s">
        <v>130</v>
      </c>
      <c r="N1103" s="136" t="s">
        <v>227</v>
      </c>
      <c r="O1103" s="137">
        <v>409</v>
      </c>
    </row>
    <row r="1104" spans="1:15" ht="15" customHeight="1">
      <c r="A1104" s="15" t="str">
        <f t="shared" si="26"/>
        <v>N</v>
      </c>
      <c r="B1104" s="35"/>
      <c r="C1104" s="38" t="s">
        <v>1386</v>
      </c>
      <c r="D1104" s="38" t="s">
        <v>9950</v>
      </c>
      <c r="E1104" s="38"/>
      <c r="F1104" s="38" t="s">
        <v>9951</v>
      </c>
      <c r="G1104" s="35"/>
      <c r="H1104" s="35"/>
      <c r="I1104" s="44">
        <v>0.53</v>
      </c>
      <c r="J1104" s="16" t="s">
        <v>130</v>
      </c>
      <c r="N1104" s="136" t="s">
        <v>227</v>
      </c>
      <c r="O1104" s="137">
        <v>409</v>
      </c>
    </row>
    <row r="1105" spans="1:15" ht="15" customHeight="1">
      <c r="A1105" s="15" t="str">
        <f t="shared" si="26"/>
        <v>N</v>
      </c>
      <c r="B1105" s="35"/>
      <c r="C1105" s="38" t="s">
        <v>1386</v>
      </c>
      <c r="D1105" s="38" t="s">
        <v>9952</v>
      </c>
      <c r="E1105" s="38"/>
      <c r="F1105" s="38" t="s">
        <v>9953</v>
      </c>
      <c r="G1105" s="35"/>
      <c r="H1105" s="35"/>
      <c r="I1105" s="44">
        <v>8.6199999999999992</v>
      </c>
      <c r="J1105" s="16" t="s">
        <v>130</v>
      </c>
      <c r="N1105" s="136" t="s">
        <v>227</v>
      </c>
      <c r="O1105" s="137">
        <v>409</v>
      </c>
    </row>
    <row r="1106" spans="1:15" ht="15" customHeight="1">
      <c r="A1106" s="15" t="str">
        <f t="shared" si="26"/>
        <v>N</v>
      </c>
      <c r="B1106" s="35"/>
      <c r="C1106" s="38" t="s">
        <v>1386</v>
      </c>
      <c r="D1106" s="38" t="s">
        <v>3229</v>
      </c>
      <c r="E1106" s="38"/>
      <c r="F1106" s="38" t="s">
        <v>3230</v>
      </c>
      <c r="G1106" s="35"/>
      <c r="H1106" s="35"/>
      <c r="I1106" s="44">
        <v>8.3800000000000008</v>
      </c>
      <c r="J1106" s="16" t="s">
        <v>130</v>
      </c>
      <c r="N1106" s="136" t="s">
        <v>227</v>
      </c>
      <c r="O1106" s="137">
        <v>409</v>
      </c>
    </row>
    <row r="1107" spans="1:15" ht="15" customHeight="1">
      <c r="A1107" s="15" t="str">
        <f t="shared" si="26"/>
        <v>N</v>
      </c>
      <c r="B1107" s="35"/>
      <c r="C1107" s="35"/>
      <c r="D1107" s="38"/>
      <c r="E1107" s="38"/>
      <c r="F1107" s="38"/>
      <c r="G1107" s="35"/>
      <c r="H1107" s="35"/>
      <c r="I1107" s="35"/>
      <c r="J1107" s="16" t="s">
        <v>130</v>
      </c>
      <c r="N1107" s="136" t="s">
        <v>227</v>
      </c>
      <c r="O1107" s="137">
        <v>409</v>
      </c>
    </row>
    <row r="1108" spans="1:15" ht="15" customHeight="1">
      <c r="A1108" s="15">
        <v>315</v>
      </c>
      <c r="B1108" s="38" t="s">
        <v>3231</v>
      </c>
      <c r="C1108" s="35"/>
      <c r="D1108" s="38"/>
      <c r="E1108" s="38"/>
      <c r="F1108" s="38"/>
      <c r="G1108" s="35"/>
      <c r="H1108" s="35"/>
      <c r="I1108" s="50">
        <f>SUM(I1109:I1112)</f>
        <v>25.69</v>
      </c>
      <c r="J1108" s="16" t="s">
        <v>130</v>
      </c>
      <c r="N1108" s="136" t="s">
        <v>228</v>
      </c>
      <c r="O1108" s="137">
        <v>410</v>
      </c>
    </row>
    <row r="1109" spans="1:15" ht="15" customHeight="1">
      <c r="A1109" s="15" t="str">
        <f>IFERROR((VLOOKUP(J1109,N:O,2,0)),0)</f>
        <v>N</v>
      </c>
      <c r="B1109" s="35"/>
      <c r="C1109" s="38" t="s">
        <v>1386</v>
      </c>
      <c r="D1109" s="38" t="s">
        <v>3233</v>
      </c>
      <c r="E1109" s="38"/>
      <c r="F1109" s="38" t="s">
        <v>3234</v>
      </c>
      <c r="G1109" s="38"/>
      <c r="H1109" s="38"/>
      <c r="I1109" s="44">
        <v>20.91</v>
      </c>
      <c r="J1109" s="16" t="s">
        <v>130</v>
      </c>
      <c r="N1109" s="136" t="s">
        <v>229</v>
      </c>
      <c r="O1109" s="137">
        <v>411</v>
      </c>
    </row>
    <row r="1110" spans="1:15" ht="15" customHeight="1">
      <c r="A1110" s="15" t="str">
        <f>IFERROR((VLOOKUP(J1110,N:O,2,0)),0)</f>
        <v>N</v>
      </c>
      <c r="B1110" s="35"/>
      <c r="C1110" s="38" t="s">
        <v>1386</v>
      </c>
      <c r="D1110" s="38" t="s">
        <v>3235</v>
      </c>
      <c r="E1110" s="38"/>
      <c r="F1110" s="38" t="s">
        <v>3236</v>
      </c>
      <c r="G1110" s="38"/>
      <c r="H1110" s="38"/>
      <c r="I1110" s="44">
        <v>3.6</v>
      </c>
      <c r="J1110" s="16" t="s">
        <v>130</v>
      </c>
      <c r="N1110" s="136" t="s">
        <v>230</v>
      </c>
      <c r="O1110" s="137">
        <v>412</v>
      </c>
    </row>
    <row r="1111" spans="1:15" ht="15" customHeight="1">
      <c r="A1111" s="15" t="str">
        <f>IFERROR((VLOOKUP(J1111,N:O,2,0)),0)</f>
        <v>N</v>
      </c>
      <c r="B1111" s="35"/>
      <c r="C1111" s="38" t="s">
        <v>1386</v>
      </c>
      <c r="D1111" s="38" t="s">
        <v>3237</v>
      </c>
      <c r="E1111" s="38"/>
      <c r="F1111" s="38" t="s">
        <v>3238</v>
      </c>
      <c r="G1111" s="38"/>
      <c r="H1111" s="38"/>
      <c r="I1111" s="44">
        <v>1.18</v>
      </c>
      <c r="J1111" s="16" t="s">
        <v>130</v>
      </c>
      <c r="N1111" s="136" t="s">
        <v>231</v>
      </c>
      <c r="O1111" s="137">
        <v>413</v>
      </c>
    </row>
    <row r="1112" spans="1:15" ht="15" customHeight="1">
      <c r="A1112" s="15" t="str">
        <f>IFERROR((VLOOKUP(J1112,N:O,2,0)),0)</f>
        <v>N</v>
      </c>
      <c r="B1112" s="35"/>
      <c r="C1112" s="38"/>
      <c r="D1112" s="38"/>
      <c r="E1112" s="38"/>
      <c r="F1112" s="38"/>
      <c r="G1112" s="38"/>
      <c r="H1112" s="38"/>
      <c r="I1112" s="44"/>
      <c r="J1112" s="16" t="s">
        <v>130</v>
      </c>
      <c r="N1112" s="136" t="s">
        <v>232</v>
      </c>
      <c r="O1112" s="137">
        <v>414</v>
      </c>
    </row>
    <row r="1113" spans="1:15" ht="15" customHeight="1">
      <c r="A1113" s="15" t="str">
        <f>IFERROR((VLOOKUP(J1113,N:O,2,0)),0)</f>
        <v>N</v>
      </c>
      <c r="B1113" s="35"/>
      <c r="C1113" s="35"/>
      <c r="D1113" s="35"/>
      <c r="E1113" s="35"/>
      <c r="F1113" s="35"/>
      <c r="G1113" s="35"/>
      <c r="H1113" s="35"/>
      <c r="I1113" s="35"/>
      <c r="J1113" s="16" t="s">
        <v>130</v>
      </c>
      <c r="N1113" s="136" t="s">
        <v>231</v>
      </c>
      <c r="O1113" s="137">
        <v>415</v>
      </c>
    </row>
    <row r="1114" spans="1:15" ht="15" customHeight="1">
      <c r="A1114" s="15">
        <v>315</v>
      </c>
      <c r="B1114" s="38" t="s">
        <v>3239</v>
      </c>
      <c r="C1114" s="35"/>
      <c r="D1114" s="38" t="s">
        <v>3240</v>
      </c>
      <c r="E1114" s="38"/>
      <c r="F1114" s="35"/>
      <c r="G1114" s="35"/>
      <c r="H1114" s="35"/>
      <c r="I1114" s="50">
        <f>SUM(I1115:I1247)</f>
        <v>2750.9900000000002</v>
      </c>
      <c r="J1114" s="16" t="s">
        <v>130</v>
      </c>
      <c r="N1114" s="136" t="s">
        <v>233</v>
      </c>
      <c r="O1114" s="137">
        <v>416</v>
      </c>
    </row>
    <row r="1115" spans="1:15" ht="15" customHeight="1">
      <c r="A1115" s="15" t="str">
        <f t="shared" ref="A1115:A1178" si="27">IFERROR((VLOOKUP(J1115,N:O,2,0)),0)</f>
        <v>N</v>
      </c>
      <c r="B1115" s="35"/>
      <c r="C1115" s="38" t="s">
        <v>1386</v>
      </c>
      <c r="D1115" s="38" t="s">
        <v>3241</v>
      </c>
      <c r="E1115" s="38"/>
      <c r="F1115" s="38" t="s">
        <v>3242</v>
      </c>
      <c r="G1115" s="38"/>
      <c r="H1115" s="38"/>
      <c r="I1115" s="44">
        <v>16.809999999999999</v>
      </c>
      <c r="J1115" s="16" t="s">
        <v>130</v>
      </c>
      <c r="N1115" s="136" t="s">
        <v>231</v>
      </c>
      <c r="O1115" s="137">
        <v>417</v>
      </c>
    </row>
    <row r="1116" spans="1:15" ht="15" customHeight="1">
      <c r="A1116" s="15" t="str">
        <f t="shared" si="27"/>
        <v>N</v>
      </c>
      <c r="B1116" s="35"/>
      <c r="C1116" s="38" t="s">
        <v>1386</v>
      </c>
      <c r="D1116" s="38" t="s">
        <v>3243</v>
      </c>
      <c r="E1116" s="38"/>
      <c r="F1116" s="38" t="s">
        <v>3244</v>
      </c>
      <c r="G1116" s="38"/>
      <c r="H1116" s="38"/>
      <c r="I1116" s="44">
        <v>21.21</v>
      </c>
      <c r="J1116" s="16" t="s">
        <v>130</v>
      </c>
      <c r="N1116" s="136" t="s">
        <v>234</v>
      </c>
      <c r="O1116" s="137">
        <v>418</v>
      </c>
    </row>
    <row r="1117" spans="1:15" ht="15" customHeight="1">
      <c r="A1117" s="15" t="str">
        <f t="shared" si="27"/>
        <v>N</v>
      </c>
      <c r="B1117" s="35"/>
      <c r="C1117" s="38" t="s">
        <v>1386</v>
      </c>
      <c r="D1117" s="38" t="s">
        <v>3245</v>
      </c>
      <c r="E1117" s="38"/>
      <c r="F1117" s="38" t="s">
        <v>3246</v>
      </c>
      <c r="G1117" s="38"/>
      <c r="H1117" s="38"/>
      <c r="I1117" s="44">
        <v>20.82</v>
      </c>
      <c r="J1117" s="16" t="s">
        <v>130</v>
      </c>
      <c r="N1117" s="136" t="s">
        <v>235</v>
      </c>
      <c r="O1117" s="137">
        <v>419</v>
      </c>
    </row>
    <row r="1118" spans="1:15" ht="15" customHeight="1">
      <c r="A1118" s="15" t="str">
        <f t="shared" si="27"/>
        <v>N</v>
      </c>
      <c r="B1118" s="35"/>
      <c r="C1118" s="38" t="s">
        <v>1386</v>
      </c>
      <c r="D1118" s="38" t="s">
        <v>3247</v>
      </c>
      <c r="E1118" s="38"/>
      <c r="F1118" s="38" t="s">
        <v>3248</v>
      </c>
      <c r="G1118" s="38"/>
      <c r="H1118" s="38"/>
      <c r="I1118" s="44">
        <v>49.01</v>
      </c>
      <c r="J1118" s="16" t="s">
        <v>130</v>
      </c>
      <c r="N1118" s="136" t="s">
        <v>236</v>
      </c>
      <c r="O1118" s="137">
        <v>420</v>
      </c>
    </row>
    <row r="1119" spans="1:15" ht="15" customHeight="1">
      <c r="A1119" s="15" t="str">
        <f t="shared" si="27"/>
        <v>N</v>
      </c>
      <c r="B1119" s="35"/>
      <c r="C1119" s="38" t="s">
        <v>1386</v>
      </c>
      <c r="D1119" s="38" t="s">
        <v>3249</v>
      </c>
      <c r="E1119" s="38"/>
      <c r="F1119" s="38" t="s">
        <v>3250</v>
      </c>
      <c r="G1119" s="38"/>
      <c r="H1119" s="38"/>
      <c r="I1119" s="44">
        <v>21</v>
      </c>
      <c r="J1119" s="16" t="s">
        <v>130</v>
      </c>
      <c r="N1119" s="136" t="s">
        <v>237</v>
      </c>
      <c r="O1119" s="137">
        <v>421</v>
      </c>
    </row>
    <row r="1120" spans="1:15" ht="15" customHeight="1">
      <c r="A1120" s="15" t="str">
        <f t="shared" si="27"/>
        <v>N</v>
      </c>
      <c r="B1120" s="35"/>
      <c r="C1120" s="38" t="s">
        <v>1386</v>
      </c>
      <c r="D1120" s="38" t="s">
        <v>3251</v>
      </c>
      <c r="E1120" s="38"/>
      <c r="F1120" s="38" t="s">
        <v>3252</v>
      </c>
      <c r="G1120" s="38"/>
      <c r="H1120" s="38"/>
      <c r="I1120" s="44">
        <v>9.42</v>
      </c>
      <c r="J1120" s="16" t="s">
        <v>130</v>
      </c>
      <c r="N1120" s="138" t="s">
        <v>585</v>
      </c>
      <c r="O1120" s="137">
        <v>422</v>
      </c>
    </row>
    <row r="1121" spans="1:15" ht="15" customHeight="1">
      <c r="A1121" s="15" t="str">
        <f t="shared" si="27"/>
        <v>N</v>
      </c>
      <c r="B1121" s="35"/>
      <c r="C1121" s="38" t="s">
        <v>1386</v>
      </c>
      <c r="D1121" s="38" t="s">
        <v>3253</v>
      </c>
      <c r="E1121" s="38"/>
      <c r="F1121" s="38" t="s">
        <v>3254</v>
      </c>
      <c r="G1121" s="38"/>
      <c r="H1121" s="38"/>
      <c r="I1121" s="44">
        <v>21.68</v>
      </c>
      <c r="J1121" s="16" t="s">
        <v>130</v>
      </c>
      <c r="N1121" s="136" t="s">
        <v>238</v>
      </c>
      <c r="O1121" s="137">
        <v>423</v>
      </c>
    </row>
    <row r="1122" spans="1:15" ht="15" customHeight="1">
      <c r="A1122" s="15" t="str">
        <f t="shared" si="27"/>
        <v>N</v>
      </c>
      <c r="B1122" s="35"/>
      <c r="C1122" s="38" t="s">
        <v>1386</v>
      </c>
      <c r="D1122" s="38" t="s">
        <v>3255</v>
      </c>
      <c r="E1122" s="38"/>
      <c r="F1122" s="38" t="s">
        <v>3256</v>
      </c>
      <c r="G1122" s="38"/>
      <c r="H1122" s="38"/>
      <c r="I1122" s="44">
        <v>69.040000000000006</v>
      </c>
      <c r="J1122" s="16" t="s">
        <v>130</v>
      </c>
      <c r="N1122" s="136" t="s">
        <v>239</v>
      </c>
      <c r="O1122" s="137">
        <v>424</v>
      </c>
    </row>
    <row r="1123" spans="1:15" ht="15" customHeight="1">
      <c r="A1123" s="15" t="str">
        <f t="shared" si="27"/>
        <v>N</v>
      </c>
      <c r="B1123" s="35"/>
      <c r="C1123" s="38" t="s">
        <v>1386</v>
      </c>
      <c r="D1123" s="38" t="s">
        <v>3257</v>
      </c>
      <c r="E1123" s="38"/>
      <c r="F1123" s="38" t="s">
        <v>3258</v>
      </c>
      <c r="G1123" s="38"/>
      <c r="H1123" s="38"/>
      <c r="I1123" s="44">
        <v>36.090000000000003</v>
      </c>
      <c r="J1123" s="16" t="s">
        <v>130</v>
      </c>
      <c r="N1123" s="138" t="s">
        <v>586</v>
      </c>
      <c r="O1123" s="139">
        <v>425</v>
      </c>
    </row>
    <row r="1124" spans="1:15" ht="15" customHeight="1">
      <c r="A1124" s="15" t="str">
        <f t="shared" si="27"/>
        <v>N</v>
      </c>
      <c r="B1124" s="35"/>
      <c r="C1124" s="38" t="s">
        <v>1386</v>
      </c>
      <c r="D1124" s="38" t="s">
        <v>3259</v>
      </c>
      <c r="E1124" s="38"/>
      <c r="F1124" s="38" t="s">
        <v>3260</v>
      </c>
      <c r="G1124" s="38"/>
      <c r="H1124" s="38"/>
      <c r="I1124" s="44">
        <v>31.86</v>
      </c>
      <c r="J1124" s="16" t="s">
        <v>130</v>
      </c>
      <c r="N1124" s="136" t="s">
        <v>240</v>
      </c>
      <c r="O1124" s="137">
        <v>426</v>
      </c>
    </row>
    <row r="1125" spans="1:15" ht="15" customHeight="1">
      <c r="A1125" s="15" t="str">
        <f t="shared" si="27"/>
        <v>N</v>
      </c>
      <c r="B1125" s="35"/>
      <c r="C1125" s="38" t="s">
        <v>1386</v>
      </c>
      <c r="D1125" s="38" t="s">
        <v>3261</v>
      </c>
      <c r="E1125" s="38"/>
      <c r="F1125" s="38" t="s">
        <v>3262</v>
      </c>
      <c r="G1125" s="38"/>
      <c r="H1125" s="38"/>
      <c r="I1125" s="44">
        <v>56.41</v>
      </c>
      <c r="J1125" s="16" t="s">
        <v>130</v>
      </c>
      <c r="N1125" s="136" t="s">
        <v>241</v>
      </c>
      <c r="O1125" s="137">
        <v>427</v>
      </c>
    </row>
    <row r="1126" spans="1:15" ht="15" customHeight="1">
      <c r="A1126" s="15" t="str">
        <f t="shared" si="27"/>
        <v>N</v>
      </c>
      <c r="B1126" s="35"/>
      <c r="C1126" s="38" t="s">
        <v>1386</v>
      </c>
      <c r="D1126" s="38" t="s">
        <v>3263</v>
      </c>
      <c r="E1126" s="38"/>
      <c r="F1126" s="38" t="s">
        <v>3264</v>
      </c>
      <c r="G1126" s="38"/>
      <c r="H1126" s="38"/>
      <c r="I1126" s="44">
        <v>5.04</v>
      </c>
      <c r="J1126" s="16" t="s">
        <v>130</v>
      </c>
      <c r="N1126" s="138" t="s">
        <v>587</v>
      </c>
      <c r="O1126" s="137">
        <v>428</v>
      </c>
    </row>
    <row r="1127" spans="1:15" ht="15" customHeight="1">
      <c r="A1127" s="15" t="str">
        <f t="shared" si="27"/>
        <v>N</v>
      </c>
      <c r="B1127" s="35"/>
      <c r="C1127" s="38" t="s">
        <v>1386</v>
      </c>
      <c r="D1127" s="38" t="s">
        <v>3265</v>
      </c>
      <c r="E1127" s="38"/>
      <c r="F1127" s="38" t="s">
        <v>3266</v>
      </c>
      <c r="G1127" s="38"/>
      <c r="H1127" s="38"/>
      <c r="I1127" s="44">
        <v>1.99</v>
      </c>
      <c r="J1127" s="16" t="s">
        <v>130</v>
      </c>
      <c r="N1127" s="136" t="s">
        <v>242</v>
      </c>
      <c r="O1127" s="137">
        <v>429</v>
      </c>
    </row>
    <row r="1128" spans="1:15" ht="15" customHeight="1">
      <c r="A1128" s="15" t="str">
        <f t="shared" si="27"/>
        <v>N</v>
      </c>
      <c r="B1128" s="35"/>
      <c r="C1128" s="38" t="s">
        <v>1386</v>
      </c>
      <c r="D1128" s="38" t="s">
        <v>3267</v>
      </c>
      <c r="E1128" s="38"/>
      <c r="F1128" s="38" t="s">
        <v>3268</v>
      </c>
      <c r="G1128" s="38"/>
      <c r="H1128" s="38"/>
      <c r="I1128" s="44">
        <v>31.95</v>
      </c>
      <c r="J1128" s="16" t="s">
        <v>130</v>
      </c>
      <c r="N1128" s="136" t="s">
        <v>243</v>
      </c>
      <c r="O1128" s="137">
        <v>430</v>
      </c>
    </row>
    <row r="1129" spans="1:15" ht="15" customHeight="1">
      <c r="A1129" s="15" t="str">
        <f t="shared" si="27"/>
        <v>N</v>
      </c>
      <c r="B1129" s="35"/>
      <c r="C1129" s="38" t="s">
        <v>1386</v>
      </c>
      <c r="D1129" s="38" t="s">
        <v>3269</v>
      </c>
      <c r="E1129" s="38"/>
      <c r="F1129" s="38" t="s">
        <v>3270</v>
      </c>
      <c r="G1129" s="38"/>
      <c r="H1129" s="38"/>
      <c r="I1129" s="44">
        <v>5.08</v>
      </c>
      <c r="J1129" s="16" t="s">
        <v>130</v>
      </c>
      <c r="N1129" s="138" t="s">
        <v>588</v>
      </c>
      <c r="O1129" s="137">
        <v>431</v>
      </c>
    </row>
    <row r="1130" spans="1:15" ht="15" customHeight="1">
      <c r="A1130" s="15" t="str">
        <f t="shared" si="27"/>
        <v>N</v>
      </c>
      <c r="B1130" s="35"/>
      <c r="C1130" s="38" t="s">
        <v>1386</v>
      </c>
      <c r="D1130" s="38" t="s">
        <v>3271</v>
      </c>
      <c r="E1130" s="38"/>
      <c r="F1130" s="38" t="s">
        <v>3272</v>
      </c>
      <c r="G1130" s="38"/>
      <c r="H1130" s="38"/>
      <c r="I1130" s="44">
        <v>14</v>
      </c>
      <c r="J1130" s="16" t="s">
        <v>130</v>
      </c>
      <c r="N1130" s="136" t="s">
        <v>244</v>
      </c>
      <c r="O1130" s="137">
        <v>432</v>
      </c>
    </row>
    <row r="1131" spans="1:15" ht="15" customHeight="1">
      <c r="A1131" s="15" t="str">
        <f t="shared" si="27"/>
        <v>N</v>
      </c>
      <c r="B1131" s="35"/>
      <c r="C1131" s="38" t="s">
        <v>1386</v>
      </c>
      <c r="D1131" s="38" t="s">
        <v>3273</v>
      </c>
      <c r="E1131" s="38"/>
      <c r="F1131" s="38" t="s">
        <v>3274</v>
      </c>
      <c r="G1131" s="38"/>
      <c r="H1131" s="38"/>
      <c r="I1131" s="44">
        <v>4.79</v>
      </c>
      <c r="J1131" s="16" t="s">
        <v>130</v>
      </c>
      <c r="N1131" s="136" t="s">
        <v>245</v>
      </c>
      <c r="O1131" s="137">
        <v>433</v>
      </c>
    </row>
    <row r="1132" spans="1:15" ht="15" customHeight="1">
      <c r="A1132" s="15" t="str">
        <f t="shared" si="27"/>
        <v>N</v>
      </c>
      <c r="B1132" s="35"/>
      <c r="C1132" s="38" t="s">
        <v>1386</v>
      </c>
      <c r="D1132" s="38" t="s">
        <v>3275</v>
      </c>
      <c r="E1132" s="38"/>
      <c r="F1132" s="38" t="s">
        <v>3276</v>
      </c>
      <c r="G1132" s="38"/>
      <c r="H1132" s="38"/>
      <c r="I1132" s="44">
        <v>14.15</v>
      </c>
      <c r="J1132" s="16" t="s">
        <v>130</v>
      </c>
      <c r="N1132" s="136" t="s">
        <v>246</v>
      </c>
      <c r="O1132" s="137">
        <v>434</v>
      </c>
    </row>
    <row r="1133" spans="1:15" ht="15" customHeight="1">
      <c r="A1133" s="15" t="str">
        <f t="shared" si="27"/>
        <v>N</v>
      </c>
      <c r="B1133" s="35"/>
      <c r="C1133" s="38" t="s">
        <v>1386</v>
      </c>
      <c r="D1133" s="38" t="s">
        <v>3277</v>
      </c>
      <c r="E1133" s="38"/>
      <c r="F1133" s="38" t="s">
        <v>3278</v>
      </c>
      <c r="G1133" s="38"/>
      <c r="H1133" s="38"/>
      <c r="I1133" s="44">
        <v>1.68</v>
      </c>
      <c r="J1133" s="16" t="s">
        <v>130</v>
      </c>
      <c r="N1133" s="136" t="s">
        <v>247</v>
      </c>
      <c r="O1133" s="137">
        <v>435</v>
      </c>
    </row>
    <row r="1134" spans="1:15" ht="15" customHeight="1">
      <c r="A1134" s="15" t="str">
        <f t="shared" si="27"/>
        <v>N</v>
      </c>
      <c r="B1134" s="35"/>
      <c r="C1134" s="38" t="s">
        <v>1386</v>
      </c>
      <c r="D1134" s="38" t="s">
        <v>3279</v>
      </c>
      <c r="E1134" s="38"/>
      <c r="F1134" s="38" t="s">
        <v>3280</v>
      </c>
      <c r="G1134" s="38"/>
      <c r="H1134" s="38"/>
      <c r="I1134" s="44">
        <v>2.82</v>
      </c>
      <c r="J1134" s="16" t="s">
        <v>130</v>
      </c>
      <c r="N1134" s="136" t="s">
        <v>248</v>
      </c>
      <c r="O1134" s="137">
        <v>436</v>
      </c>
    </row>
    <row r="1135" spans="1:15" ht="15" customHeight="1">
      <c r="A1135" s="15" t="str">
        <f t="shared" si="27"/>
        <v>N</v>
      </c>
      <c r="B1135" s="35"/>
      <c r="C1135" s="38" t="s">
        <v>1386</v>
      </c>
      <c r="D1135" s="38" t="s">
        <v>3281</v>
      </c>
      <c r="E1135" s="38"/>
      <c r="F1135" s="38" t="s">
        <v>3282</v>
      </c>
      <c r="G1135" s="38"/>
      <c r="H1135" s="38"/>
      <c r="I1135" s="44">
        <v>23.83</v>
      </c>
      <c r="J1135" s="16" t="s">
        <v>130</v>
      </c>
      <c r="N1135" s="136" t="s">
        <v>249</v>
      </c>
      <c r="O1135" s="137">
        <v>437</v>
      </c>
    </row>
    <row r="1136" spans="1:15" ht="15" customHeight="1">
      <c r="A1136" s="15" t="str">
        <f t="shared" si="27"/>
        <v>N</v>
      </c>
      <c r="B1136" s="35"/>
      <c r="C1136" s="38" t="s">
        <v>1386</v>
      </c>
      <c r="D1136" s="38" t="s">
        <v>3283</v>
      </c>
      <c r="E1136" s="38"/>
      <c r="F1136" s="38" t="s">
        <v>3284</v>
      </c>
      <c r="G1136" s="38"/>
      <c r="H1136" s="38"/>
      <c r="I1136" s="44">
        <v>13.22</v>
      </c>
      <c r="J1136" s="16" t="s">
        <v>130</v>
      </c>
      <c r="N1136" s="136" t="s">
        <v>250</v>
      </c>
      <c r="O1136" s="137">
        <v>438</v>
      </c>
    </row>
    <row r="1137" spans="1:15" ht="15" customHeight="1">
      <c r="A1137" s="15" t="str">
        <f t="shared" si="27"/>
        <v>N</v>
      </c>
      <c r="B1137" s="35"/>
      <c r="C1137" s="38" t="s">
        <v>1386</v>
      </c>
      <c r="D1137" s="38" t="s">
        <v>3285</v>
      </c>
      <c r="E1137" s="38"/>
      <c r="F1137" s="38" t="s">
        <v>3286</v>
      </c>
      <c r="G1137" s="38"/>
      <c r="H1137" s="38"/>
      <c r="I1137" s="44">
        <v>9.4499999999999993</v>
      </c>
      <c r="J1137" s="16" t="s">
        <v>130</v>
      </c>
      <c r="N1137" s="136" t="s">
        <v>251</v>
      </c>
      <c r="O1137" s="137">
        <v>439</v>
      </c>
    </row>
    <row r="1138" spans="1:15" ht="15" customHeight="1">
      <c r="A1138" s="15" t="str">
        <f t="shared" si="27"/>
        <v>N</v>
      </c>
      <c r="B1138" s="35"/>
      <c r="C1138" s="38" t="s">
        <v>1386</v>
      </c>
      <c r="D1138" s="38" t="s">
        <v>3287</v>
      </c>
      <c r="E1138" s="38"/>
      <c r="F1138" s="38" t="s">
        <v>3288</v>
      </c>
      <c r="G1138" s="38"/>
      <c r="H1138" s="38"/>
      <c r="I1138" s="44">
        <v>6.65</v>
      </c>
      <c r="J1138" s="16" t="s">
        <v>130</v>
      </c>
      <c r="N1138" s="136" t="s">
        <v>252</v>
      </c>
      <c r="O1138" s="137">
        <v>440</v>
      </c>
    </row>
    <row r="1139" spans="1:15" ht="15" customHeight="1">
      <c r="A1139" s="15" t="str">
        <f t="shared" si="27"/>
        <v>N</v>
      </c>
      <c r="B1139" s="35"/>
      <c r="C1139" s="38" t="s">
        <v>1386</v>
      </c>
      <c r="D1139" s="38" t="s">
        <v>3289</v>
      </c>
      <c r="E1139" s="38"/>
      <c r="F1139" s="38" t="s">
        <v>3290</v>
      </c>
      <c r="G1139" s="38"/>
      <c r="H1139" s="38"/>
      <c r="I1139" s="44">
        <v>7.65</v>
      </c>
      <c r="J1139" s="16" t="s">
        <v>130</v>
      </c>
      <c r="N1139" s="136" t="s">
        <v>253</v>
      </c>
      <c r="O1139" s="137">
        <v>441</v>
      </c>
    </row>
    <row r="1140" spans="1:15" ht="15" customHeight="1">
      <c r="A1140" s="15" t="str">
        <f t="shared" si="27"/>
        <v>N</v>
      </c>
      <c r="B1140" s="35"/>
      <c r="C1140" s="38" t="s">
        <v>1386</v>
      </c>
      <c r="D1140" s="38" t="s">
        <v>3291</v>
      </c>
      <c r="E1140" s="38"/>
      <c r="F1140" s="38" t="s">
        <v>3292</v>
      </c>
      <c r="G1140" s="38"/>
      <c r="H1140" s="38"/>
      <c r="I1140" s="44">
        <v>23.46</v>
      </c>
      <c r="J1140" s="16" t="s">
        <v>130</v>
      </c>
      <c r="N1140" s="136" t="s">
        <v>254</v>
      </c>
      <c r="O1140" s="137">
        <v>442</v>
      </c>
    </row>
    <row r="1141" spans="1:15" ht="15" customHeight="1">
      <c r="A1141" s="15" t="str">
        <f t="shared" si="27"/>
        <v>N</v>
      </c>
      <c r="B1141" s="35"/>
      <c r="C1141" s="38" t="s">
        <v>1386</v>
      </c>
      <c r="D1141" s="38" t="s">
        <v>3293</v>
      </c>
      <c r="E1141" s="38"/>
      <c r="F1141" s="38" t="s">
        <v>3294</v>
      </c>
      <c r="G1141" s="38"/>
      <c r="H1141" s="38"/>
      <c r="I1141" s="44">
        <v>10.42</v>
      </c>
      <c r="J1141" s="16" t="s">
        <v>130</v>
      </c>
      <c r="N1141" s="136" t="s">
        <v>255</v>
      </c>
      <c r="O1141" s="137">
        <v>443</v>
      </c>
    </row>
    <row r="1142" spans="1:15" ht="15" customHeight="1">
      <c r="A1142" s="15" t="str">
        <f t="shared" si="27"/>
        <v>N</v>
      </c>
      <c r="B1142" s="35"/>
      <c r="C1142" s="38" t="s">
        <v>1386</v>
      </c>
      <c r="D1142" s="38" t="s">
        <v>3295</v>
      </c>
      <c r="E1142" s="38"/>
      <c r="F1142" s="38" t="s">
        <v>3296</v>
      </c>
      <c r="G1142" s="38"/>
      <c r="H1142" s="38"/>
      <c r="I1142" s="44">
        <v>3.26</v>
      </c>
      <c r="J1142" s="16" t="s">
        <v>130</v>
      </c>
      <c r="N1142" s="136" t="s">
        <v>211</v>
      </c>
      <c r="O1142" s="137">
        <v>444</v>
      </c>
    </row>
    <row r="1143" spans="1:15" ht="15" customHeight="1">
      <c r="A1143" s="15" t="str">
        <f t="shared" si="27"/>
        <v>N</v>
      </c>
      <c r="B1143" s="35"/>
      <c r="C1143" s="38" t="s">
        <v>1386</v>
      </c>
      <c r="D1143" s="38" t="s">
        <v>3297</v>
      </c>
      <c r="E1143" s="38"/>
      <c r="F1143" s="38" t="s">
        <v>3298</v>
      </c>
      <c r="G1143" s="38"/>
      <c r="H1143" s="38"/>
      <c r="I1143" s="44">
        <v>18.61</v>
      </c>
      <c r="J1143" s="16" t="s">
        <v>130</v>
      </c>
      <c r="N1143" s="136" t="s">
        <v>256</v>
      </c>
      <c r="O1143" s="137">
        <v>445</v>
      </c>
    </row>
    <row r="1144" spans="1:15" ht="15" customHeight="1">
      <c r="A1144" s="15" t="str">
        <f t="shared" si="27"/>
        <v>N</v>
      </c>
      <c r="B1144" s="35"/>
      <c r="C1144" s="38" t="s">
        <v>1386</v>
      </c>
      <c r="D1144" s="38" t="s">
        <v>3299</v>
      </c>
      <c r="E1144" s="38"/>
      <c r="F1144" s="38" t="s">
        <v>3300</v>
      </c>
      <c r="G1144" s="38"/>
      <c r="H1144" s="38"/>
      <c r="I1144" s="44">
        <v>17.32</v>
      </c>
      <c r="J1144" s="16" t="s">
        <v>130</v>
      </c>
      <c r="N1144" s="136" t="s">
        <v>257</v>
      </c>
      <c r="O1144" s="137">
        <v>511</v>
      </c>
    </row>
    <row r="1145" spans="1:15" ht="15" customHeight="1">
      <c r="A1145" s="15" t="str">
        <f t="shared" si="27"/>
        <v>N</v>
      </c>
      <c r="B1145" s="35"/>
      <c r="C1145" s="38" t="s">
        <v>1386</v>
      </c>
      <c r="D1145" s="38" t="s">
        <v>3301</v>
      </c>
      <c r="E1145" s="38"/>
      <c r="F1145" s="38" t="s">
        <v>3302</v>
      </c>
      <c r="G1145" s="38"/>
      <c r="H1145" s="38"/>
      <c r="I1145" s="44">
        <v>5.2</v>
      </c>
      <c r="J1145" s="16" t="s">
        <v>130</v>
      </c>
      <c r="N1145" s="136" t="s">
        <v>258</v>
      </c>
      <c r="O1145" s="137">
        <v>512</v>
      </c>
    </row>
    <row r="1146" spans="1:15" ht="15" customHeight="1">
      <c r="A1146" s="15" t="str">
        <f t="shared" si="27"/>
        <v>N</v>
      </c>
      <c r="B1146" s="35"/>
      <c r="C1146" s="38" t="s">
        <v>1386</v>
      </c>
      <c r="D1146" s="38" t="s">
        <v>3303</v>
      </c>
      <c r="E1146" s="38"/>
      <c r="F1146" s="38" t="s">
        <v>3304</v>
      </c>
      <c r="G1146" s="38"/>
      <c r="H1146" s="38"/>
      <c r="I1146" s="44">
        <v>90.82</v>
      </c>
      <c r="J1146" s="16" t="s">
        <v>130</v>
      </c>
      <c r="N1146" s="136" t="s">
        <v>259</v>
      </c>
      <c r="O1146" s="137">
        <v>513</v>
      </c>
    </row>
    <row r="1147" spans="1:15" ht="15" customHeight="1">
      <c r="A1147" s="15" t="str">
        <f t="shared" si="27"/>
        <v>N</v>
      </c>
      <c r="B1147" s="35"/>
      <c r="C1147" s="38" t="s">
        <v>1386</v>
      </c>
      <c r="D1147" s="38" t="s">
        <v>3305</v>
      </c>
      <c r="E1147" s="38"/>
      <c r="F1147" s="38" t="s">
        <v>3306</v>
      </c>
      <c r="G1147" s="38"/>
      <c r="H1147" s="38"/>
      <c r="I1147" s="44">
        <v>5.04</v>
      </c>
      <c r="J1147" s="16" t="s">
        <v>130</v>
      </c>
      <c r="N1147" s="136" t="s">
        <v>260</v>
      </c>
      <c r="O1147" s="137">
        <v>514</v>
      </c>
    </row>
    <row r="1148" spans="1:15" ht="15" customHeight="1">
      <c r="A1148" s="15" t="str">
        <f t="shared" si="27"/>
        <v>N</v>
      </c>
      <c r="B1148" s="35"/>
      <c r="C1148" s="38" t="s">
        <v>1386</v>
      </c>
      <c r="D1148" s="38" t="s">
        <v>3307</v>
      </c>
      <c r="E1148" s="38"/>
      <c r="F1148" s="38" t="s">
        <v>3308</v>
      </c>
      <c r="G1148" s="38"/>
      <c r="H1148" s="38"/>
      <c r="I1148" s="44">
        <v>42.93</v>
      </c>
      <c r="J1148" s="16" t="s">
        <v>130</v>
      </c>
      <c r="N1148" s="136" t="s">
        <v>261</v>
      </c>
      <c r="O1148" s="137">
        <v>515</v>
      </c>
    </row>
    <row r="1149" spans="1:15" ht="15" customHeight="1">
      <c r="A1149" s="15" t="str">
        <f t="shared" si="27"/>
        <v>N</v>
      </c>
      <c r="B1149" s="35"/>
      <c r="C1149" s="38" t="s">
        <v>1386</v>
      </c>
      <c r="D1149" s="38" t="s">
        <v>3309</v>
      </c>
      <c r="E1149" s="38"/>
      <c r="F1149" s="38" t="s">
        <v>3310</v>
      </c>
      <c r="G1149" s="38"/>
      <c r="H1149" s="38"/>
      <c r="I1149" s="44">
        <v>19.43</v>
      </c>
      <c r="J1149" s="16" t="s">
        <v>130</v>
      </c>
      <c r="N1149" s="136" t="s">
        <v>262</v>
      </c>
      <c r="O1149" s="137">
        <v>516</v>
      </c>
    </row>
    <row r="1150" spans="1:15" ht="15" customHeight="1">
      <c r="A1150" s="15" t="str">
        <f t="shared" si="27"/>
        <v>N</v>
      </c>
      <c r="B1150" s="35"/>
      <c r="C1150" s="38" t="s">
        <v>1386</v>
      </c>
      <c r="D1150" s="38" t="s">
        <v>3311</v>
      </c>
      <c r="E1150" s="38"/>
      <c r="F1150" s="38" t="s">
        <v>3312</v>
      </c>
      <c r="G1150" s="38"/>
      <c r="H1150" s="38"/>
      <c r="I1150" s="44">
        <v>7.55</v>
      </c>
      <c r="J1150" s="16" t="s">
        <v>130</v>
      </c>
      <c r="N1150" s="136" t="s">
        <v>263</v>
      </c>
      <c r="O1150" s="137">
        <v>517</v>
      </c>
    </row>
    <row r="1151" spans="1:15" ht="15" customHeight="1">
      <c r="A1151" s="15" t="str">
        <f t="shared" si="27"/>
        <v>N</v>
      </c>
      <c r="B1151" s="35"/>
      <c r="C1151" s="38" t="s">
        <v>1386</v>
      </c>
      <c r="D1151" s="38" t="s">
        <v>3313</v>
      </c>
      <c r="E1151" s="38"/>
      <c r="F1151" s="38" t="s">
        <v>3314</v>
      </c>
      <c r="G1151" s="38"/>
      <c r="H1151" s="38"/>
      <c r="I1151" s="44">
        <v>35.880000000000003</v>
      </c>
      <c r="J1151" s="16" t="s">
        <v>130</v>
      </c>
      <c r="N1151" s="136" t="s">
        <v>264</v>
      </c>
      <c r="O1151" s="137">
        <v>518</v>
      </c>
    </row>
    <row r="1152" spans="1:15" ht="15" customHeight="1">
      <c r="A1152" s="15" t="str">
        <f t="shared" si="27"/>
        <v>N</v>
      </c>
      <c r="B1152" s="35"/>
      <c r="C1152" s="38" t="s">
        <v>1386</v>
      </c>
      <c r="D1152" s="38" t="s">
        <v>3315</v>
      </c>
      <c r="E1152" s="38"/>
      <c r="F1152" s="38" t="s">
        <v>3316</v>
      </c>
      <c r="G1152" s="38"/>
      <c r="H1152" s="38"/>
      <c r="I1152" s="44">
        <v>48.65</v>
      </c>
      <c r="J1152" s="16" t="s">
        <v>130</v>
      </c>
      <c r="N1152" s="136" t="s">
        <v>265</v>
      </c>
      <c r="O1152" s="137">
        <v>519</v>
      </c>
    </row>
    <row r="1153" spans="1:15" ht="15" customHeight="1">
      <c r="A1153" s="15" t="str">
        <f t="shared" si="27"/>
        <v>N</v>
      </c>
      <c r="B1153" s="35"/>
      <c r="C1153" s="38" t="s">
        <v>1386</v>
      </c>
      <c r="D1153" s="38" t="s">
        <v>3317</v>
      </c>
      <c r="E1153" s="38"/>
      <c r="F1153" s="38" t="s">
        <v>3318</v>
      </c>
      <c r="G1153" s="38"/>
      <c r="H1153" s="38"/>
      <c r="I1153" s="44">
        <v>5.04</v>
      </c>
      <c r="J1153" s="16" t="s">
        <v>130</v>
      </c>
      <c r="N1153" s="136" t="s">
        <v>266</v>
      </c>
      <c r="O1153" s="137">
        <v>520</v>
      </c>
    </row>
    <row r="1154" spans="1:15" ht="15" customHeight="1">
      <c r="A1154" s="15" t="str">
        <f t="shared" si="27"/>
        <v>N</v>
      </c>
      <c r="B1154" s="35"/>
      <c r="C1154" s="38" t="s">
        <v>1386</v>
      </c>
      <c r="D1154" s="38" t="s">
        <v>3319</v>
      </c>
      <c r="E1154" s="38"/>
      <c r="F1154" s="38" t="s">
        <v>3320</v>
      </c>
      <c r="G1154" s="38"/>
      <c r="H1154" s="38"/>
      <c r="I1154" s="44">
        <v>7.36</v>
      </c>
      <c r="J1154" s="16" t="s">
        <v>130</v>
      </c>
      <c r="N1154" s="136" t="s">
        <v>267</v>
      </c>
      <c r="O1154" s="137">
        <v>521</v>
      </c>
    </row>
    <row r="1155" spans="1:15" ht="15" customHeight="1">
      <c r="A1155" s="15" t="str">
        <f t="shared" si="27"/>
        <v>N</v>
      </c>
      <c r="B1155" s="35"/>
      <c r="C1155" s="38" t="s">
        <v>1386</v>
      </c>
      <c r="D1155" s="38" t="s">
        <v>3321</v>
      </c>
      <c r="E1155" s="38"/>
      <c r="F1155" s="38" t="s">
        <v>3322</v>
      </c>
      <c r="G1155" s="38"/>
      <c r="H1155" s="38"/>
      <c r="I1155" s="44">
        <v>9.85</v>
      </c>
      <c r="J1155" s="16" t="s">
        <v>130</v>
      </c>
      <c r="N1155" s="136" t="s">
        <v>268</v>
      </c>
      <c r="O1155" s="137">
        <v>522</v>
      </c>
    </row>
    <row r="1156" spans="1:15" ht="15" customHeight="1">
      <c r="A1156" s="15" t="str">
        <f t="shared" si="27"/>
        <v>N</v>
      </c>
      <c r="B1156" s="35"/>
      <c r="C1156" s="38" t="s">
        <v>1386</v>
      </c>
      <c r="D1156" s="38" t="s">
        <v>3323</v>
      </c>
      <c r="E1156" s="38"/>
      <c r="F1156" s="38" t="s">
        <v>3324</v>
      </c>
      <c r="G1156" s="38"/>
      <c r="H1156" s="38"/>
      <c r="I1156" s="44">
        <v>6.28</v>
      </c>
      <c r="J1156" s="16" t="s">
        <v>130</v>
      </c>
      <c r="N1156" s="136" t="s">
        <v>269</v>
      </c>
      <c r="O1156" s="137">
        <v>523</v>
      </c>
    </row>
    <row r="1157" spans="1:15" ht="15" customHeight="1">
      <c r="A1157" s="15" t="str">
        <f t="shared" si="27"/>
        <v>N</v>
      </c>
      <c r="B1157" s="35"/>
      <c r="C1157" s="38" t="s">
        <v>1386</v>
      </c>
      <c r="D1157" s="38" t="s">
        <v>3325</v>
      </c>
      <c r="E1157" s="38"/>
      <c r="F1157" s="38" t="s">
        <v>3326</v>
      </c>
      <c r="G1157" s="38"/>
      <c r="H1157" s="38"/>
      <c r="I1157" s="44">
        <v>27.39</v>
      </c>
      <c r="J1157" s="16" t="s">
        <v>130</v>
      </c>
      <c r="N1157" s="136" t="s">
        <v>270</v>
      </c>
      <c r="O1157" s="137">
        <v>524</v>
      </c>
    </row>
    <row r="1158" spans="1:15" ht="15" customHeight="1">
      <c r="A1158" s="15" t="str">
        <f t="shared" si="27"/>
        <v>N</v>
      </c>
      <c r="B1158" s="35"/>
      <c r="C1158" s="38" t="s">
        <v>1386</v>
      </c>
      <c r="D1158" s="38" t="s">
        <v>3327</v>
      </c>
      <c r="E1158" s="38"/>
      <c r="F1158" s="38" t="s">
        <v>3328</v>
      </c>
      <c r="G1158" s="38"/>
      <c r="H1158" s="38"/>
      <c r="I1158" s="44">
        <v>18.7</v>
      </c>
      <c r="J1158" s="16" t="s">
        <v>130</v>
      </c>
      <c r="N1158" s="136" t="s">
        <v>271</v>
      </c>
      <c r="O1158" s="137">
        <v>525</v>
      </c>
    </row>
    <row r="1159" spans="1:15" ht="15" customHeight="1">
      <c r="A1159" s="15" t="str">
        <f t="shared" si="27"/>
        <v>N</v>
      </c>
      <c r="B1159" s="35"/>
      <c r="C1159" s="38" t="s">
        <v>1386</v>
      </c>
      <c r="D1159" s="38" t="s">
        <v>3329</v>
      </c>
      <c r="E1159" s="38"/>
      <c r="F1159" s="38" t="s">
        <v>3330</v>
      </c>
      <c r="G1159" s="38"/>
      <c r="H1159" s="38"/>
      <c r="I1159" s="44">
        <v>6.01</v>
      </c>
      <c r="J1159" s="16" t="s">
        <v>130</v>
      </c>
      <c r="N1159" s="136" t="s">
        <v>272</v>
      </c>
      <c r="O1159" s="137">
        <v>526</v>
      </c>
    </row>
    <row r="1160" spans="1:15" ht="15" customHeight="1">
      <c r="A1160" s="15" t="str">
        <f t="shared" si="27"/>
        <v>N</v>
      </c>
      <c r="B1160" s="35"/>
      <c r="C1160" s="38" t="s">
        <v>1386</v>
      </c>
      <c r="D1160" s="38" t="s">
        <v>3331</v>
      </c>
      <c r="E1160" s="38"/>
      <c r="F1160" s="38" t="s">
        <v>3332</v>
      </c>
      <c r="G1160" s="38"/>
      <c r="H1160" s="38"/>
      <c r="I1160" s="44">
        <v>22.91</v>
      </c>
      <c r="J1160" s="16" t="s">
        <v>130</v>
      </c>
      <c r="N1160" s="136" t="s">
        <v>273</v>
      </c>
      <c r="O1160" s="137">
        <v>527</v>
      </c>
    </row>
    <row r="1161" spans="1:15" ht="15" customHeight="1">
      <c r="A1161" s="15" t="str">
        <f t="shared" si="27"/>
        <v>N</v>
      </c>
      <c r="B1161" s="35"/>
      <c r="C1161" s="38" t="s">
        <v>1386</v>
      </c>
      <c r="D1161" s="38" t="s">
        <v>3333</v>
      </c>
      <c r="E1161" s="38"/>
      <c r="F1161" s="38" t="s">
        <v>3334</v>
      </c>
      <c r="G1161" s="38"/>
      <c r="H1161" s="38"/>
      <c r="I1161" s="44">
        <v>17.34</v>
      </c>
      <c r="J1161" s="16" t="s">
        <v>130</v>
      </c>
      <c r="N1161" s="136" t="s">
        <v>274</v>
      </c>
      <c r="O1161" s="137">
        <v>528</v>
      </c>
    </row>
    <row r="1162" spans="1:15" ht="15" customHeight="1">
      <c r="A1162" s="15" t="str">
        <f t="shared" si="27"/>
        <v>N</v>
      </c>
      <c r="B1162" s="35"/>
      <c r="C1162" s="38" t="s">
        <v>1386</v>
      </c>
      <c r="D1162" s="38" t="s">
        <v>3335</v>
      </c>
      <c r="E1162" s="38"/>
      <c r="F1162" s="38" t="s">
        <v>3336</v>
      </c>
      <c r="G1162" s="38"/>
      <c r="H1162" s="38"/>
      <c r="I1162" s="44">
        <v>5.04</v>
      </c>
      <c r="J1162" s="16" t="s">
        <v>130</v>
      </c>
      <c r="N1162" s="136" t="s">
        <v>275</v>
      </c>
      <c r="O1162" s="137">
        <v>529</v>
      </c>
    </row>
    <row r="1163" spans="1:15" ht="15" customHeight="1">
      <c r="A1163" s="15" t="str">
        <f t="shared" si="27"/>
        <v>N</v>
      </c>
      <c r="B1163" s="35"/>
      <c r="C1163" s="38" t="s">
        <v>1386</v>
      </c>
      <c r="D1163" s="38" t="s">
        <v>3337</v>
      </c>
      <c r="E1163" s="38"/>
      <c r="F1163" s="38" t="s">
        <v>3338</v>
      </c>
      <c r="G1163" s="38"/>
      <c r="H1163" s="38"/>
      <c r="I1163" s="44">
        <v>-0.24</v>
      </c>
      <c r="J1163" s="16" t="s">
        <v>130</v>
      </c>
      <c r="N1163" s="136" t="s">
        <v>276</v>
      </c>
      <c r="O1163" s="137">
        <v>530</v>
      </c>
    </row>
    <row r="1164" spans="1:15" ht="15" customHeight="1">
      <c r="A1164" s="15" t="str">
        <f t="shared" si="27"/>
        <v>N</v>
      </c>
      <c r="B1164" s="35"/>
      <c r="C1164" s="38" t="s">
        <v>1386</v>
      </c>
      <c r="D1164" s="38" t="s">
        <v>3339</v>
      </c>
      <c r="E1164" s="38"/>
      <c r="F1164" s="38" t="s">
        <v>3340</v>
      </c>
      <c r="G1164" s="38"/>
      <c r="H1164" s="38"/>
      <c r="I1164" s="44">
        <v>1.68</v>
      </c>
      <c r="J1164" s="16" t="s">
        <v>130</v>
      </c>
      <c r="N1164" s="138" t="s">
        <v>589</v>
      </c>
      <c r="O1164" s="139">
        <v>531</v>
      </c>
    </row>
    <row r="1165" spans="1:15" ht="15" customHeight="1">
      <c r="A1165" s="15" t="str">
        <f t="shared" si="27"/>
        <v>N</v>
      </c>
      <c r="B1165" s="35"/>
      <c r="C1165" s="38" t="s">
        <v>1386</v>
      </c>
      <c r="D1165" s="38" t="s">
        <v>3341</v>
      </c>
      <c r="E1165" s="38"/>
      <c r="F1165" s="38" t="s">
        <v>3342</v>
      </c>
      <c r="G1165" s="38"/>
      <c r="H1165" s="38"/>
      <c r="I1165" s="44">
        <v>14.2</v>
      </c>
      <c r="J1165" s="16" t="s">
        <v>130</v>
      </c>
      <c r="N1165" s="140" t="s">
        <v>277</v>
      </c>
      <c r="O1165" s="137">
        <v>532</v>
      </c>
    </row>
    <row r="1166" spans="1:15" ht="15" customHeight="1">
      <c r="A1166" s="15" t="str">
        <f t="shared" si="27"/>
        <v>N</v>
      </c>
      <c r="B1166" s="35"/>
      <c r="C1166" s="38" t="s">
        <v>1386</v>
      </c>
      <c r="D1166" s="38" t="s">
        <v>3343</v>
      </c>
      <c r="E1166" s="38"/>
      <c r="F1166" s="38" t="s">
        <v>3344</v>
      </c>
      <c r="G1166" s="38"/>
      <c r="H1166" s="38"/>
      <c r="I1166" s="44">
        <v>10.77</v>
      </c>
      <c r="J1166" s="16" t="s">
        <v>130</v>
      </c>
      <c r="N1166" s="136" t="s">
        <v>278</v>
      </c>
      <c r="O1166" s="137">
        <v>533</v>
      </c>
    </row>
    <row r="1167" spans="1:15" ht="15" customHeight="1">
      <c r="A1167" s="15" t="str">
        <f t="shared" si="27"/>
        <v>N</v>
      </c>
      <c r="B1167" s="35"/>
      <c r="C1167" s="38" t="s">
        <v>1386</v>
      </c>
      <c r="D1167" s="38" t="s">
        <v>3345</v>
      </c>
      <c r="E1167" s="38"/>
      <c r="F1167" s="38" t="s">
        <v>3346</v>
      </c>
      <c r="G1167" s="38"/>
      <c r="H1167" s="38"/>
      <c r="I1167" s="44">
        <v>7.4</v>
      </c>
      <c r="J1167" s="16" t="s">
        <v>130</v>
      </c>
      <c r="N1167" s="136" t="s">
        <v>279</v>
      </c>
      <c r="O1167" s="137">
        <v>534</v>
      </c>
    </row>
    <row r="1168" spans="1:15" ht="15" customHeight="1">
      <c r="A1168" s="15" t="str">
        <f t="shared" si="27"/>
        <v>N</v>
      </c>
      <c r="B1168" s="35"/>
      <c r="C1168" s="38" t="s">
        <v>1386</v>
      </c>
      <c r="D1168" s="38" t="s">
        <v>3347</v>
      </c>
      <c r="E1168" s="38"/>
      <c r="F1168" s="38" t="s">
        <v>3348</v>
      </c>
      <c r="G1168" s="38"/>
      <c r="H1168" s="38"/>
      <c r="I1168" s="44">
        <v>17.850000000000001</v>
      </c>
      <c r="J1168" s="16" t="s">
        <v>130</v>
      </c>
      <c r="N1168" s="136" t="s">
        <v>280</v>
      </c>
      <c r="O1168" s="137">
        <v>535</v>
      </c>
    </row>
    <row r="1169" spans="1:15" ht="15" customHeight="1">
      <c r="A1169" s="15" t="str">
        <f t="shared" si="27"/>
        <v>N</v>
      </c>
      <c r="B1169" s="35"/>
      <c r="C1169" s="38" t="s">
        <v>1386</v>
      </c>
      <c r="D1169" s="38" t="s">
        <v>3349</v>
      </c>
      <c r="E1169" s="38"/>
      <c r="F1169" s="38" t="s">
        <v>3350</v>
      </c>
      <c r="G1169" s="38"/>
      <c r="H1169" s="38"/>
      <c r="I1169" s="44">
        <v>23.99</v>
      </c>
      <c r="J1169" s="16" t="s">
        <v>130</v>
      </c>
      <c r="N1169" s="136" t="s">
        <v>281</v>
      </c>
      <c r="O1169" s="137">
        <v>536</v>
      </c>
    </row>
    <row r="1170" spans="1:15" ht="15" customHeight="1">
      <c r="A1170" s="15" t="str">
        <f t="shared" si="27"/>
        <v>N</v>
      </c>
      <c r="B1170" s="35"/>
      <c r="C1170" s="38" t="s">
        <v>1386</v>
      </c>
      <c r="D1170" s="38" t="s">
        <v>3351</v>
      </c>
      <c r="E1170" s="38"/>
      <c r="F1170" s="38" t="s">
        <v>3352</v>
      </c>
      <c r="G1170" s="38"/>
      <c r="H1170" s="38"/>
      <c r="I1170" s="44">
        <v>3.86</v>
      </c>
      <c r="J1170" s="16" t="s">
        <v>130</v>
      </c>
      <c r="N1170" s="140" t="s">
        <v>282</v>
      </c>
      <c r="O1170" s="137">
        <v>537</v>
      </c>
    </row>
    <row r="1171" spans="1:15" ht="15" customHeight="1">
      <c r="A1171" s="15" t="str">
        <f t="shared" si="27"/>
        <v>N</v>
      </c>
      <c r="B1171" s="35"/>
      <c r="C1171" s="38" t="s">
        <v>1386</v>
      </c>
      <c r="D1171" s="38" t="s">
        <v>3353</v>
      </c>
      <c r="E1171" s="38"/>
      <c r="F1171" s="38" t="s">
        <v>3354</v>
      </c>
      <c r="G1171" s="38"/>
      <c r="H1171" s="38"/>
      <c r="I1171" s="44">
        <v>27.93</v>
      </c>
      <c r="J1171" s="16" t="s">
        <v>130</v>
      </c>
      <c r="N1171" s="140" t="s">
        <v>283</v>
      </c>
      <c r="O1171" s="137">
        <v>538</v>
      </c>
    </row>
    <row r="1172" spans="1:15" ht="15" customHeight="1">
      <c r="A1172" s="15" t="str">
        <f t="shared" si="27"/>
        <v>N</v>
      </c>
      <c r="B1172" s="35"/>
      <c r="C1172" s="38" t="s">
        <v>1386</v>
      </c>
      <c r="D1172" s="38" t="s">
        <v>3355</v>
      </c>
      <c r="E1172" s="38"/>
      <c r="F1172" s="38" t="s">
        <v>3356</v>
      </c>
      <c r="G1172" s="38"/>
      <c r="H1172" s="38"/>
      <c r="I1172" s="44">
        <v>13.85</v>
      </c>
      <c r="J1172" s="16" t="s">
        <v>130</v>
      </c>
      <c r="N1172" s="136" t="s">
        <v>284</v>
      </c>
      <c r="O1172" s="137">
        <v>539</v>
      </c>
    </row>
    <row r="1173" spans="1:15" ht="15" customHeight="1">
      <c r="A1173" s="15" t="str">
        <f t="shared" si="27"/>
        <v>N</v>
      </c>
      <c r="B1173" s="35"/>
      <c r="C1173" s="38" t="s">
        <v>1386</v>
      </c>
      <c r="D1173" s="38" t="s">
        <v>3357</v>
      </c>
      <c r="E1173" s="38"/>
      <c r="F1173" s="38" t="s">
        <v>3358</v>
      </c>
      <c r="G1173" s="38"/>
      <c r="H1173" s="38"/>
      <c r="I1173" s="44">
        <v>3.29</v>
      </c>
      <c r="J1173" s="16" t="s">
        <v>130</v>
      </c>
      <c r="N1173" s="136" t="s">
        <v>285</v>
      </c>
      <c r="O1173" s="137">
        <v>540</v>
      </c>
    </row>
    <row r="1174" spans="1:15" ht="15" customHeight="1">
      <c r="A1174" s="15" t="str">
        <f t="shared" si="27"/>
        <v>N</v>
      </c>
      <c r="B1174" s="35"/>
      <c r="C1174" s="38" t="s">
        <v>1386</v>
      </c>
      <c r="D1174" s="38" t="s">
        <v>3359</v>
      </c>
      <c r="E1174" s="38"/>
      <c r="F1174" s="38" t="s">
        <v>3360</v>
      </c>
      <c r="G1174" s="38"/>
      <c r="H1174" s="38"/>
      <c r="I1174" s="44">
        <v>5.04</v>
      </c>
      <c r="J1174" s="16" t="s">
        <v>130</v>
      </c>
      <c r="N1174" s="136" t="s">
        <v>286</v>
      </c>
      <c r="O1174" s="137">
        <v>541</v>
      </c>
    </row>
    <row r="1175" spans="1:15" ht="15" customHeight="1">
      <c r="A1175" s="15" t="str">
        <f t="shared" si="27"/>
        <v>N</v>
      </c>
      <c r="B1175" s="35"/>
      <c r="C1175" s="38" t="s">
        <v>1386</v>
      </c>
      <c r="D1175" s="38" t="s">
        <v>3361</v>
      </c>
      <c r="E1175" s="38"/>
      <c r="F1175" s="38" t="s">
        <v>3362</v>
      </c>
      <c r="G1175" s="38"/>
      <c r="H1175" s="38"/>
      <c r="I1175" s="44">
        <v>11.47</v>
      </c>
      <c r="J1175" s="16" t="s">
        <v>130</v>
      </c>
      <c r="N1175" s="136" t="s">
        <v>287</v>
      </c>
      <c r="O1175" s="137">
        <v>542</v>
      </c>
    </row>
    <row r="1176" spans="1:15" ht="15" customHeight="1">
      <c r="A1176" s="15" t="str">
        <f t="shared" si="27"/>
        <v>N</v>
      </c>
      <c r="B1176" s="35"/>
      <c r="C1176" s="38" t="s">
        <v>1386</v>
      </c>
      <c r="D1176" s="38" t="s">
        <v>3363</v>
      </c>
      <c r="E1176" s="38"/>
      <c r="F1176" s="38" t="s">
        <v>3364</v>
      </c>
      <c r="G1176" s="38"/>
      <c r="H1176" s="38"/>
      <c r="I1176" s="44">
        <v>58.76</v>
      </c>
      <c r="J1176" s="16" t="s">
        <v>130</v>
      </c>
      <c r="N1176" s="141" t="s">
        <v>288</v>
      </c>
      <c r="O1176" s="142">
        <v>543</v>
      </c>
    </row>
    <row r="1177" spans="1:15" ht="15" customHeight="1">
      <c r="A1177" s="15" t="str">
        <f t="shared" si="27"/>
        <v>N</v>
      </c>
      <c r="B1177" s="35"/>
      <c r="C1177" s="38" t="s">
        <v>1386</v>
      </c>
      <c r="D1177" s="38" t="s">
        <v>3365</v>
      </c>
      <c r="E1177" s="38"/>
      <c r="F1177" s="38" t="s">
        <v>3366</v>
      </c>
      <c r="G1177" s="38"/>
      <c r="H1177" s="38"/>
      <c r="I1177" s="44">
        <v>3.12</v>
      </c>
      <c r="J1177" s="16" t="s">
        <v>130</v>
      </c>
      <c r="N1177" s="136" t="s">
        <v>289</v>
      </c>
      <c r="O1177" s="137">
        <v>544</v>
      </c>
    </row>
    <row r="1178" spans="1:15" ht="15" customHeight="1">
      <c r="A1178" s="15" t="str">
        <f t="shared" si="27"/>
        <v>N</v>
      </c>
      <c r="B1178" s="35"/>
      <c r="C1178" s="38" t="s">
        <v>1386</v>
      </c>
      <c r="D1178" s="38" t="s">
        <v>3367</v>
      </c>
      <c r="E1178" s="38"/>
      <c r="F1178" s="38" t="s">
        <v>3368</v>
      </c>
      <c r="G1178" s="38"/>
      <c r="H1178" s="38"/>
      <c r="I1178" s="44">
        <v>2.23</v>
      </c>
      <c r="J1178" s="16" t="s">
        <v>130</v>
      </c>
      <c r="N1178" s="136" t="s">
        <v>290</v>
      </c>
      <c r="O1178" s="137">
        <v>545</v>
      </c>
    </row>
    <row r="1179" spans="1:15" ht="15" customHeight="1">
      <c r="A1179" s="15" t="str">
        <f t="shared" ref="A1179:A1242" si="28">IFERROR((VLOOKUP(J1179,N:O,2,0)),0)</f>
        <v>N</v>
      </c>
      <c r="B1179" s="35"/>
      <c r="C1179" s="38" t="s">
        <v>1386</v>
      </c>
      <c r="D1179" s="38" t="s">
        <v>3369</v>
      </c>
      <c r="E1179" s="38"/>
      <c r="F1179" s="38" t="s">
        <v>3370</v>
      </c>
      <c r="G1179" s="38"/>
      <c r="H1179" s="38"/>
      <c r="I1179" s="44">
        <v>44.24</v>
      </c>
      <c r="J1179" s="16" t="s">
        <v>130</v>
      </c>
      <c r="N1179" s="136" t="s">
        <v>291</v>
      </c>
      <c r="O1179" s="137">
        <v>546</v>
      </c>
    </row>
    <row r="1180" spans="1:15" ht="15" customHeight="1">
      <c r="A1180" s="15" t="str">
        <f t="shared" si="28"/>
        <v>N</v>
      </c>
      <c r="B1180" s="35"/>
      <c r="C1180" s="38" t="s">
        <v>1386</v>
      </c>
      <c r="D1180" s="38" t="s">
        <v>3371</v>
      </c>
      <c r="E1180" s="38"/>
      <c r="F1180" s="38" t="s">
        <v>3372</v>
      </c>
      <c r="G1180" s="38"/>
      <c r="H1180" s="38"/>
      <c r="I1180" s="44">
        <v>30.79</v>
      </c>
      <c r="J1180" s="16" t="s">
        <v>130</v>
      </c>
      <c r="N1180" s="136" t="s">
        <v>292</v>
      </c>
      <c r="O1180" s="137">
        <v>547</v>
      </c>
    </row>
    <row r="1181" spans="1:15" ht="15" customHeight="1">
      <c r="A1181" s="15" t="str">
        <f t="shared" si="28"/>
        <v>N</v>
      </c>
      <c r="B1181" s="35"/>
      <c r="C1181" s="38" t="s">
        <v>1386</v>
      </c>
      <c r="D1181" s="38" t="s">
        <v>3373</v>
      </c>
      <c r="E1181" s="38"/>
      <c r="F1181" s="38" t="s">
        <v>3374</v>
      </c>
      <c r="G1181" s="38"/>
      <c r="H1181" s="38"/>
      <c r="I1181" s="44">
        <v>17.53</v>
      </c>
      <c r="J1181" s="16" t="s">
        <v>130</v>
      </c>
      <c r="N1181" s="136" t="s">
        <v>293</v>
      </c>
      <c r="O1181" s="137">
        <v>548</v>
      </c>
    </row>
    <row r="1182" spans="1:15" ht="15" customHeight="1">
      <c r="A1182" s="15" t="str">
        <f t="shared" si="28"/>
        <v>N</v>
      </c>
      <c r="B1182" s="35"/>
      <c r="C1182" s="38" t="s">
        <v>1386</v>
      </c>
      <c r="D1182" s="38" t="s">
        <v>3375</v>
      </c>
      <c r="E1182" s="38"/>
      <c r="F1182" s="38" t="s">
        <v>3376</v>
      </c>
      <c r="G1182" s="38"/>
      <c r="H1182" s="38"/>
      <c r="I1182" s="44">
        <v>1.68</v>
      </c>
      <c r="J1182" s="16" t="s">
        <v>130</v>
      </c>
      <c r="N1182" s="136" t="s">
        <v>294</v>
      </c>
      <c r="O1182" s="137">
        <v>549</v>
      </c>
    </row>
    <row r="1183" spans="1:15" ht="15" customHeight="1">
      <c r="A1183" s="15" t="str">
        <f t="shared" si="28"/>
        <v>N</v>
      </c>
      <c r="B1183" s="35"/>
      <c r="C1183" s="38" t="s">
        <v>1386</v>
      </c>
      <c r="D1183" s="38" t="s">
        <v>3377</v>
      </c>
      <c r="E1183" s="38"/>
      <c r="F1183" s="38" t="s">
        <v>3378</v>
      </c>
      <c r="G1183" s="38"/>
      <c r="H1183" s="38"/>
      <c r="I1183" s="44">
        <v>5.0599999999999996</v>
      </c>
      <c r="J1183" s="16" t="s">
        <v>130</v>
      </c>
      <c r="N1183" s="136" t="s">
        <v>295</v>
      </c>
      <c r="O1183" s="137">
        <v>553</v>
      </c>
    </row>
    <row r="1184" spans="1:15" ht="15" customHeight="1">
      <c r="A1184" s="15" t="str">
        <f t="shared" si="28"/>
        <v>N</v>
      </c>
      <c r="B1184" s="35"/>
      <c r="C1184" s="38" t="s">
        <v>1386</v>
      </c>
      <c r="D1184" s="38" t="s">
        <v>3379</v>
      </c>
      <c r="E1184" s="38"/>
      <c r="F1184" s="38" t="s">
        <v>3380</v>
      </c>
      <c r="G1184" s="38"/>
      <c r="H1184" s="38"/>
      <c r="I1184" s="44">
        <v>16.79</v>
      </c>
      <c r="J1184" s="16" t="s">
        <v>130</v>
      </c>
      <c r="N1184" s="136" t="s">
        <v>296</v>
      </c>
      <c r="O1184" s="137">
        <v>554</v>
      </c>
    </row>
    <row r="1185" spans="1:15" ht="15" customHeight="1">
      <c r="A1185" s="15" t="str">
        <f t="shared" si="28"/>
        <v>N</v>
      </c>
      <c r="B1185" s="35"/>
      <c r="C1185" s="38" t="s">
        <v>1386</v>
      </c>
      <c r="D1185" s="38" t="s">
        <v>3381</v>
      </c>
      <c r="E1185" s="38"/>
      <c r="F1185" s="38" t="s">
        <v>3382</v>
      </c>
      <c r="G1185" s="38"/>
      <c r="H1185" s="38"/>
      <c r="I1185" s="44">
        <v>37.14</v>
      </c>
      <c r="J1185" s="16" t="s">
        <v>130</v>
      </c>
      <c r="N1185" s="136" t="s">
        <v>297</v>
      </c>
      <c r="O1185" s="137">
        <v>555</v>
      </c>
    </row>
    <row r="1186" spans="1:15" ht="15" customHeight="1">
      <c r="A1186" s="15" t="str">
        <f t="shared" si="28"/>
        <v>N</v>
      </c>
      <c r="B1186" s="35"/>
      <c r="C1186" s="38" t="s">
        <v>1386</v>
      </c>
      <c r="D1186" s="38" t="s">
        <v>3383</v>
      </c>
      <c r="E1186" s="38"/>
      <c r="F1186" s="38" t="s">
        <v>3384</v>
      </c>
      <c r="G1186" s="38"/>
      <c r="H1186" s="38"/>
      <c r="I1186" s="44">
        <v>9.7200000000000006</v>
      </c>
      <c r="J1186" s="16" t="s">
        <v>130</v>
      </c>
      <c r="N1186" s="136" t="s">
        <v>298</v>
      </c>
      <c r="O1186" s="137">
        <v>556</v>
      </c>
    </row>
    <row r="1187" spans="1:15" ht="15" customHeight="1">
      <c r="A1187" s="15" t="str">
        <f t="shared" si="28"/>
        <v>N</v>
      </c>
      <c r="B1187" s="35"/>
      <c r="C1187" s="38" t="s">
        <v>1386</v>
      </c>
      <c r="D1187" s="38" t="s">
        <v>3385</v>
      </c>
      <c r="E1187" s="38"/>
      <c r="F1187" s="38" t="s">
        <v>3386</v>
      </c>
      <c r="G1187" s="38"/>
      <c r="H1187" s="38"/>
      <c r="I1187" s="44">
        <v>8.17</v>
      </c>
      <c r="J1187" s="16" t="s">
        <v>130</v>
      </c>
      <c r="N1187" s="141" t="s">
        <v>299</v>
      </c>
      <c r="O1187" s="137">
        <v>557</v>
      </c>
    </row>
    <row r="1188" spans="1:15" ht="15" customHeight="1">
      <c r="A1188" s="15" t="str">
        <f t="shared" si="28"/>
        <v>N</v>
      </c>
      <c r="B1188" s="35"/>
      <c r="C1188" s="38" t="s">
        <v>1386</v>
      </c>
      <c r="D1188" s="38" t="s">
        <v>3387</v>
      </c>
      <c r="E1188" s="38"/>
      <c r="F1188" s="38" t="s">
        <v>3388</v>
      </c>
      <c r="G1188" s="38"/>
      <c r="H1188" s="38"/>
      <c r="I1188" s="44">
        <v>23.16</v>
      </c>
      <c r="J1188" s="16" t="s">
        <v>130</v>
      </c>
      <c r="N1188" s="141" t="s">
        <v>300</v>
      </c>
      <c r="O1188" s="137">
        <v>558</v>
      </c>
    </row>
    <row r="1189" spans="1:15" ht="15" customHeight="1">
      <c r="A1189" s="15" t="str">
        <f t="shared" si="28"/>
        <v>N</v>
      </c>
      <c r="B1189" s="35"/>
      <c r="C1189" s="38" t="s">
        <v>1386</v>
      </c>
      <c r="D1189" s="38" t="s">
        <v>3389</v>
      </c>
      <c r="E1189" s="38"/>
      <c r="F1189" s="38" t="s">
        <v>3390</v>
      </c>
      <c r="G1189" s="38"/>
      <c r="H1189" s="38"/>
      <c r="I1189" s="44">
        <v>4.4000000000000004</v>
      </c>
      <c r="J1189" s="16" t="s">
        <v>130</v>
      </c>
      <c r="N1189" s="136" t="s">
        <v>301</v>
      </c>
      <c r="O1189" s="137">
        <v>559</v>
      </c>
    </row>
    <row r="1190" spans="1:15" ht="15" customHeight="1">
      <c r="A1190" s="15" t="str">
        <f t="shared" si="28"/>
        <v>N</v>
      </c>
      <c r="B1190" s="35"/>
      <c r="C1190" s="38" t="s">
        <v>1386</v>
      </c>
      <c r="D1190" s="38" t="s">
        <v>3391</v>
      </c>
      <c r="E1190" s="38"/>
      <c r="F1190" s="38" t="s">
        <v>3392</v>
      </c>
      <c r="G1190" s="38"/>
      <c r="H1190" s="38"/>
      <c r="I1190" s="44">
        <v>9.2200000000000006</v>
      </c>
      <c r="J1190" s="16" t="s">
        <v>130</v>
      </c>
      <c r="N1190" s="136" t="s">
        <v>302</v>
      </c>
      <c r="O1190" s="137">
        <v>560</v>
      </c>
    </row>
    <row r="1191" spans="1:15" ht="15" customHeight="1">
      <c r="A1191" s="15" t="str">
        <f t="shared" si="28"/>
        <v>N</v>
      </c>
      <c r="B1191" s="35"/>
      <c r="C1191" s="38" t="s">
        <v>1386</v>
      </c>
      <c r="D1191" s="38" t="s">
        <v>3393</v>
      </c>
      <c r="E1191" s="38"/>
      <c r="F1191" s="38" t="s">
        <v>3394</v>
      </c>
      <c r="G1191" s="38"/>
      <c r="H1191" s="38"/>
      <c r="I1191" s="44">
        <v>5.05</v>
      </c>
      <c r="J1191" s="16" t="s">
        <v>130</v>
      </c>
      <c r="N1191" s="136" t="s">
        <v>303</v>
      </c>
      <c r="O1191" s="137">
        <v>561</v>
      </c>
    </row>
    <row r="1192" spans="1:15" ht="15" customHeight="1">
      <c r="A1192" s="15" t="str">
        <f t="shared" si="28"/>
        <v>N</v>
      </c>
      <c r="B1192" s="35"/>
      <c r="C1192" s="38" t="s">
        <v>1386</v>
      </c>
      <c r="D1192" s="38" t="s">
        <v>3395</v>
      </c>
      <c r="E1192" s="38"/>
      <c r="F1192" s="38" t="s">
        <v>3396</v>
      </c>
      <c r="G1192" s="38"/>
      <c r="H1192" s="38"/>
      <c r="I1192" s="44">
        <v>50.33</v>
      </c>
      <c r="J1192" s="16" t="s">
        <v>130</v>
      </c>
      <c r="N1192" s="136" t="s">
        <v>304</v>
      </c>
      <c r="O1192" s="137">
        <v>562</v>
      </c>
    </row>
    <row r="1193" spans="1:15" ht="15" customHeight="1">
      <c r="A1193" s="15" t="str">
        <f t="shared" si="28"/>
        <v>N</v>
      </c>
      <c r="B1193" s="35"/>
      <c r="C1193" s="38" t="s">
        <v>1386</v>
      </c>
      <c r="D1193" s="38" t="s">
        <v>3397</v>
      </c>
      <c r="E1193" s="38"/>
      <c r="F1193" s="38" t="s">
        <v>3398</v>
      </c>
      <c r="G1193" s="38"/>
      <c r="H1193" s="38"/>
      <c r="I1193" s="44">
        <v>2.83</v>
      </c>
      <c r="J1193" s="16" t="s">
        <v>130</v>
      </c>
      <c r="N1193" s="140" t="s">
        <v>305</v>
      </c>
      <c r="O1193" s="137">
        <v>563</v>
      </c>
    </row>
    <row r="1194" spans="1:15" ht="15" customHeight="1">
      <c r="A1194" s="15" t="str">
        <f t="shared" si="28"/>
        <v>N</v>
      </c>
      <c r="B1194" s="35"/>
      <c r="C1194" s="38" t="s">
        <v>1386</v>
      </c>
      <c r="D1194" s="38" t="s">
        <v>3399</v>
      </c>
      <c r="E1194" s="38"/>
      <c r="F1194" s="38" t="s">
        <v>3400</v>
      </c>
      <c r="G1194" s="38"/>
      <c r="H1194" s="38"/>
      <c r="I1194" s="44">
        <v>5.63</v>
      </c>
      <c r="J1194" s="16" t="s">
        <v>130</v>
      </c>
      <c r="N1194" s="140" t="s">
        <v>306</v>
      </c>
      <c r="O1194" s="137">
        <v>564</v>
      </c>
    </row>
    <row r="1195" spans="1:15" ht="15" customHeight="1">
      <c r="A1195" s="15" t="str">
        <f t="shared" si="28"/>
        <v>N</v>
      </c>
      <c r="B1195" s="35"/>
      <c r="C1195" s="38" t="s">
        <v>1386</v>
      </c>
      <c r="D1195" s="38" t="s">
        <v>3401</v>
      </c>
      <c r="E1195" s="38"/>
      <c r="F1195" s="38" t="s">
        <v>3402</v>
      </c>
      <c r="G1195" s="38"/>
      <c r="H1195" s="38"/>
      <c r="I1195" s="44">
        <v>3.83</v>
      </c>
      <c r="J1195" s="16" t="s">
        <v>130</v>
      </c>
      <c r="N1195" s="140" t="s">
        <v>307</v>
      </c>
      <c r="O1195" s="137">
        <v>565</v>
      </c>
    </row>
    <row r="1196" spans="1:15" ht="15" customHeight="1">
      <c r="A1196" s="15" t="str">
        <f t="shared" si="28"/>
        <v>N</v>
      </c>
      <c r="B1196" s="35"/>
      <c r="C1196" s="38" t="s">
        <v>1386</v>
      </c>
      <c r="D1196" s="38" t="s">
        <v>3403</v>
      </c>
      <c r="E1196" s="38"/>
      <c r="F1196" s="38" t="s">
        <v>3404</v>
      </c>
      <c r="G1196" s="38"/>
      <c r="H1196" s="38"/>
      <c r="I1196" s="44">
        <v>14.03</v>
      </c>
      <c r="J1196" s="16" t="s">
        <v>130</v>
      </c>
      <c r="N1196" s="140" t="s">
        <v>308</v>
      </c>
      <c r="O1196" s="137">
        <v>566</v>
      </c>
    </row>
    <row r="1197" spans="1:15" ht="15" customHeight="1">
      <c r="A1197" s="15" t="str">
        <f t="shared" si="28"/>
        <v>N</v>
      </c>
      <c r="B1197" s="35"/>
      <c r="C1197" s="38" t="s">
        <v>1386</v>
      </c>
      <c r="D1197" s="38" t="s">
        <v>3405</v>
      </c>
      <c r="E1197" s="38"/>
      <c r="F1197" s="38" t="s">
        <v>3406</v>
      </c>
      <c r="G1197" s="38"/>
      <c r="H1197" s="38"/>
      <c r="I1197" s="44">
        <v>3.37</v>
      </c>
      <c r="J1197" s="16" t="s">
        <v>130</v>
      </c>
      <c r="N1197" s="136" t="s">
        <v>309</v>
      </c>
      <c r="O1197" s="137">
        <v>567</v>
      </c>
    </row>
    <row r="1198" spans="1:15" ht="15" customHeight="1">
      <c r="A1198" s="15" t="str">
        <f t="shared" si="28"/>
        <v>N</v>
      </c>
      <c r="B1198" s="35"/>
      <c r="C1198" s="38" t="s">
        <v>1386</v>
      </c>
      <c r="D1198" s="38" t="s">
        <v>3407</v>
      </c>
      <c r="E1198" s="38"/>
      <c r="F1198" s="38" t="s">
        <v>3408</v>
      </c>
      <c r="G1198" s="38"/>
      <c r="H1198" s="38"/>
      <c r="I1198" s="44">
        <v>0.13</v>
      </c>
      <c r="J1198" s="16" t="s">
        <v>130</v>
      </c>
      <c r="N1198" s="140" t="s">
        <v>310</v>
      </c>
      <c r="O1198" s="137">
        <v>568</v>
      </c>
    </row>
    <row r="1199" spans="1:15" ht="15" customHeight="1">
      <c r="A1199" s="15" t="str">
        <f t="shared" si="28"/>
        <v>N</v>
      </c>
      <c r="B1199" s="35"/>
      <c r="C1199" s="38" t="s">
        <v>1386</v>
      </c>
      <c r="D1199" s="38" t="s">
        <v>3409</v>
      </c>
      <c r="E1199" s="38"/>
      <c r="F1199" s="38" t="s">
        <v>3410</v>
      </c>
      <c r="G1199" s="38"/>
      <c r="H1199" s="38"/>
      <c r="I1199" s="44">
        <v>6.39</v>
      </c>
      <c r="J1199" s="16" t="s">
        <v>130</v>
      </c>
      <c r="N1199" s="136" t="s">
        <v>311</v>
      </c>
      <c r="O1199" s="137">
        <v>569</v>
      </c>
    </row>
    <row r="1200" spans="1:15" ht="15" customHeight="1">
      <c r="A1200" s="15" t="str">
        <f t="shared" si="28"/>
        <v>N</v>
      </c>
      <c r="B1200" s="35"/>
      <c r="C1200" s="38" t="s">
        <v>1386</v>
      </c>
      <c r="D1200" s="38" t="s">
        <v>9954</v>
      </c>
      <c r="E1200" s="38"/>
      <c r="F1200" s="38" t="s">
        <v>9955</v>
      </c>
      <c r="G1200" s="38"/>
      <c r="H1200" s="38"/>
      <c r="I1200" s="44">
        <v>19.13</v>
      </c>
      <c r="J1200" s="16" t="s">
        <v>130</v>
      </c>
      <c r="N1200" s="136" t="s">
        <v>312</v>
      </c>
      <c r="O1200" s="137">
        <v>570</v>
      </c>
    </row>
    <row r="1201" spans="1:15" ht="15" customHeight="1">
      <c r="A1201" s="15" t="str">
        <f t="shared" si="28"/>
        <v>N</v>
      </c>
      <c r="B1201" s="35"/>
      <c r="C1201" s="38" t="s">
        <v>1386</v>
      </c>
      <c r="D1201" s="38" t="s">
        <v>3411</v>
      </c>
      <c r="E1201" s="38"/>
      <c r="F1201" s="38" t="s">
        <v>3412</v>
      </c>
      <c r="G1201" s="38"/>
      <c r="H1201" s="38"/>
      <c r="I1201" s="44">
        <v>3.36</v>
      </c>
      <c r="J1201" s="16" t="s">
        <v>130</v>
      </c>
      <c r="N1201" s="136" t="s">
        <v>313</v>
      </c>
      <c r="O1201" s="137">
        <v>571</v>
      </c>
    </row>
    <row r="1202" spans="1:15" ht="15" customHeight="1">
      <c r="A1202" s="15" t="str">
        <f t="shared" si="28"/>
        <v>N</v>
      </c>
      <c r="B1202" s="35"/>
      <c r="C1202" s="38" t="s">
        <v>1386</v>
      </c>
      <c r="D1202" s="38" t="s">
        <v>3413</v>
      </c>
      <c r="E1202" s="38"/>
      <c r="F1202" s="38" t="s">
        <v>3414</v>
      </c>
      <c r="G1202" s="38"/>
      <c r="H1202" s="38"/>
      <c r="I1202" s="44">
        <v>16.170000000000002</v>
      </c>
      <c r="J1202" s="16" t="s">
        <v>130</v>
      </c>
      <c r="N1202" s="136" t="s">
        <v>314</v>
      </c>
      <c r="O1202" s="137">
        <v>572</v>
      </c>
    </row>
    <row r="1203" spans="1:15" ht="15" customHeight="1">
      <c r="A1203" s="15" t="str">
        <f t="shared" si="28"/>
        <v>N</v>
      </c>
      <c r="B1203" s="35"/>
      <c r="C1203" s="38" t="s">
        <v>1386</v>
      </c>
      <c r="D1203" s="38" t="s">
        <v>3415</v>
      </c>
      <c r="E1203" s="38"/>
      <c r="F1203" s="38" t="s">
        <v>3416</v>
      </c>
      <c r="G1203" s="38"/>
      <c r="H1203" s="38"/>
      <c r="I1203" s="44">
        <v>8.6300000000000008</v>
      </c>
      <c r="J1203" s="16" t="s">
        <v>130</v>
      </c>
      <c r="N1203" s="136" t="s">
        <v>315</v>
      </c>
      <c r="O1203" s="137">
        <v>573</v>
      </c>
    </row>
    <row r="1204" spans="1:15" ht="15" customHeight="1">
      <c r="A1204" s="15" t="str">
        <f t="shared" si="28"/>
        <v>N</v>
      </c>
      <c r="B1204" s="35"/>
      <c r="C1204" s="38" t="s">
        <v>1386</v>
      </c>
      <c r="D1204" s="38" t="s">
        <v>3417</v>
      </c>
      <c r="E1204" s="38"/>
      <c r="F1204" s="38" t="s">
        <v>3418</v>
      </c>
      <c r="G1204" s="38"/>
      <c r="H1204" s="38"/>
      <c r="I1204" s="44">
        <v>1.89</v>
      </c>
      <c r="J1204" s="16" t="s">
        <v>130</v>
      </c>
      <c r="N1204" s="136" t="s">
        <v>316</v>
      </c>
      <c r="O1204" s="137">
        <v>574</v>
      </c>
    </row>
    <row r="1205" spans="1:15" ht="15" customHeight="1">
      <c r="A1205" s="15" t="str">
        <f t="shared" si="28"/>
        <v>N</v>
      </c>
      <c r="B1205" s="35"/>
      <c r="C1205" s="38" t="s">
        <v>1386</v>
      </c>
      <c r="D1205" s="38" t="s">
        <v>3419</v>
      </c>
      <c r="E1205" s="38"/>
      <c r="F1205" s="38" t="s">
        <v>3420</v>
      </c>
      <c r="G1205" s="38"/>
      <c r="H1205" s="38"/>
      <c r="I1205" s="44">
        <v>48.58</v>
      </c>
      <c r="J1205" s="16" t="s">
        <v>130</v>
      </c>
      <c r="N1205" s="136" t="s">
        <v>317</v>
      </c>
      <c r="O1205" s="137">
        <v>575</v>
      </c>
    </row>
    <row r="1206" spans="1:15" ht="15" customHeight="1">
      <c r="A1206" s="15" t="str">
        <f t="shared" si="28"/>
        <v>N</v>
      </c>
      <c r="B1206" s="35"/>
      <c r="C1206" s="38" t="s">
        <v>1386</v>
      </c>
      <c r="D1206" s="38" t="s">
        <v>3421</v>
      </c>
      <c r="E1206" s="38"/>
      <c r="F1206" s="38" t="s">
        <v>3422</v>
      </c>
      <c r="G1206" s="38"/>
      <c r="H1206" s="38"/>
      <c r="I1206" s="44">
        <v>4.13</v>
      </c>
      <c r="J1206" s="16" t="s">
        <v>130</v>
      </c>
      <c r="N1206" s="136" t="s">
        <v>318</v>
      </c>
      <c r="O1206" s="137">
        <v>576</v>
      </c>
    </row>
    <row r="1207" spans="1:15" ht="15" customHeight="1">
      <c r="A1207" s="15" t="str">
        <f t="shared" si="28"/>
        <v>N</v>
      </c>
      <c r="B1207" s="35"/>
      <c r="C1207" s="38" t="s">
        <v>1386</v>
      </c>
      <c r="D1207" s="38" t="s">
        <v>3423</v>
      </c>
      <c r="E1207" s="38"/>
      <c r="F1207" s="38" t="s">
        <v>3424</v>
      </c>
      <c r="G1207" s="38"/>
      <c r="H1207" s="38"/>
      <c r="I1207" s="44">
        <v>18.600000000000001</v>
      </c>
      <c r="J1207" s="16" t="s">
        <v>130</v>
      </c>
      <c r="N1207" s="136" t="s">
        <v>319</v>
      </c>
      <c r="O1207" s="137">
        <v>577</v>
      </c>
    </row>
    <row r="1208" spans="1:15" ht="15" customHeight="1">
      <c r="A1208" s="15" t="str">
        <f t="shared" si="28"/>
        <v>N</v>
      </c>
      <c r="B1208" s="35"/>
      <c r="C1208" s="38" t="s">
        <v>1386</v>
      </c>
      <c r="D1208" s="38" t="s">
        <v>3425</v>
      </c>
      <c r="E1208" s="38"/>
      <c r="F1208" s="38" t="s">
        <v>3426</v>
      </c>
      <c r="G1208" s="38"/>
      <c r="H1208" s="38"/>
      <c r="I1208" s="44">
        <v>11.76</v>
      </c>
      <c r="J1208" s="16" t="s">
        <v>130</v>
      </c>
      <c r="N1208" s="136" t="s">
        <v>320</v>
      </c>
      <c r="O1208" s="137">
        <v>578</v>
      </c>
    </row>
    <row r="1209" spans="1:15" ht="15" customHeight="1">
      <c r="A1209" s="15" t="str">
        <f t="shared" si="28"/>
        <v>N</v>
      </c>
      <c r="B1209" s="35"/>
      <c r="C1209" s="38" t="s">
        <v>1386</v>
      </c>
      <c r="D1209" s="38" t="s">
        <v>3427</v>
      </c>
      <c r="E1209" s="38"/>
      <c r="F1209" s="38" t="s">
        <v>3428</v>
      </c>
      <c r="G1209" s="38"/>
      <c r="H1209" s="38"/>
      <c r="I1209" s="44">
        <v>0.21</v>
      </c>
      <c r="J1209" s="16" t="s">
        <v>130</v>
      </c>
      <c r="N1209" s="136" t="s">
        <v>321</v>
      </c>
      <c r="O1209" s="137">
        <v>579</v>
      </c>
    </row>
    <row r="1210" spans="1:15" ht="15" customHeight="1">
      <c r="A1210" s="15" t="str">
        <f t="shared" si="28"/>
        <v>N</v>
      </c>
      <c r="B1210" s="35"/>
      <c r="C1210" s="38" t="s">
        <v>1386</v>
      </c>
      <c r="D1210" s="38" t="s">
        <v>3429</v>
      </c>
      <c r="E1210" s="38"/>
      <c r="F1210" s="38" t="s">
        <v>3430</v>
      </c>
      <c r="G1210" s="38"/>
      <c r="H1210" s="38"/>
      <c r="I1210" s="44">
        <v>21.98</v>
      </c>
      <c r="J1210" s="16" t="s">
        <v>130</v>
      </c>
      <c r="N1210" s="136" t="s">
        <v>322</v>
      </c>
      <c r="O1210" s="137">
        <v>580</v>
      </c>
    </row>
    <row r="1211" spans="1:15" ht="15" customHeight="1">
      <c r="A1211" s="15" t="str">
        <f t="shared" si="28"/>
        <v>N</v>
      </c>
      <c r="B1211" s="35"/>
      <c r="C1211" s="38" t="s">
        <v>1386</v>
      </c>
      <c r="D1211" s="38" t="s">
        <v>3431</v>
      </c>
      <c r="E1211" s="38"/>
      <c r="F1211" s="38" t="s">
        <v>3432</v>
      </c>
      <c r="G1211" s="38"/>
      <c r="H1211" s="38"/>
      <c r="I1211" s="44">
        <v>1.92</v>
      </c>
      <c r="J1211" s="16" t="s">
        <v>130</v>
      </c>
      <c r="N1211" s="136" t="s">
        <v>323</v>
      </c>
      <c r="O1211" s="137">
        <v>581</v>
      </c>
    </row>
    <row r="1212" spans="1:15" ht="15" customHeight="1">
      <c r="A1212" s="15" t="str">
        <f t="shared" si="28"/>
        <v>N</v>
      </c>
      <c r="B1212" s="35"/>
      <c r="C1212" s="38" t="s">
        <v>1386</v>
      </c>
      <c r="D1212" s="38" t="s">
        <v>3433</v>
      </c>
      <c r="E1212" s="38"/>
      <c r="F1212" s="38" t="s">
        <v>3434</v>
      </c>
      <c r="G1212" s="38"/>
      <c r="H1212" s="38"/>
      <c r="I1212" s="44">
        <v>0.72</v>
      </c>
      <c r="J1212" s="16" t="s">
        <v>130</v>
      </c>
      <c r="N1212" s="141" t="s">
        <v>324</v>
      </c>
      <c r="O1212" s="142">
        <v>582</v>
      </c>
    </row>
    <row r="1213" spans="1:15" ht="15" customHeight="1">
      <c r="A1213" s="15" t="str">
        <f t="shared" si="28"/>
        <v>N</v>
      </c>
      <c r="B1213" s="35"/>
      <c r="C1213" s="38" t="s">
        <v>1386</v>
      </c>
      <c r="D1213" s="38" t="s">
        <v>3435</v>
      </c>
      <c r="E1213" s="38"/>
      <c r="F1213" s="38" t="s">
        <v>3436</v>
      </c>
      <c r="G1213" s="38"/>
      <c r="H1213" s="38"/>
      <c r="I1213" s="44">
        <v>5.04</v>
      </c>
      <c r="J1213" s="16" t="s">
        <v>130</v>
      </c>
      <c r="N1213" s="136" t="s">
        <v>325</v>
      </c>
      <c r="O1213" s="137">
        <v>583</v>
      </c>
    </row>
    <row r="1214" spans="1:15" ht="15" customHeight="1">
      <c r="A1214" s="15" t="str">
        <f t="shared" si="28"/>
        <v>N</v>
      </c>
      <c r="B1214" s="35"/>
      <c r="C1214" s="38" t="s">
        <v>1386</v>
      </c>
      <c r="D1214" s="38" t="s">
        <v>3437</v>
      </c>
      <c r="E1214" s="38"/>
      <c r="F1214" s="38" t="s">
        <v>3438</v>
      </c>
      <c r="G1214" s="38"/>
      <c r="H1214" s="38"/>
      <c r="I1214" s="44">
        <v>26.07</v>
      </c>
      <c r="J1214" s="16" t="s">
        <v>130</v>
      </c>
      <c r="N1214" s="136" t="s">
        <v>326</v>
      </c>
      <c r="O1214" s="137">
        <v>584</v>
      </c>
    </row>
    <row r="1215" spans="1:15" ht="15" customHeight="1">
      <c r="A1215" s="15" t="str">
        <f t="shared" si="28"/>
        <v>N</v>
      </c>
      <c r="B1215" s="35"/>
      <c r="C1215" s="38" t="s">
        <v>1386</v>
      </c>
      <c r="D1215" s="38" t="s">
        <v>3439</v>
      </c>
      <c r="E1215" s="38"/>
      <c r="F1215" s="38" t="s">
        <v>3440</v>
      </c>
      <c r="G1215" s="38"/>
      <c r="H1215" s="38"/>
      <c r="I1215" s="44">
        <v>25.64</v>
      </c>
      <c r="J1215" s="16" t="s">
        <v>130</v>
      </c>
      <c r="N1215" s="136" t="s">
        <v>327</v>
      </c>
      <c r="O1215" s="137">
        <v>585</v>
      </c>
    </row>
    <row r="1216" spans="1:15" ht="15" customHeight="1">
      <c r="A1216" s="15" t="str">
        <f t="shared" si="28"/>
        <v>N</v>
      </c>
      <c r="B1216" s="35"/>
      <c r="C1216" s="38" t="s">
        <v>1386</v>
      </c>
      <c r="D1216" s="38" t="s">
        <v>3441</v>
      </c>
      <c r="E1216" s="38"/>
      <c r="F1216" s="38" t="s">
        <v>3442</v>
      </c>
      <c r="G1216" s="38"/>
      <c r="H1216" s="38"/>
      <c r="I1216" s="44">
        <v>2.5099999999999998</v>
      </c>
      <c r="J1216" s="16" t="s">
        <v>130</v>
      </c>
      <c r="N1216" s="136" t="s">
        <v>328</v>
      </c>
      <c r="O1216" s="137">
        <v>586</v>
      </c>
    </row>
    <row r="1217" spans="1:15" ht="15" customHeight="1">
      <c r="A1217" s="15" t="str">
        <f t="shared" si="28"/>
        <v>N</v>
      </c>
      <c r="B1217" s="35"/>
      <c r="C1217" s="38" t="s">
        <v>1386</v>
      </c>
      <c r="D1217" s="38" t="s">
        <v>3443</v>
      </c>
      <c r="E1217" s="38"/>
      <c r="F1217" s="38" t="s">
        <v>3444</v>
      </c>
      <c r="G1217" s="38"/>
      <c r="H1217" s="38"/>
      <c r="I1217" s="44">
        <v>0.88</v>
      </c>
      <c r="J1217" s="16" t="s">
        <v>130</v>
      </c>
      <c r="N1217" s="136" t="s">
        <v>329</v>
      </c>
      <c r="O1217" s="137">
        <v>587</v>
      </c>
    </row>
    <row r="1218" spans="1:15" ht="15" customHeight="1">
      <c r="A1218" s="15" t="str">
        <f t="shared" si="28"/>
        <v>N</v>
      </c>
      <c r="B1218" s="35"/>
      <c r="C1218" s="38" t="s">
        <v>1386</v>
      </c>
      <c r="D1218" s="38" t="s">
        <v>3445</v>
      </c>
      <c r="E1218" s="38"/>
      <c r="F1218" s="38" t="s">
        <v>3446</v>
      </c>
      <c r="G1218" s="38"/>
      <c r="H1218" s="38"/>
      <c r="I1218" s="44">
        <v>54.91</v>
      </c>
      <c r="J1218" s="16" t="s">
        <v>130</v>
      </c>
      <c r="N1218" s="136" t="s">
        <v>328</v>
      </c>
      <c r="O1218" s="137">
        <v>588</v>
      </c>
    </row>
    <row r="1219" spans="1:15" ht="15" customHeight="1">
      <c r="A1219" s="15" t="str">
        <f t="shared" si="28"/>
        <v>N</v>
      </c>
      <c r="B1219" s="35"/>
      <c r="C1219" s="38" t="s">
        <v>1386</v>
      </c>
      <c r="D1219" s="38" t="s">
        <v>3447</v>
      </c>
      <c r="E1219" s="38"/>
      <c r="F1219" s="38" t="s">
        <v>3448</v>
      </c>
      <c r="G1219" s="38"/>
      <c r="H1219" s="38"/>
      <c r="I1219" s="44">
        <v>14.26</v>
      </c>
      <c r="J1219" s="16" t="s">
        <v>130</v>
      </c>
      <c r="N1219" s="136" t="s">
        <v>330</v>
      </c>
      <c r="O1219" s="137">
        <v>601</v>
      </c>
    </row>
    <row r="1220" spans="1:15" ht="15" customHeight="1">
      <c r="A1220" s="15" t="str">
        <f t="shared" si="28"/>
        <v>N</v>
      </c>
      <c r="B1220" s="35"/>
      <c r="C1220" s="38" t="s">
        <v>1386</v>
      </c>
      <c r="D1220" s="38" t="s">
        <v>3449</v>
      </c>
      <c r="E1220" s="38"/>
      <c r="F1220" s="38" t="s">
        <v>3450</v>
      </c>
      <c r="G1220" s="38"/>
      <c r="H1220" s="38"/>
      <c r="I1220" s="44">
        <v>3.98</v>
      </c>
      <c r="J1220" s="16" t="s">
        <v>130</v>
      </c>
      <c r="N1220" s="136" t="s">
        <v>331</v>
      </c>
      <c r="O1220" s="137">
        <v>602</v>
      </c>
    </row>
    <row r="1221" spans="1:15" ht="15" customHeight="1">
      <c r="A1221" s="15" t="str">
        <f t="shared" si="28"/>
        <v>N</v>
      </c>
      <c r="B1221" s="35"/>
      <c r="C1221" s="38" t="s">
        <v>1386</v>
      </c>
      <c r="D1221" s="38" t="s">
        <v>3451</v>
      </c>
      <c r="E1221" s="38"/>
      <c r="F1221" s="38" t="s">
        <v>3452</v>
      </c>
      <c r="G1221" s="38"/>
      <c r="H1221" s="38"/>
      <c r="I1221" s="44">
        <v>59.73</v>
      </c>
      <c r="J1221" s="16" t="s">
        <v>130</v>
      </c>
      <c r="N1221" s="141" t="s">
        <v>332</v>
      </c>
      <c r="O1221" s="142">
        <v>603</v>
      </c>
    </row>
    <row r="1222" spans="1:15" ht="15" customHeight="1">
      <c r="A1222" s="15" t="str">
        <f t="shared" si="28"/>
        <v>N</v>
      </c>
      <c r="B1222" s="35"/>
      <c r="C1222" s="38" t="s">
        <v>1386</v>
      </c>
      <c r="D1222" s="38" t="s">
        <v>3453</v>
      </c>
      <c r="E1222" s="38"/>
      <c r="F1222" s="38" t="s">
        <v>3454</v>
      </c>
      <c r="G1222" s="38"/>
      <c r="H1222" s="38"/>
      <c r="I1222" s="44">
        <v>131.52000000000001</v>
      </c>
      <c r="J1222" s="16" t="s">
        <v>130</v>
      </c>
      <c r="N1222" s="136" t="s">
        <v>333</v>
      </c>
      <c r="O1222" s="137">
        <v>604</v>
      </c>
    </row>
    <row r="1223" spans="1:15" ht="15" customHeight="1">
      <c r="A1223" s="15" t="str">
        <f t="shared" si="28"/>
        <v>N</v>
      </c>
      <c r="B1223" s="35"/>
      <c r="C1223" s="38" t="s">
        <v>1386</v>
      </c>
      <c r="D1223" s="38" t="s">
        <v>3455</v>
      </c>
      <c r="E1223" s="38"/>
      <c r="F1223" s="38" t="s">
        <v>3456</v>
      </c>
      <c r="G1223" s="38"/>
      <c r="H1223" s="38"/>
      <c r="I1223" s="44">
        <v>4.92</v>
      </c>
      <c r="J1223" s="16" t="s">
        <v>130</v>
      </c>
      <c r="N1223" s="136" t="s">
        <v>334</v>
      </c>
      <c r="O1223" s="137">
        <v>605</v>
      </c>
    </row>
    <row r="1224" spans="1:15" ht="15" customHeight="1">
      <c r="A1224" s="15" t="str">
        <f t="shared" si="28"/>
        <v>N</v>
      </c>
      <c r="B1224" s="35"/>
      <c r="C1224" s="38" t="s">
        <v>1386</v>
      </c>
      <c r="D1224" s="38" t="s">
        <v>3457</v>
      </c>
      <c r="E1224" s="38"/>
      <c r="F1224" s="38" t="s">
        <v>3458</v>
      </c>
      <c r="G1224" s="38"/>
      <c r="H1224" s="38"/>
      <c r="I1224" s="44">
        <v>54.26</v>
      </c>
      <c r="J1224" s="16" t="s">
        <v>130</v>
      </c>
      <c r="N1224" s="136" t="s">
        <v>335</v>
      </c>
      <c r="O1224" s="137">
        <v>606</v>
      </c>
    </row>
    <row r="1225" spans="1:15" ht="15" customHeight="1">
      <c r="A1225" s="15" t="str">
        <f t="shared" si="28"/>
        <v>N</v>
      </c>
      <c r="B1225" s="35"/>
      <c r="C1225" s="38" t="s">
        <v>1386</v>
      </c>
      <c r="D1225" s="38" t="s">
        <v>3459</v>
      </c>
      <c r="E1225" s="38"/>
      <c r="F1225" s="38" t="s">
        <v>3460</v>
      </c>
      <c r="G1225" s="38"/>
      <c r="H1225" s="38"/>
      <c r="I1225" s="44">
        <v>30.34</v>
      </c>
      <c r="J1225" s="16" t="s">
        <v>130</v>
      </c>
      <c r="N1225" s="136" t="s">
        <v>336</v>
      </c>
      <c r="O1225" s="137">
        <v>607</v>
      </c>
    </row>
    <row r="1226" spans="1:15" ht="15" customHeight="1">
      <c r="A1226" s="15" t="str">
        <f t="shared" si="28"/>
        <v>N</v>
      </c>
      <c r="B1226" s="35"/>
      <c r="C1226" s="38" t="s">
        <v>1386</v>
      </c>
      <c r="D1226" s="38" t="s">
        <v>9956</v>
      </c>
      <c r="E1226" s="38"/>
      <c r="F1226" s="38" t="s">
        <v>9957</v>
      </c>
      <c r="G1226" s="38"/>
      <c r="H1226" s="38"/>
      <c r="I1226" s="44">
        <v>11.76</v>
      </c>
      <c r="J1226" s="16" t="s">
        <v>130</v>
      </c>
      <c r="N1226" s="136" t="s">
        <v>337</v>
      </c>
      <c r="O1226" s="137">
        <v>608</v>
      </c>
    </row>
    <row r="1227" spans="1:15" ht="15" customHeight="1">
      <c r="A1227" s="15" t="str">
        <f t="shared" si="28"/>
        <v>N</v>
      </c>
      <c r="B1227" s="35"/>
      <c r="C1227" s="38" t="s">
        <v>1386</v>
      </c>
      <c r="D1227" s="38" t="s">
        <v>3461</v>
      </c>
      <c r="E1227" s="38"/>
      <c r="F1227" s="38" t="s">
        <v>3462</v>
      </c>
      <c r="G1227" s="38"/>
      <c r="H1227" s="38"/>
      <c r="I1227" s="44">
        <v>23.81</v>
      </c>
      <c r="J1227" s="16" t="s">
        <v>130</v>
      </c>
      <c r="N1227" s="141" t="s">
        <v>338</v>
      </c>
      <c r="O1227" s="137">
        <v>609</v>
      </c>
    </row>
    <row r="1228" spans="1:15" ht="15" customHeight="1">
      <c r="A1228" s="15" t="str">
        <f t="shared" si="28"/>
        <v>N</v>
      </c>
      <c r="B1228" s="35"/>
      <c r="C1228" s="38" t="s">
        <v>1386</v>
      </c>
      <c r="D1228" s="38" t="s">
        <v>3463</v>
      </c>
      <c r="E1228" s="38"/>
      <c r="F1228" s="38" t="s">
        <v>3464</v>
      </c>
      <c r="G1228" s="38"/>
      <c r="H1228" s="38"/>
      <c r="I1228" s="44">
        <v>0.24</v>
      </c>
      <c r="J1228" s="16" t="s">
        <v>130</v>
      </c>
      <c r="N1228" s="141" t="s">
        <v>339</v>
      </c>
      <c r="O1228" s="137">
        <v>610</v>
      </c>
    </row>
    <row r="1229" spans="1:15" ht="15" customHeight="1">
      <c r="A1229" s="15" t="str">
        <f t="shared" si="28"/>
        <v>N</v>
      </c>
      <c r="B1229" s="35"/>
      <c r="C1229" s="38" t="s">
        <v>1386</v>
      </c>
      <c r="D1229" s="38" t="s">
        <v>3465</v>
      </c>
      <c r="E1229" s="38"/>
      <c r="F1229" s="38" t="s">
        <v>3466</v>
      </c>
      <c r="G1229" s="38"/>
      <c r="H1229" s="38"/>
      <c r="I1229" s="44">
        <v>24.53</v>
      </c>
      <c r="J1229" s="16" t="s">
        <v>130</v>
      </c>
      <c r="N1229" s="136" t="s">
        <v>340</v>
      </c>
      <c r="O1229" s="137">
        <v>611</v>
      </c>
    </row>
    <row r="1230" spans="1:15" ht="15" customHeight="1">
      <c r="A1230" s="15" t="str">
        <f t="shared" si="28"/>
        <v>N</v>
      </c>
      <c r="B1230" s="35"/>
      <c r="C1230" s="38" t="s">
        <v>1386</v>
      </c>
      <c r="D1230" s="38" t="s">
        <v>9958</v>
      </c>
      <c r="E1230" s="38"/>
      <c r="F1230" s="38" t="s">
        <v>9959</v>
      </c>
      <c r="G1230" s="38"/>
      <c r="H1230" s="38"/>
      <c r="I1230" s="44">
        <v>111.68</v>
      </c>
      <c r="J1230" s="16" t="s">
        <v>130</v>
      </c>
      <c r="N1230" s="136" t="s">
        <v>341</v>
      </c>
      <c r="O1230" s="137">
        <v>612</v>
      </c>
    </row>
    <row r="1231" spans="1:15" ht="15" customHeight="1">
      <c r="A1231" s="15" t="str">
        <f t="shared" si="28"/>
        <v>N</v>
      </c>
      <c r="B1231" s="35"/>
      <c r="C1231" s="38" t="s">
        <v>1386</v>
      </c>
      <c r="D1231" s="38" t="s">
        <v>9960</v>
      </c>
      <c r="E1231" s="38"/>
      <c r="F1231" s="38" t="s">
        <v>9961</v>
      </c>
      <c r="G1231" s="38"/>
      <c r="H1231" s="38"/>
      <c r="I1231" s="44">
        <v>8.5399999999999991</v>
      </c>
      <c r="J1231" s="16" t="s">
        <v>130</v>
      </c>
      <c r="N1231" s="136" t="s">
        <v>1327</v>
      </c>
      <c r="O1231" s="137">
        <v>613</v>
      </c>
    </row>
    <row r="1232" spans="1:15" ht="15" customHeight="1">
      <c r="A1232" s="15" t="str">
        <f t="shared" si="28"/>
        <v>N</v>
      </c>
      <c r="B1232" s="35"/>
      <c r="C1232" s="38" t="s">
        <v>1386</v>
      </c>
      <c r="D1232" s="38" t="s">
        <v>9962</v>
      </c>
      <c r="E1232" s="38"/>
      <c r="F1232" s="38" t="s">
        <v>9963</v>
      </c>
      <c r="G1232" s="38"/>
      <c r="H1232" s="38"/>
      <c r="I1232" s="44">
        <v>37.18</v>
      </c>
      <c r="J1232" s="16" t="s">
        <v>130</v>
      </c>
      <c r="N1232" s="136" t="s">
        <v>342</v>
      </c>
      <c r="O1232" s="137">
        <v>614</v>
      </c>
    </row>
    <row r="1233" spans="1:15" ht="15" customHeight="1">
      <c r="A1233" s="15" t="str">
        <f t="shared" si="28"/>
        <v>N</v>
      </c>
      <c r="B1233" s="35"/>
      <c r="C1233" s="38" t="s">
        <v>1386</v>
      </c>
      <c r="D1233" s="38" t="s">
        <v>9964</v>
      </c>
      <c r="E1233" s="38"/>
      <c r="F1233" s="38" t="s">
        <v>9965</v>
      </c>
      <c r="G1233" s="38"/>
      <c r="H1233" s="38"/>
      <c r="I1233" s="44">
        <v>8.01</v>
      </c>
      <c r="J1233" s="16" t="s">
        <v>130</v>
      </c>
      <c r="N1233" s="136" t="s">
        <v>343</v>
      </c>
      <c r="O1233" s="137">
        <v>615</v>
      </c>
    </row>
    <row r="1234" spans="1:15" ht="15" customHeight="1">
      <c r="A1234" s="15" t="str">
        <f t="shared" si="28"/>
        <v>N</v>
      </c>
      <c r="B1234" s="35"/>
      <c r="C1234" s="38" t="s">
        <v>1386</v>
      </c>
      <c r="D1234" s="38" t="s">
        <v>9966</v>
      </c>
      <c r="E1234" s="38"/>
      <c r="F1234" s="38" t="s">
        <v>9967</v>
      </c>
      <c r="G1234" s="38"/>
      <c r="H1234" s="38"/>
      <c r="I1234" s="44">
        <v>2.64</v>
      </c>
      <c r="J1234" s="16" t="s">
        <v>130</v>
      </c>
      <c r="N1234" s="136" t="s">
        <v>344</v>
      </c>
      <c r="O1234" s="137">
        <v>616</v>
      </c>
    </row>
    <row r="1235" spans="1:15" ht="15" customHeight="1">
      <c r="A1235" s="15" t="str">
        <f t="shared" si="28"/>
        <v>N</v>
      </c>
      <c r="B1235" s="35"/>
      <c r="C1235" s="38" t="s">
        <v>1386</v>
      </c>
      <c r="D1235" s="38" t="s">
        <v>9968</v>
      </c>
      <c r="E1235" s="38"/>
      <c r="F1235" s="38" t="s">
        <v>9969</v>
      </c>
      <c r="G1235" s="35"/>
      <c r="H1235" s="35"/>
      <c r="I1235" s="44">
        <v>4.92</v>
      </c>
      <c r="J1235" s="16" t="s">
        <v>130</v>
      </c>
      <c r="N1235" s="136" t="s">
        <v>1328</v>
      </c>
      <c r="O1235" s="137">
        <v>617</v>
      </c>
    </row>
    <row r="1236" spans="1:15" ht="15" customHeight="1">
      <c r="A1236" s="15" t="str">
        <f t="shared" si="28"/>
        <v>N</v>
      </c>
      <c r="B1236" s="35"/>
      <c r="C1236" s="38" t="s">
        <v>1386</v>
      </c>
      <c r="D1236" s="38" t="s">
        <v>9970</v>
      </c>
      <c r="E1236" s="38"/>
      <c r="F1236" s="38" t="s">
        <v>9971</v>
      </c>
      <c r="G1236" s="35"/>
      <c r="H1236" s="35"/>
      <c r="I1236" s="44">
        <v>36.369999999999997</v>
      </c>
      <c r="J1236" s="16" t="s">
        <v>130</v>
      </c>
      <c r="N1236" s="136" t="s">
        <v>1328</v>
      </c>
      <c r="O1236" s="137">
        <v>617</v>
      </c>
    </row>
    <row r="1237" spans="1:15" ht="15" customHeight="1">
      <c r="A1237" s="15" t="str">
        <f t="shared" si="28"/>
        <v>N</v>
      </c>
      <c r="B1237" s="35"/>
      <c r="C1237" s="38" t="s">
        <v>1386</v>
      </c>
      <c r="D1237" s="38" t="s">
        <v>9972</v>
      </c>
      <c r="E1237" s="38"/>
      <c r="F1237" s="38" t="s">
        <v>9973</v>
      </c>
      <c r="G1237" s="35"/>
      <c r="H1237" s="35"/>
      <c r="I1237" s="44">
        <v>8.5399999999999991</v>
      </c>
      <c r="J1237" s="16" t="s">
        <v>130</v>
      </c>
      <c r="N1237" s="136" t="s">
        <v>1328</v>
      </c>
      <c r="O1237" s="137">
        <v>617</v>
      </c>
    </row>
    <row r="1238" spans="1:15" ht="15" customHeight="1">
      <c r="A1238" s="15" t="str">
        <f t="shared" si="28"/>
        <v>N</v>
      </c>
      <c r="B1238" s="35"/>
      <c r="C1238" s="38" t="s">
        <v>1386</v>
      </c>
      <c r="D1238" s="38" t="s">
        <v>9974</v>
      </c>
      <c r="E1238" s="38"/>
      <c r="F1238" s="38" t="s">
        <v>9975</v>
      </c>
      <c r="G1238" s="35"/>
      <c r="H1238" s="35"/>
      <c r="I1238" s="44">
        <v>1.81</v>
      </c>
      <c r="J1238" s="16" t="s">
        <v>130</v>
      </c>
      <c r="N1238" s="136" t="s">
        <v>1328</v>
      </c>
      <c r="O1238" s="137">
        <v>617</v>
      </c>
    </row>
    <row r="1239" spans="1:15" ht="15" customHeight="1">
      <c r="A1239" s="15" t="str">
        <f t="shared" si="28"/>
        <v>N</v>
      </c>
      <c r="B1239" s="35"/>
      <c r="C1239" s="38" t="s">
        <v>1386</v>
      </c>
      <c r="D1239" s="38" t="s">
        <v>9976</v>
      </c>
      <c r="E1239" s="38"/>
      <c r="F1239" s="38" t="s">
        <v>9977</v>
      </c>
      <c r="G1239" s="35"/>
      <c r="H1239" s="35"/>
      <c r="I1239" s="44">
        <v>14.57</v>
      </c>
      <c r="J1239" s="16" t="s">
        <v>130</v>
      </c>
      <c r="N1239" s="136" t="s">
        <v>1328</v>
      </c>
      <c r="O1239" s="137">
        <v>617</v>
      </c>
    </row>
    <row r="1240" spans="1:15" ht="15" customHeight="1">
      <c r="A1240" s="15" t="str">
        <f t="shared" si="28"/>
        <v>N</v>
      </c>
      <c r="B1240" s="35"/>
      <c r="C1240" s="38" t="s">
        <v>1386</v>
      </c>
      <c r="D1240" s="38" t="s">
        <v>9978</v>
      </c>
      <c r="E1240" s="38"/>
      <c r="F1240" s="38" t="s">
        <v>9979</v>
      </c>
      <c r="G1240" s="35"/>
      <c r="H1240" s="35"/>
      <c r="I1240" s="44">
        <v>8.24</v>
      </c>
      <c r="J1240" s="16" t="s">
        <v>130</v>
      </c>
      <c r="N1240" s="136" t="s">
        <v>1328</v>
      </c>
      <c r="O1240" s="137">
        <v>617</v>
      </c>
    </row>
    <row r="1241" spans="1:15" ht="15" customHeight="1">
      <c r="A1241" s="15" t="str">
        <f t="shared" si="28"/>
        <v>N</v>
      </c>
      <c r="B1241" s="35"/>
      <c r="C1241" s="38" t="s">
        <v>1386</v>
      </c>
      <c r="D1241" s="38" t="s">
        <v>9980</v>
      </c>
      <c r="E1241" s="38"/>
      <c r="F1241" s="38" t="s">
        <v>9981</v>
      </c>
      <c r="G1241" s="35"/>
      <c r="H1241" s="35"/>
      <c r="I1241" s="44">
        <v>23.54</v>
      </c>
      <c r="J1241" s="16" t="s">
        <v>130</v>
      </c>
      <c r="N1241" s="136" t="s">
        <v>1328</v>
      </c>
      <c r="O1241" s="137">
        <v>617</v>
      </c>
    </row>
    <row r="1242" spans="1:15" ht="15" customHeight="1">
      <c r="A1242" s="15" t="str">
        <f t="shared" si="28"/>
        <v>N</v>
      </c>
      <c r="B1242" s="35"/>
      <c r="C1242" s="38" t="s">
        <v>1386</v>
      </c>
      <c r="D1242" s="38" t="s">
        <v>9982</v>
      </c>
      <c r="E1242" s="38"/>
      <c r="F1242" s="38" t="s">
        <v>9983</v>
      </c>
      <c r="G1242" s="35"/>
      <c r="H1242" s="35"/>
      <c r="I1242" s="44">
        <v>2.2000000000000002</v>
      </c>
      <c r="J1242" s="16" t="s">
        <v>130</v>
      </c>
      <c r="N1242" s="136" t="s">
        <v>1328</v>
      </c>
      <c r="O1242" s="137">
        <v>617</v>
      </c>
    </row>
    <row r="1243" spans="1:15" ht="15" customHeight="1">
      <c r="A1243" s="15" t="str">
        <f t="shared" ref="A1243:A1248" si="29">IFERROR((VLOOKUP(J1243,N:O,2,0)),0)</f>
        <v>N</v>
      </c>
      <c r="B1243" s="35"/>
      <c r="C1243" s="38" t="s">
        <v>1386</v>
      </c>
      <c r="D1243" s="38" t="s">
        <v>9984</v>
      </c>
      <c r="E1243" s="38"/>
      <c r="F1243" s="38" t="s">
        <v>9985</v>
      </c>
      <c r="G1243" s="35"/>
      <c r="H1243" s="35"/>
      <c r="I1243" s="44">
        <v>0.66</v>
      </c>
      <c r="J1243" s="16" t="s">
        <v>130</v>
      </c>
      <c r="N1243" s="136" t="s">
        <v>1328</v>
      </c>
      <c r="O1243" s="137">
        <v>617</v>
      </c>
    </row>
    <row r="1244" spans="1:15" ht="15" customHeight="1">
      <c r="A1244" s="15" t="str">
        <f t="shared" si="29"/>
        <v>N</v>
      </c>
      <c r="B1244" s="35"/>
      <c r="C1244" s="38" t="s">
        <v>1386</v>
      </c>
      <c r="D1244" s="38" t="s">
        <v>9986</v>
      </c>
      <c r="E1244" s="38"/>
      <c r="F1244" s="38" t="s">
        <v>9987</v>
      </c>
      <c r="G1244" s="35"/>
      <c r="H1244" s="35"/>
      <c r="I1244" s="44">
        <v>0.21</v>
      </c>
      <c r="J1244" s="16" t="s">
        <v>130</v>
      </c>
      <c r="N1244" s="136" t="s">
        <v>1328</v>
      </c>
      <c r="O1244" s="137">
        <v>617</v>
      </c>
    </row>
    <row r="1245" spans="1:15" ht="15" customHeight="1">
      <c r="A1245" s="15" t="str">
        <f t="shared" si="29"/>
        <v>N</v>
      </c>
      <c r="B1245" s="35"/>
      <c r="C1245" s="38" t="s">
        <v>1386</v>
      </c>
      <c r="D1245" s="38" t="s">
        <v>9988</v>
      </c>
      <c r="E1245" s="38"/>
      <c r="F1245" s="38" t="s">
        <v>9989</v>
      </c>
      <c r="G1245" s="35"/>
      <c r="H1245" s="35"/>
      <c r="I1245" s="44">
        <v>7.0000000000000007E-2</v>
      </c>
      <c r="J1245" s="16" t="s">
        <v>130</v>
      </c>
      <c r="N1245" s="136" t="s">
        <v>1328</v>
      </c>
      <c r="O1245" s="137">
        <v>617</v>
      </c>
    </row>
    <row r="1246" spans="1:15" ht="15" customHeight="1">
      <c r="A1246" s="15" t="str">
        <f t="shared" si="29"/>
        <v>N</v>
      </c>
      <c r="B1246" s="35"/>
      <c r="C1246" s="38" t="s">
        <v>1386</v>
      </c>
      <c r="D1246" s="38" t="s">
        <v>3467</v>
      </c>
      <c r="E1246" s="38"/>
      <c r="F1246" s="38" t="s">
        <v>3468</v>
      </c>
      <c r="G1246" s="35"/>
      <c r="H1246" s="35"/>
      <c r="I1246" s="44">
        <v>384.22</v>
      </c>
      <c r="J1246" s="16" t="s">
        <v>130</v>
      </c>
      <c r="N1246" s="136" t="s">
        <v>1328</v>
      </c>
      <c r="O1246" s="137">
        <v>617</v>
      </c>
    </row>
    <row r="1247" spans="1:15" ht="15" customHeight="1">
      <c r="A1247" s="15" t="str">
        <f t="shared" si="29"/>
        <v>N</v>
      </c>
      <c r="B1247" s="35"/>
      <c r="C1247" s="38" t="s">
        <v>1386</v>
      </c>
      <c r="D1247" s="38" t="s">
        <v>3469</v>
      </c>
      <c r="E1247" s="38"/>
      <c r="F1247" s="38" t="s">
        <v>3470</v>
      </c>
      <c r="G1247" s="35"/>
      <c r="H1247" s="35"/>
      <c r="I1247" s="44">
        <v>11.28</v>
      </c>
      <c r="J1247" s="16" t="s">
        <v>130</v>
      </c>
      <c r="N1247" s="136" t="s">
        <v>1328</v>
      </c>
      <c r="O1247" s="137">
        <v>617</v>
      </c>
    </row>
    <row r="1248" spans="1:15" ht="15" customHeight="1">
      <c r="A1248" s="15" t="str">
        <f t="shared" si="29"/>
        <v>N</v>
      </c>
      <c r="B1248" s="35"/>
      <c r="C1248" s="35"/>
      <c r="D1248" s="35"/>
      <c r="E1248" s="35"/>
      <c r="F1248" s="35"/>
      <c r="G1248" s="35"/>
      <c r="H1248" s="35"/>
      <c r="I1248" s="35"/>
      <c r="J1248" s="16" t="s">
        <v>130</v>
      </c>
      <c r="N1248" s="136" t="s">
        <v>1328</v>
      </c>
      <c r="O1248" s="137">
        <v>617</v>
      </c>
    </row>
    <row r="1249" spans="1:15" ht="15" customHeight="1">
      <c r="A1249" s="15">
        <v>315</v>
      </c>
      <c r="B1249" s="38" t="s">
        <v>3471</v>
      </c>
      <c r="C1249" s="35"/>
      <c r="D1249" s="38" t="s">
        <v>3472</v>
      </c>
      <c r="E1249" s="38"/>
      <c r="F1249" s="35"/>
      <c r="G1249" s="35"/>
      <c r="H1249" s="35"/>
      <c r="I1249" s="50">
        <f>SUM(I1250:I1250)</f>
        <v>-0.27</v>
      </c>
      <c r="J1249" s="16" t="s">
        <v>130</v>
      </c>
      <c r="N1249" s="136" t="s">
        <v>151</v>
      </c>
      <c r="O1249" s="137">
        <v>328</v>
      </c>
    </row>
    <row r="1250" spans="1:15" ht="15" customHeight="1">
      <c r="A1250" s="15" t="str">
        <f>IFERROR((VLOOKUP(J1250,N:O,2,0)),0)</f>
        <v>N</v>
      </c>
      <c r="B1250" s="35"/>
      <c r="C1250" s="38" t="s">
        <v>1386</v>
      </c>
      <c r="D1250" s="38" t="s">
        <v>3473</v>
      </c>
      <c r="E1250" s="38"/>
      <c r="F1250" s="38" t="s">
        <v>3474</v>
      </c>
      <c r="G1250" s="38"/>
      <c r="H1250" s="38"/>
      <c r="I1250" s="44">
        <v>-0.27</v>
      </c>
      <c r="J1250" s="16" t="s">
        <v>130</v>
      </c>
      <c r="N1250" s="136" t="s">
        <v>154</v>
      </c>
      <c r="O1250" s="137">
        <v>331</v>
      </c>
    </row>
    <row r="1251" spans="1:15" ht="15" customHeight="1">
      <c r="A1251" s="15" t="str">
        <f>IFERROR((VLOOKUP(J1251,N:O,2,0)),0)</f>
        <v>N</v>
      </c>
      <c r="B1251" s="35"/>
      <c r="C1251" s="35"/>
      <c r="D1251" s="35"/>
      <c r="E1251" s="35"/>
      <c r="F1251" s="35"/>
      <c r="G1251" s="35"/>
      <c r="H1251" s="35"/>
      <c r="I1251" s="35"/>
      <c r="J1251" s="16" t="s">
        <v>130</v>
      </c>
      <c r="N1251" s="138" t="s">
        <v>583</v>
      </c>
      <c r="O1251" s="139">
        <v>332</v>
      </c>
    </row>
    <row r="1252" spans="1:15" ht="15" customHeight="1">
      <c r="A1252" s="15">
        <v>315</v>
      </c>
      <c r="B1252" s="38" t="s">
        <v>3475</v>
      </c>
      <c r="C1252" s="35"/>
      <c r="D1252" s="38" t="s">
        <v>3476</v>
      </c>
      <c r="E1252" s="38"/>
      <c r="F1252" s="35"/>
      <c r="G1252" s="35"/>
      <c r="H1252" s="35"/>
      <c r="I1252" s="50">
        <f>+I1253</f>
        <v>3.47</v>
      </c>
      <c r="J1252" s="16" t="s">
        <v>130</v>
      </c>
      <c r="N1252" s="136" t="s">
        <v>155</v>
      </c>
      <c r="O1252" s="137">
        <v>333</v>
      </c>
    </row>
    <row r="1253" spans="1:15" ht="15" customHeight="1">
      <c r="A1253" s="15" t="str">
        <f>IFERROR((VLOOKUP(J1253,N:O,2,0)),0)</f>
        <v>N</v>
      </c>
      <c r="B1253" s="35"/>
      <c r="C1253" s="38" t="s">
        <v>1386</v>
      </c>
      <c r="D1253" s="38" t="s">
        <v>3477</v>
      </c>
      <c r="E1253" s="38"/>
      <c r="F1253" s="38" t="s">
        <v>3478</v>
      </c>
      <c r="G1253" s="38"/>
      <c r="H1253" s="38"/>
      <c r="I1253" s="44">
        <v>3.47</v>
      </c>
      <c r="J1253" s="16" t="s">
        <v>130</v>
      </c>
      <c r="N1253" s="138" t="s">
        <v>584</v>
      </c>
      <c r="O1253" s="139">
        <v>334</v>
      </c>
    </row>
    <row r="1254" spans="1:15" ht="15" customHeight="1">
      <c r="A1254" s="15" t="str">
        <f>IFERROR((VLOOKUP(J1254,N:O,2,0)),0)</f>
        <v>N</v>
      </c>
      <c r="B1254" s="35"/>
      <c r="C1254" s="35"/>
      <c r="D1254" s="35"/>
      <c r="E1254" s="35"/>
      <c r="F1254" s="35"/>
      <c r="G1254" s="35"/>
      <c r="H1254" s="35"/>
      <c r="I1254" s="35"/>
      <c r="J1254" s="16" t="s">
        <v>130</v>
      </c>
      <c r="N1254" s="136" t="s">
        <v>156</v>
      </c>
      <c r="O1254" s="137">
        <v>335</v>
      </c>
    </row>
    <row r="1255" spans="1:15" ht="15" customHeight="1">
      <c r="A1255" s="15">
        <v>315</v>
      </c>
      <c r="B1255" s="38" t="s">
        <v>3479</v>
      </c>
      <c r="C1255" s="35"/>
      <c r="D1255" s="38" t="s">
        <v>3480</v>
      </c>
      <c r="E1255" s="38"/>
      <c r="F1255" s="35"/>
      <c r="G1255" s="35"/>
      <c r="H1255" s="35"/>
      <c r="I1255" s="50">
        <f>SUM(I1256:I1276)</f>
        <v>506.55000000000007</v>
      </c>
      <c r="J1255" s="16" t="s">
        <v>130</v>
      </c>
      <c r="N1255" s="136" t="s">
        <v>157</v>
      </c>
      <c r="O1255" s="137">
        <v>336</v>
      </c>
    </row>
    <row r="1256" spans="1:15" ht="15" customHeight="1">
      <c r="A1256" s="15" t="str">
        <f t="shared" ref="A1256:A1277" si="30">IFERROR((VLOOKUP(J1256,N:O,2,0)),0)</f>
        <v>N</v>
      </c>
      <c r="B1256" s="35"/>
      <c r="C1256" s="38" t="s">
        <v>1386</v>
      </c>
      <c r="D1256" s="38" t="s">
        <v>3481</v>
      </c>
      <c r="E1256" s="38"/>
      <c r="F1256" s="38" t="s">
        <v>3482</v>
      </c>
      <c r="G1256" s="38"/>
      <c r="H1256" s="38"/>
      <c r="I1256" s="44">
        <v>27.11</v>
      </c>
      <c r="J1256" s="16" t="s">
        <v>130</v>
      </c>
      <c r="N1256" s="136" t="s">
        <v>158</v>
      </c>
      <c r="O1256" s="137">
        <v>337</v>
      </c>
    </row>
    <row r="1257" spans="1:15" ht="15" customHeight="1">
      <c r="A1257" s="15" t="str">
        <f t="shared" si="30"/>
        <v>N</v>
      </c>
      <c r="B1257" s="35"/>
      <c r="C1257" s="38" t="s">
        <v>1386</v>
      </c>
      <c r="D1257" s="38" t="s">
        <v>3483</v>
      </c>
      <c r="E1257" s="38"/>
      <c r="F1257" s="38" t="s">
        <v>3484</v>
      </c>
      <c r="G1257" s="38"/>
      <c r="H1257" s="38"/>
      <c r="I1257" s="44">
        <v>20.82</v>
      </c>
      <c r="J1257" s="16" t="s">
        <v>130</v>
      </c>
      <c r="N1257" s="136" t="s">
        <v>159</v>
      </c>
      <c r="O1257" s="137">
        <v>338</v>
      </c>
    </row>
    <row r="1258" spans="1:15" ht="15" customHeight="1">
      <c r="A1258" s="15" t="str">
        <f t="shared" si="30"/>
        <v>N</v>
      </c>
      <c r="B1258" s="35"/>
      <c r="C1258" s="38" t="s">
        <v>1386</v>
      </c>
      <c r="D1258" s="38" t="s">
        <v>3485</v>
      </c>
      <c r="E1258" s="38"/>
      <c r="F1258" s="38" t="s">
        <v>3486</v>
      </c>
      <c r="G1258" s="38"/>
      <c r="H1258" s="38"/>
      <c r="I1258" s="44">
        <v>6.53</v>
      </c>
      <c r="J1258" s="16" t="s">
        <v>130</v>
      </c>
      <c r="N1258" s="136" t="s">
        <v>160</v>
      </c>
      <c r="O1258" s="137">
        <v>339</v>
      </c>
    </row>
    <row r="1259" spans="1:15" ht="15" customHeight="1">
      <c r="A1259" s="15" t="str">
        <f t="shared" si="30"/>
        <v>N</v>
      </c>
      <c r="B1259" s="35"/>
      <c r="C1259" s="38" t="s">
        <v>1386</v>
      </c>
      <c r="D1259" s="38" t="s">
        <v>3487</v>
      </c>
      <c r="E1259" s="38"/>
      <c r="F1259" s="38" t="s">
        <v>3488</v>
      </c>
      <c r="G1259" s="38"/>
      <c r="H1259" s="38"/>
      <c r="I1259" s="44">
        <v>8.14</v>
      </c>
      <c r="J1259" s="16" t="s">
        <v>130</v>
      </c>
      <c r="N1259" s="136" t="s">
        <v>161</v>
      </c>
      <c r="O1259" s="137">
        <v>340</v>
      </c>
    </row>
    <row r="1260" spans="1:15" ht="15" customHeight="1">
      <c r="A1260" s="15" t="str">
        <f t="shared" si="30"/>
        <v>N</v>
      </c>
      <c r="B1260" s="35"/>
      <c r="C1260" s="38" t="s">
        <v>1386</v>
      </c>
      <c r="D1260" s="38" t="s">
        <v>3489</v>
      </c>
      <c r="E1260" s="38"/>
      <c r="F1260" s="38" t="s">
        <v>3490</v>
      </c>
      <c r="G1260" s="38"/>
      <c r="H1260" s="38"/>
      <c r="I1260" s="44">
        <v>6.89</v>
      </c>
      <c r="J1260" s="16" t="s">
        <v>130</v>
      </c>
      <c r="N1260" s="136" t="s">
        <v>162</v>
      </c>
      <c r="O1260" s="137">
        <v>341</v>
      </c>
    </row>
    <row r="1261" spans="1:15" ht="15" customHeight="1">
      <c r="A1261" s="15" t="str">
        <f t="shared" si="30"/>
        <v>N</v>
      </c>
      <c r="B1261" s="35"/>
      <c r="C1261" s="38" t="s">
        <v>1386</v>
      </c>
      <c r="D1261" s="38" t="s">
        <v>3491</v>
      </c>
      <c r="E1261" s="38"/>
      <c r="F1261" s="38" t="s">
        <v>3492</v>
      </c>
      <c r="G1261" s="38"/>
      <c r="H1261" s="38"/>
      <c r="I1261" s="44">
        <v>61.57</v>
      </c>
      <c r="J1261" s="16" t="s">
        <v>130</v>
      </c>
      <c r="N1261" s="136" t="s">
        <v>163</v>
      </c>
      <c r="O1261" s="137">
        <v>342</v>
      </c>
    </row>
    <row r="1262" spans="1:15" ht="15" customHeight="1">
      <c r="A1262" s="15" t="str">
        <f t="shared" si="30"/>
        <v>N</v>
      </c>
      <c r="B1262" s="35"/>
      <c r="C1262" s="38" t="s">
        <v>1386</v>
      </c>
      <c r="D1262" s="38" t="s">
        <v>3493</v>
      </c>
      <c r="E1262" s="38"/>
      <c r="F1262" s="38" t="s">
        <v>3494</v>
      </c>
      <c r="G1262" s="38"/>
      <c r="H1262" s="38"/>
      <c r="I1262" s="44">
        <v>1.9</v>
      </c>
      <c r="J1262" s="16" t="s">
        <v>130</v>
      </c>
      <c r="N1262" s="136" t="s">
        <v>164</v>
      </c>
      <c r="O1262" s="137">
        <v>343</v>
      </c>
    </row>
    <row r="1263" spans="1:15" ht="15" customHeight="1">
      <c r="A1263" s="15" t="str">
        <f t="shared" si="30"/>
        <v>N</v>
      </c>
      <c r="B1263" s="35"/>
      <c r="C1263" s="38" t="s">
        <v>1386</v>
      </c>
      <c r="D1263" s="38" t="s">
        <v>3495</v>
      </c>
      <c r="E1263" s="38"/>
      <c r="F1263" s="38" t="s">
        <v>3496</v>
      </c>
      <c r="G1263" s="38"/>
      <c r="H1263" s="38"/>
      <c r="I1263" s="44">
        <v>52.07</v>
      </c>
      <c r="J1263" s="16" t="s">
        <v>130</v>
      </c>
      <c r="N1263" s="136" t="s">
        <v>165</v>
      </c>
      <c r="O1263" s="137">
        <v>344</v>
      </c>
    </row>
    <row r="1264" spans="1:15" ht="15" customHeight="1">
      <c r="A1264" s="15" t="str">
        <f t="shared" si="30"/>
        <v>N</v>
      </c>
      <c r="B1264" s="35"/>
      <c r="C1264" s="38" t="s">
        <v>1386</v>
      </c>
      <c r="D1264" s="38" t="s">
        <v>3497</v>
      </c>
      <c r="E1264" s="38"/>
      <c r="F1264" s="38" t="s">
        <v>3498</v>
      </c>
      <c r="G1264" s="38"/>
      <c r="H1264" s="38"/>
      <c r="I1264" s="44">
        <v>5.04</v>
      </c>
      <c r="J1264" s="16" t="s">
        <v>130</v>
      </c>
      <c r="N1264" s="136" t="s">
        <v>166</v>
      </c>
      <c r="O1264" s="137">
        <v>345</v>
      </c>
    </row>
    <row r="1265" spans="1:15" ht="15" customHeight="1">
      <c r="A1265" s="15" t="str">
        <f t="shared" si="30"/>
        <v>N</v>
      </c>
      <c r="B1265" s="35"/>
      <c r="C1265" s="38" t="s">
        <v>1386</v>
      </c>
      <c r="D1265" s="38" t="s">
        <v>3499</v>
      </c>
      <c r="E1265" s="38"/>
      <c r="F1265" s="38" t="s">
        <v>3500</v>
      </c>
      <c r="G1265" s="38"/>
      <c r="H1265" s="38"/>
      <c r="I1265" s="44">
        <v>3.18</v>
      </c>
      <c r="J1265" s="16" t="s">
        <v>130</v>
      </c>
      <c r="N1265" s="136" t="s">
        <v>167</v>
      </c>
      <c r="O1265" s="137">
        <v>346</v>
      </c>
    </row>
    <row r="1266" spans="1:15" ht="15" customHeight="1">
      <c r="A1266" s="15" t="str">
        <f t="shared" si="30"/>
        <v>N</v>
      </c>
      <c r="B1266" s="35"/>
      <c r="C1266" s="38" t="s">
        <v>1386</v>
      </c>
      <c r="D1266" s="38" t="s">
        <v>3501</v>
      </c>
      <c r="E1266" s="38"/>
      <c r="F1266" s="38" t="s">
        <v>3502</v>
      </c>
      <c r="G1266" s="38"/>
      <c r="H1266" s="38"/>
      <c r="I1266" s="44">
        <v>32</v>
      </c>
      <c r="J1266" s="16" t="s">
        <v>130</v>
      </c>
      <c r="N1266" s="136" t="s">
        <v>168</v>
      </c>
      <c r="O1266" s="137">
        <v>347</v>
      </c>
    </row>
    <row r="1267" spans="1:15" ht="15" customHeight="1">
      <c r="A1267" s="15" t="str">
        <f t="shared" si="30"/>
        <v>N</v>
      </c>
      <c r="B1267" s="35"/>
      <c r="C1267" s="38" t="s">
        <v>1386</v>
      </c>
      <c r="D1267" s="38" t="s">
        <v>3503</v>
      </c>
      <c r="E1267" s="38"/>
      <c r="F1267" s="38" t="s">
        <v>3504</v>
      </c>
      <c r="G1267" s="38"/>
      <c r="H1267" s="38"/>
      <c r="I1267" s="44">
        <v>5.18</v>
      </c>
      <c r="J1267" s="16" t="s">
        <v>130</v>
      </c>
      <c r="N1267" s="136" t="s">
        <v>169</v>
      </c>
      <c r="O1267" s="137">
        <v>348</v>
      </c>
    </row>
    <row r="1268" spans="1:15" ht="15" customHeight="1">
      <c r="A1268" s="15" t="str">
        <f t="shared" si="30"/>
        <v>N</v>
      </c>
      <c r="B1268" s="35"/>
      <c r="C1268" s="38" t="s">
        <v>1386</v>
      </c>
      <c r="D1268" s="38" t="s">
        <v>3505</v>
      </c>
      <c r="E1268" s="38"/>
      <c r="F1268" s="38" t="s">
        <v>3506</v>
      </c>
      <c r="G1268" s="38"/>
      <c r="H1268" s="38"/>
      <c r="I1268" s="44">
        <v>34.03</v>
      </c>
      <c r="J1268" s="16" t="s">
        <v>130</v>
      </c>
      <c r="N1268" s="136" t="s">
        <v>170</v>
      </c>
      <c r="O1268" s="137">
        <v>349</v>
      </c>
    </row>
    <row r="1269" spans="1:15" ht="15" customHeight="1">
      <c r="A1269" s="15" t="str">
        <f t="shared" si="30"/>
        <v>N</v>
      </c>
      <c r="B1269" s="35"/>
      <c r="C1269" s="38" t="s">
        <v>1386</v>
      </c>
      <c r="D1269" s="38" t="s">
        <v>3507</v>
      </c>
      <c r="E1269" s="38"/>
      <c r="F1269" s="38" t="s">
        <v>3508</v>
      </c>
      <c r="G1269" s="38"/>
      <c r="H1269" s="38"/>
      <c r="I1269" s="44">
        <v>16.72</v>
      </c>
      <c r="J1269" s="16" t="s">
        <v>130</v>
      </c>
      <c r="N1269" s="136" t="s">
        <v>171</v>
      </c>
      <c r="O1269" s="137">
        <v>350</v>
      </c>
    </row>
    <row r="1270" spans="1:15" ht="15" customHeight="1">
      <c r="A1270" s="15" t="str">
        <f t="shared" si="30"/>
        <v>N</v>
      </c>
      <c r="B1270" s="35"/>
      <c r="C1270" s="38" t="s">
        <v>1386</v>
      </c>
      <c r="D1270" s="38" t="s">
        <v>3509</v>
      </c>
      <c r="E1270" s="38"/>
      <c r="F1270" s="38" t="s">
        <v>3510</v>
      </c>
      <c r="G1270" s="38"/>
      <c r="H1270" s="38"/>
      <c r="I1270" s="44">
        <v>1.17</v>
      </c>
      <c r="J1270" s="16" t="s">
        <v>130</v>
      </c>
      <c r="N1270" s="136" t="s">
        <v>172</v>
      </c>
      <c r="O1270" s="137">
        <v>351</v>
      </c>
    </row>
    <row r="1271" spans="1:15" ht="15" customHeight="1">
      <c r="A1271" s="15" t="str">
        <f t="shared" si="30"/>
        <v>N</v>
      </c>
      <c r="B1271" s="35"/>
      <c r="C1271" s="38" t="s">
        <v>1386</v>
      </c>
      <c r="D1271" s="38" t="s">
        <v>3511</v>
      </c>
      <c r="E1271" s="38"/>
      <c r="F1271" s="38" t="s">
        <v>3512</v>
      </c>
      <c r="G1271" s="38"/>
      <c r="H1271" s="38"/>
      <c r="I1271" s="44">
        <v>12.23</v>
      </c>
      <c r="J1271" s="16" t="s">
        <v>130</v>
      </c>
      <c r="N1271" s="136" t="s">
        <v>173</v>
      </c>
      <c r="O1271" s="137">
        <v>352</v>
      </c>
    </row>
    <row r="1272" spans="1:15" ht="15" customHeight="1">
      <c r="A1272" s="15" t="str">
        <f t="shared" si="30"/>
        <v>N</v>
      </c>
      <c r="B1272" s="35"/>
      <c r="C1272" s="38" t="s">
        <v>1386</v>
      </c>
      <c r="D1272" s="38" t="s">
        <v>3513</v>
      </c>
      <c r="E1272" s="38"/>
      <c r="F1272" s="38" t="s">
        <v>3514</v>
      </c>
      <c r="G1272" s="38"/>
      <c r="H1272" s="38"/>
      <c r="I1272" s="44">
        <v>1.95</v>
      </c>
      <c r="J1272" s="16" t="s">
        <v>130</v>
      </c>
      <c r="N1272" s="136" t="s">
        <v>174</v>
      </c>
      <c r="O1272" s="137">
        <v>353</v>
      </c>
    </row>
    <row r="1273" spans="1:15" ht="15" customHeight="1">
      <c r="A1273" s="15" t="str">
        <f t="shared" si="30"/>
        <v>N</v>
      </c>
      <c r="B1273" s="35"/>
      <c r="C1273" s="38" t="s">
        <v>1386</v>
      </c>
      <c r="D1273" s="38" t="s">
        <v>3515</v>
      </c>
      <c r="E1273" s="38"/>
      <c r="F1273" s="38" t="s">
        <v>3516</v>
      </c>
      <c r="G1273" s="38"/>
      <c r="H1273" s="38"/>
      <c r="I1273" s="44">
        <v>5.1100000000000003</v>
      </c>
      <c r="J1273" s="16" t="s">
        <v>130</v>
      </c>
      <c r="N1273" s="136" t="s">
        <v>175</v>
      </c>
      <c r="O1273" s="137">
        <v>354</v>
      </c>
    </row>
    <row r="1274" spans="1:15" ht="15" customHeight="1">
      <c r="A1274" s="15" t="str">
        <f t="shared" si="30"/>
        <v>N</v>
      </c>
      <c r="B1274" s="35"/>
      <c r="C1274" s="38" t="s">
        <v>1386</v>
      </c>
      <c r="D1274" s="38" t="s">
        <v>3517</v>
      </c>
      <c r="E1274" s="38"/>
      <c r="F1274" s="38" t="s">
        <v>3518</v>
      </c>
      <c r="G1274" s="38"/>
      <c r="H1274" s="38"/>
      <c r="I1274" s="44">
        <v>204.91</v>
      </c>
      <c r="J1274" s="16" t="s">
        <v>130</v>
      </c>
      <c r="N1274" s="136" t="s">
        <v>176</v>
      </c>
      <c r="O1274" s="137">
        <v>355</v>
      </c>
    </row>
    <row r="1275" spans="1:15" ht="15" customHeight="1">
      <c r="A1275" s="15" t="str">
        <f t="shared" si="30"/>
        <v>N</v>
      </c>
      <c r="B1275" s="35"/>
      <c r="C1275" s="38"/>
      <c r="D1275" s="38"/>
      <c r="E1275" s="38"/>
      <c r="F1275" s="38"/>
      <c r="G1275" s="38"/>
      <c r="H1275" s="38"/>
      <c r="I1275" s="44"/>
      <c r="J1275" s="16" t="s">
        <v>130</v>
      </c>
      <c r="N1275" s="136" t="s">
        <v>177</v>
      </c>
      <c r="O1275" s="137">
        <v>356</v>
      </c>
    </row>
    <row r="1276" spans="1:15" ht="15" customHeight="1">
      <c r="A1276" s="15" t="str">
        <f t="shared" si="30"/>
        <v>N</v>
      </c>
      <c r="B1276" s="35"/>
      <c r="C1276" s="38"/>
      <c r="D1276" s="38"/>
      <c r="E1276" s="38"/>
      <c r="F1276" s="38"/>
      <c r="G1276" s="38"/>
      <c r="H1276" s="38"/>
      <c r="I1276" s="44"/>
      <c r="J1276" s="16" t="s">
        <v>130</v>
      </c>
      <c r="N1276" s="136" t="s">
        <v>178</v>
      </c>
      <c r="O1276" s="137">
        <v>357</v>
      </c>
    </row>
    <row r="1277" spans="1:15" ht="15" customHeight="1">
      <c r="A1277" s="15" t="str">
        <f t="shared" si="30"/>
        <v>N</v>
      </c>
      <c r="B1277" s="35"/>
      <c r="C1277" s="35"/>
      <c r="D1277" s="35"/>
      <c r="E1277" s="35"/>
      <c r="F1277" s="35"/>
      <c r="G1277" s="35"/>
      <c r="H1277" s="35"/>
      <c r="I1277" s="35"/>
      <c r="J1277" s="16" t="s">
        <v>130</v>
      </c>
      <c r="N1277" s="136" t="s">
        <v>179</v>
      </c>
      <c r="O1277" s="137">
        <v>358</v>
      </c>
    </row>
    <row r="1278" spans="1:15" ht="15" customHeight="1">
      <c r="A1278" s="15">
        <v>315</v>
      </c>
      <c r="B1278" s="38" t="s">
        <v>3519</v>
      </c>
      <c r="C1278" s="35"/>
      <c r="D1278" s="38" t="s">
        <v>3520</v>
      </c>
      <c r="E1278" s="38"/>
      <c r="F1278" s="35"/>
      <c r="G1278" s="35"/>
      <c r="H1278" s="35"/>
      <c r="I1278" s="50">
        <f>SUM(I1279:I1296)</f>
        <v>129.00000000000003</v>
      </c>
      <c r="J1278" s="16" t="s">
        <v>130</v>
      </c>
      <c r="N1278" s="136" t="s">
        <v>180</v>
      </c>
      <c r="O1278" s="137">
        <v>359</v>
      </c>
    </row>
    <row r="1279" spans="1:15" ht="15" customHeight="1">
      <c r="A1279" s="15" t="str">
        <f t="shared" ref="A1279:A1297" si="31">IFERROR((VLOOKUP(J1279,N:O,2,0)),0)</f>
        <v>N</v>
      </c>
      <c r="B1279" s="35"/>
      <c r="C1279" s="38" t="s">
        <v>1386</v>
      </c>
      <c r="D1279" s="38" t="s">
        <v>3521</v>
      </c>
      <c r="E1279" s="38"/>
      <c r="F1279" s="38" t="s">
        <v>3522</v>
      </c>
      <c r="G1279" s="38"/>
      <c r="H1279" s="38"/>
      <c r="I1279" s="44">
        <v>-17.57</v>
      </c>
      <c r="J1279" s="16" t="s">
        <v>130</v>
      </c>
      <c r="N1279" s="136" t="s">
        <v>181</v>
      </c>
      <c r="O1279" s="137">
        <v>360</v>
      </c>
    </row>
    <row r="1280" spans="1:15" ht="15" customHeight="1">
      <c r="A1280" s="15" t="str">
        <f t="shared" si="31"/>
        <v>N</v>
      </c>
      <c r="B1280" s="35"/>
      <c r="C1280" s="38" t="s">
        <v>1386</v>
      </c>
      <c r="D1280" s="38" t="s">
        <v>3523</v>
      </c>
      <c r="E1280" s="38"/>
      <c r="F1280" s="38" t="s">
        <v>3524</v>
      </c>
      <c r="G1280" s="38"/>
      <c r="H1280" s="38"/>
      <c r="I1280" s="44">
        <v>7.82</v>
      </c>
      <c r="J1280" s="16" t="s">
        <v>130</v>
      </c>
      <c r="N1280" s="136" t="s">
        <v>182</v>
      </c>
      <c r="O1280" s="137">
        <v>362</v>
      </c>
    </row>
    <row r="1281" spans="1:15" ht="15" customHeight="1">
      <c r="A1281" s="15" t="str">
        <f t="shared" si="31"/>
        <v>N</v>
      </c>
      <c r="B1281" s="35"/>
      <c r="C1281" s="38" t="s">
        <v>1386</v>
      </c>
      <c r="D1281" s="38" t="s">
        <v>3525</v>
      </c>
      <c r="E1281" s="38"/>
      <c r="F1281" s="38" t="s">
        <v>3526</v>
      </c>
      <c r="G1281" s="38"/>
      <c r="H1281" s="38"/>
      <c r="I1281" s="44">
        <v>31.28</v>
      </c>
      <c r="J1281" s="16" t="s">
        <v>130</v>
      </c>
      <c r="N1281" s="136" t="s">
        <v>183</v>
      </c>
      <c r="O1281" s="137">
        <v>363</v>
      </c>
    </row>
    <row r="1282" spans="1:15" ht="15" customHeight="1">
      <c r="A1282" s="15" t="str">
        <f t="shared" si="31"/>
        <v>N</v>
      </c>
      <c r="B1282" s="35"/>
      <c r="C1282" s="38" t="s">
        <v>1386</v>
      </c>
      <c r="D1282" s="38" t="s">
        <v>3527</v>
      </c>
      <c r="E1282" s="38"/>
      <c r="F1282" s="38" t="s">
        <v>3528</v>
      </c>
      <c r="G1282" s="38"/>
      <c r="H1282" s="38"/>
      <c r="I1282" s="44">
        <v>7.82</v>
      </c>
      <c r="J1282" s="16" t="s">
        <v>130</v>
      </c>
      <c r="N1282" s="136" t="s">
        <v>184</v>
      </c>
      <c r="O1282" s="137">
        <v>364</v>
      </c>
    </row>
    <row r="1283" spans="1:15" ht="15" customHeight="1">
      <c r="A1283" s="15" t="str">
        <f t="shared" si="31"/>
        <v>N</v>
      </c>
      <c r="B1283" s="35"/>
      <c r="C1283" s="38" t="s">
        <v>1386</v>
      </c>
      <c r="D1283" s="38" t="s">
        <v>3529</v>
      </c>
      <c r="E1283" s="38"/>
      <c r="F1283" s="38" t="s">
        <v>3530</v>
      </c>
      <c r="G1283" s="38"/>
      <c r="H1283" s="38"/>
      <c r="I1283" s="44">
        <v>23.46</v>
      </c>
      <c r="J1283" s="16" t="s">
        <v>130</v>
      </c>
      <c r="N1283" s="136" t="s">
        <v>185</v>
      </c>
      <c r="O1283" s="137">
        <v>365</v>
      </c>
    </row>
    <row r="1284" spans="1:15" ht="15" customHeight="1">
      <c r="A1284" s="15" t="str">
        <f t="shared" si="31"/>
        <v>N</v>
      </c>
      <c r="B1284" s="35"/>
      <c r="C1284" s="38" t="s">
        <v>1386</v>
      </c>
      <c r="D1284" s="38" t="s">
        <v>3531</v>
      </c>
      <c r="E1284" s="38"/>
      <c r="F1284" s="38" t="s">
        <v>3532</v>
      </c>
      <c r="G1284" s="38"/>
      <c r="H1284" s="38"/>
      <c r="I1284" s="44">
        <v>23.46</v>
      </c>
      <c r="J1284" s="16" t="s">
        <v>130</v>
      </c>
      <c r="N1284" s="136" t="s">
        <v>186</v>
      </c>
      <c r="O1284" s="137">
        <v>366</v>
      </c>
    </row>
    <row r="1285" spans="1:15" ht="15" customHeight="1">
      <c r="A1285" s="15" t="str">
        <f t="shared" si="31"/>
        <v>N</v>
      </c>
      <c r="B1285" s="35"/>
      <c r="C1285" s="38" t="s">
        <v>1386</v>
      </c>
      <c r="D1285" s="38" t="s">
        <v>3533</v>
      </c>
      <c r="E1285" s="38"/>
      <c r="F1285" s="38" t="s">
        <v>3534</v>
      </c>
      <c r="G1285" s="38"/>
      <c r="H1285" s="38"/>
      <c r="I1285" s="44">
        <v>23.46</v>
      </c>
      <c r="J1285" s="16" t="s">
        <v>130</v>
      </c>
      <c r="N1285" s="136" t="s">
        <v>187</v>
      </c>
      <c r="O1285" s="137">
        <v>367</v>
      </c>
    </row>
    <row r="1286" spans="1:15" ht="15" customHeight="1">
      <c r="A1286" s="15" t="str">
        <f t="shared" si="31"/>
        <v>N</v>
      </c>
      <c r="B1286" s="35"/>
      <c r="C1286" s="38" t="s">
        <v>1386</v>
      </c>
      <c r="D1286" s="38" t="s">
        <v>3535</v>
      </c>
      <c r="E1286" s="38"/>
      <c r="F1286" s="38" t="s">
        <v>3536</v>
      </c>
      <c r="G1286" s="38"/>
      <c r="H1286" s="38"/>
      <c r="I1286" s="44">
        <v>23.46</v>
      </c>
      <c r="J1286" s="16" t="s">
        <v>130</v>
      </c>
      <c r="N1286" s="136" t="s">
        <v>188</v>
      </c>
      <c r="O1286" s="137">
        <v>368</v>
      </c>
    </row>
    <row r="1287" spans="1:15" ht="15" customHeight="1">
      <c r="A1287" s="15" t="str">
        <f t="shared" si="31"/>
        <v>N</v>
      </c>
      <c r="B1287" s="35"/>
      <c r="C1287" s="38" t="s">
        <v>1386</v>
      </c>
      <c r="D1287" s="38" t="s">
        <v>3537</v>
      </c>
      <c r="E1287" s="38"/>
      <c r="F1287" s="38" t="s">
        <v>3538</v>
      </c>
      <c r="G1287" s="38"/>
      <c r="H1287" s="38"/>
      <c r="I1287" s="44">
        <v>25.14</v>
      </c>
      <c r="J1287" s="16" t="s">
        <v>130</v>
      </c>
      <c r="N1287" s="136" t="s">
        <v>189</v>
      </c>
      <c r="O1287" s="137">
        <v>369</v>
      </c>
    </row>
    <row r="1288" spans="1:15" ht="15" customHeight="1">
      <c r="A1288" s="15" t="str">
        <f t="shared" si="31"/>
        <v>N</v>
      </c>
      <c r="B1288" s="35"/>
      <c r="C1288" s="38" t="s">
        <v>1386</v>
      </c>
      <c r="D1288" s="38" t="s">
        <v>3539</v>
      </c>
      <c r="E1288" s="38"/>
      <c r="F1288" s="38" t="s">
        <v>3540</v>
      </c>
      <c r="G1288" s="38"/>
      <c r="H1288" s="38"/>
      <c r="I1288" s="44">
        <v>-30.91</v>
      </c>
      <c r="J1288" s="16" t="s">
        <v>130</v>
      </c>
      <c r="N1288" s="136" t="s">
        <v>190</v>
      </c>
      <c r="O1288" s="137">
        <v>370</v>
      </c>
    </row>
    <row r="1289" spans="1:15" ht="15" customHeight="1">
      <c r="A1289" s="15" t="str">
        <f t="shared" si="31"/>
        <v>N</v>
      </c>
      <c r="B1289" s="35"/>
      <c r="C1289" s="38" t="s">
        <v>1386</v>
      </c>
      <c r="D1289" s="38" t="s">
        <v>3541</v>
      </c>
      <c r="E1289" s="38"/>
      <c r="F1289" s="38" t="s">
        <v>3542</v>
      </c>
      <c r="G1289" s="38"/>
      <c r="H1289" s="38"/>
      <c r="I1289" s="44">
        <v>3.27</v>
      </c>
      <c r="J1289" s="16" t="s">
        <v>130</v>
      </c>
      <c r="N1289" s="136" t="s">
        <v>191</v>
      </c>
      <c r="O1289" s="137">
        <v>371</v>
      </c>
    </row>
    <row r="1290" spans="1:15" ht="15" customHeight="1">
      <c r="A1290" s="15" t="str">
        <f t="shared" si="31"/>
        <v>N</v>
      </c>
      <c r="B1290" s="35"/>
      <c r="C1290" s="38" t="s">
        <v>1386</v>
      </c>
      <c r="D1290" s="38" t="s">
        <v>3543</v>
      </c>
      <c r="E1290" s="38"/>
      <c r="F1290" s="38" t="s">
        <v>3544</v>
      </c>
      <c r="G1290" s="38"/>
      <c r="H1290" s="38"/>
      <c r="I1290" s="44">
        <v>5.41</v>
      </c>
      <c r="J1290" s="16" t="s">
        <v>130</v>
      </c>
      <c r="N1290" s="136" t="s">
        <v>192</v>
      </c>
      <c r="O1290" s="137">
        <v>372</v>
      </c>
    </row>
    <row r="1291" spans="1:15" ht="15" customHeight="1">
      <c r="A1291" s="15" t="str">
        <f t="shared" si="31"/>
        <v>N</v>
      </c>
      <c r="B1291" s="35"/>
      <c r="C1291" s="38" t="s">
        <v>1386</v>
      </c>
      <c r="D1291" s="38" t="s">
        <v>3545</v>
      </c>
      <c r="E1291" s="38"/>
      <c r="F1291" s="38" t="s">
        <v>3546</v>
      </c>
      <c r="G1291" s="38"/>
      <c r="H1291" s="38"/>
      <c r="I1291" s="44">
        <v>2.9</v>
      </c>
      <c r="J1291" s="16" t="s">
        <v>130</v>
      </c>
      <c r="N1291" s="136" t="s">
        <v>193</v>
      </c>
      <c r="O1291" s="137">
        <v>373</v>
      </c>
    </row>
    <row r="1292" spans="1:15" ht="15" customHeight="1">
      <c r="A1292" s="15" t="str">
        <f t="shared" si="31"/>
        <v>N</v>
      </c>
      <c r="B1292" s="35"/>
      <c r="C1292" s="38"/>
      <c r="D1292" s="38"/>
      <c r="E1292" s="38"/>
      <c r="F1292" s="38"/>
      <c r="G1292" s="38"/>
      <c r="H1292" s="38"/>
      <c r="I1292" s="44"/>
      <c r="J1292" s="16" t="s">
        <v>130</v>
      </c>
      <c r="N1292" s="136" t="s">
        <v>194</v>
      </c>
      <c r="O1292" s="137">
        <v>374</v>
      </c>
    </row>
    <row r="1293" spans="1:15" ht="15" customHeight="1">
      <c r="A1293" s="15" t="str">
        <f t="shared" si="31"/>
        <v>N</v>
      </c>
      <c r="B1293" s="35"/>
      <c r="C1293" s="38"/>
      <c r="D1293" s="38"/>
      <c r="E1293" s="38"/>
      <c r="F1293" s="38"/>
      <c r="G1293" s="38"/>
      <c r="H1293" s="38"/>
      <c r="I1293" s="44"/>
      <c r="J1293" s="16" t="s">
        <v>130</v>
      </c>
      <c r="N1293" s="136" t="s">
        <v>195</v>
      </c>
      <c r="O1293" s="137">
        <v>375</v>
      </c>
    </row>
    <row r="1294" spans="1:15" ht="15" customHeight="1">
      <c r="A1294" s="15" t="str">
        <f t="shared" si="31"/>
        <v>N</v>
      </c>
      <c r="B1294" s="35"/>
      <c r="C1294" s="38"/>
      <c r="D1294" s="38"/>
      <c r="E1294" s="38"/>
      <c r="F1294" s="38"/>
      <c r="G1294" s="38"/>
      <c r="H1294" s="38"/>
      <c r="I1294" s="44"/>
      <c r="J1294" s="16" t="s">
        <v>130</v>
      </c>
      <c r="N1294" s="136" t="s">
        <v>196</v>
      </c>
      <c r="O1294" s="137">
        <v>376</v>
      </c>
    </row>
    <row r="1295" spans="1:15" ht="15" customHeight="1">
      <c r="A1295" s="15" t="str">
        <f t="shared" si="31"/>
        <v>N</v>
      </c>
      <c r="B1295" s="35"/>
      <c r="C1295" s="38"/>
      <c r="D1295" s="38"/>
      <c r="E1295" s="38"/>
      <c r="F1295" s="38"/>
      <c r="G1295" s="38"/>
      <c r="H1295" s="38"/>
      <c r="I1295" s="44"/>
      <c r="J1295" s="16" t="s">
        <v>130</v>
      </c>
      <c r="N1295" s="136" t="s">
        <v>197</v>
      </c>
      <c r="O1295" s="137">
        <v>377</v>
      </c>
    </row>
    <row r="1296" spans="1:15" ht="15" customHeight="1">
      <c r="A1296" s="15" t="str">
        <f t="shared" si="31"/>
        <v>N</v>
      </c>
      <c r="B1296" s="35"/>
      <c r="C1296" s="38"/>
      <c r="D1296" s="38"/>
      <c r="E1296" s="38"/>
      <c r="F1296" s="38"/>
      <c r="G1296" s="38"/>
      <c r="H1296" s="38"/>
      <c r="I1296" s="44"/>
      <c r="J1296" s="16" t="s">
        <v>130</v>
      </c>
      <c r="N1296" s="136" t="s">
        <v>198</v>
      </c>
      <c r="O1296" s="137">
        <v>378</v>
      </c>
    </row>
    <row r="1297" spans="1:15" ht="15" customHeight="1">
      <c r="A1297" s="15" t="str">
        <f t="shared" si="31"/>
        <v>N</v>
      </c>
      <c r="B1297" s="35"/>
      <c r="C1297" s="35"/>
      <c r="D1297" s="35"/>
      <c r="E1297" s="35"/>
      <c r="F1297" s="35"/>
      <c r="G1297" s="35"/>
      <c r="H1297" s="35"/>
      <c r="I1297" s="35"/>
      <c r="J1297" s="16" t="s">
        <v>130</v>
      </c>
      <c r="N1297" s="136" t="s">
        <v>199</v>
      </c>
      <c r="O1297" s="137">
        <v>379</v>
      </c>
    </row>
    <row r="1298" spans="1:15" ht="15" customHeight="1">
      <c r="A1298" s="15">
        <v>315</v>
      </c>
      <c r="B1298" s="38" t="s">
        <v>3547</v>
      </c>
      <c r="C1298" s="35"/>
      <c r="D1298" s="38" t="s">
        <v>3548</v>
      </c>
      <c r="E1298" s="38"/>
      <c r="F1298" s="35"/>
      <c r="G1298" s="35"/>
      <c r="H1298" s="35"/>
      <c r="I1298" s="50">
        <f>SUM(I1299:I1302)</f>
        <v>211.85</v>
      </c>
      <c r="J1298" s="16" t="s">
        <v>130</v>
      </c>
      <c r="N1298" s="136" t="s">
        <v>200</v>
      </c>
      <c r="O1298" s="137">
        <v>380</v>
      </c>
    </row>
    <row r="1299" spans="1:15" ht="15" customHeight="1">
      <c r="A1299" s="15" t="str">
        <f>IFERROR((VLOOKUP(J1299,N:O,2,0)),0)</f>
        <v>N</v>
      </c>
      <c r="B1299" s="35"/>
      <c r="C1299" s="38" t="s">
        <v>1386</v>
      </c>
      <c r="D1299" s="38" t="s">
        <v>9990</v>
      </c>
      <c r="E1299" s="38"/>
      <c r="F1299" s="38" t="s">
        <v>9991</v>
      </c>
      <c r="G1299" s="38"/>
      <c r="H1299" s="38"/>
      <c r="I1299" s="44">
        <v>100.97</v>
      </c>
      <c r="J1299" s="16" t="s">
        <v>130</v>
      </c>
      <c r="N1299" s="136" t="s">
        <v>201</v>
      </c>
      <c r="O1299" s="137">
        <v>381</v>
      </c>
    </row>
    <row r="1300" spans="1:15" ht="15" customHeight="1">
      <c r="A1300" s="15" t="str">
        <f>IFERROR((VLOOKUP(J1300,N:O,2,0)),0)</f>
        <v>N</v>
      </c>
      <c r="B1300" s="35"/>
      <c r="C1300" s="38" t="s">
        <v>1386</v>
      </c>
      <c r="D1300" s="38" t="s">
        <v>3549</v>
      </c>
      <c r="E1300" s="38"/>
      <c r="F1300" s="38" t="s">
        <v>3550</v>
      </c>
      <c r="G1300" s="38"/>
      <c r="H1300" s="38"/>
      <c r="I1300" s="44">
        <v>39.54</v>
      </c>
      <c r="J1300" s="16" t="s">
        <v>130</v>
      </c>
      <c r="N1300" s="136" t="s">
        <v>202</v>
      </c>
      <c r="O1300" s="137">
        <v>382</v>
      </c>
    </row>
    <row r="1301" spans="1:15" ht="15" customHeight="1">
      <c r="A1301" s="15" t="str">
        <f>IFERROR((VLOOKUP(J1301,N:O,2,0)),0)</f>
        <v>N</v>
      </c>
      <c r="B1301" s="35"/>
      <c r="C1301" s="38" t="s">
        <v>1386</v>
      </c>
      <c r="D1301" s="38" t="s">
        <v>3551</v>
      </c>
      <c r="E1301" s="38"/>
      <c r="F1301" s="38" t="s">
        <v>3552</v>
      </c>
      <c r="G1301" s="38"/>
      <c r="H1301" s="38"/>
      <c r="I1301" s="44">
        <v>48.3</v>
      </c>
      <c r="J1301" s="16" t="s">
        <v>130</v>
      </c>
      <c r="N1301" s="136" t="s">
        <v>203</v>
      </c>
      <c r="O1301" s="137">
        <v>383</v>
      </c>
    </row>
    <row r="1302" spans="1:15" ht="15" customHeight="1">
      <c r="A1302" s="15" t="str">
        <f>IFERROR((VLOOKUP(J1302,N:O,2,0)),0)</f>
        <v>N</v>
      </c>
      <c r="B1302" s="35"/>
      <c r="C1302" s="35"/>
      <c r="D1302" s="38" t="s">
        <v>3553</v>
      </c>
      <c r="E1302" s="38"/>
      <c r="F1302" s="38" t="s">
        <v>3554</v>
      </c>
      <c r="G1302" s="35"/>
      <c r="H1302" s="35"/>
      <c r="I1302" s="44">
        <v>23.04</v>
      </c>
      <c r="J1302" s="16" t="s">
        <v>130</v>
      </c>
      <c r="N1302" s="136" t="s">
        <v>204</v>
      </c>
      <c r="O1302" s="137">
        <v>384</v>
      </c>
    </row>
    <row r="1303" spans="1:15" ht="15" customHeight="1">
      <c r="A1303" s="15" t="str">
        <f>IFERROR((VLOOKUP(J1303,N:O,2,0)),0)</f>
        <v>N</v>
      </c>
      <c r="B1303" s="35"/>
      <c r="C1303" s="35"/>
      <c r="D1303" s="35"/>
      <c r="E1303" s="35"/>
      <c r="F1303" s="35"/>
      <c r="G1303" s="35"/>
      <c r="H1303" s="35"/>
      <c r="I1303" s="35"/>
      <c r="J1303" s="16" t="s">
        <v>130</v>
      </c>
      <c r="N1303" s="136" t="s">
        <v>204</v>
      </c>
      <c r="O1303" s="137">
        <v>384</v>
      </c>
    </row>
    <row r="1304" spans="1:15" ht="15" customHeight="1">
      <c r="A1304" s="15">
        <v>315</v>
      </c>
      <c r="B1304" s="38" t="s">
        <v>3555</v>
      </c>
      <c r="C1304" s="35"/>
      <c r="D1304" s="38" t="s">
        <v>3556</v>
      </c>
      <c r="E1304" s="38"/>
      <c r="F1304" s="35"/>
      <c r="G1304" s="35"/>
      <c r="H1304" s="35"/>
      <c r="I1304" s="50">
        <f>SUM(I1305:I2296)</f>
        <v>24486.030000000028</v>
      </c>
      <c r="J1304" s="16" t="s">
        <v>130</v>
      </c>
      <c r="N1304" s="136" t="s">
        <v>205</v>
      </c>
      <c r="O1304" s="137">
        <v>385</v>
      </c>
    </row>
    <row r="1305" spans="1:15" ht="15" customHeight="1">
      <c r="A1305" s="15" t="str">
        <f t="shared" ref="A1305:A1368" si="32">IFERROR((VLOOKUP(J1305,N:O,2,0)),0)</f>
        <v>N</v>
      </c>
      <c r="B1305" s="35"/>
      <c r="C1305" s="38" t="s">
        <v>1386</v>
      </c>
      <c r="D1305" s="38" t="s">
        <v>3557</v>
      </c>
      <c r="E1305" s="38"/>
      <c r="F1305" s="38" t="s">
        <v>3558</v>
      </c>
      <c r="G1305" s="38"/>
      <c r="H1305" s="38"/>
      <c r="I1305" s="44">
        <v>29.93</v>
      </c>
      <c r="J1305" s="16" t="s">
        <v>130</v>
      </c>
      <c r="N1305" s="136" t="s">
        <v>206</v>
      </c>
      <c r="O1305" s="137">
        <v>386</v>
      </c>
    </row>
    <row r="1306" spans="1:15" ht="15" customHeight="1">
      <c r="A1306" s="15" t="str">
        <f t="shared" si="32"/>
        <v>N</v>
      </c>
      <c r="B1306" s="35"/>
      <c r="C1306" s="38" t="s">
        <v>1386</v>
      </c>
      <c r="D1306" s="38" t="s">
        <v>3559</v>
      </c>
      <c r="E1306" s="38"/>
      <c r="F1306" s="38" t="s">
        <v>3560</v>
      </c>
      <c r="G1306" s="38"/>
      <c r="H1306" s="38"/>
      <c r="I1306" s="44">
        <v>20.37</v>
      </c>
      <c r="J1306" s="16" t="s">
        <v>130</v>
      </c>
      <c r="N1306" s="136" t="s">
        <v>207</v>
      </c>
      <c r="O1306" s="137">
        <v>387</v>
      </c>
    </row>
    <row r="1307" spans="1:15" ht="15" customHeight="1">
      <c r="A1307" s="15" t="str">
        <f t="shared" si="32"/>
        <v>N</v>
      </c>
      <c r="B1307" s="35"/>
      <c r="C1307" s="38" t="s">
        <v>1386</v>
      </c>
      <c r="D1307" s="38" t="s">
        <v>3561</v>
      </c>
      <c r="E1307" s="38"/>
      <c r="F1307" s="38" t="s">
        <v>3562</v>
      </c>
      <c r="G1307" s="38"/>
      <c r="H1307" s="38"/>
      <c r="I1307" s="44">
        <v>21.21</v>
      </c>
      <c r="J1307" s="16" t="s">
        <v>130</v>
      </c>
      <c r="N1307" s="136" t="s">
        <v>208</v>
      </c>
      <c r="O1307" s="137">
        <v>388</v>
      </c>
    </row>
    <row r="1308" spans="1:15" ht="15" customHeight="1">
      <c r="A1308" s="15" t="str">
        <f t="shared" si="32"/>
        <v>N</v>
      </c>
      <c r="B1308" s="35"/>
      <c r="C1308" s="38" t="s">
        <v>1386</v>
      </c>
      <c r="D1308" s="38" t="s">
        <v>3563</v>
      </c>
      <c r="E1308" s="38"/>
      <c r="F1308" s="38" t="s">
        <v>3564</v>
      </c>
      <c r="G1308" s="38"/>
      <c r="H1308" s="38"/>
      <c r="I1308" s="44">
        <v>90.63</v>
      </c>
      <c r="J1308" s="16" t="s">
        <v>130</v>
      </c>
      <c r="N1308" s="136" t="s">
        <v>209</v>
      </c>
      <c r="O1308" s="137">
        <v>389</v>
      </c>
    </row>
    <row r="1309" spans="1:15" ht="15" customHeight="1">
      <c r="A1309" s="15" t="str">
        <f t="shared" si="32"/>
        <v>N</v>
      </c>
      <c r="B1309" s="35"/>
      <c r="C1309" s="38" t="s">
        <v>1386</v>
      </c>
      <c r="D1309" s="38" t="s">
        <v>3565</v>
      </c>
      <c r="E1309" s="38"/>
      <c r="F1309" s="38" t="s">
        <v>3566</v>
      </c>
      <c r="G1309" s="38"/>
      <c r="H1309" s="38"/>
      <c r="I1309" s="44">
        <v>141.71</v>
      </c>
      <c r="J1309" s="16" t="s">
        <v>130</v>
      </c>
      <c r="N1309" s="136" t="s">
        <v>210</v>
      </c>
      <c r="O1309" s="137">
        <v>390</v>
      </c>
    </row>
    <row r="1310" spans="1:15" ht="15" customHeight="1">
      <c r="A1310" s="15" t="str">
        <f t="shared" si="32"/>
        <v>N</v>
      </c>
      <c r="B1310" s="35"/>
      <c r="C1310" s="38" t="s">
        <v>1386</v>
      </c>
      <c r="D1310" s="38" t="s">
        <v>3567</v>
      </c>
      <c r="E1310" s="38"/>
      <c r="F1310" s="38" t="s">
        <v>3568</v>
      </c>
      <c r="G1310" s="38"/>
      <c r="H1310" s="38"/>
      <c r="I1310" s="44">
        <v>30.45</v>
      </c>
      <c r="J1310" s="16" t="s">
        <v>130</v>
      </c>
      <c r="N1310" s="136" t="s">
        <v>211</v>
      </c>
      <c r="O1310" s="137">
        <v>391</v>
      </c>
    </row>
    <row r="1311" spans="1:15" ht="15" customHeight="1">
      <c r="A1311" s="15" t="str">
        <f t="shared" si="32"/>
        <v>N</v>
      </c>
      <c r="B1311" s="35"/>
      <c r="C1311" s="38" t="s">
        <v>1386</v>
      </c>
      <c r="D1311" s="38" t="s">
        <v>3569</v>
      </c>
      <c r="E1311" s="38"/>
      <c r="F1311" s="38" t="s">
        <v>3570</v>
      </c>
      <c r="G1311" s="38"/>
      <c r="H1311" s="38"/>
      <c r="I1311" s="44">
        <v>21.21</v>
      </c>
      <c r="J1311" s="16" t="s">
        <v>130</v>
      </c>
      <c r="N1311" s="136" t="s">
        <v>212</v>
      </c>
      <c r="O1311" s="137">
        <v>392</v>
      </c>
    </row>
    <row r="1312" spans="1:15" ht="15" customHeight="1">
      <c r="A1312" s="15" t="str">
        <f t="shared" si="32"/>
        <v>N</v>
      </c>
      <c r="B1312" s="35"/>
      <c r="C1312" s="38" t="s">
        <v>1386</v>
      </c>
      <c r="D1312" s="38" t="s">
        <v>3571</v>
      </c>
      <c r="E1312" s="38"/>
      <c r="F1312" s="38" t="s">
        <v>3572</v>
      </c>
      <c r="G1312" s="38"/>
      <c r="H1312" s="38"/>
      <c r="I1312" s="44">
        <v>41.76</v>
      </c>
      <c r="J1312" s="16" t="s">
        <v>130</v>
      </c>
      <c r="N1312" s="136" t="s">
        <v>213</v>
      </c>
      <c r="O1312" s="137">
        <v>393</v>
      </c>
    </row>
    <row r="1313" spans="1:15" ht="15" customHeight="1">
      <c r="A1313" s="15" t="str">
        <f t="shared" si="32"/>
        <v>N</v>
      </c>
      <c r="B1313" s="35"/>
      <c r="C1313" s="38" t="s">
        <v>1386</v>
      </c>
      <c r="D1313" s="38" t="s">
        <v>3573</v>
      </c>
      <c r="E1313" s="38"/>
      <c r="F1313" s="38" t="s">
        <v>3574</v>
      </c>
      <c r="G1313" s="38"/>
      <c r="H1313" s="38"/>
      <c r="I1313" s="44">
        <v>21.95</v>
      </c>
      <c r="J1313" s="16" t="s">
        <v>130</v>
      </c>
      <c r="N1313" s="136" t="s">
        <v>214</v>
      </c>
      <c r="O1313" s="137">
        <v>394</v>
      </c>
    </row>
    <row r="1314" spans="1:15" ht="15" customHeight="1">
      <c r="A1314" s="15" t="str">
        <f t="shared" si="32"/>
        <v>N</v>
      </c>
      <c r="B1314" s="35"/>
      <c r="C1314" s="38" t="s">
        <v>1386</v>
      </c>
      <c r="D1314" s="38" t="s">
        <v>3575</v>
      </c>
      <c r="E1314" s="38"/>
      <c r="F1314" s="38" t="s">
        <v>3576</v>
      </c>
      <c r="G1314" s="38"/>
      <c r="H1314" s="38"/>
      <c r="I1314" s="44">
        <v>20.82</v>
      </c>
      <c r="J1314" s="16" t="s">
        <v>130</v>
      </c>
      <c r="N1314" s="136" t="s">
        <v>215</v>
      </c>
      <c r="O1314" s="137">
        <v>395</v>
      </c>
    </row>
    <row r="1315" spans="1:15" ht="15" customHeight="1">
      <c r="A1315" s="15" t="str">
        <f t="shared" si="32"/>
        <v>N</v>
      </c>
      <c r="B1315" s="35"/>
      <c r="C1315" s="38" t="s">
        <v>1386</v>
      </c>
      <c r="D1315" s="38" t="s">
        <v>3577</v>
      </c>
      <c r="E1315" s="38"/>
      <c r="F1315" s="38" t="s">
        <v>3578</v>
      </c>
      <c r="G1315" s="38"/>
      <c r="H1315" s="38"/>
      <c r="I1315" s="44">
        <v>9.8800000000000008</v>
      </c>
      <c r="J1315" s="16" t="s">
        <v>130</v>
      </c>
      <c r="N1315" s="136" t="s">
        <v>216</v>
      </c>
      <c r="O1315" s="137">
        <v>396</v>
      </c>
    </row>
    <row r="1316" spans="1:15" ht="15" customHeight="1">
      <c r="A1316" s="15" t="str">
        <f t="shared" si="32"/>
        <v>N</v>
      </c>
      <c r="B1316" s="35"/>
      <c r="C1316" s="38" t="s">
        <v>1386</v>
      </c>
      <c r="D1316" s="38" t="s">
        <v>3579</v>
      </c>
      <c r="E1316" s="38"/>
      <c r="F1316" s="38" t="s">
        <v>3580</v>
      </c>
      <c r="G1316" s="38"/>
      <c r="H1316" s="38"/>
      <c r="I1316" s="44">
        <v>131.62</v>
      </c>
      <c r="J1316" s="16" t="s">
        <v>130</v>
      </c>
      <c r="N1316" s="136" t="s">
        <v>217</v>
      </c>
      <c r="O1316" s="137">
        <v>397</v>
      </c>
    </row>
    <row r="1317" spans="1:15" ht="15" customHeight="1">
      <c r="A1317" s="15" t="str">
        <f t="shared" si="32"/>
        <v>N</v>
      </c>
      <c r="B1317" s="35"/>
      <c r="C1317" s="38" t="s">
        <v>1386</v>
      </c>
      <c r="D1317" s="38" t="s">
        <v>3581</v>
      </c>
      <c r="E1317" s="38"/>
      <c r="F1317" s="38" t="s">
        <v>3582</v>
      </c>
      <c r="G1317" s="38"/>
      <c r="H1317" s="38"/>
      <c r="I1317" s="44">
        <v>16.73</v>
      </c>
      <c r="J1317" s="16" t="s">
        <v>130</v>
      </c>
      <c r="N1317" s="136" t="s">
        <v>218</v>
      </c>
      <c r="O1317" s="137">
        <v>398</v>
      </c>
    </row>
    <row r="1318" spans="1:15" ht="15" customHeight="1">
      <c r="A1318" s="15" t="str">
        <f t="shared" si="32"/>
        <v>N</v>
      </c>
      <c r="B1318" s="35"/>
      <c r="C1318" s="38" t="s">
        <v>1386</v>
      </c>
      <c r="D1318" s="38" t="s">
        <v>3583</v>
      </c>
      <c r="E1318" s="38"/>
      <c r="F1318" s="38" t="s">
        <v>3584</v>
      </c>
      <c r="G1318" s="38"/>
      <c r="H1318" s="38"/>
      <c r="I1318" s="44">
        <v>21.21</v>
      </c>
      <c r="J1318" s="16" t="s">
        <v>130</v>
      </c>
      <c r="N1318" s="136" t="s">
        <v>219</v>
      </c>
      <c r="O1318" s="137">
        <v>399</v>
      </c>
    </row>
    <row r="1319" spans="1:15" ht="15" customHeight="1">
      <c r="A1319" s="15" t="str">
        <f t="shared" si="32"/>
        <v>N</v>
      </c>
      <c r="B1319" s="35"/>
      <c r="C1319" s="38" t="s">
        <v>1386</v>
      </c>
      <c r="D1319" s="38" t="s">
        <v>3585</v>
      </c>
      <c r="E1319" s="38"/>
      <c r="F1319" s="38" t="s">
        <v>3586</v>
      </c>
      <c r="G1319" s="38"/>
      <c r="H1319" s="38"/>
      <c r="I1319" s="44">
        <v>19.38</v>
      </c>
      <c r="J1319" s="16" t="s">
        <v>130</v>
      </c>
      <c r="N1319" s="136" t="s">
        <v>220</v>
      </c>
      <c r="O1319" s="137">
        <v>400</v>
      </c>
    </row>
    <row r="1320" spans="1:15" ht="15" customHeight="1">
      <c r="A1320" s="15" t="str">
        <f t="shared" si="32"/>
        <v>N</v>
      </c>
      <c r="B1320" s="35"/>
      <c r="C1320" s="38" t="s">
        <v>1386</v>
      </c>
      <c r="D1320" s="38" t="s">
        <v>3587</v>
      </c>
      <c r="E1320" s="38"/>
      <c r="F1320" s="38" t="s">
        <v>3588</v>
      </c>
      <c r="G1320" s="38"/>
      <c r="H1320" s="38"/>
      <c r="I1320" s="44">
        <v>21.21</v>
      </c>
      <c r="J1320" s="16" t="s">
        <v>130</v>
      </c>
      <c r="N1320" s="136" t="s">
        <v>221</v>
      </c>
      <c r="O1320" s="137">
        <v>401</v>
      </c>
    </row>
    <row r="1321" spans="1:15" ht="15" customHeight="1">
      <c r="A1321" s="15" t="str">
        <f t="shared" si="32"/>
        <v>N</v>
      </c>
      <c r="B1321" s="35"/>
      <c r="C1321" s="38" t="s">
        <v>1386</v>
      </c>
      <c r="D1321" s="38" t="s">
        <v>3589</v>
      </c>
      <c r="E1321" s="38"/>
      <c r="F1321" s="38" t="s">
        <v>3590</v>
      </c>
      <c r="G1321" s="38"/>
      <c r="H1321" s="38"/>
      <c r="I1321" s="44">
        <v>18.96</v>
      </c>
      <c r="J1321" s="16" t="s">
        <v>130</v>
      </c>
      <c r="N1321" s="136" t="s">
        <v>222</v>
      </c>
      <c r="O1321" s="137">
        <v>402</v>
      </c>
    </row>
    <row r="1322" spans="1:15" ht="15" customHeight="1">
      <c r="A1322" s="15" t="str">
        <f t="shared" si="32"/>
        <v>N</v>
      </c>
      <c r="B1322" s="35"/>
      <c r="C1322" s="38" t="s">
        <v>1386</v>
      </c>
      <c r="D1322" s="38" t="s">
        <v>3591</v>
      </c>
      <c r="E1322" s="38"/>
      <c r="F1322" s="38" t="s">
        <v>3592</v>
      </c>
      <c r="G1322" s="38"/>
      <c r="H1322" s="38"/>
      <c r="I1322" s="44">
        <v>63.83</v>
      </c>
      <c r="J1322" s="16" t="s">
        <v>130</v>
      </c>
      <c r="N1322" s="136" t="s">
        <v>223</v>
      </c>
      <c r="O1322" s="137">
        <v>403</v>
      </c>
    </row>
    <row r="1323" spans="1:15" ht="15" customHeight="1">
      <c r="A1323" s="15" t="str">
        <f t="shared" si="32"/>
        <v>N</v>
      </c>
      <c r="B1323" s="35"/>
      <c r="C1323" s="38" t="s">
        <v>1386</v>
      </c>
      <c r="D1323" s="38" t="s">
        <v>3593</v>
      </c>
      <c r="E1323" s="38"/>
      <c r="F1323" s="38" t="s">
        <v>3594</v>
      </c>
      <c r="G1323" s="38"/>
      <c r="H1323" s="38"/>
      <c r="I1323" s="44">
        <v>69.209999999999994</v>
      </c>
      <c r="J1323" s="16" t="s">
        <v>130</v>
      </c>
      <c r="N1323" s="136" t="s">
        <v>224</v>
      </c>
      <c r="O1323" s="137">
        <v>404</v>
      </c>
    </row>
    <row r="1324" spans="1:15" ht="15" customHeight="1">
      <c r="A1324" s="15" t="str">
        <f t="shared" si="32"/>
        <v>N</v>
      </c>
      <c r="B1324" s="35"/>
      <c r="C1324" s="38" t="s">
        <v>1386</v>
      </c>
      <c r="D1324" s="38" t="s">
        <v>3595</v>
      </c>
      <c r="E1324" s="38"/>
      <c r="F1324" s="38" t="s">
        <v>3596</v>
      </c>
      <c r="G1324" s="38"/>
      <c r="H1324" s="38"/>
      <c r="I1324" s="44">
        <v>48.58</v>
      </c>
      <c r="J1324" s="16" t="s">
        <v>130</v>
      </c>
      <c r="N1324" s="136" t="s">
        <v>221</v>
      </c>
      <c r="O1324" s="137">
        <v>405</v>
      </c>
    </row>
    <row r="1325" spans="1:15" ht="15" customHeight="1">
      <c r="A1325" s="15" t="str">
        <f t="shared" si="32"/>
        <v>N</v>
      </c>
      <c r="B1325" s="35"/>
      <c r="C1325" s="38" t="s">
        <v>1386</v>
      </c>
      <c r="D1325" s="38" t="s">
        <v>3597</v>
      </c>
      <c r="E1325" s="38"/>
      <c r="F1325" s="38" t="s">
        <v>3598</v>
      </c>
      <c r="G1325" s="38"/>
      <c r="H1325" s="38"/>
      <c r="I1325" s="44">
        <v>7.64</v>
      </c>
      <c r="J1325" s="16" t="s">
        <v>130</v>
      </c>
      <c r="N1325" s="136" t="s">
        <v>222</v>
      </c>
      <c r="O1325" s="137">
        <v>406</v>
      </c>
    </row>
    <row r="1326" spans="1:15" ht="15" customHeight="1">
      <c r="A1326" s="15" t="str">
        <f t="shared" si="32"/>
        <v>N</v>
      </c>
      <c r="B1326" s="35"/>
      <c r="C1326" s="38" t="s">
        <v>1386</v>
      </c>
      <c r="D1326" s="38" t="s">
        <v>3599</v>
      </c>
      <c r="E1326" s="38"/>
      <c r="F1326" s="38" t="s">
        <v>3600</v>
      </c>
      <c r="G1326" s="38"/>
      <c r="H1326" s="38"/>
      <c r="I1326" s="44">
        <v>-4.41</v>
      </c>
      <c r="J1326" s="16" t="s">
        <v>130</v>
      </c>
      <c r="N1326" s="136" t="s">
        <v>225</v>
      </c>
      <c r="O1326" s="137">
        <v>407</v>
      </c>
    </row>
    <row r="1327" spans="1:15" ht="15" customHeight="1">
      <c r="A1327" s="15" t="str">
        <f t="shared" si="32"/>
        <v>N</v>
      </c>
      <c r="B1327" s="35"/>
      <c r="C1327" s="38" t="s">
        <v>1386</v>
      </c>
      <c r="D1327" s="38" t="s">
        <v>3601</v>
      </c>
      <c r="E1327" s="38"/>
      <c r="F1327" s="38" t="s">
        <v>3602</v>
      </c>
      <c r="G1327" s="38"/>
      <c r="H1327" s="38"/>
      <c r="I1327" s="44">
        <v>102.44</v>
      </c>
      <c r="J1327" s="16" t="s">
        <v>130</v>
      </c>
      <c r="N1327" s="136" t="s">
        <v>226</v>
      </c>
      <c r="O1327" s="137">
        <v>408</v>
      </c>
    </row>
    <row r="1328" spans="1:15" ht="15" customHeight="1">
      <c r="A1328" s="15" t="str">
        <f t="shared" si="32"/>
        <v>N</v>
      </c>
      <c r="B1328" s="35"/>
      <c r="C1328" s="38" t="s">
        <v>1386</v>
      </c>
      <c r="D1328" s="38" t="s">
        <v>3603</v>
      </c>
      <c r="E1328" s="38"/>
      <c r="F1328" s="38" t="s">
        <v>3604</v>
      </c>
      <c r="G1328" s="38"/>
      <c r="H1328" s="38"/>
      <c r="I1328" s="44">
        <v>21.21</v>
      </c>
      <c r="J1328" s="16" t="s">
        <v>130</v>
      </c>
      <c r="N1328" s="136" t="s">
        <v>227</v>
      </c>
      <c r="O1328" s="137">
        <v>409</v>
      </c>
    </row>
    <row r="1329" spans="1:15" ht="15" customHeight="1">
      <c r="A1329" s="15" t="str">
        <f t="shared" si="32"/>
        <v>N</v>
      </c>
      <c r="B1329" s="35"/>
      <c r="C1329" s="38" t="s">
        <v>1386</v>
      </c>
      <c r="D1329" s="38" t="s">
        <v>3605</v>
      </c>
      <c r="E1329" s="38"/>
      <c r="F1329" s="38" t="s">
        <v>3606</v>
      </c>
      <c r="G1329" s="38"/>
      <c r="H1329" s="38"/>
      <c r="I1329" s="44">
        <v>59.92</v>
      </c>
      <c r="J1329" s="16" t="s">
        <v>130</v>
      </c>
      <c r="N1329" s="136" t="s">
        <v>228</v>
      </c>
      <c r="O1329" s="137">
        <v>410</v>
      </c>
    </row>
    <row r="1330" spans="1:15" ht="15" customHeight="1">
      <c r="A1330" s="15" t="str">
        <f t="shared" si="32"/>
        <v>N</v>
      </c>
      <c r="B1330" s="35"/>
      <c r="C1330" s="38" t="s">
        <v>1386</v>
      </c>
      <c r="D1330" s="38" t="s">
        <v>3607</v>
      </c>
      <c r="E1330" s="38"/>
      <c r="F1330" s="38" t="s">
        <v>3608</v>
      </c>
      <c r="G1330" s="38"/>
      <c r="H1330" s="38"/>
      <c r="I1330" s="44">
        <v>21.21</v>
      </c>
      <c r="J1330" s="16" t="s">
        <v>130</v>
      </c>
      <c r="N1330" s="136" t="s">
        <v>229</v>
      </c>
      <c r="O1330" s="137">
        <v>411</v>
      </c>
    </row>
    <row r="1331" spans="1:15" ht="15" customHeight="1">
      <c r="A1331" s="15" t="str">
        <f t="shared" si="32"/>
        <v>N</v>
      </c>
      <c r="B1331" s="35"/>
      <c r="C1331" s="38" t="s">
        <v>1386</v>
      </c>
      <c r="D1331" s="38" t="s">
        <v>3609</v>
      </c>
      <c r="E1331" s="38"/>
      <c r="F1331" s="38" t="s">
        <v>3610</v>
      </c>
      <c r="G1331" s="38"/>
      <c r="H1331" s="38"/>
      <c r="I1331" s="44">
        <v>40.950000000000003</v>
      </c>
      <c r="J1331" s="16" t="s">
        <v>130</v>
      </c>
      <c r="N1331" s="136" t="s">
        <v>230</v>
      </c>
      <c r="O1331" s="137">
        <v>412</v>
      </c>
    </row>
    <row r="1332" spans="1:15" ht="15" customHeight="1">
      <c r="A1332" s="15" t="str">
        <f t="shared" si="32"/>
        <v>N</v>
      </c>
      <c r="B1332" s="35"/>
      <c r="C1332" s="38" t="s">
        <v>1386</v>
      </c>
      <c r="D1332" s="38" t="s">
        <v>3611</v>
      </c>
      <c r="E1332" s="38"/>
      <c r="F1332" s="38" t="s">
        <v>3612</v>
      </c>
      <c r="G1332" s="38"/>
      <c r="H1332" s="38"/>
      <c r="I1332" s="44">
        <v>21.21</v>
      </c>
      <c r="J1332" s="16" t="s">
        <v>130</v>
      </c>
      <c r="N1332" s="136" t="s">
        <v>231</v>
      </c>
      <c r="O1332" s="137">
        <v>413</v>
      </c>
    </row>
    <row r="1333" spans="1:15" ht="15" customHeight="1">
      <c r="A1333" s="15" t="str">
        <f t="shared" si="32"/>
        <v>N</v>
      </c>
      <c r="B1333" s="35"/>
      <c r="C1333" s="38" t="s">
        <v>1386</v>
      </c>
      <c r="D1333" s="38" t="s">
        <v>3613</v>
      </c>
      <c r="E1333" s="38"/>
      <c r="F1333" s="38" t="s">
        <v>3614</v>
      </c>
      <c r="G1333" s="38"/>
      <c r="H1333" s="38"/>
      <c r="I1333" s="44">
        <v>25.28</v>
      </c>
      <c r="J1333" s="16" t="s">
        <v>130</v>
      </c>
      <c r="N1333" s="136" t="s">
        <v>232</v>
      </c>
      <c r="O1333" s="137">
        <v>414</v>
      </c>
    </row>
    <row r="1334" spans="1:15" ht="15" customHeight="1">
      <c r="A1334" s="15" t="str">
        <f t="shared" si="32"/>
        <v>N</v>
      </c>
      <c r="B1334" s="35"/>
      <c r="C1334" s="38" t="s">
        <v>1386</v>
      </c>
      <c r="D1334" s="38" t="s">
        <v>3615</v>
      </c>
      <c r="E1334" s="38"/>
      <c r="F1334" s="38" t="s">
        <v>3616</v>
      </c>
      <c r="G1334" s="38"/>
      <c r="H1334" s="38"/>
      <c r="I1334" s="44">
        <v>20.65</v>
      </c>
      <c r="J1334" s="16" t="s">
        <v>130</v>
      </c>
      <c r="N1334" s="136" t="s">
        <v>231</v>
      </c>
      <c r="O1334" s="137">
        <v>415</v>
      </c>
    </row>
    <row r="1335" spans="1:15" ht="15" customHeight="1">
      <c r="A1335" s="15" t="str">
        <f t="shared" si="32"/>
        <v>N</v>
      </c>
      <c r="B1335" s="35"/>
      <c r="C1335" s="38" t="s">
        <v>1386</v>
      </c>
      <c r="D1335" s="38" t="s">
        <v>3617</v>
      </c>
      <c r="E1335" s="38"/>
      <c r="F1335" s="38" t="s">
        <v>3618</v>
      </c>
      <c r="G1335" s="38"/>
      <c r="H1335" s="38"/>
      <c r="I1335" s="44">
        <v>20.82</v>
      </c>
      <c r="J1335" s="16" t="s">
        <v>130</v>
      </c>
      <c r="N1335" s="136" t="s">
        <v>233</v>
      </c>
      <c r="O1335" s="137">
        <v>416</v>
      </c>
    </row>
    <row r="1336" spans="1:15" ht="15" customHeight="1">
      <c r="A1336" s="15" t="str">
        <f t="shared" si="32"/>
        <v>N</v>
      </c>
      <c r="B1336" s="35"/>
      <c r="C1336" s="38" t="s">
        <v>1386</v>
      </c>
      <c r="D1336" s="38" t="s">
        <v>3619</v>
      </c>
      <c r="E1336" s="38"/>
      <c r="F1336" s="38" t="s">
        <v>3620</v>
      </c>
      <c r="G1336" s="38"/>
      <c r="H1336" s="38"/>
      <c r="I1336" s="44">
        <v>62.46</v>
      </c>
      <c r="J1336" s="16" t="s">
        <v>130</v>
      </c>
      <c r="N1336" s="136" t="s">
        <v>231</v>
      </c>
      <c r="O1336" s="137">
        <v>417</v>
      </c>
    </row>
    <row r="1337" spans="1:15" ht="15" customHeight="1">
      <c r="A1337" s="15" t="str">
        <f t="shared" si="32"/>
        <v>N</v>
      </c>
      <c r="B1337" s="35"/>
      <c r="C1337" s="38" t="s">
        <v>1386</v>
      </c>
      <c r="D1337" s="38" t="s">
        <v>3621</v>
      </c>
      <c r="E1337" s="38"/>
      <c r="F1337" s="38" t="s">
        <v>3622</v>
      </c>
      <c r="G1337" s="38"/>
      <c r="H1337" s="38"/>
      <c r="I1337" s="44">
        <v>49.14</v>
      </c>
      <c r="J1337" s="16" t="s">
        <v>130</v>
      </c>
      <c r="N1337" s="136" t="s">
        <v>234</v>
      </c>
      <c r="O1337" s="137">
        <v>418</v>
      </c>
    </row>
    <row r="1338" spans="1:15" ht="15" customHeight="1">
      <c r="A1338" s="15" t="str">
        <f t="shared" si="32"/>
        <v>N</v>
      </c>
      <c r="B1338" s="35"/>
      <c r="C1338" s="38" t="s">
        <v>1386</v>
      </c>
      <c r="D1338" s="38" t="s">
        <v>3623</v>
      </c>
      <c r="E1338" s="38"/>
      <c r="F1338" s="38" t="s">
        <v>3624</v>
      </c>
      <c r="G1338" s="38"/>
      <c r="H1338" s="38"/>
      <c r="I1338" s="44">
        <v>85.73</v>
      </c>
      <c r="J1338" s="16" t="s">
        <v>130</v>
      </c>
      <c r="N1338" s="136" t="s">
        <v>235</v>
      </c>
      <c r="O1338" s="137">
        <v>419</v>
      </c>
    </row>
    <row r="1339" spans="1:15" ht="15" customHeight="1">
      <c r="A1339" s="15" t="str">
        <f t="shared" si="32"/>
        <v>N</v>
      </c>
      <c r="B1339" s="35"/>
      <c r="C1339" s="38" t="s">
        <v>1386</v>
      </c>
      <c r="D1339" s="38" t="s">
        <v>3625</v>
      </c>
      <c r="E1339" s="38"/>
      <c r="F1339" s="38" t="s">
        <v>3626</v>
      </c>
      <c r="G1339" s="38"/>
      <c r="H1339" s="38"/>
      <c r="I1339" s="44">
        <v>6.94</v>
      </c>
      <c r="J1339" s="16" t="s">
        <v>130</v>
      </c>
      <c r="N1339" s="136" t="s">
        <v>236</v>
      </c>
      <c r="O1339" s="137">
        <v>420</v>
      </c>
    </row>
    <row r="1340" spans="1:15" ht="15" customHeight="1">
      <c r="A1340" s="15" t="str">
        <f t="shared" si="32"/>
        <v>N</v>
      </c>
      <c r="B1340" s="35"/>
      <c r="C1340" s="38" t="s">
        <v>1386</v>
      </c>
      <c r="D1340" s="38" t="s">
        <v>3627</v>
      </c>
      <c r="E1340" s="38"/>
      <c r="F1340" s="38" t="s">
        <v>3628</v>
      </c>
      <c r="G1340" s="38"/>
      <c r="H1340" s="38"/>
      <c r="I1340" s="44">
        <v>20.82</v>
      </c>
      <c r="J1340" s="16" t="s">
        <v>130</v>
      </c>
      <c r="N1340" s="136" t="s">
        <v>237</v>
      </c>
      <c r="O1340" s="137">
        <v>421</v>
      </c>
    </row>
    <row r="1341" spans="1:15" ht="15" customHeight="1">
      <c r="A1341" s="15" t="str">
        <f t="shared" si="32"/>
        <v>N</v>
      </c>
      <c r="B1341" s="35"/>
      <c r="C1341" s="38" t="s">
        <v>1386</v>
      </c>
      <c r="D1341" s="38" t="s">
        <v>3629</v>
      </c>
      <c r="E1341" s="38"/>
      <c r="F1341" s="38" t="s">
        <v>3630</v>
      </c>
      <c r="G1341" s="38"/>
      <c r="H1341" s="38"/>
      <c r="I1341" s="44">
        <v>32.44</v>
      </c>
      <c r="J1341" s="16" t="s">
        <v>130</v>
      </c>
      <c r="N1341" s="138" t="s">
        <v>585</v>
      </c>
      <c r="O1341" s="137">
        <v>422</v>
      </c>
    </row>
    <row r="1342" spans="1:15" ht="15" customHeight="1">
      <c r="A1342" s="15" t="str">
        <f t="shared" si="32"/>
        <v>N</v>
      </c>
      <c r="B1342" s="35"/>
      <c r="C1342" s="38" t="s">
        <v>1386</v>
      </c>
      <c r="D1342" s="38" t="s">
        <v>3631</v>
      </c>
      <c r="E1342" s="38"/>
      <c r="F1342" s="38" t="s">
        <v>3632</v>
      </c>
      <c r="G1342" s="38"/>
      <c r="H1342" s="38"/>
      <c r="I1342" s="44">
        <v>21.44</v>
      </c>
      <c r="J1342" s="16" t="s">
        <v>130</v>
      </c>
      <c r="N1342" s="136" t="s">
        <v>238</v>
      </c>
      <c r="O1342" s="137">
        <v>423</v>
      </c>
    </row>
    <row r="1343" spans="1:15" ht="15" customHeight="1">
      <c r="A1343" s="15" t="str">
        <f t="shared" si="32"/>
        <v>N</v>
      </c>
      <c r="B1343" s="35"/>
      <c r="C1343" s="38" t="s">
        <v>1386</v>
      </c>
      <c r="D1343" s="38" t="s">
        <v>3633</v>
      </c>
      <c r="E1343" s="38"/>
      <c r="F1343" s="38" t="s">
        <v>3634</v>
      </c>
      <c r="G1343" s="38"/>
      <c r="H1343" s="38"/>
      <c r="I1343" s="44">
        <v>103.97</v>
      </c>
      <c r="J1343" s="16" t="s">
        <v>130</v>
      </c>
      <c r="N1343" s="136" t="s">
        <v>239</v>
      </c>
      <c r="O1343" s="137">
        <v>424</v>
      </c>
    </row>
    <row r="1344" spans="1:15" ht="15" customHeight="1">
      <c r="A1344" s="15" t="str">
        <f t="shared" si="32"/>
        <v>N</v>
      </c>
      <c r="B1344" s="35"/>
      <c r="C1344" s="38" t="s">
        <v>1386</v>
      </c>
      <c r="D1344" s="38" t="s">
        <v>3635</v>
      </c>
      <c r="E1344" s="38"/>
      <c r="F1344" s="38" t="s">
        <v>3636</v>
      </c>
      <c r="G1344" s="38"/>
      <c r="H1344" s="38"/>
      <c r="I1344" s="44">
        <v>45.14</v>
      </c>
      <c r="J1344" s="16" t="s">
        <v>130</v>
      </c>
      <c r="N1344" s="138" t="s">
        <v>586</v>
      </c>
      <c r="O1344" s="139">
        <v>425</v>
      </c>
    </row>
    <row r="1345" spans="1:15" ht="15" customHeight="1">
      <c r="A1345" s="15" t="str">
        <f t="shared" si="32"/>
        <v>N</v>
      </c>
      <c r="B1345" s="35"/>
      <c r="C1345" s="38" t="s">
        <v>1386</v>
      </c>
      <c r="D1345" s="38" t="s">
        <v>3637</v>
      </c>
      <c r="E1345" s="38"/>
      <c r="F1345" s="38" t="s">
        <v>3638</v>
      </c>
      <c r="G1345" s="38"/>
      <c r="H1345" s="38"/>
      <c r="I1345" s="44">
        <v>297.89999999999998</v>
      </c>
      <c r="J1345" s="16" t="s">
        <v>130</v>
      </c>
      <c r="N1345" s="136" t="s">
        <v>240</v>
      </c>
      <c r="O1345" s="137">
        <v>426</v>
      </c>
    </row>
    <row r="1346" spans="1:15" ht="15" customHeight="1">
      <c r="A1346" s="15" t="str">
        <f t="shared" si="32"/>
        <v>N</v>
      </c>
      <c r="B1346" s="35"/>
      <c r="C1346" s="38" t="s">
        <v>1386</v>
      </c>
      <c r="D1346" s="38" t="s">
        <v>3639</v>
      </c>
      <c r="E1346" s="38"/>
      <c r="F1346" s="38" t="s">
        <v>3640</v>
      </c>
      <c r="G1346" s="38"/>
      <c r="H1346" s="38"/>
      <c r="I1346" s="44">
        <v>20.82</v>
      </c>
      <c r="J1346" s="16" t="s">
        <v>130</v>
      </c>
      <c r="N1346" s="136" t="s">
        <v>241</v>
      </c>
      <c r="O1346" s="137">
        <v>427</v>
      </c>
    </row>
    <row r="1347" spans="1:15" ht="15" customHeight="1">
      <c r="A1347" s="15" t="str">
        <f t="shared" si="32"/>
        <v>N</v>
      </c>
      <c r="B1347" s="35"/>
      <c r="C1347" s="38" t="s">
        <v>1386</v>
      </c>
      <c r="D1347" s="38" t="s">
        <v>3641</v>
      </c>
      <c r="E1347" s="38"/>
      <c r="F1347" s="38" t="s">
        <v>3642</v>
      </c>
      <c r="G1347" s="38"/>
      <c r="H1347" s="38"/>
      <c r="I1347" s="44">
        <v>21.21</v>
      </c>
      <c r="J1347" s="16" t="s">
        <v>130</v>
      </c>
      <c r="N1347" s="138" t="s">
        <v>587</v>
      </c>
      <c r="O1347" s="137">
        <v>428</v>
      </c>
    </row>
    <row r="1348" spans="1:15" ht="15" customHeight="1">
      <c r="A1348" s="15" t="str">
        <f t="shared" si="32"/>
        <v>N</v>
      </c>
      <c r="B1348" s="35"/>
      <c r="C1348" s="38" t="s">
        <v>1386</v>
      </c>
      <c r="D1348" s="38" t="s">
        <v>3643</v>
      </c>
      <c r="E1348" s="38"/>
      <c r="F1348" s="38" t="s">
        <v>3644</v>
      </c>
      <c r="G1348" s="38"/>
      <c r="H1348" s="38"/>
      <c r="I1348" s="44">
        <v>19.22</v>
      </c>
      <c r="J1348" s="16" t="s">
        <v>130</v>
      </c>
      <c r="N1348" s="136" t="s">
        <v>242</v>
      </c>
      <c r="O1348" s="137">
        <v>429</v>
      </c>
    </row>
    <row r="1349" spans="1:15" ht="15" customHeight="1">
      <c r="A1349" s="15" t="str">
        <f t="shared" si="32"/>
        <v>N</v>
      </c>
      <c r="B1349" s="35"/>
      <c r="C1349" s="38" t="s">
        <v>1386</v>
      </c>
      <c r="D1349" s="38" t="s">
        <v>3645</v>
      </c>
      <c r="E1349" s="38"/>
      <c r="F1349" s="38" t="s">
        <v>3646</v>
      </c>
      <c r="G1349" s="38"/>
      <c r="H1349" s="38"/>
      <c r="I1349" s="44">
        <v>21.21</v>
      </c>
      <c r="J1349" s="16" t="s">
        <v>130</v>
      </c>
      <c r="N1349" s="136" t="s">
        <v>243</v>
      </c>
      <c r="O1349" s="137">
        <v>430</v>
      </c>
    </row>
    <row r="1350" spans="1:15" ht="15" customHeight="1">
      <c r="A1350" s="15" t="str">
        <f t="shared" si="32"/>
        <v>N</v>
      </c>
      <c r="B1350" s="35"/>
      <c r="C1350" s="38" t="s">
        <v>1386</v>
      </c>
      <c r="D1350" s="38" t="s">
        <v>3647</v>
      </c>
      <c r="E1350" s="38"/>
      <c r="F1350" s="38" t="s">
        <v>3648</v>
      </c>
      <c r="G1350" s="38"/>
      <c r="H1350" s="38"/>
      <c r="I1350" s="44">
        <v>21.21</v>
      </c>
      <c r="J1350" s="16" t="s">
        <v>130</v>
      </c>
      <c r="N1350" s="138" t="s">
        <v>588</v>
      </c>
      <c r="O1350" s="137">
        <v>431</v>
      </c>
    </row>
    <row r="1351" spans="1:15" ht="15" customHeight="1">
      <c r="A1351" s="15" t="str">
        <f t="shared" si="32"/>
        <v>N</v>
      </c>
      <c r="B1351" s="35"/>
      <c r="C1351" s="38" t="s">
        <v>1386</v>
      </c>
      <c r="D1351" s="38" t="s">
        <v>3649</v>
      </c>
      <c r="E1351" s="38"/>
      <c r="F1351" s="38" t="s">
        <v>3650</v>
      </c>
      <c r="G1351" s="38"/>
      <c r="H1351" s="38"/>
      <c r="I1351" s="44">
        <v>13.88</v>
      </c>
      <c r="J1351" s="16" t="s">
        <v>130</v>
      </c>
      <c r="N1351" s="136" t="s">
        <v>244</v>
      </c>
      <c r="O1351" s="137">
        <v>432</v>
      </c>
    </row>
    <row r="1352" spans="1:15" ht="15" customHeight="1">
      <c r="A1352" s="15" t="str">
        <f t="shared" si="32"/>
        <v>N</v>
      </c>
      <c r="B1352" s="35"/>
      <c r="C1352" s="38" t="s">
        <v>1386</v>
      </c>
      <c r="D1352" s="38" t="s">
        <v>3651</v>
      </c>
      <c r="E1352" s="38"/>
      <c r="F1352" s="38" t="s">
        <v>3652</v>
      </c>
      <c r="G1352" s="38"/>
      <c r="H1352" s="38"/>
      <c r="I1352" s="44">
        <v>68.069999999999993</v>
      </c>
      <c r="J1352" s="16" t="s">
        <v>130</v>
      </c>
      <c r="N1352" s="136" t="s">
        <v>245</v>
      </c>
      <c r="O1352" s="137">
        <v>433</v>
      </c>
    </row>
    <row r="1353" spans="1:15" ht="15" customHeight="1">
      <c r="A1353" s="15" t="str">
        <f t="shared" si="32"/>
        <v>N</v>
      </c>
      <c r="B1353" s="35"/>
      <c r="C1353" s="38" t="s">
        <v>1386</v>
      </c>
      <c r="D1353" s="38" t="s">
        <v>3653</v>
      </c>
      <c r="E1353" s="38"/>
      <c r="F1353" s="38" t="s">
        <v>3654</v>
      </c>
      <c r="G1353" s="38"/>
      <c r="H1353" s="38"/>
      <c r="I1353" s="44">
        <v>124.55</v>
      </c>
      <c r="J1353" s="16" t="s">
        <v>130</v>
      </c>
      <c r="N1353" s="136" t="s">
        <v>246</v>
      </c>
      <c r="O1353" s="137">
        <v>434</v>
      </c>
    </row>
    <row r="1354" spans="1:15" ht="15" customHeight="1">
      <c r="A1354" s="15" t="str">
        <f t="shared" si="32"/>
        <v>N</v>
      </c>
      <c r="B1354" s="35"/>
      <c r="C1354" s="38" t="s">
        <v>1386</v>
      </c>
      <c r="D1354" s="38" t="s">
        <v>3655</v>
      </c>
      <c r="E1354" s="38"/>
      <c r="F1354" s="38" t="s">
        <v>3656</v>
      </c>
      <c r="G1354" s="38"/>
      <c r="H1354" s="38"/>
      <c r="I1354" s="44">
        <v>23.83</v>
      </c>
      <c r="J1354" s="16" t="s">
        <v>130</v>
      </c>
      <c r="N1354" s="136" t="s">
        <v>247</v>
      </c>
      <c r="O1354" s="137">
        <v>435</v>
      </c>
    </row>
    <row r="1355" spans="1:15" ht="15" customHeight="1">
      <c r="A1355" s="15" t="str">
        <f t="shared" si="32"/>
        <v>N</v>
      </c>
      <c r="B1355" s="35"/>
      <c r="C1355" s="38" t="s">
        <v>1386</v>
      </c>
      <c r="D1355" s="38" t="s">
        <v>9992</v>
      </c>
      <c r="E1355" s="38"/>
      <c r="F1355" s="38" t="s">
        <v>9993</v>
      </c>
      <c r="G1355" s="38"/>
      <c r="H1355" s="38"/>
      <c r="I1355" s="44">
        <v>69.400000000000006</v>
      </c>
      <c r="J1355" s="16" t="s">
        <v>130</v>
      </c>
      <c r="N1355" s="136" t="s">
        <v>248</v>
      </c>
      <c r="O1355" s="137">
        <v>436</v>
      </c>
    </row>
    <row r="1356" spans="1:15" ht="15" customHeight="1">
      <c r="A1356" s="15" t="str">
        <f t="shared" si="32"/>
        <v>N</v>
      </c>
      <c r="B1356" s="35"/>
      <c r="C1356" s="38" t="s">
        <v>1386</v>
      </c>
      <c r="D1356" s="38" t="s">
        <v>3657</v>
      </c>
      <c r="E1356" s="38"/>
      <c r="F1356" s="38" t="s">
        <v>3658</v>
      </c>
      <c r="G1356" s="38"/>
      <c r="H1356" s="38"/>
      <c r="I1356" s="44">
        <v>28.54</v>
      </c>
      <c r="J1356" s="16" t="s">
        <v>130</v>
      </c>
      <c r="N1356" s="136" t="s">
        <v>249</v>
      </c>
      <c r="O1356" s="137">
        <v>437</v>
      </c>
    </row>
    <row r="1357" spans="1:15" ht="15" customHeight="1">
      <c r="A1357" s="15" t="str">
        <f t="shared" si="32"/>
        <v>N</v>
      </c>
      <c r="B1357" s="35"/>
      <c r="C1357" s="38" t="s">
        <v>1386</v>
      </c>
      <c r="D1357" s="38" t="s">
        <v>9994</v>
      </c>
      <c r="E1357" s="38"/>
      <c r="F1357" s="38" t="s">
        <v>9995</v>
      </c>
      <c r="G1357" s="38"/>
      <c r="H1357" s="38"/>
      <c r="I1357" s="44">
        <v>14.09</v>
      </c>
      <c r="J1357" s="16" t="s">
        <v>130</v>
      </c>
      <c r="N1357" s="136" t="s">
        <v>250</v>
      </c>
      <c r="O1357" s="137">
        <v>438</v>
      </c>
    </row>
    <row r="1358" spans="1:15" ht="15" customHeight="1">
      <c r="A1358" s="15" t="str">
        <f t="shared" si="32"/>
        <v>N</v>
      </c>
      <c r="B1358" s="35"/>
      <c r="C1358" s="38" t="s">
        <v>1386</v>
      </c>
      <c r="D1358" s="38" t="s">
        <v>3659</v>
      </c>
      <c r="E1358" s="38"/>
      <c r="F1358" s="38" t="s">
        <v>3660</v>
      </c>
      <c r="G1358" s="38"/>
      <c r="H1358" s="38"/>
      <c r="I1358" s="44">
        <v>13.88</v>
      </c>
      <c r="J1358" s="16" t="s">
        <v>130</v>
      </c>
      <c r="N1358" s="136" t="s">
        <v>251</v>
      </c>
      <c r="O1358" s="137">
        <v>439</v>
      </c>
    </row>
    <row r="1359" spans="1:15" ht="15" customHeight="1">
      <c r="A1359" s="15" t="str">
        <f t="shared" si="32"/>
        <v>N</v>
      </c>
      <c r="B1359" s="35"/>
      <c r="C1359" s="38" t="s">
        <v>1386</v>
      </c>
      <c r="D1359" s="38" t="s">
        <v>3661</v>
      </c>
      <c r="E1359" s="38"/>
      <c r="F1359" s="38" t="s">
        <v>3662</v>
      </c>
      <c r="G1359" s="38"/>
      <c r="H1359" s="38"/>
      <c r="I1359" s="44">
        <v>45.31</v>
      </c>
      <c r="J1359" s="16" t="s">
        <v>130</v>
      </c>
      <c r="N1359" s="136" t="s">
        <v>252</v>
      </c>
      <c r="O1359" s="137">
        <v>440</v>
      </c>
    </row>
    <row r="1360" spans="1:15" ht="15" customHeight="1">
      <c r="A1360" s="15" t="str">
        <f t="shared" si="32"/>
        <v>N</v>
      </c>
      <c r="B1360" s="35"/>
      <c r="C1360" s="38" t="s">
        <v>1386</v>
      </c>
      <c r="D1360" s="38" t="s">
        <v>3663</v>
      </c>
      <c r="E1360" s="38"/>
      <c r="F1360" s="38" t="s">
        <v>3664</v>
      </c>
      <c r="G1360" s="38"/>
      <c r="H1360" s="38"/>
      <c r="I1360" s="44">
        <v>5.14</v>
      </c>
      <c r="J1360" s="16" t="s">
        <v>130</v>
      </c>
      <c r="N1360" s="136" t="s">
        <v>253</v>
      </c>
      <c r="O1360" s="137">
        <v>441</v>
      </c>
    </row>
    <row r="1361" spans="1:15" ht="15" customHeight="1">
      <c r="A1361" s="15" t="str">
        <f t="shared" si="32"/>
        <v>N</v>
      </c>
      <c r="B1361" s="35"/>
      <c r="C1361" s="38" t="s">
        <v>1386</v>
      </c>
      <c r="D1361" s="38" t="s">
        <v>3665</v>
      </c>
      <c r="E1361" s="38"/>
      <c r="F1361" s="38" t="s">
        <v>3666</v>
      </c>
      <c r="G1361" s="38"/>
      <c r="H1361" s="38"/>
      <c r="I1361" s="44">
        <v>3</v>
      </c>
      <c r="J1361" s="16" t="s">
        <v>130</v>
      </c>
      <c r="N1361" s="136" t="s">
        <v>254</v>
      </c>
      <c r="O1361" s="137">
        <v>442</v>
      </c>
    </row>
    <row r="1362" spans="1:15" ht="15" customHeight="1">
      <c r="A1362" s="15" t="str">
        <f t="shared" si="32"/>
        <v>N</v>
      </c>
      <c r="B1362" s="35"/>
      <c r="C1362" s="38" t="s">
        <v>1386</v>
      </c>
      <c r="D1362" s="38" t="s">
        <v>3667</v>
      </c>
      <c r="E1362" s="38"/>
      <c r="F1362" s="38" t="s">
        <v>3668</v>
      </c>
      <c r="G1362" s="38"/>
      <c r="H1362" s="38"/>
      <c r="I1362" s="44">
        <v>1.88</v>
      </c>
      <c r="J1362" s="16" t="s">
        <v>130</v>
      </c>
      <c r="N1362" s="136" t="s">
        <v>255</v>
      </c>
      <c r="O1362" s="137">
        <v>443</v>
      </c>
    </row>
    <row r="1363" spans="1:15" ht="15" customHeight="1">
      <c r="A1363" s="15" t="str">
        <f t="shared" si="32"/>
        <v>N</v>
      </c>
      <c r="B1363" s="35"/>
      <c r="C1363" s="38" t="s">
        <v>1386</v>
      </c>
      <c r="D1363" s="38" t="s">
        <v>3669</v>
      </c>
      <c r="E1363" s="38"/>
      <c r="F1363" s="38" t="s">
        <v>3670</v>
      </c>
      <c r="G1363" s="38"/>
      <c r="H1363" s="38"/>
      <c r="I1363" s="44">
        <v>18.36</v>
      </c>
      <c r="J1363" s="16" t="s">
        <v>130</v>
      </c>
      <c r="N1363" s="136" t="s">
        <v>211</v>
      </c>
      <c r="O1363" s="137">
        <v>444</v>
      </c>
    </row>
    <row r="1364" spans="1:15" ht="15" customHeight="1">
      <c r="A1364" s="15" t="str">
        <f t="shared" si="32"/>
        <v>N</v>
      </c>
      <c r="B1364" s="35"/>
      <c r="C1364" s="38" t="s">
        <v>1386</v>
      </c>
      <c r="D1364" s="38" t="s">
        <v>3671</v>
      </c>
      <c r="E1364" s="38"/>
      <c r="F1364" s="38" t="s">
        <v>3672</v>
      </c>
      <c r="G1364" s="38"/>
      <c r="H1364" s="38"/>
      <c r="I1364" s="44">
        <v>76.89</v>
      </c>
      <c r="J1364" s="16" t="s">
        <v>130</v>
      </c>
      <c r="N1364" s="136" t="s">
        <v>256</v>
      </c>
      <c r="O1364" s="137">
        <v>445</v>
      </c>
    </row>
    <row r="1365" spans="1:15" ht="15" customHeight="1">
      <c r="A1365" s="15" t="str">
        <f t="shared" si="32"/>
        <v>N</v>
      </c>
      <c r="B1365" s="35"/>
      <c r="C1365" s="38" t="s">
        <v>1386</v>
      </c>
      <c r="D1365" s="38" t="s">
        <v>3673</v>
      </c>
      <c r="E1365" s="38"/>
      <c r="F1365" s="38" t="s">
        <v>3674</v>
      </c>
      <c r="G1365" s="38"/>
      <c r="H1365" s="38"/>
      <c r="I1365" s="44">
        <v>95.07</v>
      </c>
      <c r="J1365" s="16" t="s">
        <v>130</v>
      </c>
      <c r="N1365" s="136" t="s">
        <v>257</v>
      </c>
      <c r="O1365" s="137">
        <v>511</v>
      </c>
    </row>
    <row r="1366" spans="1:15" ht="15" customHeight="1">
      <c r="A1366" s="15" t="str">
        <f t="shared" si="32"/>
        <v>N</v>
      </c>
      <c r="B1366" s="35"/>
      <c r="C1366" s="38" t="s">
        <v>1386</v>
      </c>
      <c r="D1366" s="38" t="s">
        <v>3675</v>
      </c>
      <c r="E1366" s="38"/>
      <c r="F1366" s="38" t="s">
        <v>3676</v>
      </c>
      <c r="G1366" s="38"/>
      <c r="H1366" s="38"/>
      <c r="I1366" s="44">
        <v>9.4499999999999993</v>
      </c>
      <c r="J1366" s="16" t="s">
        <v>130</v>
      </c>
      <c r="N1366" s="136" t="s">
        <v>258</v>
      </c>
      <c r="O1366" s="137">
        <v>512</v>
      </c>
    </row>
    <row r="1367" spans="1:15" ht="15" customHeight="1">
      <c r="A1367" s="15" t="str">
        <f t="shared" si="32"/>
        <v>N</v>
      </c>
      <c r="B1367" s="35"/>
      <c r="C1367" s="38" t="s">
        <v>1386</v>
      </c>
      <c r="D1367" s="38" t="s">
        <v>3677</v>
      </c>
      <c r="E1367" s="38"/>
      <c r="F1367" s="38" t="s">
        <v>3678</v>
      </c>
      <c r="G1367" s="38"/>
      <c r="H1367" s="38"/>
      <c r="I1367" s="44">
        <v>47.71</v>
      </c>
      <c r="J1367" s="16" t="s">
        <v>130</v>
      </c>
      <c r="N1367" s="136" t="s">
        <v>259</v>
      </c>
      <c r="O1367" s="137">
        <v>513</v>
      </c>
    </row>
    <row r="1368" spans="1:15" ht="15" customHeight="1">
      <c r="A1368" s="15" t="str">
        <f t="shared" si="32"/>
        <v>N</v>
      </c>
      <c r="B1368" s="35"/>
      <c r="C1368" s="38" t="s">
        <v>1386</v>
      </c>
      <c r="D1368" s="38" t="s">
        <v>3679</v>
      </c>
      <c r="E1368" s="38"/>
      <c r="F1368" s="38" t="s">
        <v>3680</v>
      </c>
      <c r="G1368" s="38"/>
      <c r="H1368" s="38"/>
      <c r="I1368" s="44">
        <v>63.79</v>
      </c>
      <c r="J1368" s="16" t="s">
        <v>130</v>
      </c>
      <c r="N1368" s="136" t="s">
        <v>260</v>
      </c>
      <c r="O1368" s="137">
        <v>514</v>
      </c>
    </row>
    <row r="1369" spans="1:15" ht="15" customHeight="1">
      <c r="A1369" s="15" t="str">
        <f t="shared" ref="A1369:A1432" si="33">IFERROR((VLOOKUP(J1369,N:O,2,0)),0)</f>
        <v>N</v>
      </c>
      <c r="B1369" s="35"/>
      <c r="C1369" s="38" t="s">
        <v>1386</v>
      </c>
      <c r="D1369" s="38" t="s">
        <v>3681</v>
      </c>
      <c r="E1369" s="38"/>
      <c r="F1369" s="38" t="s">
        <v>3682</v>
      </c>
      <c r="G1369" s="38"/>
      <c r="H1369" s="38"/>
      <c r="I1369" s="44">
        <v>3.71</v>
      </c>
      <c r="J1369" s="16" t="s">
        <v>130</v>
      </c>
      <c r="N1369" s="136" t="s">
        <v>261</v>
      </c>
      <c r="O1369" s="137">
        <v>515</v>
      </c>
    </row>
    <row r="1370" spans="1:15" ht="15" customHeight="1">
      <c r="A1370" s="15" t="str">
        <f t="shared" si="33"/>
        <v>N</v>
      </c>
      <c r="B1370" s="35"/>
      <c r="C1370" s="38" t="s">
        <v>1386</v>
      </c>
      <c r="D1370" s="38" t="s">
        <v>3683</v>
      </c>
      <c r="E1370" s="38"/>
      <c r="F1370" s="38" t="s">
        <v>3684</v>
      </c>
      <c r="G1370" s="38"/>
      <c r="H1370" s="38"/>
      <c r="I1370" s="44">
        <v>1.76</v>
      </c>
      <c r="J1370" s="16" t="s">
        <v>130</v>
      </c>
      <c r="N1370" s="136" t="s">
        <v>262</v>
      </c>
      <c r="O1370" s="137">
        <v>516</v>
      </c>
    </row>
    <row r="1371" spans="1:15" ht="15" customHeight="1">
      <c r="A1371" s="15" t="str">
        <f t="shared" si="33"/>
        <v>N</v>
      </c>
      <c r="B1371" s="35"/>
      <c r="C1371" s="38" t="s">
        <v>1386</v>
      </c>
      <c r="D1371" s="38" t="s">
        <v>3685</v>
      </c>
      <c r="E1371" s="38"/>
      <c r="F1371" s="38" t="s">
        <v>3686</v>
      </c>
      <c r="G1371" s="38"/>
      <c r="H1371" s="38"/>
      <c r="I1371" s="44">
        <v>13.58</v>
      </c>
      <c r="J1371" s="16" t="s">
        <v>130</v>
      </c>
      <c r="N1371" s="136" t="s">
        <v>263</v>
      </c>
      <c r="O1371" s="137">
        <v>517</v>
      </c>
    </row>
    <row r="1372" spans="1:15" ht="15" customHeight="1">
      <c r="A1372" s="15" t="str">
        <f t="shared" si="33"/>
        <v>N</v>
      </c>
      <c r="B1372" s="35"/>
      <c r="C1372" s="38" t="s">
        <v>1386</v>
      </c>
      <c r="D1372" s="38" t="s">
        <v>3687</v>
      </c>
      <c r="E1372" s="38"/>
      <c r="F1372" s="38" t="s">
        <v>3688</v>
      </c>
      <c r="G1372" s="38"/>
      <c r="H1372" s="38"/>
      <c r="I1372" s="44">
        <v>9.67</v>
      </c>
      <c r="J1372" s="16" t="s">
        <v>130</v>
      </c>
      <c r="N1372" s="136" t="s">
        <v>264</v>
      </c>
      <c r="O1372" s="137">
        <v>518</v>
      </c>
    </row>
    <row r="1373" spans="1:15" ht="15" customHeight="1">
      <c r="A1373" s="15" t="str">
        <f t="shared" si="33"/>
        <v>N</v>
      </c>
      <c r="B1373" s="35"/>
      <c r="C1373" s="38" t="s">
        <v>1386</v>
      </c>
      <c r="D1373" s="38" t="s">
        <v>3689</v>
      </c>
      <c r="E1373" s="38"/>
      <c r="F1373" s="38" t="s">
        <v>3690</v>
      </c>
      <c r="G1373" s="38"/>
      <c r="H1373" s="38"/>
      <c r="I1373" s="44">
        <v>5.04</v>
      </c>
      <c r="J1373" s="16" t="s">
        <v>130</v>
      </c>
      <c r="N1373" s="136" t="s">
        <v>265</v>
      </c>
      <c r="O1373" s="137">
        <v>519</v>
      </c>
    </row>
    <row r="1374" spans="1:15" ht="15" customHeight="1">
      <c r="A1374" s="15" t="str">
        <f t="shared" si="33"/>
        <v>N</v>
      </c>
      <c r="B1374" s="35"/>
      <c r="C1374" s="38" t="s">
        <v>1386</v>
      </c>
      <c r="D1374" s="38" t="s">
        <v>3691</v>
      </c>
      <c r="E1374" s="38"/>
      <c r="F1374" s="38" t="s">
        <v>3692</v>
      </c>
      <c r="G1374" s="38"/>
      <c r="H1374" s="38"/>
      <c r="I1374" s="44">
        <v>14.07</v>
      </c>
      <c r="J1374" s="16" t="s">
        <v>130</v>
      </c>
      <c r="N1374" s="136" t="s">
        <v>266</v>
      </c>
      <c r="O1374" s="137">
        <v>520</v>
      </c>
    </row>
    <row r="1375" spans="1:15" ht="15" customHeight="1">
      <c r="A1375" s="15" t="str">
        <f t="shared" si="33"/>
        <v>N</v>
      </c>
      <c r="B1375" s="35"/>
      <c r="C1375" s="38" t="s">
        <v>1386</v>
      </c>
      <c r="D1375" s="38" t="s">
        <v>3693</v>
      </c>
      <c r="E1375" s="38"/>
      <c r="F1375" s="38" t="s">
        <v>3694</v>
      </c>
      <c r="G1375" s="38"/>
      <c r="H1375" s="38"/>
      <c r="I1375" s="44">
        <v>5.04</v>
      </c>
      <c r="J1375" s="16" t="s">
        <v>130</v>
      </c>
      <c r="N1375" s="136" t="s">
        <v>267</v>
      </c>
      <c r="O1375" s="137">
        <v>521</v>
      </c>
    </row>
    <row r="1376" spans="1:15" ht="15" customHeight="1">
      <c r="A1376" s="15" t="str">
        <f t="shared" si="33"/>
        <v>N</v>
      </c>
      <c r="B1376" s="35"/>
      <c r="C1376" s="38" t="s">
        <v>1386</v>
      </c>
      <c r="D1376" s="38" t="s">
        <v>3695</v>
      </c>
      <c r="E1376" s="38"/>
      <c r="F1376" s="38" t="s">
        <v>3696</v>
      </c>
      <c r="G1376" s="38"/>
      <c r="H1376" s="38"/>
      <c r="I1376" s="44">
        <v>25.25</v>
      </c>
      <c r="J1376" s="16" t="s">
        <v>130</v>
      </c>
      <c r="N1376" s="136" t="s">
        <v>268</v>
      </c>
      <c r="O1376" s="137">
        <v>522</v>
      </c>
    </row>
    <row r="1377" spans="1:15" ht="15" customHeight="1">
      <c r="A1377" s="15" t="str">
        <f t="shared" si="33"/>
        <v>N</v>
      </c>
      <c r="B1377" s="35"/>
      <c r="C1377" s="38" t="s">
        <v>1386</v>
      </c>
      <c r="D1377" s="38" t="s">
        <v>3697</v>
      </c>
      <c r="E1377" s="38"/>
      <c r="F1377" s="38" t="s">
        <v>3698</v>
      </c>
      <c r="G1377" s="38"/>
      <c r="H1377" s="38"/>
      <c r="I1377" s="44">
        <v>5.04</v>
      </c>
      <c r="J1377" s="16" t="s">
        <v>130</v>
      </c>
      <c r="N1377" s="136" t="s">
        <v>269</v>
      </c>
      <c r="O1377" s="137">
        <v>523</v>
      </c>
    </row>
    <row r="1378" spans="1:15" ht="15" customHeight="1">
      <c r="A1378" s="15" t="str">
        <f t="shared" si="33"/>
        <v>N</v>
      </c>
      <c r="B1378" s="35"/>
      <c r="C1378" s="38" t="s">
        <v>1386</v>
      </c>
      <c r="D1378" s="38" t="s">
        <v>3699</v>
      </c>
      <c r="E1378" s="38"/>
      <c r="F1378" s="38" t="s">
        <v>3700</v>
      </c>
      <c r="G1378" s="38"/>
      <c r="H1378" s="38"/>
      <c r="I1378" s="44">
        <v>2</v>
      </c>
      <c r="J1378" s="16" t="s">
        <v>130</v>
      </c>
      <c r="N1378" s="136" t="s">
        <v>270</v>
      </c>
      <c r="O1378" s="137">
        <v>524</v>
      </c>
    </row>
    <row r="1379" spans="1:15" ht="15" customHeight="1">
      <c r="A1379" s="15" t="str">
        <f t="shared" si="33"/>
        <v>N</v>
      </c>
      <c r="B1379" s="35"/>
      <c r="C1379" s="38" t="s">
        <v>1386</v>
      </c>
      <c r="D1379" s="38" t="s">
        <v>3701</v>
      </c>
      <c r="E1379" s="38"/>
      <c r="F1379" s="38" t="s">
        <v>3702</v>
      </c>
      <c r="G1379" s="38"/>
      <c r="H1379" s="38"/>
      <c r="I1379" s="44">
        <v>3.37</v>
      </c>
      <c r="J1379" s="16" t="s">
        <v>130</v>
      </c>
      <c r="N1379" s="136" t="s">
        <v>271</v>
      </c>
      <c r="O1379" s="137">
        <v>525</v>
      </c>
    </row>
    <row r="1380" spans="1:15" ht="15" customHeight="1">
      <c r="A1380" s="15" t="str">
        <f t="shared" si="33"/>
        <v>N</v>
      </c>
      <c r="B1380" s="35"/>
      <c r="C1380" s="38" t="s">
        <v>1386</v>
      </c>
      <c r="D1380" s="38" t="s">
        <v>3703</v>
      </c>
      <c r="E1380" s="38"/>
      <c r="F1380" s="38" t="s">
        <v>3704</v>
      </c>
      <c r="G1380" s="38"/>
      <c r="H1380" s="38"/>
      <c r="I1380" s="44">
        <v>69.09</v>
      </c>
      <c r="J1380" s="16" t="s">
        <v>130</v>
      </c>
      <c r="N1380" s="136" t="s">
        <v>272</v>
      </c>
      <c r="O1380" s="137">
        <v>526</v>
      </c>
    </row>
    <row r="1381" spans="1:15" ht="15" customHeight="1">
      <c r="A1381" s="15" t="str">
        <f t="shared" si="33"/>
        <v>N</v>
      </c>
      <c r="B1381" s="35"/>
      <c r="C1381" s="38" t="s">
        <v>1386</v>
      </c>
      <c r="D1381" s="38" t="s">
        <v>3705</v>
      </c>
      <c r="E1381" s="38"/>
      <c r="F1381" s="38" t="s">
        <v>3706</v>
      </c>
      <c r="G1381" s="38"/>
      <c r="H1381" s="38"/>
      <c r="I1381" s="44">
        <v>16.100000000000001</v>
      </c>
      <c r="J1381" s="16" t="s">
        <v>130</v>
      </c>
      <c r="N1381" s="136" t="s">
        <v>273</v>
      </c>
      <c r="O1381" s="137">
        <v>527</v>
      </c>
    </row>
    <row r="1382" spans="1:15" ht="15" customHeight="1">
      <c r="A1382" s="15" t="str">
        <f t="shared" si="33"/>
        <v>N</v>
      </c>
      <c r="B1382" s="35"/>
      <c r="C1382" s="38" t="s">
        <v>1386</v>
      </c>
      <c r="D1382" s="38" t="s">
        <v>3707</v>
      </c>
      <c r="E1382" s="38"/>
      <c r="F1382" s="38" t="s">
        <v>3708</v>
      </c>
      <c r="G1382" s="38"/>
      <c r="H1382" s="38"/>
      <c r="I1382" s="44">
        <v>4.9400000000000004</v>
      </c>
      <c r="J1382" s="16" t="s">
        <v>130</v>
      </c>
      <c r="N1382" s="136" t="s">
        <v>274</v>
      </c>
      <c r="O1382" s="137">
        <v>528</v>
      </c>
    </row>
    <row r="1383" spans="1:15" ht="15" customHeight="1">
      <c r="A1383" s="15" t="str">
        <f t="shared" si="33"/>
        <v>N</v>
      </c>
      <c r="B1383" s="35"/>
      <c r="C1383" s="38" t="s">
        <v>1386</v>
      </c>
      <c r="D1383" s="38" t="s">
        <v>3709</v>
      </c>
      <c r="E1383" s="38"/>
      <c r="F1383" s="38" t="s">
        <v>3710</v>
      </c>
      <c r="G1383" s="38"/>
      <c r="H1383" s="38"/>
      <c r="I1383" s="44">
        <v>35.69</v>
      </c>
      <c r="J1383" s="16" t="s">
        <v>130</v>
      </c>
      <c r="N1383" s="136" t="s">
        <v>275</v>
      </c>
      <c r="O1383" s="137">
        <v>529</v>
      </c>
    </row>
    <row r="1384" spans="1:15" ht="15" customHeight="1">
      <c r="A1384" s="15" t="str">
        <f t="shared" si="33"/>
        <v>N</v>
      </c>
      <c r="B1384" s="35"/>
      <c r="C1384" s="38" t="s">
        <v>1386</v>
      </c>
      <c r="D1384" s="38" t="s">
        <v>3711</v>
      </c>
      <c r="E1384" s="38"/>
      <c r="F1384" s="38" t="s">
        <v>3712</v>
      </c>
      <c r="G1384" s="38"/>
      <c r="H1384" s="38"/>
      <c r="I1384" s="44">
        <v>36.200000000000003</v>
      </c>
      <c r="J1384" s="16" t="s">
        <v>130</v>
      </c>
      <c r="N1384" s="136" t="s">
        <v>276</v>
      </c>
      <c r="O1384" s="137">
        <v>530</v>
      </c>
    </row>
    <row r="1385" spans="1:15" ht="15" customHeight="1">
      <c r="A1385" s="15" t="str">
        <f t="shared" si="33"/>
        <v>N</v>
      </c>
      <c r="B1385" s="35"/>
      <c r="C1385" s="38" t="s">
        <v>1386</v>
      </c>
      <c r="D1385" s="38" t="s">
        <v>3713</v>
      </c>
      <c r="E1385" s="38"/>
      <c r="F1385" s="38" t="s">
        <v>3714</v>
      </c>
      <c r="G1385" s="38"/>
      <c r="H1385" s="38"/>
      <c r="I1385" s="44">
        <v>5.04</v>
      </c>
      <c r="J1385" s="16" t="s">
        <v>130</v>
      </c>
      <c r="N1385" s="138" t="s">
        <v>589</v>
      </c>
      <c r="O1385" s="139">
        <v>531</v>
      </c>
    </row>
    <row r="1386" spans="1:15" ht="15" customHeight="1">
      <c r="A1386" s="15" t="str">
        <f t="shared" si="33"/>
        <v>N</v>
      </c>
      <c r="B1386" s="35"/>
      <c r="C1386" s="38" t="s">
        <v>1386</v>
      </c>
      <c r="D1386" s="38" t="s">
        <v>3715</v>
      </c>
      <c r="E1386" s="38"/>
      <c r="F1386" s="38" t="s">
        <v>3716</v>
      </c>
      <c r="G1386" s="38"/>
      <c r="H1386" s="38"/>
      <c r="I1386" s="44">
        <v>0.77</v>
      </c>
      <c r="J1386" s="16" t="s">
        <v>130</v>
      </c>
      <c r="N1386" s="140" t="s">
        <v>277</v>
      </c>
      <c r="O1386" s="137">
        <v>532</v>
      </c>
    </row>
    <row r="1387" spans="1:15" ht="15" customHeight="1">
      <c r="A1387" s="15" t="str">
        <f t="shared" si="33"/>
        <v>N</v>
      </c>
      <c r="B1387" s="35"/>
      <c r="C1387" s="38" t="s">
        <v>1386</v>
      </c>
      <c r="D1387" s="38" t="s">
        <v>3717</v>
      </c>
      <c r="E1387" s="38"/>
      <c r="F1387" s="38" t="s">
        <v>3718</v>
      </c>
      <c r="G1387" s="38"/>
      <c r="H1387" s="38"/>
      <c r="I1387" s="44">
        <v>137.94</v>
      </c>
      <c r="J1387" s="16" t="s">
        <v>130</v>
      </c>
      <c r="N1387" s="136" t="s">
        <v>278</v>
      </c>
      <c r="O1387" s="137">
        <v>533</v>
      </c>
    </row>
    <row r="1388" spans="1:15" ht="15" customHeight="1">
      <c r="A1388" s="15" t="str">
        <f t="shared" si="33"/>
        <v>N</v>
      </c>
      <c r="B1388" s="35"/>
      <c r="C1388" s="38" t="s">
        <v>1386</v>
      </c>
      <c r="D1388" s="38" t="s">
        <v>3719</v>
      </c>
      <c r="E1388" s="38"/>
      <c r="F1388" s="38" t="s">
        <v>3720</v>
      </c>
      <c r="G1388" s="38"/>
      <c r="H1388" s="38"/>
      <c r="I1388" s="44">
        <v>0.69</v>
      </c>
      <c r="J1388" s="16" t="s">
        <v>130</v>
      </c>
      <c r="N1388" s="136" t="s">
        <v>279</v>
      </c>
      <c r="O1388" s="137">
        <v>534</v>
      </c>
    </row>
    <row r="1389" spans="1:15" ht="15" customHeight="1">
      <c r="A1389" s="15" t="str">
        <f t="shared" si="33"/>
        <v>N</v>
      </c>
      <c r="B1389" s="35"/>
      <c r="C1389" s="38" t="s">
        <v>1386</v>
      </c>
      <c r="D1389" s="38" t="s">
        <v>9996</v>
      </c>
      <c r="E1389" s="38"/>
      <c r="F1389" s="38" t="s">
        <v>9997</v>
      </c>
      <c r="G1389" s="38"/>
      <c r="H1389" s="38"/>
      <c r="I1389" s="44">
        <v>1.68</v>
      </c>
      <c r="J1389" s="16" t="s">
        <v>130</v>
      </c>
      <c r="N1389" s="136" t="s">
        <v>280</v>
      </c>
      <c r="O1389" s="137">
        <v>535</v>
      </c>
    </row>
    <row r="1390" spans="1:15" ht="15" customHeight="1">
      <c r="A1390" s="15" t="str">
        <f t="shared" si="33"/>
        <v>N</v>
      </c>
      <c r="B1390" s="35"/>
      <c r="C1390" s="38" t="s">
        <v>1386</v>
      </c>
      <c r="D1390" s="38" t="s">
        <v>3721</v>
      </c>
      <c r="E1390" s="38"/>
      <c r="F1390" s="38" t="s">
        <v>3722</v>
      </c>
      <c r="G1390" s="38"/>
      <c r="H1390" s="38"/>
      <c r="I1390" s="44">
        <v>27.74</v>
      </c>
      <c r="J1390" s="16" t="s">
        <v>130</v>
      </c>
      <c r="N1390" s="136" t="s">
        <v>281</v>
      </c>
      <c r="O1390" s="137">
        <v>536</v>
      </c>
    </row>
    <row r="1391" spans="1:15" ht="15" customHeight="1">
      <c r="A1391" s="15" t="str">
        <f t="shared" si="33"/>
        <v>N</v>
      </c>
      <c r="B1391" s="35"/>
      <c r="C1391" s="38" t="s">
        <v>1386</v>
      </c>
      <c r="D1391" s="38" t="s">
        <v>3723</v>
      </c>
      <c r="E1391" s="38"/>
      <c r="F1391" s="38" t="s">
        <v>3724</v>
      </c>
      <c r="G1391" s="38"/>
      <c r="H1391" s="38"/>
      <c r="I1391" s="44">
        <v>6.06</v>
      </c>
      <c r="J1391" s="16" t="s">
        <v>130</v>
      </c>
      <c r="N1391" s="140" t="s">
        <v>282</v>
      </c>
      <c r="O1391" s="137">
        <v>537</v>
      </c>
    </row>
    <row r="1392" spans="1:15" ht="15" customHeight="1">
      <c r="A1392" s="15" t="str">
        <f t="shared" si="33"/>
        <v>N</v>
      </c>
      <c r="B1392" s="35"/>
      <c r="C1392" s="38" t="s">
        <v>1386</v>
      </c>
      <c r="D1392" s="38" t="s">
        <v>9998</v>
      </c>
      <c r="E1392" s="38"/>
      <c r="F1392" s="38" t="s">
        <v>9999</v>
      </c>
      <c r="G1392" s="38"/>
      <c r="H1392" s="38"/>
      <c r="I1392" s="44">
        <v>26.57</v>
      </c>
      <c r="J1392" s="16" t="s">
        <v>130</v>
      </c>
      <c r="N1392" s="140" t="s">
        <v>283</v>
      </c>
      <c r="O1392" s="137">
        <v>538</v>
      </c>
    </row>
    <row r="1393" spans="1:15" ht="15" customHeight="1">
      <c r="A1393" s="15" t="str">
        <f t="shared" si="33"/>
        <v>N</v>
      </c>
      <c r="B1393" s="35"/>
      <c r="C1393" s="38" t="s">
        <v>1386</v>
      </c>
      <c r="D1393" s="38" t="s">
        <v>3725</v>
      </c>
      <c r="E1393" s="38"/>
      <c r="F1393" s="38" t="s">
        <v>3726</v>
      </c>
      <c r="G1393" s="38"/>
      <c r="H1393" s="38"/>
      <c r="I1393" s="44">
        <v>30.92</v>
      </c>
      <c r="J1393" s="16" t="s">
        <v>130</v>
      </c>
      <c r="N1393" s="136" t="s">
        <v>284</v>
      </c>
      <c r="O1393" s="137">
        <v>539</v>
      </c>
    </row>
    <row r="1394" spans="1:15" ht="15" customHeight="1">
      <c r="A1394" s="15" t="str">
        <f t="shared" si="33"/>
        <v>N</v>
      </c>
      <c r="B1394" s="35"/>
      <c r="C1394" s="38" t="s">
        <v>1386</v>
      </c>
      <c r="D1394" s="38" t="s">
        <v>3727</v>
      </c>
      <c r="E1394" s="38"/>
      <c r="F1394" s="38" t="s">
        <v>3728</v>
      </c>
      <c r="G1394" s="38"/>
      <c r="H1394" s="38"/>
      <c r="I1394" s="44">
        <v>773.4</v>
      </c>
      <c r="J1394" s="16" t="s">
        <v>130</v>
      </c>
      <c r="N1394" s="136" t="s">
        <v>285</v>
      </c>
      <c r="O1394" s="137">
        <v>540</v>
      </c>
    </row>
    <row r="1395" spans="1:15" ht="15" customHeight="1">
      <c r="A1395" s="15" t="str">
        <f t="shared" si="33"/>
        <v>N</v>
      </c>
      <c r="B1395" s="35"/>
      <c r="C1395" s="38" t="s">
        <v>1386</v>
      </c>
      <c r="D1395" s="38" t="s">
        <v>3729</v>
      </c>
      <c r="E1395" s="38"/>
      <c r="F1395" s="38" t="s">
        <v>3730</v>
      </c>
      <c r="G1395" s="38"/>
      <c r="H1395" s="38"/>
      <c r="I1395" s="44">
        <v>14.37</v>
      </c>
      <c r="J1395" s="16" t="s">
        <v>130</v>
      </c>
      <c r="N1395" s="136" t="s">
        <v>286</v>
      </c>
      <c r="O1395" s="137">
        <v>541</v>
      </c>
    </row>
    <row r="1396" spans="1:15" ht="15" customHeight="1">
      <c r="A1396" s="15" t="str">
        <f t="shared" si="33"/>
        <v>N</v>
      </c>
      <c r="B1396" s="35"/>
      <c r="C1396" s="38" t="s">
        <v>1386</v>
      </c>
      <c r="D1396" s="38" t="s">
        <v>3731</v>
      </c>
      <c r="E1396" s="38"/>
      <c r="F1396" s="38" t="s">
        <v>3732</v>
      </c>
      <c r="G1396" s="38"/>
      <c r="H1396" s="38"/>
      <c r="I1396" s="44">
        <v>7.22</v>
      </c>
      <c r="J1396" s="16" t="s">
        <v>130</v>
      </c>
      <c r="N1396" s="136" t="s">
        <v>287</v>
      </c>
      <c r="O1396" s="137">
        <v>542</v>
      </c>
    </row>
    <row r="1397" spans="1:15" ht="15" customHeight="1">
      <c r="A1397" s="15" t="str">
        <f t="shared" si="33"/>
        <v>N</v>
      </c>
      <c r="B1397" s="35"/>
      <c r="C1397" s="38" t="s">
        <v>1386</v>
      </c>
      <c r="D1397" s="38" t="s">
        <v>3733</v>
      </c>
      <c r="E1397" s="38"/>
      <c r="F1397" s="38" t="s">
        <v>3734</v>
      </c>
      <c r="G1397" s="38"/>
      <c r="H1397" s="38"/>
      <c r="I1397" s="44">
        <v>25.74</v>
      </c>
      <c r="J1397" s="16" t="s">
        <v>130</v>
      </c>
      <c r="N1397" s="141" t="s">
        <v>288</v>
      </c>
      <c r="O1397" s="142">
        <v>543</v>
      </c>
    </row>
    <row r="1398" spans="1:15" ht="15" customHeight="1">
      <c r="A1398" s="15" t="str">
        <f t="shared" si="33"/>
        <v>N</v>
      </c>
      <c r="B1398" s="35"/>
      <c r="C1398" s="38" t="s">
        <v>1386</v>
      </c>
      <c r="D1398" s="38" t="s">
        <v>3735</v>
      </c>
      <c r="E1398" s="38"/>
      <c r="F1398" s="38" t="s">
        <v>3736</v>
      </c>
      <c r="G1398" s="38"/>
      <c r="H1398" s="38"/>
      <c r="I1398" s="44">
        <v>59.55</v>
      </c>
      <c r="J1398" s="16" t="s">
        <v>130</v>
      </c>
      <c r="N1398" s="136" t="s">
        <v>289</v>
      </c>
      <c r="O1398" s="137">
        <v>544</v>
      </c>
    </row>
    <row r="1399" spans="1:15" ht="15" customHeight="1">
      <c r="A1399" s="15" t="str">
        <f t="shared" si="33"/>
        <v>N</v>
      </c>
      <c r="B1399" s="35"/>
      <c r="C1399" s="38" t="s">
        <v>1386</v>
      </c>
      <c r="D1399" s="38" t="s">
        <v>3737</v>
      </c>
      <c r="E1399" s="38"/>
      <c r="F1399" s="38" t="s">
        <v>3738</v>
      </c>
      <c r="G1399" s="38"/>
      <c r="H1399" s="38"/>
      <c r="I1399" s="44">
        <v>11.69</v>
      </c>
      <c r="J1399" s="16" t="s">
        <v>130</v>
      </c>
      <c r="N1399" s="136" t="s">
        <v>290</v>
      </c>
      <c r="O1399" s="137">
        <v>545</v>
      </c>
    </row>
    <row r="1400" spans="1:15" ht="15" customHeight="1">
      <c r="A1400" s="15" t="str">
        <f t="shared" si="33"/>
        <v>N</v>
      </c>
      <c r="B1400" s="35"/>
      <c r="C1400" s="38" t="s">
        <v>1386</v>
      </c>
      <c r="D1400" s="38" t="s">
        <v>3739</v>
      </c>
      <c r="E1400" s="38"/>
      <c r="F1400" s="38" t="s">
        <v>3740</v>
      </c>
      <c r="G1400" s="38"/>
      <c r="H1400" s="38"/>
      <c r="I1400" s="44">
        <v>4.92</v>
      </c>
      <c r="J1400" s="16" t="s">
        <v>130</v>
      </c>
      <c r="N1400" s="136" t="s">
        <v>291</v>
      </c>
      <c r="O1400" s="137">
        <v>546</v>
      </c>
    </row>
    <row r="1401" spans="1:15" ht="15" customHeight="1">
      <c r="A1401" s="15" t="str">
        <f t="shared" si="33"/>
        <v>N</v>
      </c>
      <c r="B1401" s="35"/>
      <c r="C1401" s="38" t="s">
        <v>1386</v>
      </c>
      <c r="D1401" s="38" t="s">
        <v>3741</v>
      </c>
      <c r="E1401" s="38"/>
      <c r="F1401" s="38" t="s">
        <v>3742</v>
      </c>
      <c r="G1401" s="38"/>
      <c r="H1401" s="38"/>
      <c r="I1401" s="44">
        <v>5.73</v>
      </c>
      <c r="J1401" s="16" t="s">
        <v>130</v>
      </c>
      <c r="N1401" s="136" t="s">
        <v>292</v>
      </c>
      <c r="O1401" s="137">
        <v>547</v>
      </c>
    </row>
    <row r="1402" spans="1:15" ht="15" customHeight="1">
      <c r="A1402" s="15" t="str">
        <f t="shared" si="33"/>
        <v>N</v>
      </c>
      <c r="B1402" s="35"/>
      <c r="C1402" s="38" t="s">
        <v>1386</v>
      </c>
      <c r="D1402" s="38" t="s">
        <v>3743</v>
      </c>
      <c r="E1402" s="38"/>
      <c r="F1402" s="38" t="s">
        <v>3744</v>
      </c>
      <c r="G1402" s="38"/>
      <c r="H1402" s="38"/>
      <c r="I1402" s="44">
        <v>2.59</v>
      </c>
      <c r="J1402" s="16" t="s">
        <v>130</v>
      </c>
      <c r="N1402" s="136" t="s">
        <v>293</v>
      </c>
      <c r="O1402" s="137">
        <v>548</v>
      </c>
    </row>
    <row r="1403" spans="1:15" ht="15" customHeight="1">
      <c r="A1403" s="15" t="str">
        <f t="shared" si="33"/>
        <v>N</v>
      </c>
      <c r="B1403" s="35"/>
      <c r="C1403" s="38" t="s">
        <v>1386</v>
      </c>
      <c r="D1403" s="38" t="s">
        <v>3745</v>
      </c>
      <c r="E1403" s="38"/>
      <c r="F1403" s="38" t="s">
        <v>3746</v>
      </c>
      <c r="G1403" s="38"/>
      <c r="H1403" s="38"/>
      <c r="I1403" s="44">
        <v>46.61</v>
      </c>
      <c r="J1403" s="16" t="s">
        <v>130</v>
      </c>
      <c r="N1403" s="136" t="s">
        <v>294</v>
      </c>
      <c r="O1403" s="137">
        <v>549</v>
      </c>
    </row>
    <row r="1404" spans="1:15" ht="15" customHeight="1">
      <c r="A1404" s="15" t="str">
        <f t="shared" si="33"/>
        <v>N</v>
      </c>
      <c r="B1404" s="35"/>
      <c r="C1404" s="38" t="s">
        <v>1386</v>
      </c>
      <c r="D1404" s="38" t="s">
        <v>10000</v>
      </c>
      <c r="E1404" s="38"/>
      <c r="F1404" s="38" t="s">
        <v>10001</v>
      </c>
      <c r="G1404" s="38"/>
      <c r="H1404" s="38"/>
      <c r="I1404" s="44">
        <v>15.94</v>
      </c>
      <c r="J1404" s="16" t="s">
        <v>130</v>
      </c>
      <c r="N1404" s="136" t="s">
        <v>295</v>
      </c>
      <c r="O1404" s="137">
        <v>553</v>
      </c>
    </row>
    <row r="1405" spans="1:15" ht="15" customHeight="1">
      <c r="A1405" s="15" t="str">
        <f t="shared" si="33"/>
        <v>N</v>
      </c>
      <c r="B1405" s="35"/>
      <c r="C1405" s="38" t="s">
        <v>1386</v>
      </c>
      <c r="D1405" s="38" t="s">
        <v>3747</v>
      </c>
      <c r="E1405" s="38"/>
      <c r="F1405" s="38" t="s">
        <v>3748</v>
      </c>
      <c r="G1405" s="38"/>
      <c r="H1405" s="38"/>
      <c r="I1405" s="44">
        <v>5.04</v>
      </c>
      <c r="J1405" s="16" t="s">
        <v>130</v>
      </c>
      <c r="N1405" s="136" t="s">
        <v>296</v>
      </c>
      <c r="O1405" s="137">
        <v>554</v>
      </c>
    </row>
    <row r="1406" spans="1:15" ht="15" customHeight="1">
      <c r="A1406" s="15" t="str">
        <f t="shared" si="33"/>
        <v>N</v>
      </c>
      <c r="B1406" s="35"/>
      <c r="C1406" s="38" t="s">
        <v>1386</v>
      </c>
      <c r="D1406" s="38" t="s">
        <v>3749</v>
      </c>
      <c r="E1406" s="38"/>
      <c r="F1406" s="38" t="s">
        <v>3750</v>
      </c>
      <c r="G1406" s="38"/>
      <c r="H1406" s="38"/>
      <c r="I1406" s="44">
        <v>6.56</v>
      </c>
      <c r="J1406" s="16" t="s">
        <v>130</v>
      </c>
      <c r="N1406" s="136" t="s">
        <v>297</v>
      </c>
      <c r="O1406" s="137">
        <v>555</v>
      </c>
    </row>
    <row r="1407" spans="1:15" ht="15" customHeight="1">
      <c r="A1407" s="15" t="str">
        <f t="shared" si="33"/>
        <v>N</v>
      </c>
      <c r="B1407" s="35"/>
      <c r="C1407" s="38" t="s">
        <v>1386</v>
      </c>
      <c r="D1407" s="38" t="s">
        <v>3751</v>
      </c>
      <c r="E1407" s="38"/>
      <c r="F1407" s="38" t="s">
        <v>3752</v>
      </c>
      <c r="G1407" s="38"/>
      <c r="H1407" s="38"/>
      <c r="I1407" s="44">
        <v>6.36</v>
      </c>
      <c r="J1407" s="16" t="s">
        <v>130</v>
      </c>
      <c r="N1407" s="136" t="s">
        <v>298</v>
      </c>
      <c r="O1407" s="137">
        <v>556</v>
      </c>
    </row>
    <row r="1408" spans="1:15" ht="15" customHeight="1">
      <c r="A1408" s="15" t="str">
        <f t="shared" si="33"/>
        <v>N</v>
      </c>
      <c r="B1408" s="35"/>
      <c r="C1408" s="38" t="s">
        <v>1386</v>
      </c>
      <c r="D1408" s="38" t="s">
        <v>3753</v>
      </c>
      <c r="E1408" s="38"/>
      <c r="F1408" s="38" t="s">
        <v>3754</v>
      </c>
      <c r="G1408" s="38"/>
      <c r="H1408" s="38"/>
      <c r="I1408" s="44">
        <v>4.32</v>
      </c>
      <c r="J1408" s="16" t="s">
        <v>130</v>
      </c>
      <c r="N1408" s="141" t="s">
        <v>299</v>
      </c>
      <c r="O1408" s="137">
        <v>557</v>
      </c>
    </row>
    <row r="1409" spans="1:15" ht="15" customHeight="1">
      <c r="A1409" s="15" t="str">
        <f t="shared" si="33"/>
        <v>N</v>
      </c>
      <c r="B1409" s="35"/>
      <c r="C1409" s="38" t="s">
        <v>1386</v>
      </c>
      <c r="D1409" s="38" t="s">
        <v>10002</v>
      </c>
      <c r="E1409" s="38"/>
      <c r="F1409" s="38" t="s">
        <v>10003</v>
      </c>
      <c r="G1409" s="38"/>
      <c r="H1409" s="38"/>
      <c r="I1409" s="44">
        <v>16.96</v>
      </c>
      <c r="J1409" s="16" t="s">
        <v>130</v>
      </c>
      <c r="N1409" s="141" t="s">
        <v>300</v>
      </c>
      <c r="O1409" s="137">
        <v>558</v>
      </c>
    </row>
    <row r="1410" spans="1:15" ht="15" customHeight="1">
      <c r="A1410" s="15" t="str">
        <f t="shared" si="33"/>
        <v>N</v>
      </c>
      <c r="B1410" s="35"/>
      <c r="C1410" s="38" t="s">
        <v>1386</v>
      </c>
      <c r="D1410" s="38" t="s">
        <v>3755</v>
      </c>
      <c r="E1410" s="38"/>
      <c r="F1410" s="38" t="s">
        <v>3756</v>
      </c>
      <c r="G1410" s="38"/>
      <c r="H1410" s="38"/>
      <c r="I1410" s="44">
        <v>205.41</v>
      </c>
      <c r="J1410" s="16" t="s">
        <v>130</v>
      </c>
      <c r="N1410" s="136" t="s">
        <v>301</v>
      </c>
      <c r="O1410" s="137">
        <v>559</v>
      </c>
    </row>
    <row r="1411" spans="1:15" ht="15" customHeight="1">
      <c r="A1411" s="15" t="str">
        <f t="shared" si="33"/>
        <v>N</v>
      </c>
      <c r="B1411" s="35"/>
      <c r="C1411" s="38" t="s">
        <v>1386</v>
      </c>
      <c r="D1411" s="38" t="s">
        <v>3757</v>
      </c>
      <c r="E1411" s="38"/>
      <c r="F1411" s="38" t="s">
        <v>3758</v>
      </c>
      <c r="G1411" s="38"/>
      <c r="H1411" s="38"/>
      <c r="I1411" s="44">
        <v>2.62</v>
      </c>
      <c r="J1411" s="16" t="s">
        <v>130</v>
      </c>
      <c r="N1411" s="136" t="s">
        <v>302</v>
      </c>
      <c r="O1411" s="137">
        <v>560</v>
      </c>
    </row>
    <row r="1412" spans="1:15" ht="15" customHeight="1">
      <c r="A1412" s="15" t="str">
        <f t="shared" si="33"/>
        <v>N</v>
      </c>
      <c r="B1412" s="35"/>
      <c r="C1412" s="38" t="s">
        <v>1386</v>
      </c>
      <c r="D1412" s="38" t="s">
        <v>3759</v>
      </c>
      <c r="E1412" s="38"/>
      <c r="F1412" s="38" t="s">
        <v>3760</v>
      </c>
      <c r="G1412" s="38"/>
      <c r="H1412" s="38"/>
      <c r="I1412" s="44">
        <v>5.7</v>
      </c>
      <c r="J1412" s="16" t="s">
        <v>130</v>
      </c>
      <c r="N1412" s="136" t="s">
        <v>303</v>
      </c>
      <c r="O1412" s="137">
        <v>561</v>
      </c>
    </row>
    <row r="1413" spans="1:15" ht="15" customHeight="1">
      <c r="A1413" s="15" t="str">
        <f t="shared" si="33"/>
        <v>N</v>
      </c>
      <c r="B1413" s="35"/>
      <c r="C1413" s="38" t="s">
        <v>1386</v>
      </c>
      <c r="D1413" s="38" t="s">
        <v>3761</v>
      </c>
      <c r="E1413" s="38"/>
      <c r="F1413" s="38" t="s">
        <v>3762</v>
      </c>
      <c r="G1413" s="38"/>
      <c r="H1413" s="38"/>
      <c r="I1413" s="44">
        <v>23.37</v>
      </c>
      <c r="J1413" s="16" t="s">
        <v>130</v>
      </c>
      <c r="N1413" s="136" t="s">
        <v>304</v>
      </c>
      <c r="O1413" s="137">
        <v>562</v>
      </c>
    </row>
    <row r="1414" spans="1:15" ht="15" customHeight="1">
      <c r="A1414" s="15" t="str">
        <f t="shared" si="33"/>
        <v>N</v>
      </c>
      <c r="B1414" s="35"/>
      <c r="C1414" s="38" t="s">
        <v>1386</v>
      </c>
      <c r="D1414" s="38" t="s">
        <v>3763</v>
      </c>
      <c r="E1414" s="38"/>
      <c r="F1414" s="38" t="s">
        <v>3764</v>
      </c>
      <c r="G1414" s="38"/>
      <c r="H1414" s="38"/>
      <c r="I1414" s="44">
        <v>68.45</v>
      </c>
      <c r="J1414" s="16" t="s">
        <v>130</v>
      </c>
      <c r="N1414" s="140" t="s">
        <v>305</v>
      </c>
      <c r="O1414" s="137">
        <v>563</v>
      </c>
    </row>
    <row r="1415" spans="1:15" ht="15" customHeight="1">
      <c r="A1415" s="15" t="str">
        <f t="shared" si="33"/>
        <v>N</v>
      </c>
      <c r="B1415" s="35"/>
      <c r="C1415" s="38" t="s">
        <v>1386</v>
      </c>
      <c r="D1415" s="38" t="s">
        <v>3765</v>
      </c>
      <c r="E1415" s="38"/>
      <c r="F1415" s="38" t="s">
        <v>3766</v>
      </c>
      <c r="G1415" s="38"/>
      <c r="H1415" s="38"/>
      <c r="I1415" s="44">
        <v>10.44</v>
      </c>
      <c r="J1415" s="16" t="s">
        <v>130</v>
      </c>
      <c r="N1415" s="140" t="s">
        <v>306</v>
      </c>
      <c r="O1415" s="137">
        <v>564</v>
      </c>
    </row>
    <row r="1416" spans="1:15" ht="15" customHeight="1">
      <c r="A1416" s="15" t="str">
        <f t="shared" si="33"/>
        <v>N</v>
      </c>
      <c r="B1416" s="35"/>
      <c r="C1416" s="38" t="s">
        <v>1386</v>
      </c>
      <c r="D1416" s="38" t="s">
        <v>3767</v>
      </c>
      <c r="E1416" s="38"/>
      <c r="F1416" s="38" t="s">
        <v>3768</v>
      </c>
      <c r="G1416" s="38"/>
      <c r="H1416" s="38"/>
      <c r="I1416" s="44">
        <v>5.91</v>
      </c>
      <c r="J1416" s="16" t="s">
        <v>130</v>
      </c>
      <c r="N1416" s="140" t="s">
        <v>307</v>
      </c>
      <c r="O1416" s="137">
        <v>565</v>
      </c>
    </row>
    <row r="1417" spans="1:15" ht="15" customHeight="1">
      <c r="A1417" s="15" t="str">
        <f t="shared" si="33"/>
        <v>N</v>
      </c>
      <c r="B1417" s="35"/>
      <c r="C1417" s="38" t="s">
        <v>1386</v>
      </c>
      <c r="D1417" s="38" t="s">
        <v>3769</v>
      </c>
      <c r="E1417" s="38"/>
      <c r="F1417" s="38" t="s">
        <v>3770</v>
      </c>
      <c r="G1417" s="38"/>
      <c r="H1417" s="38"/>
      <c r="I1417" s="44">
        <v>22</v>
      </c>
      <c r="J1417" s="16" t="s">
        <v>130</v>
      </c>
      <c r="N1417" s="140" t="s">
        <v>308</v>
      </c>
      <c r="O1417" s="137">
        <v>566</v>
      </c>
    </row>
    <row r="1418" spans="1:15" ht="15" customHeight="1">
      <c r="A1418" s="15" t="str">
        <f t="shared" si="33"/>
        <v>N</v>
      </c>
      <c r="B1418" s="35"/>
      <c r="C1418" s="38" t="s">
        <v>1386</v>
      </c>
      <c r="D1418" s="38" t="s">
        <v>3771</v>
      </c>
      <c r="E1418" s="38"/>
      <c r="F1418" s="38" t="s">
        <v>3772</v>
      </c>
      <c r="G1418" s="38"/>
      <c r="H1418" s="38"/>
      <c r="I1418" s="44">
        <v>6.57</v>
      </c>
      <c r="J1418" s="16" t="s">
        <v>130</v>
      </c>
      <c r="N1418" s="136" t="s">
        <v>309</v>
      </c>
      <c r="O1418" s="137">
        <v>567</v>
      </c>
    </row>
    <row r="1419" spans="1:15" ht="15" customHeight="1">
      <c r="A1419" s="15" t="str">
        <f t="shared" si="33"/>
        <v>N</v>
      </c>
      <c r="B1419" s="35"/>
      <c r="C1419" s="38" t="s">
        <v>1386</v>
      </c>
      <c r="D1419" s="38" t="s">
        <v>3773</v>
      </c>
      <c r="E1419" s="38"/>
      <c r="F1419" s="38" t="s">
        <v>3774</v>
      </c>
      <c r="G1419" s="38"/>
      <c r="H1419" s="38"/>
      <c r="I1419" s="44">
        <v>11.99</v>
      </c>
      <c r="J1419" s="16" t="s">
        <v>130</v>
      </c>
      <c r="N1419" s="140" t="s">
        <v>310</v>
      </c>
      <c r="O1419" s="137">
        <v>568</v>
      </c>
    </row>
    <row r="1420" spans="1:15" ht="15" customHeight="1">
      <c r="A1420" s="15" t="str">
        <f t="shared" si="33"/>
        <v>N</v>
      </c>
      <c r="B1420" s="35"/>
      <c r="C1420" s="38" t="s">
        <v>1386</v>
      </c>
      <c r="D1420" s="38" t="s">
        <v>3775</v>
      </c>
      <c r="E1420" s="38"/>
      <c r="F1420" s="38" t="s">
        <v>3776</v>
      </c>
      <c r="G1420" s="38"/>
      <c r="H1420" s="38"/>
      <c r="I1420" s="44">
        <v>11.62</v>
      </c>
      <c r="J1420" s="16" t="s">
        <v>130</v>
      </c>
      <c r="N1420" s="136" t="s">
        <v>311</v>
      </c>
      <c r="O1420" s="137">
        <v>569</v>
      </c>
    </row>
    <row r="1421" spans="1:15" ht="15" customHeight="1">
      <c r="A1421" s="15" t="str">
        <f t="shared" si="33"/>
        <v>N</v>
      </c>
      <c r="B1421" s="35"/>
      <c r="C1421" s="38" t="s">
        <v>1386</v>
      </c>
      <c r="D1421" s="38" t="s">
        <v>3777</v>
      </c>
      <c r="E1421" s="38"/>
      <c r="F1421" s="38" t="s">
        <v>3778</v>
      </c>
      <c r="G1421" s="38"/>
      <c r="H1421" s="38"/>
      <c r="I1421" s="44">
        <v>18.18</v>
      </c>
      <c r="J1421" s="16" t="s">
        <v>130</v>
      </c>
      <c r="N1421" s="136" t="s">
        <v>312</v>
      </c>
      <c r="O1421" s="137">
        <v>570</v>
      </c>
    </row>
    <row r="1422" spans="1:15" ht="15" customHeight="1">
      <c r="A1422" s="15" t="str">
        <f t="shared" si="33"/>
        <v>N</v>
      </c>
      <c r="B1422" s="35"/>
      <c r="C1422" s="38" t="s">
        <v>1386</v>
      </c>
      <c r="D1422" s="38" t="s">
        <v>3779</v>
      </c>
      <c r="E1422" s="38"/>
      <c r="F1422" s="38" t="s">
        <v>3780</v>
      </c>
      <c r="G1422" s="38"/>
      <c r="H1422" s="38"/>
      <c r="I1422" s="44">
        <v>4.05</v>
      </c>
      <c r="J1422" s="16" t="s">
        <v>130</v>
      </c>
      <c r="N1422" s="136" t="s">
        <v>313</v>
      </c>
      <c r="O1422" s="137">
        <v>571</v>
      </c>
    </row>
    <row r="1423" spans="1:15" ht="15" customHeight="1">
      <c r="A1423" s="15" t="str">
        <f t="shared" si="33"/>
        <v>N</v>
      </c>
      <c r="B1423" s="35"/>
      <c r="C1423" s="38" t="s">
        <v>1386</v>
      </c>
      <c r="D1423" s="38" t="s">
        <v>3781</v>
      </c>
      <c r="E1423" s="38"/>
      <c r="F1423" s="38" t="s">
        <v>3782</v>
      </c>
      <c r="G1423" s="38"/>
      <c r="H1423" s="38"/>
      <c r="I1423" s="44">
        <v>22.65</v>
      </c>
      <c r="J1423" s="16" t="s">
        <v>130</v>
      </c>
      <c r="N1423" s="136" t="s">
        <v>314</v>
      </c>
      <c r="O1423" s="137">
        <v>572</v>
      </c>
    </row>
    <row r="1424" spans="1:15" ht="15" customHeight="1">
      <c r="A1424" s="15" t="str">
        <f t="shared" si="33"/>
        <v>N</v>
      </c>
      <c r="B1424" s="35"/>
      <c r="C1424" s="38" t="s">
        <v>1386</v>
      </c>
      <c r="D1424" s="38" t="s">
        <v>3783</v>
      </c>
      <c r="E1424" s="38"/>
      <c r="F1424" s="38" t="s">
        <v>3784</v>
      </c>
      <c r="G1424" s="38"/>
      <c r="H1424" s="38"/>
      <c r="I1424" s="44">
        <v>115.22</v>
      </c>
      <c r="J1424" s="16" t="s">
        <v>130</v>
      </c>
      <c r="N1424" s="136" t="s">
        <v>315</v>
      </c>
      <c r="O1424" s="137">
        <v>573</v>
      </c>
    </row>
    <row r="1425" spans="1:15" ht="15" customHeight="1">
      <c r="A1425" s="15" t="str">
        <f t="shared" si="33"/>
        <v>N</v>
      </c>
      <c r="B1425" s="35"/>
      <c r="C1425" s="38" t="s">
        <v>1386</v>
      </c>
      <c r="D1425" s="38" t="s">
        <v>3785</v>
      </c>
      <c r="E1425" s="38"/>
      <c r="F1425" s="38" t="s">
        <v>3786</v>
      </c>
      <c r="G1425" s="38"/>
      <c r="H1425" s="38"/>
      <c r="I1425" s="44">
        <v>26.35</v>
      </c>
      <c r="J1425" s="16" t="s">
        <v>130</v>
      </c>
      <c r="N1425" s="136" t="s">
        <v>316</v>
      </c>
      <c r="O1425" s="137">
        <v>574</v>
      </c>
    </row>
    <row r="1426" spans="1:15" ht="15" customHeight="1">
      <c r="A1426" s="15" t="str">
        <f t="shared" si="33"/>
        <v>N</v>
      </c>
      <c r="B1426" s="35"/>
      <c r="C1426" s="38" t="s">
        <v>1386</v>
      </c>
      <c r="D1426" s="38" t="s">
        <v>3787</v>
      </c>
      <c r="E1426" s="38"/>
      <c r="F1426" s="38" t="s">
        <v>3788</v>
      </c>
      <c r="G1426" s="38"/>
      <c r="H1426" s="38"/>
      <c r="I1426" s="44">
        <v>67.73</v>
      </c>
      <c r="J1426" s="16" t="s">
        <v>130</v>
      </c>
      <c r="N1426" s="136" t="s">
        <v>317</v>
      </c>
      <c r="O1426" s="137">
        <v>575</v>
      </c>
    </row>
    <row r="1427" spans="1:15" ht="15" customHeight="1">
      <c r="A1427" s="15" t="str">
        <f t="shared" si="33"/>
        <v>N</v>
      </c>
      <c r="B1427" s="35"/>
      <c r="C1427" s="38" t="s">
        <v>1386</v>
      </c>
      <c r="D1427" s="38" t="s">
        <v>3789</v>
      </c>
      <c r="E1427" s="38"/>
      <c r="F1427" s="38" t="s">
        <v>3790</v>
      </c>
      <c r="G1427" s="38"/>
      <c r="H1427" s="38"/>
      <c r="I1427" s="44">
        <v>22.58</v>
      </c>
      <c r="J1427" s="16" t="s">
        <v>130</v>
      </c>
      <c r="N1427" s="136" t="s">
        <v>318</v>
      </c>
      <c r="O1427" s="137">
        <v>576</v>
      </c>
    </row>
    <row r="1428" spans="1:15" ht="15" customHeight="1">
      <c r="A1428" s="15" t="str">
        <f t="shared" si="33"/>
        <v>N</v>
      </c>
      <c r="B1428" s="35"/>
      <c r="C1428" s="38" t="s">
        <v>1386</v>
      </c>
      <c r="D1428" s="38" t="s">
        <v>3791</v>
      </c>
      <c r="E1428" s="38"/>
      <c r="F1428" s="38" t="s">
        <v>3792</v>
      </c>
      <c r="G1428" s="38"/>
      <c r="H1428" s="38"/>
      <c r="I1428" s="44">
        <v>160.41</v>
      </c>
      <c r="J1428" s="16" t="s">
        <v>130</v>
      </c>
      <c r="N1428" s="136" t="s">
        <v>319</v>
      </c>
      <c r="O1428" s="137">
        <v>577</v>
      </c>
    </row>
    <row r="1429" spans="1:15" ht="15" customHeight="1">
      <c r="A1429" s="15" t="str">
        <f t="shared" si="33"/>
        <v>N</v>
      </c>
      <c r="B1429" s="35"/>
      <c r="C1429" s="38" t="s">
        <v>1386</v>
      </c>
      <c r="D1429" s="38" t="s">
        <v>3793</v>
      </c>
      <c r="E1429" s="38"/>
      <c r="F1429" s="38" t="s">
        <v>3794</v>
      </c>
      <c r="G1429" s="38"/>
      <c r="H1429" s="38"/>
      <c r="I1429" s="44">
        <v>10.78</v>
      </c>
      <c r="J1429" s="16" t="s">
        <v>130</v>
      </c>
      <c r="N1429" s="136" t="s">
        <v>320</v>
      </c>
      <c r="O1429" s="137">
        <v>578</v>
      </c>
    </row>
    <row r="1430" spans="1:15" ht="15" customHeight="1">
      <c r="A1430" s="15" t="str">
        <f t="shared" si="33"/>
        <v>N</v>
      </c>
      <c r="B1430" s="35"/>
      <c r="C1430" s="38" t="s">
        <v>1386</v>
      </c>
      <c r="D1430" s="38" t="s">
        <v>10004</v>
      </c>
      <c r="E1430" s="38"/>
      <c r="F1430" s="38" t="s">
        <v>10005</v>
      </c>
      <c r="G1430" s="38"/>
      <c r="H1430" s="38"/>
      <c r="I1430" s="44">
        <v>3.88</v>
      </c>
      <c r="J1430" s="16" t="s">
        <v>130</v>
      </c>
      <c r="N1430" s="136" t="s">
        <v>321</v>
      </c>
      <c r="O1430" s="137">
        <v>579</v>
      </c>
    </row>
    <row r="1431" spans="1:15" ht="15" customHeight="1">
      <c r="A1431" s="15" t="str">
        <f t="shared" si="33"/>
        <v>N</v>
      </c>
      <c r="B1431" s="35"/>
      <c r="C1431" s="38" t="s">
        <v>1386</v>
      </c>
      <c r="D1431" s="38" t="s">
        <v>3795</v>
      </c>
      <c r="E1431" s="38"/>
      <c r="F1431" s="38" t="s">
        <v>3796</v>
      </c>
      <c r="G1431" s="38"/>
      <c r="H1431" s="38"/>
      <c r="I1431" s="44">
        <v>5.85</v>
      </c>
      <c r="J1431" s="16" t="s">
        <v>130</v>
      </c>
      <c r="N1431" s="136" t="s">
        <v>322</v>
      </c>
      <c r="O1431" s="137">
        <v>580</v>
      </c>
    </row>
    <row r="1432" spans="1:15" ht="15" customHeight="1">
      <c r="A1432" s="15" t="str">
        <f t="shared" si="33"/>
        <v>N</v>
      </c>
      <c r="B1432" s="35"/>
      <c r="C1432" s="38" t="s">
        <v>1386</v>
      </c>
      <c r="D1432" s="38" t="s">
        <v>3797</v>
      </c>
      <c r="E1432" s="38"/>
      <c r="F1432" s="38" t="s">
        <v>3798</v>
      </c>
      <c r="G1432" s="38"/>
      <c r="H1432" s="38"/>
      <c r="I1432" s="44">
        <v>2.37</v>
      </c>
      <c r="J1432" s="16" t="s">
        <v>130</v>
      </c>
      <c r="N1432" s="136" t="s">
        <v>323</v>
      </c>
      <c r="O1432" s="137">
        <v>581</v>
      </c>
    </row>
    <row r="1433" spans="1:15" ht="15" customHeight="1">
      <c r="A1433" s="15" t="str">
        <f t="shared" ref="A1433:A1496" si="34">IFERROR((VLOOKUP(J1433,N:O,2,0)),0)</f>
        <v>N</v>
      </c>
      <c r="B1433" s="35"/>
      <c r="C1433" s="38" t="s">
        <v>1386</v>
      </c>
      <c r="D1433" s="38" t="s">
        <v>3799</v>
      </c>
      <c r="E1433" s="38"/>
      <c r="F1433" s="38" t="s">
        <v>3800</v>
      </c>
      <c r="G1433" s="38"/>
      <c r="H1433" s="38"/>
      <c r="I1433" s="44">
        <v>4.68</v>
      </c>
      <c r="J1433" s="16" t="s">
        <v>130</v>
      </c>
      <c r="N1433" s="141" t="s">
        <v>324</v>
      </c>
      <c r="O1433" s="142">
        <v>582</v>
      </c>
    </row>
    <row r="1434" spans="1:15" ht="15" customHeight="1">
      <c r="A1434" s="15" t="str">
        <f t="shared" si="34"/>
        <v>N</v>
      </c>
      <c r="B1434" s="35"/>
      <c r="C1434" s="38" t="s">
        <v>1386</v>
      </c>
      <c r="D1434" s="38" t="s">
        <v>3801</v>
      </c>
      <c r="E1434" s="38"/>
      <c r="F1434" s="38" t="s">
        <v>3802</v>
      </c>
      <c r="G1434" s="38"/>
      <c r="H1434" s="38"/>
      <c r="I1434" s="44">
        <v>25.1</v>
      </c>
      <c r="J1434" s="16" t="s">
        <v>130</v>
      </c>
      <c r="N1434" s="136" t="s">
        <v>325</v>
      </c>
      <c r="O1434" s="137">
        <v>583</v>
      </c>
    </row>
    <row r="1435" spans="1:15" ht="15" customHeight="1">
      <c r="A1435" s="15" t="str">
        <f t="shared" si="34"/>
        <v>N</v>
      </c>
      <c r="B1435" s="35"/>
      <c r="C1435" s="38" t="s">
        <v>1386</v>
      </c>
      <c r="D1435" s="38" t="s">
        <v>3803</v>
      </c>
      <c r="E1435" s="38"/>
      <c r="F1435" s="38" t="s">
        <v>3804</v>
      </c>
      <c r="G1435" s="38"/>
      <c r="H1435" s="38"/>
      <c r="I1435" s="44">
        <v>197.53</v>
      </c>
      <c r="J1435" s="16" t="s">
        <v>130</v>
      </c>
      <c r="N1435" s="136" t="s">
        <v>326</v>
      </c>
      <c r="O1435" s="137">
        <v>584</v>
      </c>
    </row>
    <row r="1436" spans="1:15" ht="15" customHeight="1">
      <c r="A1436" s="15" t="str">
        <f t="shared" si="34"/>
        <v>N</v>
      </c>
      <c r="B1436" s="35"/>
      <c r="C1436" s="38" t="s">
        <v>1386</v>
      </c>
      <c r="D1436" s="38" t="s">
        <v>3805</v>
      </c>
      <c r="E1436" s="38"/>
      <c r="F1436" s="38" t="s">
        <v>3806</v>
      </c>
      <c r="G1436" s="38"/>
      <c r="H1436" s="38"/>
      <c r="I1436" s="44">
        <v>3.75</v>
      </c>
      <c r="J1436" s="16" t="s">
        <v>130</v>
      </c>
      <c r="N1436" s="136" t="s">
        <v>327</v>
      </c>
      <c r="O1436" s="137">
        <v>585</v>
      </c>
    </row>
    <row r="1437" spans="1:15" ht="15" customHeight="1">
      <c r="A1437" s="15" t="str">
        <f t="shared" si="34"/>
        <v>N</v>
      </c>
      <c r="B1437" s="35"/>
      <c r="C1437" s="38" t="s">
        <v>1386</v>
      </c>
      <c r="D1437" s="38" t="s">
        <v>3807</v>
      </c>
      <c r="E1437" s="38"/>
      <c r="F1437" s="38" t="s">
        <v>3808</v>
      </c>
      <c r="G1437" s="38"/>
      <c r="H1437" s="38"/>
      <c r="I1437" s="44">
        <v>90.65</v>
      </c>
      <c r="J1437" s="16" t="s">
        <v>130</v>
      </c>
      <c r="N1437" s="136" t="s">
        <v>328</v>
      </c>
      <c r="O1437" s="137">
        <v>586</v>
      </c>
    </row>
    <row r="1438" spans="1:15" ht="15" customHeight="1">
      <c r="A1438" s="15" t="str">
        <f t="shared" si="34"/>
        <v>N</v>
      </c>
      <c r="B1438" s="35"/>
      <c r="C1438" s="38" t="s">
        <v>1386</v>
      </c>
      <c r="D1438" s="38" t="s">
        <v>10006</v>
      </c>
      <c r="E1438" s="38"/>
      <c r="F1438" s="38" t="s">
        <v>10007</v>
      </c>
      <c r="G1438" s="38"/>
      <c r="H1438" s="38"/>
      <c r="I1438" s="44">
        <v>13.44</v>
      </c>
      <c r="J1438" s="16" t="s">
        <v>130</v>
      </c>
      <c r="N1438" s="136" t="s">
        <v>329</v>
      </c>
      <c r="O1438" s="137">
        <v>587</v>
      </c>
    </row>
    <row r="1439" spans="1:15" ht="15" customHeight="1">
      <c r="A1439" s="15" t="str">
        <f t="shared" si="34"/>
        <v>N</v>
      </c>
      <c r="B1439" s="35"/>
      <c r="C1439" s="38" t="s">
        <v>1386</v>
      </c>
      <c r="D1439" s="38" t="s">
        <v>3809</v>
      </c>
      <c r="E1439" s="38"/>
      <c r="F1439" s="38" t="s">
        <v>3810</v>
      </c>
      <c r="G1439" s="38"/>
      <c r="H1439" s="38"/>
      <c r="I1439" s="44">
        <v>3.65</v>
      </c>
      <c r="J1439" s="16" t="s">
        <v>130</v>
      </c>
      <c r="N1439" s="136" t="s">
        <v>328</v>
      </c>
      <c r="O1439" s="137">
        <v>588</v>
      </c>
    </row>
    <row r="1440" spans="1:15" ht="15" customHeight="1">
      <c r="A1440" s="15" t="str">
        <f t="shared" si="34"/>
        <v>N</v>
      </c>
      <c r="B1440" s="35"/>
      <c r="C1440" s="38" t="s">
        <v>1386</v>
      </c>
      <c r="D1440" s="38" t="s">
        <v>3811</v>
      </c>
      <c r="E1440" s="38"/>
      <c r="F1440" s="38" t="s">
        <v>3812</v>
      </c>
      <c r="G1440" s="38"/>
      <c r="H1440" s="38"/>
      <c r="I1440" s="44">
        <v>1.37</v>
      </c>
      <c r="J1440" s="16" t="s">
        <v>130</v>
      </c>
      <c r="N1440" s="136" t="s">
        <v>330</v>
      </c>
      <c r="O1440" s="137">
        <v>601</v>
      </c>
    </row>
    <row r="1441" spans="1:15" ht="15" customHeight="1">
      <c r="A1441" s="15" t="str">
        <f t="shared" si="34"/>
        <v>N</v>
      </c>
      <c r="B1441" s="35"/>
      <c r="C1441" s="38" t="s">
        <v>1386</v>
      </c>
      <c r="D1441" s="38" t="s">
        <v>3813</v>
      </c>
      <c r="E1441" s="38"/>
      <c r="F1441" s="38" t="s">
        <v>3814</v>
      </c>
      <c r="G1441" s="38"/>
      <c r="H1441" s="38"/>
      <c r="I1441" s="44">
        <v>12</v>
      </c>
      <c r="J1441" s="16" t="s">
        <v>130</v>
      </c>
      <c r="N1441" s="136" t="s">
        <v>331</v>
      </c>
      <c r="O1441" s="137">
        <v>602</v>
      </c>
    </row>
    <row r="1442" spans="1:15" ht="15" customHeight="1">
      <c r="A1442" s="15" t="str">
        <f t="shared" si="34"/>
        <v>N</v>
      </c>
      <c r="B1442" s="35"/>
      <c r="C1442" s="38" t="s">
        <v>1386</v>
      </c>
      <c r="D1442" s="38" t="s">
        <v>10008</v>
      </c>
      <c r="E1442" s="38"/>
      <c r="F1442" s="38" t="s">
        <v>10009</v>
      </c>
      <c r="G1442" s="38"/>
      <c r="H1442" s="38"/>
      <c r="I1442" s="44">
        <v>3.36</v>
      </c>
      <c r="J1442" s="16" t="s">
        <v>130</v>
      </c>
      <c r="N1442" s="141" t="s">
        <v>332</v>
      </c>
      <c r="O1442" s="142">
        <v>603</v>
      </c>
    </row>
    <row r="1443" spans="1:15" ht="15" customHeight="1">
      <c r="A1443" s="15" t="str">
        <f t="shared" si="34"/>
        <v>N</v>
      </c>
      <c r="B1443" s="35"/>
      <c r="C1443" s="38" t="s">
        <v>1386</v>
      </c>
      <c r="D1443" s="38" t="s">
        <v>3815</v>
      </c>
      <c r="E1443" s="38"/>
      <c r="F1443" s="38" t="s">
        <v>3816</v>
      </c>
      <c r="G1443" s="38"/>
      <c r="H1443" s="38"/>
      <c r="I1443" s="44">
        <v>5.04</v>
      </c>
      <c r="J1443" s="16" t="s">
        <v>130</v>
      </c>
      <c r="N1443" s="136" t="s">
        <v>333</v>
      </c>
      <c r="O1443" s="137">
        <v>604</v>
      </c>
    </row>
    <row r="1444" spans="1:15" ht="15" customHeight="1">
      <c r="A1444" s="15" t="str">
        <f t="shared" si="34"/>
        <v>N</v>
      </c>
      <c r="B1444" s="35"/>
      <c r="C1444" s="38" t="s">
        <v>1386</v>
      </c>
      <c r="D1444" s="38" t="s">
        <v>3817</v>
      </c>
      <c r="E1444" s="38"/>
      <c r="F1444" s="38" t="s">
        <v>3818</v>
      </c>
      <c r="G1444" s="38"/>
      <c r="H1444" s="38"/>
      <c r="I1444" s="44">
        <v>16.12</v>
      </c>
      <c r="J1444" s="16" t="s">
        <v>130</v>
      </c>
      <c r="N1444" s="136" t="s">
        <v>334</v>
      </c>
      <c r="O1444" s="137">
        <v>605</v>
      </c>
    </row>
    <row r="1445" spans="1:15" ht="15" customHeight="1">
      <c r="A1445" s="15" t="str">
        <f t="shared" si="34"/>
        <v>N</v>
      </c>
      <c r="B1445" s="35"/>
      <c r="C1445" s="38" t="s">
        <v>1386</v>
      </c>
      <c r="D1445" s="38" t="s">
        <v>3819</v>
      </c>
      <c r="E1445" s="38"/>
      <c r="F1445" s="38" t="s">
        <v>3820</v>
      </c>
      <c r="G1445" s="38"/>
      <c r="H1445" s="38"/>
      <c r="I1445" s="44">
        <v>109.4</v>
      </c>
      <c r="J1445" s="16" t="s">
        <v>130</v>
      </c>
      <c r="N1445" s="136" t="s">
        <v>335</v>
      </c>
      <c r="O1445" s="137">
        <v>606</v>
      </c>
    </row>
    <row r="1446" spans="1:15" ht="15" customHeight="1">
      <c r="A1446" s="15" t="str">
        <f t="shared" si="34"/>
        <v>N</v>
      </c>
      <c r="B1446" s="35"/>
      <c r="C1446" s="38" t="s">
        <v>1386</v>
      </c>
      <c r="D1446" s="38" t="s">
        <v>10010</v>
      </c>
      <c r="E1446" s="38"/>
      <c r="F1446" s="38" t="s">
        <v>10011</v>
      </c>
      <c r="G1446" s="38"/>
      <c r="H1446" s="38"/>
      <c r="I1446" s="44">
        <v>91.08</v>
      </c>
      <c r="J1446" s="16" t="s">
        <v>130</v>
      </c>
      <c r="N1446" s="136" t="s">
        <v>336</v>
      </c>
      <c r="O1446" s="137">
        <v>607</v>
      </c>
    </row>
    <row r="1447" spans="1:15" ht="15" customHeight="1">
      <c r="A1447" s="15" t="str">
        <f t="shared" si="34"/>
        <v>N</v>
      </c>
      <c r="B1447" s="35"/>
      <c r="C1447" s="38" t="s">
        <v>1386</v>
      </c>
      <c r="D1447" s="38" t="s">
        <v>3821</v>
      </c>
      <c r="E1447" s="38"/>
      <c r="F1447" s="38" t="s">
        <v>3822</v>
      </c>
      <c r="G1447" s="38"/>
      <c r="H1447" s="38"/>
      <c r="I1447" s="44">
        <v>61.97</v>
      </c>
      <c r="J1447" s="16" t="s">
        <v>130</v>
      </c>
      <c r="N1447" s="136" t="s">
        <v>337</v>
      </c>
      <c r="O1447" s="137">
        <v>608</v>
      </c>
    </row>
    <row r="1448" spans="1:15" ht="15" customHeight="1">
      <c r="A1448" s="15" t="str">
        <f t="shared" si="34"/>
        <v>N</v>
      </c>
      <c r="B1448" s="35"/>
      <c r="C1448" s="38" t="s">
        <v>1386</v>
      </c>
      <c r="D1448" s="38" t="s">
        <v>3823</v>
      </c>
      <c r="E1448" s="38"/>
      <c r="F1448" s="38" t="s">
        <v>3824</v>
      </c>
      <c r="G1448" s="38"/>
      <c r="H1448" s="38"/>
      <c r="I1448" s="44">
        <v>0.76</v>
      </c>
      <c r="J1448" s="16" t="s">
        <v>130</v>
      </c>
      <c r="N1448" s="141" t="s">
        <v>338</v>
      </c>
      <c r="O1448" s="137">
        <v>609</v>
      </c>
    </row>
    <row r="1449" spans="1:15" ht="15" customHeight="1">
      <c r="A1449" s="15" t="str">
        <f t="shared" si="34"/>
        <v>N</v>
      </c>
      <c r="B1449" s="35"/>
      <c r="C1449" s="38" t="s">
        <v>1386</v>
      </c>
      <c r="D1449" s="38" t="s">
        <v>3825</v>
      </c>
      <c r="E1449" s="38"/>
      <c r="F1449" s="38" t="s">
        <v>3826</v>
      </c>
      <c r="G1449" s="38"/>
      <c r="H1449" s="38"/>
      <c r="I1449" s="44">
        <v>5.21</v>
      </c>
      <c r="J1449" s="16" t="s">
        <v>130</v>
      </c>
      <c r="N1449" s="136" t="s">
        <v>166</v>
      </c>
      <c r="O1449" s="137">
        <v>345</v>
      </c>
    </row>
    <row r="1450" spans="1:15" ht="15" customHeight="1">
      <c r="A1450" s="15" t="str">
        <f t="shared" si="34"/>
        <v>N</v>
      </c>
      <c r="B1450" s="35"/>
      <c r="C1450" s="38" t="s">
        <v>1386</v>
      </c>
      <c r="D1450" s="38" t="s">
        <v>3827</v>
      </c>
      <c r="E1450" s="38"/>
      <c r="F1450" s="38" t="s">
        <v>3828</v>
      </c>
      <c r="G1450" s="38"/>
      <c r="H1450" s="38"/>
      <c r="I1450" s="44">
        <v>5.66</v>
      </c>
      <c r="J1450" s="16" t="s">
        <v>130</v>
      </c>
      <c r="N1450" s="136" t="s">
        <v>167</v>
      </c>
      <c r="O1450" s="137">
        <v>346</v>
      </c>
    </row>
    <row r="1451" spans="1:15" ht="15" customHeight="1">
      <c r="A1451" s="15" t="str">
        <f t="shared" si="34"/>
        <v>N</v>
      </c>
      <c r="B1451" s="35"/>
      <c r="C1451" s="38" t="s">
        <v>1386</v>
      </c>
      <c r="D1451" s="38" t="s">
        <v>3829</v>
      </c>
      <c r="E1451" s="38"/>
      <c r="F1451" s="38" t="s">
        <v>3830</v>
      </c>
      <c r="G1451" s="38"/>
      <c r="H1451" s="38"/>
      <c r="I1451" s="44">
        <v>7.15</v>
      </c>
      <c r="J1451" s="16" t="s">
        <v>130</v>
      </c>
      <c r="N1451" s="136" t="s">
        <v>168</v>
      </c>
      <c r="O1451" s="137">
        <v>347</v>
      </c>
    </row>
    <row r="1452" spans="1:15" ht="15" customHeight="1">
      <c r="A1452" s="15" t="str">
        <f t="shared" si="34"/>
        <v>N</v>
      </c>
      <c r="B1452" s="35"/>
      <c r="C1452" s="38" t="s">
        <v>1386</v>
      </c>
      <c r="D1452" s="38" t="s">
        <v>3831</v>
      </c>
      <c r="E1452" s="38"/>
      <c r="F1452" s="38" t="s">
        <v>3832</v>
      </c>
      <c r="G1452" s="38"/>
      <c r="H1452" s="38"/>
      <c r="I1452" s="44">
        <v>4.29</v>
      </c>
      <c r="J1452" s="16" t="s">
        <v>130</v>
      </c>
      <c r="N1452" s="136" t="s">
        <v>169</v>
      </c>
      <c r="O1452" s="137">
        <v>348</v>
      </c>
    </row>
    <row r="1453" spans="1:15" ht="15" customHeight="1">
      <c r="A1453" s="15" t="str">
        <f t="shared" si="34"/>
        <v>N</v>
      </c>
      <c r="B1453" s="35"/>
      <c r="C1453" s="38" t="s">
        <v>1386</v>
      </c>
      <c r="D1453" s="38" t="s">
        <v>3833</v>
      </c>
      <c r="E1453" s="38"/>
      <c r="F1453" s="38" t="s">
        <v>3834</v>
      </c>
      <c r="G1453" s="38"/>
      <c r="H1453" s="38"/>
      <c r="I1453" s="44">
        <v>5.15</v>
      </c>
      <c r="J1453" s="16" t="s">
        <v>130</v>
      </c>
      <c r="N1453" s="136" t="s">
        <v>170</v>
      </c>
      <c r="O1453" s="137">
        <v>349</v>
      </c>
    </row>
    <row r="1454" spans="1:15" ht="15" customHeight="1">
      <c r="A1454" s="15" t="str">
        <f t="shared" si="34"/>
        <v>N</v>
      </c>
      <c r="B1454" s="35"/>
      <c r="C1454" s="38" t="s">
        <v>1386</v>
      </c>
      <c r="D1454" s="38" t="s">
        <v>3835</v>
      </c>
      <c r="E1454" s="38"/>
      <c r="F1454" s="38" t="s">
        <v>3836</v>
      </c>
      <c r="G1454" s="38"/>
      <c r="H1454" s="38"/>
      <c r="I1454" s="44">
        <v>5.56</v>
      </c>
      <c r="J1454" s="16" t="s">
        <v>130</v>
      </c>
      <c r="N1454" s="136" t="s">
        <v>171</v>
      </c>
      <c r="O1454" s="137">
        <v>350</v>
      </c>
    </row>
    <row r="1455" spans="1:15" ht="15" customHeight="1">
      <c r="A1455" s="15" t="str">
        <f t="shared" si="34"/>
        <v>N</v>
      </c>
      <c r="B1455" s="35"/>
      <c r="C1455" s="38" t="s">
        <v>1386</v>
      </c>
      <c r="D1455" s="38" t="s">
        <v>3837</v>
      </c>
      <c r="E1455" s="38"/>
      <c r="F1455" s="38" t="s">
        <v>3838</v>
      </c>
      <c r="G1455" s="38"/>
      <c r="H1455" s="38"/>
      <c r="I1455" s="44">
        <v>8.4</v>
      </c>
      <c r="J1455" s="16" t="s">
        <v>130</v>
      </c>
      <c r="N1455" s="136" t="s">
        <v>172</v>
      </c>
      <c r="O1455" s="137">
        <v>351</v>
      </c>
    </row>
    <row r="1456" spans="1:15" ht="15" customHeight="1">
      <c r="A1456" s="15" t="str">
        <f t="shared" si="34"/>
        <v>N</v>
      </c>
      <c r="B1456" s="35"/>
      <c r="C1456" s="38" t="s">
        <v>1386</v>
      </c>
      <c r="D1456" s="38" t="s">
        <v>10012</v>
      </c>
      <c r="E1456" s="38"/>
      <c r="F1456" s="38" t="s">
        <v>10013</v>
      </c>
      <c r="G1456" s="38"/>
      <c r="H1456" s="38"/>
      <c r="I1456" s="44">
        <v>3.1</v>
      </c>
      <c r="J1456" s="16" t="s">
        <v>130</v>
      </c>
      <c r="N1456" s="136" t="s">
        <v>173</v>
      </c>
      <c r="O1456" s="137">
        <v>352</v>
      </c>
    </row>
    <row r="1457" spans="1:15" ht="15" customHeight="1">
      <c r="A1457" s="15" t="str">
        <f t="shared" si="34"/>
        <v>N</v>
      </c>
      <c r="B1457" s="35"/>
      <c r="C1457" s="38" t="s">
        <v>1386</v>
      </c>
      <c r="D1457" s="38" t="s">
        <v>10014</v>
      </c>
      <c r="E1457" s="38"/>
      <c r="F1457" s="38" t="s">
        <v>10015</v>
      </c>
      <c r="G1457" s="38"/>
      <c r="H1457" s="38"/>
      <c r="I1457" s="44">
        <v>9.19</v>
      </c>
      <c r="J1457" s="16" t="s">
        <v>130</v>
      </c>
      <c r="N1457" s="136" t="s">
        <v>174</v>
      </c>
      <c r="O1457" s="137">
        <v>353</v>
      </c>
    </row>
    <row r="1458" spans="1:15" ht="15" customHeight="1">
      <c r="A1458" s="15" t="str">
        <f t="shared" si="34"/>
        <v>N</v>
      </c>
      <c r="B1458" s="35"/>
      <c r="C1458" s="38" t="s">
        <v>1386</v>
      </c>
      <c r="D1458" s="38" t="s">
        <v>10016</v>
      </c>
      <c r="E1458" s="38"/>
      <c r="F1458" s="38" t="s">
        <v>10017</v>
      </c>
      <c r="G1458" s="38"/>
      <c r="H1458" s="38"/>
      <c r="I1458" s="44">
        <v>1.77</v>
      </c>
      <c r="J1458" s="16" t="s">
        <v>130</v>
      </c>
      <c r="N1458" s="136" t="s">
        <v>175</v>
      </c>
      <c r="O1458" s="137">
        <v>354</v>
      </c>
    </row>
    <row r="1459" spans="1:15" ht="15" customHeight="1">
      <c r="A1459" s="15" t="str">
        <f t="shared" si="34"/>
        <v>N</v>
      </c>
      <c r="B1459" s="35"/>
      <c r="C1459" s="38" t="s">
        <v>1386</v>
      </c>
      <c r="D1459" s="38" t="s">
        <v>10018</v>
      </c>
      <c r="E1459" s="38"/>
      <c r="F1459" s="38" t="s">
        <v>10019</v>
      </c>
      <c r="G1459" s="38"/>
      <c r="H1459" s="38"/>
      <c r="I1459" s="44">
        <v>13.64</v>
      </c>
      <c r="J1459" s="16" t="s">
        <v>130</v>
      </c>
      <c r="N1459" s="136" t="s">
        <v>176</v>
      </c>
      <c r="O1459" s="137">
        <v>355</v>
      </c>
    </row>
    <row r="1460" spans="1:15" ht="15" customHeight="1">
      <c r="A1460" s="15" t="str">
        <f t="shared" si="34"/>
        <v>N</v>
      </c>
      <c r="B1460" s="35"/>
      <c r="C1460" s="38" t="s">
        <v>1386</v>
      </c>
      <c r="D1460" s="38" t="s">
        <v>10020</v>
      </c>
      <c r="E1460" s="38"/>
      <c r="F1460" s="38" t="s">
        <v>10021</v>
      </c>
      <c r="G1460" s="38"/>
      <c r="H1460" s="38"/>
      <c r="I1460" s="44">
        <v>3.36</v>
      </c>
      <c r="J1460" s="16" t="s">
        <v>130</v>
      </c>
      <c r="N1460" s="136" t="s">
        <v>177</v>
      </c>
      <c r="O1460" s="137">
        <v>356</v>
      </c>
    </row>
    <row r="1461" spans="1:15" ht="15" customHeight="1">
      <c r="A1461" s="15" t="str">
        <f t="shared" si="34"/>
        <v>N</v>
      </c>
      <c r="B1461" s="35"/>
      <c r="C1461" s="38" t="s">
        <v>1386</v>
      </c>
      <c r="D1461" s="38" t="s">
        <v>10022</v>
      </c>
      <c r="E1461" s="38"/>
      <c r="F1461" s="38" t="s">
        <v>10023</v>
      </c>
      <c r="G1461" s="38"/>
      <c r="H1461" s="38"/>
      <c r="I1461" s="44">
        <v>16.89</v>
      </c>
      <c r="J1461" s="16" t="s">
        <v>130</v>
      </c>
      <c r="N1461" s="136" t="s">
        <v>178</v>
      </c>
      <c r="O1461" s="137">
        <v>357</v>
      </c>
    </row>
    <row r="1462" spans="1:15" ht="15" customHeight="1">
      <c r="A1462" s="15" t="str">
        <f t="shared" si="34"/>
        <v>N</v>
      </c>
      <c r="B1462" s="35"/>
      <c r="C1462" s="38" t="s">
        <v>1386</v>
      </c>
      <c r="D1462" s="38" t="s">
        <v>3839</v>
      </c>
      <c r="E1462" s="38"/>
      <c r="F1462" s="38" t="s">
        <v>3840</v>
      </c>
      <c r="G1462" s="38"/>
      <c r="H1462" s="38"/>
      <c r="I1462" s="44">
        <v>7.74</v>
      </c>
      <c r="J1462" s="16" t="s">
        <v>130</v>
      </c>
      <c r="N1462" s="136" t="s">
        <v>179</v>
      </c>
      <c r="O1462" s="137">
        <v>358</v>
      </c>
    </row>
    <row r="1463" spans="1:15" ht="15" customHeight="1">
      <c r="A1463" s="15" t="str">
        <f t="shared" si="34"/>
        <v>N</v>
      </c>
      <c r="B1463" s="35"/>
      <c r="C1463" s="38" t="s">
        <v>1386</v>
      </c>
      <c r="D1463" s="38" t="s">
        <v>10024</v>
      </c>
      <c r="E1463" s="38"/>
      <c r="F1463" s="38" t="s">
        <v>10025</v>
      </c>
      <c r="G1463" s="38"/>
      <c r="H1463" s="38"/>
      <c r="I1463" s="44">
        <v>6.16</v>
      </c>
      <c r="J1463" s="16" t="s">
        <v>130</v>
      </c>
      <c r="N1463" s="136" t="s">
        <v>180</v>
      </c>
      <c r="O1463" s="137">
        <v>359</v>
      </c>
    </row>
    <row r="1464" spans="1:15" ht="15" customHeight="1">
      <c r="A1464" s="15" t="str">
        <f t="shared" si="34"/>
        <v>N</v>
      </c>
      <c r="B1464" s="35"/>
      <c r="C1464" s="38" t="s">
        <v>1386</v>
      </c>
      <c r="D1464" s="38" t="s">
        <v>10026</v>
      </c>
      <c r="E1464" s="38"/>
      <c r="F1464" s="38" t="s">
        <v>10027</v>
      </c>
      <c r="G1464" s="38"/>
      <c r="H1464" s="38"/>
      <c r="I1464" s="44">
        <v>22.69</v>
      </c>
      <c r="J1464" s="16" t="s">
        <v>130</v>
      </c>
      <c r="N1464" s="136" t="s">
        <v>181</v>
      </c>
      <c r="O1464" s="137">
        <v>360</v>
      </c>
    </row>
    <row r="1465" spans="1:15" ht="15" customHeight="1">
      <c r="A1465" s="15" t="str">
        <f t="shared" si="34"/>
        <v>N</v>
      </c>
      <c r="B1465" s="35"/>
      <c r="C1465" s="38" t="s">
        <v>1386</v>
      </c>
      <c r="D1465" s="38" t="s">
        <v>10028</v>
      </c>
      <c r="E1465" s="38"/>
      <c r="F1465" s="38" t="s">
        <v>10029</v>
      </c>
      <c r="G1465" s="38"/>
      <c r="H1465" s="38"/>
      <c r="I1465" s="44">
        <v>27.86</v>
      </c>
      <c r="J1465" s="16" t="s">
        <v>130</v>
      </c>
      <c r="N1465" s="136" t="s">
        <v>182</v>
      </c>
      <c r="O1465" s="137">
        <v>362</v>
      </c>
    </row>
    <row r="1466" spans="1:15" ht="15" customHeight="1">
      <c r="A1466" s="15" t="str">
        <f t="shared" si="34"/>
        <v>N</v>
      </c>
      <c r="B1466" s="35"/>
      <c r="C1466" s="38" t="s">
        <v>1386</v>
      </c>
      <c r="D1466" s="38" t="s">
        <v>10030</v>
      </c>
      <c r="E1466" s="38"/>
      <c r="F1466" s="38" t="s">
        <v>10031</v>
      </c>
      <c r="G1466" s="38"/>
      <c r="H1466" s="38"/>
      <c r="I1466" s="44">
        <v>45.85</v>
      </c>
      <c r="J1466" s="16" t="s">
        <v>130</v>
      </c>
      <c r="N1466" s="136" t="s">
        <v>183</v>
      </c>
      <c r="O1466" s="137">
        <v>363</v>
      </c>
    </row>
    <row r="1467" spans="1:15" ht="15" customHeight="1">
      <c r="A1467" s="15" t="str">
        <f t="shared" si="34"/>
        <v>N</v>
      </c>
      <c r="B1467" s="35"/>
      <c r="C1467" s="38" t="s">
        <v>1386</v>
      </c>
      <c r="D1467" s="38" t="s">
        <v>10032</v>
      </c>
      <c r="E1467" s="38"/>
      <c r="F1467" s="38" t="s">
        <v>10033</v>
      </c>
      <c r="G1467" s="38"/>
      <c r="H1467" s="38"/>
      <c r="I1467" s="44">
        <v>1.88</v>
      </c>
      <c r="J1467" s="16" t="s">
        <v>130</v>
      </c>
      <c r="N1467" s="136" t="s">
        <v>184</v>
      </c>
      <c r="O1467" s="137">
        <v>364</v>
      </c>
    </row>
    <row r="1468" spans="1:15" ht="15" customHeight="1">
      <c r="A1468" s="15" t="str">
        <f t="shared" si="34"/>
        <v>N</v>
      </c>
      <c r="B1468" s="35"/>
      <c r="C1468" s="38" t="s">
        <v>1386</v>
      </c>
      <c r="D1468" s="38" t="s">
        <v>10034</v>
      </c>
      <c r="E1468" s="38"/>
      <c r="F1468" s="38" t="s">
        <v>10035</v>
      </c>
      <c r="G1468" s="38"/>
      <c r="H1468" s="38"/>
      <c r="I1468" s="44">
        <v>36.56</v>
      </c>
      <c r="J1468" s="16" t="s">
        <v>130</v>
      </c>
      <c r="N1468" s="136" t="s">
        <v>185</v>
      </c>
      <c r="O1468" s="137">
        <v>365</v>
      </c>
    </row>
    <row r="1469" spans="1:15" ht="15" customHeight="1">
      <c r="A1469" s="15" t="str">
        <f t="shared" si="34"/>
        <v>N</v>
      </c>
      <c r="B1469" s="35"/>
      <c r="C1469" s="38" t="s">
        <v>1386</v>
      </c>
      <c r="D1469" s="38" t="s">
        <v>10036</v>
      </c>
      <c r="E1469" s="38"/>
      <c r="F1469" s="38" t="s">
        <v>10037</v>
      </c>
      <c r="G1469" s="38"/>
      <c r="H1469" s="38"/>
      <c r="I1469" s="44">
        <v>31.82</v>
      </c>
      <c r="J1469" s="16" t="s">
        <v>130</v>
      </c>
      <c r="N1469" s="136" t="s">
        <v>186</v>
      </c>
      <c r="O1469" s="137">
        <v>366</v>
      </c>
    </row>
    <row r="1470" spans="1:15" ht="15" customHeight="1">
      <c r="A1470" s="15" t="str">
        <f t="shared" si="34"/>
        <v>N</v>
      </c>
      <c r="B1470" s="35"/>
      <c r="C1470" s="38" t="s">
        <v>1386</v>
      </c>
      <c r="D1470" s="38" t="s">
        <v>10038</v>
      </c>
      <c r="E1470" s="38"/>
      <c r="F1470" s="38" t="s">
        <v>10039</v>
      </c>
      <c r="G1470" s="38"/>
      <c r="H1470" s="38"/>
      <c r="I1470" s="44">
        <v>4.6500000000000004</v>
      </c>
      <c r="J1470" s="16" t="s">
        <v>130</v>
      </c>
      <c r="N1470" s="136" t="s">
        <v>187</v>
      </c>
      <c r="O1470" s="137">
        <v>367</v>
      </c>
    </row>
    <row r="1471" spans="1:15" ht="15" customHeight="1">
      <c r="A1471" s="15" t="str">
        <f t="shared" si="34"/>
        <v>N</v>
      </c>
      <c r="B1471" s="35"/>
      <c r="C1471" s="38" t="s">
        <v>1386</v>
      </c>
      <c r="D1471" s="38" t="s">
        <v>10040</v>
      </c>
      <c r="E1471" s="38"/>
      <c r="F1471" s="38" t="s">
        <v>10041</v>
      </c>
      <c r="G1471" s="38"/>
      <c r="H1471" s="38"/>
      <c r="I1471" s="44">
        <v>56.12</v>
      </c>
      <c r="J1471" s="16" t="s">
        <v>130</v>
      </c>
      <c r="N1471" s="136" t="s">
        <v>188</v>
      </c>
      <c r="O1471" s="137">
        <v>368</v>
      </c>
    </row>
    <row r="1472" spans="1:15" ht="15" customHeight="1">
      <c r="A1472" s="15" t="str">
        <f t="shared" si="34"/>
        <v>N</v>
      </c>
      <c r="B1472" s="35"/>
      <c r="C1472" s="38" t="s">
        <v>1386</v>
      </c>
      <c r="D1472" s="38" t="s">
        <v>10042</v>
      </c>
      <c r="E1472" s="38"/>
      <c r="F1472" s="38" t="s">
        <v>10043</v>
      </c>
      <c r="G1472" s="38"/>
      <c r="H1472" s="38"/>
      <c r="I1472" s="44">
        <v>5.05</v>
      </c>
      <c r="J1472" s="16" t="s">
        <v>130</v>
      </c>
      <c r="N1472" s="136" t="s">
        <v>189</v>
      </c>
      <c r="O1472" s="137">
        <v>369</v>
      </c>
    </row>
    <row r="1473" spans="1:15" ht="15" customHeight="1">
      <c r="A1473" s="15" t="str">
        <f t="shared" si="34"/>
        <v>N</v>
      </c>
      <c r="B1473" s="35"/>
      <c r="C1473" s="38" t="s">
        <v>1386</v>
      </c>
      <c r="D1473" s="38" t="s">
        <v>3841</v>
      </c>
      <c r="E1473" s="38"/>
      <c r="F1473" s="38" t="s">
        <v>3842</v>
      </c>
      <c r="G1473" s="38"/>
      <c r="H1473" s="38"/>
      <c r="I1473" s="44">
        <v>73.31</v>
      </c>
      <c r="J1473" s="16" t="s">
        <v>130</v>
      </c>
      <c r="N1473" s="136" t="s">
        <v>190</v>
      </c>
      <c r="O1473" s="137">
        <v>370</v>
      </c>
    </row>
    <row r="1474" spans="1:15" ht="15" customHeight="1">
      <c r="A1474" s="15" t="str">
        <f t="shared" si="34"/>
        <v>N</v>
      </c>
      <c r="B1474" s="35"/>
      <c r="C1474" s="38" t="s">
        <v>1386</v>
      </c>
      <c r="D1474" s="38" t="s">
        <v>10044</v>
      </c>
      <c r="E1474" s="38"/>
      <c r="F1474" s="38" t="s">
        <v>10045</v>
      </c>
      <c r="G1474" s="38"/>
      <c r="H1474" s="38"/>
      <c r="I1474" s="44">
        <v>7.79</v>
      </c>
      <c r="J1474" s="16" t="s">
        <v>130</v>
      </c>
      <c r="N1474" s="136" t="s">
        <v>191</v>
      </c>
      <c r="O1474" s="137">
        <v>371</v>
      </c>
    </row>
    <row r="1475" spans="1:15" ht="15" customHeight="1">
      <c r="A1475" s="15" t="str">
        <f t="shared" si="34"/>
        <v>N</v>
      </c>
      <c r="B1475" s="35"/>
      <c r="C1475" s="38" t="s">
        <v>1386</v>
      </c>
      <c r="D1475" s="38" t="s">
        <v>10046</v>
      </c>
      <c r="E1475" s="38"/>
      <c r="F1475" s="38" t="s">
        <v>10047</v>
      </c>
      <c r="G1475" s="38"/>
      <c r="H1475" s="38"/>
      <c r="I1475" s="44">
        <v>8.6199999999999992</v>
      </c>
      <c r="J1475" s="16" t="s">
        <v>130</v>
      </c>
      <c r="N1475" s="136" t="s">
        <v>192</v>
      </c>
      <c r="O1475" s="137">
        <v>372</v>
      </c>
    </row>
    <row r="1476" spans="1:15" ht="15" customHeight="1">
      <c r="A1476" s="15" t="str">
        <f t="shared" si="34"/>
        <v>N</v>
      </c>
      <c r="B1476" s="35"/>
      <c r="C1476" s="38" t="s">
        <v>1386</v>
      </c>
      <c r="D1476" s="38" t="s">
        <v>10048</v>
      </c>
      <c r="E1476" s="38"/>
      <c r="F1476" s="38" t="s">
        <v>10049</v>
      </c>
      <c r="G1476" s="38"/>
      <c r="H1476" s="38"/>
      <c r="I1476" s="44">
        <v>3.63</v>
      </c>
      <c r="J1476" s="16" t="s">
        <v>130</v>
      </c>
      <c r="N1476" s="136" t="s">
        <v>193</v>
      </c>
      <c r="O1476" s="137">
        <v>373</v>
      </c>
    </row>
    <row r="1477" spans="1:15" ht="15" customHeight="1">
      <c r="A1477" s="15" t="str">
        <f t="shared" si="34"/>
        <v>N</v>
      </c>
      <c r="B1477" s="35"/>
      <c r="C1477" s="38" t="s">
        <v>1386</v>
      </c>
      <c r="D1477" s="38" t="s">
        <v>10050</v>
      </c>
      <c r="E1477" s="38"/>
      <c r="F1477" s="38" t="s">
        <v>10051</v>
      </c>
      <c r="G1477" s="38"/>
      <c r="H1477" s="38"/>
      <c r="I1477" s="44">
        <v>26.7</v>
      </c>
      <c r="J1477" s="16" t="s">
        <v>130</v>
      </c>
      <c r="N1477" s="136" t="s">
        <v>194</v>
      </c>
      <c r="O1477" s="137">
        <v>374</v>
      </c>
    </row>
    <row r="1478" spans="1:15" ht="15" customHeight="1">
      <c r="A1478" s="15" t="str">
        <f t="shared" si="34"/>
        <v>N</v>
      </c>
      <c r="B1478" s="35"/>
      <c r="C1478" s="38" t="s">
        <v>1386</v>
      </c>
      <c r="D1478" s="38" t="s">
        <v>10052</v>
      </c>
      <c r="E1478" s="38"/>
      <c r="F1478" s="38" t="s">
        <v>10053</v>
      </c>
      <c r="G1478" s="38"/>
      <c r="H1478" s="38"/>
      <c r="I1478" s="44">
        <v>6.32</v>
      </c>
      <c r="J1478" s="16" t="s">
        <v>130</v>
      </c>
      <c r="N1478" s="136" t="s">
        <v>195</v>
      </c>
      <c r="O1478" s="137">
        <v>375</v>
      </c>
    </row>
    <row r="1479" spans="1:15" ht="15" customHeight="1">
      <c r="A1479" s="15" t="str">
        <f t="shared" si="34"/>
        <v>N</v>
      </c>
      <c r="B1479" s="35"/>
      <c r="C1479" s="38" t="s">
        <v>1386</v>
      </c>
      <c r="D1479" s="38" t="s">
        <v>10054</v>
      </c>
      <c r="E1479" s="38"/>
      <c r="F1479" s="38" t="s">
        <v>10055</v>
      </c>
      <c r="G1479" s="38"/>
      <c r="H1479" s="38"/>
      <c r="I1479" s="44">
        <v>10.64</v>
      </c>
      <c r="J1479" s="16" t="s">
        <v>130</v>
      </c>
      <c r="N1479" s="136" t="s">
        <v>196</v>
      </c>
      <c r="O1479" s="137">
        <v>376</v>
      </c>
    </row>
    <row r="1480" spans="1:15" ht="15" customHeight="1">
      <c r="A1480" s="15" t="str">
        <f t="shared" si="34"/>
        <v>N</v>
      </c>
      <c r="B1480" s="35"/>
      <c r="C1480" s="38" t="s">
        <v>1386</v>
      </c>
      <c r="D1480" s="38" t="s">
        <v>10056</v>
      </c>
      <c r="E1480" s="38"/>
      <c r="F1480" s="38" t="s">
        <v>10057</v>
      </c>
      <c r="G1480" s="38"/>
      <c r="H1480" s="38"/>
      <c r="I1480" s="44">
        <v>6.72</v>
      </c>
      <c r="J1480" s="16" t="s">
        <v>130</v>
      </c>
      <c r="N1480" s="136" t="s">
        <v>197</v>
      </c>
      <c r="O1480" s="137">
        <v>377</v>
      </c>
    </row>
    <row r="1481" spans="1:15" ht="15" customHeight="1">
      <c r="A1481" s="15" t="str">
        <f t="shared" si="34"/>
        <v>N</v>
      </c>
      <c r="B1481" s="35"/>
      <c r="C1481" s="38" t="s">
        <v>1386</v>
      </c>
      <c r="D1481" s="38" t="s">
        <v>10058</v>
      </c>
      <c r="E1481" s="38"/>
      <c r="F1481" s="38" t="s">
        <v>10059</v>
      </c>
      <c r="G1481" s="38"/>
      <c r="H1481" s="38"/>
      <c r="I1481" s="44">
        <v>25.1</v>
      </c>
      <c r="J1481" s="16" t="s">
        <v>130</v>
      </c>
      <c r="N1481" s="136" t="s">
        <v>198</v>
      </c>
      <c r="O1481" s="137">
        <v>378</v>
      </c>
    </row>
    <row r="1482" spans="1:15" ht="15" customHeight="1">
      <c r="A1482" s="15" t="str">
        <f t="shared" si="34"/>
        <v>N</v>
      </c>
      <c r="B1482" s="35"/>
      <c r="C1482" s="38" t="s">
        <v>1386</v>
      </c>
      <c r="D1482" s="38" t="s">
        <v>10060</v>
      </c>
      <c r="E1482" s="38"/>
      <c r="F1482" s="38" t="s">
        <v>10061</v>
      </c>
      <c r="G1482" s="38"/>
      <c r="H1482" s="38"/>
      <c r="I1482" s="44">
        <v>15.68</v>
      </c>
      <c r="J1482" s="16" t="s">
        <v>130</v>
      </c>
      <c r="N1482" s="136" t="s">
        <v>199</v>
      </c>
      <c r="O1482" s="137">
        <v>379</v>
      </c>
    </row>
    <row r="1483" spans="1:15" ht="15" customHeight="1">
      <c r="A1483" s="15" t="str">
        <f t="shared" si="34"/>
        <v>N</v>
      </c>
      <c r="B1483" s="35"/>
      <c r="C1483" s="38" t="s">
        <v>1386</v>
      </c>
      <c r="D1483" s="38" t="s">
        <v>10062</v>
      </c>
      <c r="E1483" s="38"/>
      <c r="F1483" s="38" t="s">
        <v>10063</v>
      </c>
      <c r="G1483" s="38"/>
      <c r="H1483" s="38"/>
      <c r="I1483" s="44">
        <v>2.04</v>
      </c>
      <c r="J1483" s="16" t="s">
        <v>130</v>
      </c>
      <c r="N1483" s="136" t="s">
        <v>200</v>
      </c>
      <c r="O1483" s="137">
        <v>380</v>
      </c>
    </row>
    <row r="1484" spans="1:15" ht="15" customHeight="1">
      <c r="A1484" s="15" t="str">
        <f t="shared" si="34"/>
        <v>N</v>
      </c>
      <c r="B1484" s="35"/>
      <c r="C1484" s="38" t="s">
        <v>1386</v>
      </c>
      <c r="D1484" s="38" t="s">
        <v>3843</v>
      </c>
      <c r="E1484" s="38"/>
      <c r="F1484" s="38" t="s">
        <v>3844</v>
      </c>
      <c r="G1484" s="38"/>
      <c r="H1484" s="38"/>
      <c r="I1484" s="44">
        <v>1.69</v>
      </c>
      <c r="J1484" s="16" t="s">
        <v>130</v>
      </c>
      <c r="N1484" s="136" t="s">
        <v>201</v>
      </c>
      <c r="O1484" s="137">
        <v>381</v>
      </c>
    </row>
    <row r="1485" spans="1:15" ht="15" customHeight="1">
      <c r="A1485" s="15" t="str">
        <f t="shared" si="34"/>
        <v>N</v>
      </c>
      <c r="B1485" s="35"/>
      <c r="C1485" s="38" t="s">
        <v>1386</v>
      </c>
      <c r="D1485" s="38" t="s">
        <v>10064</v>
      </c>
      <c r="E1485" s="38"/>
      <c r="F1485" s="38" t="s">
        <v>10065</v>
      </c>
      <c r="G1485" s="38"/>
      <c r="H1485" s="38"/>
      <c r="I1485" s="44">
        <v>35.950000000000003</v>
      </c>
      <c r="J1485" s="16" t="s">
        <v>130</v>
      </c>
      <c r="N1485" s="136" t="s">
        <v>202</v>
      </c>
      <c r="O1485" s="137">
        <v>382</v>
      </c>
    </row>
    <row r="1486" spans="1:15" ht="15" customHeight="1">
      <c r="A1486" s="15" t="str">
        <f t="shared" si="34"/>
        <v>N</v>
      </c>
      <c r="B1486" s="35"/>
      <c r="C1486" s="38" t="s">
        <v>1386</v>
      </c>
      <c r="D1486" s="38" t="s">
        <v>10066</v>
      </c>
      <c r="E1486" s="38"/>
      <c r="F1486" s="38" t="s">
        <v>10067</v>
      </c>
      <c r="G1486" s="38"/>
      <c r="H1486" s="38"/>
      <c r="I1486" s="44">
        <v>5.43</v>
      </c>
      <c r="J1486" s="16" t="s">
        <v>130</v>
      </c>
      <c r="N1486" s="136" t="s">
        <v>203</v>
      </c>
      <c r="O1486" s="137">
        <v>383</v>
      </c>
    </row>
    <row r="1487" spans="1:15" ht="15" customHeight="1">
      <c r="A1487" s="15" t="str">
        <f t="shared" si="34"/>
        <v>N</v>
      </c>
      <c r="B1487" s="35"/>
      <c r="C1487" s="38" t="s">
        <v>1386</v>
      </c>
      <c r="D1487" s="38" t="s">
        <v>10068</v>
      </c>
      <c r="E1487" s="38"/>
      <c r="F1487" s="38" t="s">
        <v>10069</v>
      </c>
      <c r="G1487" s="38"/>
      <c r="H1487" s="38"/>
      <c r="I1487" s="44">
        <v>37.33</v>
      </c>
      <c r="J1487" s="16" t="s">
        <v>130</v>
      </c>
      <c r="N1487" s="136" t="s">
        <v>204</v>
      </c>
      <c r="O1487" s="137">
        <v>384</v>
      </c>
    </row>
    <row r="1488" spans="1:15" ht="15" customHeight="1">
      <c r="A1488" s="15" t="str">
        <f t="shared" si="34"/>
        <v>N</v>
      </c>
      <c r="B1488" s="35"/>
      <c r="C1488" s="38" t="s">
        <v>1386</v>
      </c>
      <c r="D1488" s="38" t="s">
        <v>10070</v>
      </c>
      <c r="E1488" s="38"/>
      <c r="F1488" s="38" t="s">
        <v>10071</v>
      </c>
      <c r="G1488" s="38"/>
      <c r="H1488" s="38"/>
      <c r="I1488" s="44">
        <v>14.19</v>
      </c>
      <c r="J1488" s="16" t="s">
        <v>130</v>
      </c>
      <c r="N1488" s="136" t="s">
        <v>205</v>
      </c>
      <c r="O1488" s="137">
        <v>385</v>
      </c>
    </row>
    <row r="1489" spans="1:15" ht="15" customHeight="1">
      <c r="A1489" s="15" t="str">
        <f t="shared" si="34"/>
        <v>N</v>
      </c>
      <c r="B1489" s="35"/>
      <c r="C1489" s="38" t="s">
        <v>1386</v>
      </c>
      <c r="D1489" s="38" t="s">
        <v>10072</v>
      </c>
      <c r="E1489" s="38"/>
      <c r="F1489" s="38" t="s">
        <v>10073</v>
      </c>
      <c r="G1489" s="38"/>
      <c r="H1489" s="38"/>
      <c r="I1489" s="44">
        <v>451.91</v>
      </c>
      <c r="J1489" s="16" t="s">
        <v>130</v>
      </c>
      <c r="N1489" s="136" t="s">
        <v>206</v>
      </c>
      <c r="O1489" s="137">
        <v>386</v>
      </c>
    </row>
    <row r="1490" spans="1:15" ht="15" customHeight="1">
      <c r="A1490" s="15" t="str">
        <f t="shared" si="34"/>
        <v>N</v>
      </c>
      <c r="B1490" s="35"/>
      <c r="C1490" s="38" t="s">
        <v>1386</v>
      </c>
      <c r="D1490" s="38" t="s">
        <v>10074</v>
      </c>
      <c r="E1490" s="38"/>
      <c r="F1490" s="38" t="s">
        <v>10075</v>
      </c>
      <c r="G1490" s="38"/>
      <c r="H1490" s="38"/>
      <c r="I1490" s="44">
        <v>30.86</v>
      </c>
      <c r="J1490" s="16" t="s">
        <v>130</v>
      </c>
      <c r="N1490" s="136" t="s">
        <v>207</v>
      </c>
      <c r="O1490" s="137">
        <v>387</v>
      </c>
    </row>
    <row r="1491" spans="1:15" ht="15" customHeight="1">
      <c r="A1491" s="15" t="str">
        <f t="shared" si="34"/>
        <v>N</v>
      </c>
      <c r="B1491" s="35"/>
      <c r="C1491" s="38" t="s">
        <v>1386</v>
      </c>
      <c r="D1491" s="38" t="s">
        <v>10076</v>
      </c>
      <c r="E1491" s="38"/>
      <c r="F1491" s="38" t="s">
        <v>10077</v>
      </c>
      <c r="G1491" s="38"/>
      <c r="H1491" s="38"/>
      <c r="I1491" s="44">
        <v>5.04</v>
      </c>
      <c r="J1491" s="16" t="s">
        <v>130</v>
      </c>
      <c r="N1491" s="136" t="s">
        <v>208</v>
      </c>
      <c r="O1491" s="137">
        <v>388</v>
      </c>
    </row>
    <row r="1492" spans="1:15" ht="15" customHeight="1">
      <c r="A1492" s="15" t="str">
        <f t="shared" si="34"/>
        <v>N</v>
      </c>
      <c r="B1492" s="35"/>
      <c r="C1492" s="38" t="s">
        <v>1386</v>
      </c>
      <c r="D1492" s="38" t="s">
        <v>10078</v>
      </c>
      <c r="E1492" s="38"/>
      <c r="F1492" s="38" t="s">
        <v>10079</v>
      </c>
      <c r="G1492" s="38"/>
      <c r="H1492" s="38"/>
      <c r="I1492" s="44">
        <v>1.84</v>
      </c>
      <c r="J1492" s="16" t="s">
        <v>130</v>
      </c>
      <c r="N1492" s="136" t="s">
        <v>209</v>
      </c>
      <c r="O1492" s="137">
        <v>389</v>
      </c>
    </row>
    <row r="1493" spans="1:15" ht="15" customHeight="1">
      <c r="A1493" s="15" t="str">
        <f t="shared" si="34"/>
        <v>N</v>
      </c>
      <c r="B1493" s="35"/>
      <c r="C1493" s="38" t="s">
        <v>1386</v>
      </c>
      <c r="D1493" s="38" t="s">
        <v>10080</v>
      </c>
      <c r="E1493" s="38"/>
      <c r="F1493" s="38" t="s">
        <v>10081</v>
      </c>
      <c r="G1493" s="38"/>
      <c r="H1493" s="38"/>
      <c r="I1493" s="44">
        <v>13.64</v>
      </c>
      <c r="J1493" s="16" t="s">
        <v>130</v>
      </c>
      <c r="N1493" s="136" t="s">
        <v>210</v>
      </c>
      <c r="O1493" s="137">
        <v>390</v>
      </c>
    </row>
    <row r="1494" spans="1:15" ht="15" customHeight="1">
      <c r="A1494" s="15" t="str">
        <f t="shared" si="34"/>
        <v>N</v>
      </c>
      <c r="B1494" s="35"/>
      <c r="C1494" s="38" t="s">
        <v>1386</v>
      </c>
      <c r="D1494" s="38" t="s">
        <v>3845</v>
      </c>
      <c r="E1494" s="38"/>
      <c r="F1494" s="38" t="s">
        <v>3846</v>
      </c>
      <c r="G1494" s="38"/>
      <c r="H1494" s="38"/>
      <c r="I1494" s="44">
        <v>8.4</v>
      </c>
      <c r="J1494" s="16" t="s">
        <v>130</v>
      </c>
      <c r="N1494" s="136" t="s">
        <v>211</v>
      </c>
      <c r="O1494" s="137">
        <v>391</v>
      </c>
    </row>
    <row r="1495" spans="1:15" ht="15" customHeight="1">
      <c r="A1495" s="15" t="str">
        <f t="shared" si="34"/>
        <v>N</v>
      </c>
      <c r="B1495" s="35"/>
      <c r="C1495" s="38" t="s">
        <v>1386</v>
      </c>
      <c r="D1495" s="38" t="s">
        <v>10082</v>
      </c>
      <c r="E1495" s="38"/>
      <c r="F1495" s="38" t="s">
        <v>10083</v>
      </c>
      <c r="G1495" s="38"/>
      <c r="H1495" s="38"/>
      <c r="I1495" s="44">
        <v>4.09</v>
      </c>
      <c r="J1495" s="16" t="s">
        <v>130</v>
      </c>
      <c r="N1495" s="136" t="s">
        <v>212</v>
      </c>
      <c r="O1495" s="137">
        <v>392</v>
      </c>
    </row>
    <row r="1496" spans="1:15" ht="15" customHeight="1">
      <c r="A1496" s="15" t="str">
        <f t="shared" si="34"/>
        <v>N</v>
      </c>
      <c r="B1496" s="35"/>
      <c r="C1496" s="38" t="s">
        <v>1386</v>
      </c>
      <c r="D1496" s="38" t="s">
        <v>10084</v>
      </c>
      <c r="E1496" s="38"/>
      <c r="F1496" s="38" t="s">
        <v>10085</v>
      </c>
      <c r="G1496" s="38"/>
      <c r="H1496" s="38"/>
      <c r="I1496" s="44">
        <v>-0.84</v>
      </c>
      <c r="J1496" s="16" t="s">
        <v>130</v>
      </c>
      <c r="N1496" s="136" t="s">
        <v>213</v>
      </c>
      <c r="O1496" s="137">
        <v>393</v>
      </c>
    </row>
    <row r="1497" spans="1:15" ht="15" customHeight="1">
      <c r="A1497" s="15" t="str">
        <f t="shared" ref="A1497:A1560" si="35">IFERROR((VLOOKUP(J1497,N:O,2,0)),0)</f>
        <v>N</v>
      </c>
      <c r="B1497" s="35"/>
      <c r="C1497" s="38" t="s">
        <v>1386</v>
      </c>
      <c r="D1497" s="38" t="s">
        <v>10086</v>
      </c>
      <c r="E1497" s="38"/>
      <c r="F1497" s="38" t="s">
        <v>10087</v>
      </c>
      <c r="G1497" s="38"/>
      <c r="H1497" s="38"/>
      <c r="I1497" s="44">
        <v>7.0000000000000007E-2</v>
      </c>
      <c r="J1497" s="16" t="s">
        <v>130</v>
      </c>
      <c r="N1497" s="136" t="s">
        <v>214</v>
      </c>
      <c r="O1497" s="137">
        <v>394</v>
      </c>
    </row>
    <row r="1498" spans="1:15" ht="15" customHeight="1">
      <c r="A1498" s="15" t="str">
        <f t="shared" si="35"/>
        <v>N</v>
      </c>
      <c r="B1498" s="35"/>
      <c r="C1498" s="38" t="s">
        <v>1386</v>
      </c>
      <c r="D1498" s="38" t="s">
        <v>10088</v>
      </c>
      <c r="E1498" s="38"/>
      <c r="F1498" s="38" t="s">
        <v>10089</v>
      </c>
      <c r="G1498" s="38"/>
      <c r="H1498" s="38"/>
      <c r="I1498" s="44">
        <v>22.3</v>
      </c>
      <c r="J1498" s="16" t="s">
        <v>130</v>
      </c>
      <c r="N1498" s="136" t="s">
        <v>215</v>
      </c>
      <c r="O1498" s="137">
        <v>395</v>
      </c>
    </row>
    <row r="1499" spans="1:15" ht="15" customHeight="1">
      <c r="A1499" s="15" t="str">
        <f t="shared" si="35"/>
        <v>N</v>
      </c>
      <c r="B1499" s="35"/>
      <c r="C1499" s="38" t="s">
        <v>1386</v>
      </c>
      <c r="D1499" s="38" t="s">
        <v>10090</v>
      </c>
      <c r="E1499" s="38"/>
      <c r="F1499" s="38" t="s">
        <v>10091</v>
      </c>
      <c r="G1499" s="38"/>
      <c r="H1499" s="38"/>
      <c r="I1499" s="44">
        <v>9.0299999999999994</v>
      </c>
      <c r="J1499" s="16" t="s">
        <v>130</v>
      </c>
      <c r="N1499" s="136" t="s">
        <v>216</v>
      </c>
      <c r="O1499" s="137">
        <v>396</v>
      </c>
    </row>
    <row r="1500" spans="1:15" ht="15" customHeight="1">
      <c r="A1500" s="15" t="str">
        <f t="shared" si="35"/>
        <v>N</v>
      </c>
      <c r="B1500" s="35"/>
      <c r="C1500" s="38" t="s">
        <v>1386</v>
      </c>
      <c r="D1500" s="38" t="s">
        <v>10092</v>
      </c>
      <c r="E1500" s="38"/>
      <c r="F1500" s="38" t="s">
        <v>10093</v>
      </c>
      <c r="G1500" s="38"/>
      <c r="H1500" s="38"/>
      <c r="I1500" s="44">
        <v>25.19</v>
      </c>
      <c r="J1500" s="16" t="s">
        <v>130</v>
      </c>
      <c r="N1500" s="136" t="s">
        <v>217</v>
      </c>
      <c r="O1500" s="137">
        <v>397</v>
      </c>
    </row>
    <row r="1501" spans="1:15" ht="15" customHeight="1">
      <c r="A1501" s="15" t="str">
        <f t="shared" si="35"/>
        <v>N</v>
      </c>
      <c r="B1501" s="35"/>
      <c r="C1501" s="38" t="s">
        <v>1386</v>
      </c>
      <c r="D1501" s="38" t="s">
        <v>10094</v>
      </c>
      <c r="E1501" s="38"/>
      <c r="F1501" s="38" t="s">
        <v>10093</v>
      </c>
      <c r="G1501" s="38"/>
      <c r="H1501" s="38"/>
      <c r="I1501" s="44">
        <v>12.78</v>
      </c>
      <c r="J1501" s="16" t="s">
        <v>130</v>
      </c>
      <c r="N1501" s="136" t="s">
        <v>218</v>
      </c>
      <c r="O1501" s="137">
        <v>398</v>
      </c>
    </row>
    <row r="1502" spans="1:15" ht="15" customHeight="1">
      <c r="A1502" s="15" t="str">
        <f t="shared" si="35"/>
        <v>N</v>
      </c>
      <c r="B1502" s="35"/>
      <c r="C1502" s="38" t="s">
        <v>1386</v>
      </c>
      <c r="D1502" s="38" t="s">
        <v>10095</v>
      </c>
      <c r="E1502" s="38"/>
      <c r="F1502" s="38" t="s">
        <v>10096</v>
      </c>
      <c r="G1502" s="38"/>
      <c r="H1502" s="38"/>
      <c r="I1502" s="44">
        <v>0.43</v>
      </c>
      <c r="J1502" s="16" t="s">
        <v>130</v>
      </c>
      <c r="N1502" s="136" t="s">
        <v>219</v>
      </c>
      <c r="O1502" s="137">
        <v>399</v>
      </c>
    </row>
    <row r="1503" spans="1:15" ht="15" customHeight="1">
      <c r="A1503" s="15" t="str">
        <f t="shared" si="35"/>
        <v>N</v>
      </c>
      <c r="B1503" s="35"/>
      <c r="C1503" s="38" t="s">
        <v>1386</v>
      </c>
      <c r="D1503" s="38" t="s">
        <v>10097</v>
      </c>
      <c r="E1503" s="38"/>
      <c r="F1503" s="38" t="s">
        <v>10098</v>
      </c>
      <c r="G1503" s="38"/>
      <c r="H1503" s="38"/>
      <c r="I1503" s="44">
        <v>-0.21</v>
      </c>
      <c r="J1503" s="16" t="s">
        <v>130</v>
      </c>
      <c r="N1503" s="136" t="s">
        <v>220</v>
      </c>
      <c r="O1503" s="137">
        <v>400</v>
      </c>
    </row>
    <row r="1504" spans="1:15" ht="15" customHeight="1">
      <c r="A1504" s="15" t="str">
        <f t="shared" si="35"/>
        <v>N</v>
      </c>
      <c r="B1504" s="35"/>
      <c r="C1504" s="38" t="s">
        <v>1386</v>
      </c>
      <c r="D1504" s="38" t="s">
        <v>10099</v>
      </c>
      <c r="E1504" s="38"/>
      <c r="F1504" s="38" t="s">
        <v>10100</v>
      </c>
      <c r="G1504" s="38"/>
      <c r="H1504" s="38"/>
      <c r="I1504" s="44">
        <v>0.26</v>
      </c>
      <c r="J1504" s="16" t="s">
        <v>130</v>
      </c>
      <c r="N1504" s="136" t="s">
        <v>221</v>
      </c>
      <c r="O1504" s="137">
        <v>401</v>
      </c>
    </row>
    <row r="1505" spans="1:15" ht="15" customHeight="1">
      <c r="A1505" s="15" t="str">
        <f t="shared" si="35"/>
        <v>N</v>
      </c>
      <c r="B1505" s="35"/>
      <c r="C1505" s="38" t="s">
        <v>1386</v>
      </c>
      <c r="D1505" s="38" t="s">
        <v>3847</v>
      </c>
      <c r="E1505" s="38"/>
      <c r="F1505" s="38" t="s">
        <v>3848</v>
      </c>
      <c r="G1505" s="38"/>
      <c r="H1505" s="38"/>
      <c r="I1505" s="44">
        <v>1.42</v>
      </c>
      <c r="J1505" s="16" t="s">
        <v>130</v>
      </c>
      <c r="N1505" s="136" t="s">
        <v>222</v>
      </c>
      <c r="O1505" s="137">
        <v>402</v>
      </c>
    </row>
    <row r="1506" spans="1:15" ht="15" customHeight="1">
      <c r="A1506" s="15" t="str">
        <f t="shared" si="35"/>
        <v>N</v>
      </c>
      <c r="B1506" s="35"/>
      <c r="C1506" s="38" t="s">
        <v>1386</v>
      </c>
      <c r="D1506" s="38" t="s">
        <v>10101</v>
      </c>
      <c r="E1506" s="38"/>
      <c r="F1506" s="38" t="s">
        <v>10102</v>
      </c>
      <c r="G1506" s="38"/>
      <c r="H1506" s="38"/>
      <c r="I1506" s="44">
        <v>1.84</v>
      </c>
      <c r="J1506" s="16" t="s">
        <v>130</v>
      </c>
      <c r="N1506" s="136" t="s">
        <v>223</v>
      </c>
      <c r="O1506" s="137">
        <v>403</v>
      </c>
    </row>
    <row r="1507" spans="1:15" ht="15" customHeight="1">
      <c r="A1507" s="15" t="str">
        <f t="shared" si="35"/>
        <v>N</v>
      </c>
      <c r="B1507" s="35"/>
      <c r="C1507" s="38" t="s">
        <v>1386</v>
      </c>
      <c r="D1507" s="38" t="s">
        <v>10103</v>
      </c>
      <c r="E1507" s="38"/>
      <c r="F1507" s="38" t="s">
        <v>10104</v>
      </c>
      <c r="G1507" s="38"/>
      <c r="H1507" s="38"/>
      <c r="I1507" s="44">
        <v>23.77</v>
      </c>
      <c r="J1507" s="16" t="s">
        <v>130</v>
      </c>
      <c r="N1507" s="136" t="s">
        <v>224</v>
      </c>
      <c r="O1507" s="137">
        <v>404</v>
      </c>
    </row>
    <row r="1508" spans="1:15" ht="15" customHeight="1">
      <c r="A1508" s="15" t="str">
        <f t="shared" si="35"/>
        <v>N</v>
      </c>
      <c r="B1508" s="35"/>
      <c r="C1508" s="38" t="s">
        <v>1386</v>
      </c>
      <c r="D1508" s="38" t="s">
        <v>10105</v>
      </c>
      <c r="E1508" s="38"/>
      <c r="F1508" s="38" t="s">
        <v>10106</v>
      </c>
      <c r="G1508" s="38"/>
      <c r="H1508" s="38"/>
      <c r="I1508" s="44">
        <v>3.57</v>
      </c>
      <c r="J1508" s="16" t="s">
        <v>130</v>
      </c>
      <c r="N1508" s="136" t="s">
        <v>221</v>
      </c>
      <c r="O1508" s="137">
        <v>405</v>
      </c>
    </row>
    <row r="1509" spans="1:15" ht="15" customHeight="1">
      <c r="A1509" s="15" t="str">
        <f t="shared" si="35"/>
        <v>N</v>
      </c>
      <c r="B1509" s="35"/>
      <c r="C1509" s="38" t="s">
        <v>1386</v>
      </c>
      <c r="D1509" s="38" t="s">
        <v>10107</v>
      </c>
      <c r="E1509" s="38"/>
      <c r="F1509" s="38" t="s">
        <v>10108</v>
      </c>
      <c r="G1509" s="38"/>
      <c r="H1509" s="38"/>
      <c r="I1509" s="44">
        <v>2.37</v>
      </c>
      <c r="J1509" s="16" t="s">
        <v>130</v>
      </c>
      <c r="N1509" s="136" t="s">
        <v>222</v>
      </c>
      <c r="O1509" s="137">
        <v>406</v>
      </c>
    </row>
    <row r="1510" spans="1:15" ht="15" customHeight="1">
      <c r="A1510" s="15" t="str">
        <f t="shared" si="35"/>
        <v>N</v>
      </c>
      <c r="B1510" s="35"/>
      <c r="C1510" s="38" t="s">
        <v>1386</v>
      </c>
      <c r="D1510" s="38" t="s">
        <v>10109</v>
      </c>
      <c r="E1510" s="38"/>
      <c r="F1510" s="38" t="s">
        <v>10110</v>
      </c>
      <c r="G1510" s="38"/>
      <c r="H1510" s="38"/>
      <c r="I1510" s="44">
        <v>3.02</v>
      </c>
      <c r="J1510" s="16" t="s">
        <v>130</v>
      </c>
      <c r="N1510" s="136" t="s">
        <v>225</v>
      </c>
      <c r="O1510" s="137">
        <v>407</v>
      </c>
    </row>
    <row r="1511" spans="1:15" ht="15" customHeight="1">
      <c r="A1511" s="15" t="str">
        <f t="shared" si="35"/>
        <v>N</v>
      </c>
      <c r="B1511" s="35"/>
      <c r="C1511" s="38" t="s">
        <v>1386</v>
      </c>
      <c r="D1511" s="38" t="s">
        <v>10111</v>
      </c>
      <c r="E1511" s="38"/>
      <c r="F1511" s="38" t="s">
        <v>10112</v>
      </c>
      <c r="G1511" s="38"/>
      <c r="H1511" s="38"/>
      <c r="I1511" s="44">
        <v>39.94</v>
      </c>
      <c r="J1511" s="16" t="s">
        <v>130</v>
      </c>
      <c r="N1511" s="136" t="s">
        <v>226</v>
      </c>
      <c r="O1511" s="137">
        <v>408</v>
      </c>
    </row>
    <row r="1512" spans="1:15" ht="15" customHeight="1">
      <c r="A1512" s="15" t="str">
        <f t="shared" si="35"/>
        <v>N</v>
      </c>
      <c r="B1512" s="35"/>
      <c r="C1512" s="38" t="s">
        <v>1386</v>
      </c>
      <c r="D1512" s="38" t="s">
        <v>10113</v>
      </c>
      <c r="E1512" s="38"/>
      <c r="F1512" s="38" t="s">
        <v>10114</v>
      </c>
      <c r="G1512" s="38"/>
      <c r="H1512" s="38"/>
      <c r="I1512" s="44">
        <v>-0.01</v>
      </c>
      <c r="J1512" s="16" t="s">
        <v>130</v>
      </c>
      <c r="N1512" s="136" t="s">
        <v>227</v>
      </c>
      <c r="O1512" s="137">
        <v>409</v>
      </c>
    </row>
    <row r="1513" spans="1:15" ht="15" customHeight="1">
      <c r="A1513" s="15" t="str">
        <f t="shared" si="35"/>
        <v>N</v>
      </c>
      <c r="B1513" s="35"/>
      <c r="C1513" s="38" t="s">
        <v>1386</v>
      </c>
      <c r="D1513" s="38" t="s">
        <v>10115</v>
      </c>
      <c r="E1513" s="38"/>
      <c r="F1513" s="38" t="s">
        <v>10116</v>
      </c>
      <c r="G1513" s="38"/>
      <c r="H1513" s="38"/>
      <c r="I1513" s="44">
        <v>0.93</v>
      </c>
      <c r="J1513" s="16" t="s">
        <v>130</v>
      </c>
      <c r="N1513" s="136" t="s">
        <v>228</v>
      </c>
      <c r="O1513" s="137">
        <v>410</v>
      </c>
    </row>
    <row r="1514" spans="1:15" ht="15" customHeight="1">
      <c r="A1514" s="15" t="str">
        <f t="shared" si="35"/>
        <v>N</v>
      </c>
      <c r="B1514" s="35"/>
      <c r="C1514" s="38" t="s">
        <v>1386</v>
      </c>
      <c r="D1514" s="38" t="s">
        <v>3849</v>
      </c>
      <c r="E1514" s="38"/>
      <c r="F1514" s="38" t="s">
        <v>3850</v>
      </c>
      <c r="G1514" s="38"/>
      <c r="H1514" s="38"/>
      <c r="I1514" s="44">
        <v>15.47</v>
      </c>
      <c r="J1514" s="16" t="s">
        <v>130</v>
      </c>
      <c r="N1514" s="136" t="s">
        <v>229</v>
      </c>
      <c r="O1514" s="137">
        <v>411</v>
      </c>
    </row>
    <row r="1515" spans="1:15" ht="15" customHeight="1">
      <c r="A1515" s="15" t="str">
        <f t="shared" si="35"/>
        <v>N</v>
      </c>
      <c r="B1515" s="35"/>
      <c r="C1515" s="38" t="s">
        <v>1386</v>
      </c>
      <c r="D1515" s="38" t="s">
        <v>10117</v>
      </c>
      <c r="E1515" s="38"/>
      <c r="F1515" s="38" t="s">
        <v>10118</v>
      </c>
      <c r="G1515" s="38"/>
      <c r="H1515" s="38"/>
      <c r="I1515" s="44">
        <v>7.54</v>
      </c>
      <c r="J1515" s="16" t="s">
        <v>130</v>
      </c>
      <c r="N1515" s="136" t="s">
        <v>230</v>
      </c>
      <c r="O1515" s="137">
        <v>412</v>
      </c>
    </row>
    <row r="1516" spans="1:15" ht="15" customHeight="1">
      <c r="A1516" s="15" t="str">
        <f t="shared" si="35"/>
        <v>N</v>
      </c>
      <c r="B1516" s="35"/>
      <c r="C1516" s="38" t="s">
        <v>1386</v>
      </c>
      <c r="D1516" s="38" t="s">
        <v>10119</v>
      </c>
      <c r="E1516" s="38"/>
      <c r="F1516" s="38" t="s">
        <v>10120</v>
      </c>
      <c r="G1516" s="38"/>
      <c r="H1516" s="38"/>
      <c r="I1516" s="44">
        <v>3.07</v>
      </c>
      <c r="J1516" s="16" t="s">
        <v>130</v>
      </c>
      <c r="N1516" s="136" t="s">
        <v>231</v>
      </c>
      <c r="O1516" s="137">
        <v>413</v>
      </c>
    </row>
    <row r="1517" spans="1:15" ht="15" customHeight="1">
      <c r="A1517" s="15" t="str">
        <f t="shared" si="35"/>
        <v>N</v>
      </c>
      <c r="B1517" s="35"/>
      <c r="C1517" s="38" t="s">
        <v>1386</v>
      </c>
      <c r="D1517" s="38" t="s">
        <v>10121</v>
      </c>
      <c r="E1517" s="38"/>
      <c r="F1517" s="38" t="s">
        <v>10122</v>
      </c>
      <c r="G1517" s="38"/>
      <c r="H1517" s="38"/>
      <c r="I1517" s="44">
        <v>10.1</v>
      </c>
      <c r="J1517" s="16" t="s">
        <v>130</v>
      </c>
      <c r="N1517" s="136" t="s">
        <v>232</v>
      </c>
      <c r="O1517" s="137">
        <v>414</v>
      </c>
    </row>
    <row r="1518" spans="1:15" ht="15" customHeight="1">
      <c r="A1518" s="15" t="str">
        <f t="shared" si="35"/>
        <v>N</v>
      </c>
      <c r="B1518" s="35"/>
      <c r="C1518" s="38" t="s">
        <v>1386</v>
      </c>
      <c r="D1518" s="38" t="s">
        <v>10123</v>
      </c>
      <c r="E1518" s="38"/>
      <c r="F1518" s="38" t="s">
        <v>10124</v>
      </c>
      <c r="G1518" s="38"/>
      <c r="H1518" s="38"/>
      <c r="I1518" s="44">
        <v>25.76</v>
      </c>
      <c r="J1518" s="16" t="s">
        <v>130</v>
      </c>
      <c r="N1518" s="136" t="s">
        <v>231</v>
      </c>
      <c r="O1518" s="137">
        <v>415</v>
      </c>
    </row>
    <row r="1519" spans="1:15" ht="15" customHeight="1">
      <c r="A1519" s="15" t="str">
        <f t="shared" si="35"/>
        <v>N</v>
      </c>
      <c r="B1519" s="35"/>
      <c r="C1519" s="38" t="s">
        <v>1386</v>
      </c>
      <c r="D1519" s="38" t="s">
        <v>10125</v>
      </c>
      <c r="E1519" s="38"/>
      <c r="F1519" s="38" t="s">
        <v>10126</v>
      </c>
      <c r="G1519" s="38"/>
      <c r="H1519" s="38"/>
      <c r="I1519" s="44">
        <v>0.2</v>
      </c>
      <c r="J1519" s="16" t="s">
        <v>130</v>
      </c>
      <c r="N1519" s="136" t="s">
        <v>233</v>
      </c>
      <c r="O1519" s="137">
        <v>416</v>
      </c>
    </row>
    <row r="1520" spans="1:15" ht="15" customHeight="1">
      <c r="A1520" s="15" t="str">
        <f t="shared" si="35"/>
        <v>N</v>
      </c>
      <c r="B1520" s="35"/>
      <c r="C1520" s="38" t="s">
        <v>1386</v>
      </c>
      <c r="D1520" s="38" t="s">
        <v>10127</v>
      </c>
      <c r="E1520" s="38"/>
      <c r="F1520" s="38" t="s">
        <v>10128</v>
      </c>
      <c r="G1520" s="38"/>
      <c r="H1520" s="38"/>
      <c r="I1520" s="44">
        <v>1.34</v>
      </c>
      <c r="J1520" s="16" t="s">
        <v>130</v>
      </c>
      <c r="N1520" s="136" t="s">
        <v>231</v>
      </c>
      <c r="O1520" s="137">
        <v>417</v>
      </c>
    </row>
    <row r="1521" spans="1:15" ht="15" customHeight="1">
      <c r="A1521" s="15" t="str">
        <f t="shared" si="35"/>
        <v>N</v>
      </c>
      <c r="B1521" s="35"/>
      <c r="C1521" s="38" t="s">
        <v>1386</v>
      </c>
      <c r="D1521" s="38" t="s">
        <v>10129</v>
      </c>
      <c r="E1521" s="38"/>
      <c r="F1521" s="38" t="s">
        <v>10130</v>
      </c>
      <c r="G1521" s="38"/>
      <c r="H1521" s="38"/>
      <c r="I1521" s="44">
        <v>14.38</v>
      </c>
      <c r="J1521" s="16" t="s">
        <v>130</v>
      </c>
      <c r="N1521" s="136" t="s">
        <v>234</v>
      </c>
      <c r="O1521" s="137">
        <v>418</v>
      </c>
    </row>
    <row r="1522" spans="1:15" ht="15" customHeight="1">
      <c r="A1522" s="15" t="str">
        <f t="shared" si="35"/>
        <v>N</v>
      </c>
      <c r="B1522" s="35"/>
      <c r="C1522" s="38" t="s">
        <v>1386</v>
      </c>
      <c r="D1522" s="38" t="s">
        <v>10131</v>
      </c>
      <c r="E1522" s="38"/>
      <c r="F1522" s="38" t="s">
        <v>10132</v>
      </c>
      <c r="G1522" s="38"/>
      <c r="H1522" s="38"/>
      <c r="I1522" s="44">
        <v>1.67</v>
      </c>
      <c r="J1522" s="16" t="s">
        <v>130</v>
      </c>
      <c r="N1522" s="136" t="s">
        <v>235</v>
      </c>
      <c r="O1522" s="137">
        <v>419</v>
      </c>
    </row>
    <row r="1523" spans="1:15" ht="15" customHeight="1">
      <c r="A1523" s="15" t="str">
        <f t="shared" si="35"/>
        <v>N</v>
      </c>
      <c r="B1523" s="35"/>
      <c r="C1523" s="38" t="s">
        <v>1386</v>
      </c>
      <c r="D1523" s="38" t="s">
        <v>10133</v>
      </c>
      <c r="E1523" s="38"/>
      <c r="F1523" s="38" t="s">
        <v>10134</v>
      </c>
      <c r="G1523" s="38"/>
      <c r="H1523" s="38"/>
      <c r="I1523" s="44">
        <v>2.1800000000000002</v>
      </c>
      <c r="J1523" s="16" t="s">
        <v>130</v>
      </c>
      <c r="N1523" s="136" t="s">
        <v>236</v>
      </c>
      <c r="O1523" s="137">
        <v>420</v>
      </c>
    </row>
    <row r="1524" spans="1:15" ht="15" customHeight="1">
      <c r="A1524" s="15" t="str">
        <f t="shared" si="35"/>
        <v>N</v>
      </c>
      <c r="B1524" s="35"/>
      <c r="C1524" s="38" t="s">
        <v>1386</v>
      </c>
      <c r="D1524" s="38" t="s">
        <v>3851</v>
      </c>
      <c r="E1524" s="38"/>
      <c r="F1524" s="38" t="s">
        <v>3852</v>
      </c>
      <c r="G1524" s="38"/>
      <c r="H1524" s="38"/>
      <c r="I1524" s="44">
        <v>12</v>
      </c>
      <c r="J1524" s="16" t="s">
        <v>130</v>
      </c>
      <c r="N1524" s="136" t="s">
        <v>237</v>
      </c>
      <c r="O1524" s="137">
        <v>421</v>
      </c>
    </row>
    <row r="1525" spans="1:15" ht="15" customHeight="1">
      <c r="A1525" s="15" t="str">
        <f t="shared" si="35"/>
        <v>N</v>
      </c>
      <c r="B1525" s="35"/>
      <c r="C1525" s="38" t="s">
        <v>1386</v>
      </c>
      <c r="D1525" s="38" t="s">
        <v>10135</v>
      </c>
      <c r="E1525" s="38"/>
      <c r="F1525" s="38" t="s">
        <v>10136</v>
      </c>
      <c r="G1525" s="38"/>
      <c r="H1525" s="38"/>
      <c r="I1525" s="44">
        <v>1.1499999999999999</v>
      </c>
      <c r="J1525" s="16" t="s">
        <v>130</v>
      </c>
      <c r="N1525" s="138" t="s">
        <v>585</v>
      </c>
      <c r="O1525" s="137">
        <v>422</v>
      </c>
    </row>
    <row r="1526" spans="1:15" ht="15" customHeight="1">
      <c r="A1526" s="15" t="str">
        <f t="shared" si="35"/>
        <v>N</v>
      </c>
      <c r="B1526" s="35"/>
      <c r="C1526" s="38" t="s">
        <v>1386</v>
      </c>
      <c r="D1526" s="38" t="s">
        <v>10137</v>
      </c>
      <c r="E1526" s="38"/>
      <c r="F1526" s="38" t="s">
        <v>10138</v>
      </c>
      <c r="G1526" s="38"/>
      <c r="H1526" s="38"/>
      <c r="I1526" s="44">
        <v>7.28</v>
      </c>
      <c r="J1526" s="16" t="s">
        <v>130</v>
      </c>
      <c r="N1526" s="136" t="s">
        <v>238</v>
      </c>
      <c r="O1526" s="137">
        <v>423</v>
      </c>
    </row>
    <row r="1527" spans="1:15" ht="15" customHeight="1">
      <c r="A1527" s="15" t="str">
        <f t="shared" si="35"/>
        <v>N</v>
      </c>
      <c r="B1527" s="35"/>
      <c r="C1527" s="38" t="s">
        <v>1386</v>
      </c>
      <c r="D1527" s="38" t="s">
        <v>10139</v>
      </c>
      <c r="E1527" s="38"/>
      <c r="F1527" s="38" t="s">
        <v>10140</v>
      </c>
      <c r="G1527" s="38"/>
      <c r="H1527" s="38"/>
      <c r="I1527" s="44">
        <v>0.01</v>
      </c>
      <c r="J1527" s="16" t="s">
        <v>130</v>
      </c>
      <c r="N1527" s="136" t="s">
        <v>239</v>
      </c>
      <c r="O1527" s="137">
        <v>424</v>
      </c>
    </row>
    <row r="1528" spans="1:15" ht="15" customHeight="1">
      <c r="A1528" s="15" t="str">
        <f t="shared" si="35"/>
        <v>N</v>
      </c>
      <c r="B1528" s="35"/>
      <c r="C1528" s="38" t="s">
        <v>1386</v>
      </c>
      <c r="D1528" s="38" t="s">
        <v>10141</v>
      </c>
      <c r="E1528" s="38"/>
      <c r="F1528" s="38" t="s">
        <v>10142</v>
      </c>
      <c r="G1528" s="38"/>
      <c r="H1528" s="38"/>
      <c r="I1528" s="44">
        <v>0.53</v>
      </c>
      <c r="J1528" s="16" t="s">
        <v>130</v>
      </c>
      <c r="N1528" s="138" t="s">
        <v>586</v>
      </c>
      <c r="O1528" s="139">
        <v>425</v>
      </c>
    </row>
    <row r="1529" spans="1:15" ht="15" customHeight="1">
      <c r="A1529" s="15" t="str">
        <f t="shared" si="35"/>
        <v>N</v>
      </c>
      <c r="B1529" s="35"/>
      <c r="C1529" s="38" t="s">
        <v>1386</v>
      </c>
      <c r="D1529" s="38" t="s">
        <v>10143</v>
      </c>
      <c r="E1529" s="38"/>
      <c r="F1529" s="38" t="s">
        <v>10144</v>
      </c>
      <c r="G1529" s="38"/>
      <c r="H1529" s="38"/>
      <c r="I1529" s="44">
        <v>0.49</v>
      </c>
      <c r="J1529" s="16" t="s">
        <v>130</v>
      </c>
      <c r="N1529" s="136" t="s">
        <v>240</v>
      </c>
      <c r="O1529" s="137">
        <v>426</v>
      </c>
    </row>
    <row r="1530" spans="1:15" ht="15" customHeight="1">
      <c r="A1530" s="15" t="str">
        <f t="shared" si="35"/>
        <v>N</v>
      </c>
      <c r="B1530" s="35"/>
      <c r="C1530" s="38" t="s">
        <v>1386</v>
      </c>
      <c r="D1530" s="38" t="s">
        <v>10145</v>
      </c>
      <c r="E1530" s="38"/>
      <c r="F1530" s="38" t="s">
        <v>10146</v>
      </c>
      <c r="G1530" s="38"/>
      <c r="H1530" s="38"/>
      <c r="I1530" s="44">
        <v>11.68</v>
      </c>
      <c r="J1530" s="16" t="s">
        <v>130</v>
      </c>
      <c r="N1530" s="136" t="s">
        <v>241</v>
      </c>
      <c r="O1530" s="137">
        <v>427</v>
      </c>
    </row>
    <row r="1531" spans="1:15" ht="15" customHeight="1">
      <c r="A1531" s="15" t="str">
        <f t="shared" si="35"/>
        <v>N</v>
      </c>
      <c r="B1531" s="35"/>
      <c r="C1531" s="38" t="s">
        <v>1386</v>
      </c>
      <c r="D1531" s="38" t="s">
        <v>10147</v>
      </c>
      <c r="E1531" s="38"/>
      <c r="F1531" s="38" t="s">
        <v>10148</v>
      </c>
      <c r="G1531" s="38"/>
      <c r="H1531" s="38"/>
      <c r="I1531" s="44">
        <v>0.3</v>
      </c>
      <c r="J1531" s="16" t="s">
        <v>130</v>
      </c>
      <c r="N1531" s="138" t="s">
        <v>587</v>
      </c>
      <c r="O1531" s="137">
        <v>428</v>
      </c>
    </row>
    <row r="1532" spans="1:15" ht="15" customHeight="1">
      <c r="A1532" s="15" t="str">
        <f t="shared" si="35"/>
        <v>N</v>
      </c>
      <c r="B1532" s="35"/>
      <c r="C1532" s="38" t="s">
        <v>1386</v>
      </c>
      <c r="D1532" s="38" t="s">
        <v>10149</v>
      </c>
      <c r="E1532" s="38"/>
      <c r="F1532" s="38" t="s">
        <v>10150</v>
      </c>
      <c r="G1532" s="38"/>
      <c r="H1532" s="38"/>
      <c r="I1532" s="44">
        <v>1.27</v>
      </c>
      <c r="J1532" s="16" t="s">
        <v>130</v>
      </c>
      <c r="N1532" s="136" t="s">
        <v>242</v>
      </c>
      <c r="O1532" s="137">
        <v>429</v>
      </c>
    </row>
    <row r="1533" spans="1:15" ht="15" customHeight="1">
      <c r="A1533" s="15" t="str">
        <f t="shared" si="35"/>
        <v>N</v>
      </c>
      <c r="B1533" s="35"/>
      <c r="C1533" s="38" t="s">
        <v>1386</v>
      </c>
      <c r="D1533" s="38" t="s">
        <v>3853</v>
      </c>
      <c r="E1533" s="38"/>
      <c r="F1533" s="38" t="s">
        <v>3854</v>
      </c>
      <c r="G1533" s="38"/>
      <c r="H1533" s="38"/>
      <c r="I1533" s="44">
        <v>18.71</v>
      </c>
      <c r="J1533" s="16" t="s">
        <v>130</v>
      </c>
      <c r="N1533" s="136" t="s">
        <v>243</v>
      </c>
      <c r="O1533" s="137">
        <v>430</v>
      </c>
    </row>
    <row r="1534" spans="1:15" ht="15" customHeight="1">
      <c r="A1534" s="15" t="str">
        <f t="shared" si="35"/>
        <v>N</v>
      </c>
      <c r="B1534" s="35"/>
      <c r="C1534" s="38" t="s">
        <v>1386</v>
      </c>
      <c r="D1534" s="38" t="s">
        <v>10151</v>
      </c>
      <c r="E1534" s="38"/>
      <c r="F1534" s="38" t="s">
        <v>10152</v>
      </c>
      <c r="G1534" s="38"/>
      <c r="H1534" s="38"/>
      <c r="I1534" s="44">
        <v>1.28</v>
      </c>
      <c r="J1534" s="16" t="s">
        <v>130</v>
      </c>
      <c r="N1534" s="138" t="s">
        <v>588</v>
      </c>
      <c r="O1534" s="137">
        <v>431</v>
      </c>
    </row>
    <row r="1535" spans="1:15" ht="15" customHeight="1">
      <c r="A1535" s="15" t="str">
        <f t="shared" si="35"/>
        <v>N</v>
      </c>
      <c r="B1535" s="35"/>
      <c r="C1535" s="38" t="s">
        <v>1386</v>
      </c>
      <c r="D1535" s="38" t="s">
        <v>10153</v>
      </c>
      <c r="E1535" s="38"/>
      <c r="F1535" s="38" t="s">
        <v>10154</v>
      </c>
      <c r="G1535" s="38"/>
      <c r="H1535" s="38"/>
      <c r="I1535" s="44">
        <v>2.56</v>
      </c>
      <c r="J1535" s="16" t="s">
        <v>130</v>
      </c>
      <c r="N1535" s="136" t="s">
        <v>244</v>
      </c>
      <c r="O1535" s="137">
        <v>432</v>
      </c>
    </row>
    <row r="1536" spans="1:15" ht="15" customHeight="1">
      <c r="A1536" s="15" t="str">
        <f t="shared" si="35"/>
        <v>N</v>
      </c>
      <c r="B1536" s="35"/>
      <c r="C1536" s="38" t="s">
        <v>1386</v>
      </c>
      <c r="D1536" s="38" t="s">
        <v>10155</v>
      </c>
      <c r="E1536" s="38"/>
      <c r="F1536" s="38" t="s">
        <v>10156</v>
      </c>
      <c r="G1536" s="38"/>
      <c r="H1536" s="38"/>
      <c r="I1536" s="44">
        <v>2.7</v>
      </c>
      <c r="J1536" s="16" t="s">
        <v>130</v>
      </c>
      <c r="N1536" s="136" t="s">
        <v>245</v>
      </c>
      <c r="O1536" s="137">
        <v>433</v>
      </c>
    </row>
    <row r="1537" spans="1:15" ht="15" customHeight="1">
      <c r="A1537" s="15" t="str">
        <f t="shared" si="35"/>
        <v>N</v>
      </c>
      <c r="B1537" s="35"/>
      <c r="C1537" s="38" t="s">
        <v>1386</v>
      </c>
      <c r="D1537" s="38" t="s">
        <v>10157</v>
      </c>
      <c r="E1537" s="38"/>
      <c r="F1537" s="38" t="s">
        <v>10158</v>
      </c>
      <c r="G1537" s="38"/>
      <c r="H1537" s="38"/>
      <c r="I1537" s="44">
        <v>1</v>
      </c>
      <c r="J1537" s="16" t="s">
        <v>130</v>
      </c>
      <c r="N1537" s="136" t="s">
        <v>246</v>
      </c>
      <c r="O1537" s="137">
        <v>434</v>
      </c>
    </row>
    <row r="1538" spans="1:15" ht="15" customHeight="1">
      <c r="A1538" s="15" t="str">
        <f t="shared" si="35"/>
        <v>N</v>
      </c>
      <c r="B1538" s="35"/>
      <c r="C1538" s="38" t="s">
        <v>1386</v>
      </c>
      <c r="D1538" s="38" t="s">
        <v>10159</v>
      </c>
      <c r="E1538" s="38"/>
      <c r="F1538" s="38" t="s">
        <v>10160</v>
      </c>
      <c r="G1538" s="38"/>
      <c r="H1538" s="38"/>
      <c r="I1538" s="44">
        <v>8.3699999999999992</v>
      </c>
      <c r="J1538" s="16" t="s">
        <v>130</v>
      </c>
      <c r="N1538" s="136" t="s">
        <v>247</v>
      </c>
      <c r="O1538" s="137">
        <v>435</v>
      </c>
    </row>
    <row r="1539" spans="1:15" ht="15" customHeight="1">
      <c r="A1539" s="15" t="str">
        <f t="shared" si="35"/>
        <v>N</v>
      </c>
      <c r="B1539" s="35"/>
      <c r="C1539" s="38" t="s">
        <v>1386</v>
      </c>
      <c r="D1539" s="38" t="s">
        <v>10161</v>
      </c>
      <c r="E1539" s="38"/>
      <c r="F1539" s="38" t="s">
        <v>10162</v>
      </c>
      <c r="G1539" s="38"/>
      <c r="H1539" s="38"/>
      <c r="I1539" s="44">
        <v>4.2</v>
      </c>
      <c r="J1539" s="16" t="s">
        <v>130</v>
      </c>
      <c r="N1539" s="136" t="s">
        <v>248</v>
      </c>
      <c r="O1539" s="137">
        <v>436</v>
      </c>
    </row>
    <row r="1540" spans="1:15" ht="15" customHeight="1">
      <c r="A1540" s="15" t="str">
        <f t="shared" si="35"/>
        <v>N</v>
      </c>
      <c r="B1540" s="35"/>
      <c r="C1540" s="38" t="s">
        <v>1386</v>
      </c>
      <c r="D1540" s="38" t="s">
        <v>10163</v>
      </c>
      <c r="E1540" s="38"/>
      <c r="F1540" s="38" t="s">
        <v>10164</v>
      </c>
      <c r="G1540" s="38"/>
      <c r="H1540" s="38"/>
      <c r="I1540" s="44">
        <v>1.94</v>
      </c>
      <c r="J1540" s="16" t="s">
        <v>130</v>
      </c>
      <c r="N1540" s="136" t="s">
        <v>249</v>
      </c>
      <c r="O1540" s="137">
        <v>437</v>
      </c>
    </row>
    <row r="1541" spans="1:15" ht="15" customHeight="1">
      <c r="A1541" s="15" t="str">
        <f t="shared" si="35"/>
        <v>N</v>
      </c>
      <c r="B1541" s="35"/>
      <c r="C1541" s="38" t="s">
        <v>1386</v>
      </c>
      <c r="D1541" s="38" t="s">
        <v>10165</v>
      </c>
      <c r="E1541" s="38"/>
      <c r="F1541" s="38" t="s">
        <v>10166</v>
      </c>
      <c r="G1541" s="38"/>
      <c r="H1541" s="38"/>
      <c r="I1541" s="44">
        <v>0.16</v>
      </c>
      <c r="J1541" s="16" t="s">
        <v>130</v>
      </c>
      <c r="N1541" s="136" t="s">
        <v>250</v>
      </c>
      <c r="O1541" s="137">
        <v>438</v>
      </c>
    </row>
    <row r="1542" spans="1:15" ht="15" customHeight="1">
      <c r="A1542" s="15" t="str">
        <f t="shared" si="35"/>
        <v>N</v>
      </c>
      <c r="B1542" s="35"/>
      <c r="C1542" s="38" t="s">
        <v>1386</v>
      </c>
      <c r="D1542" s="38" t="s">
        <v>10167</v>
      </c>
      <c r="E1542" s="38"/>
      <c r="F1542" s="38" t="s">
        <v>10168</v>
      </c>
      <c r="G1542" s="38"/>
      <c r="H1542" s="38"/>
      <c r="I1542" s="44">
        <v>0.49</v>
      </c>
      <c r="J1542" s="16" t="s">
        <v>130</v>
      </c>
      <c r="N1542" s="136" t="s">
        <v>251</v>
      </c>
      <c r="O1542" s="137">
        <v>439</v>
      </c>
    </row>
    <row r="1543" spans="1:15" ht="15" customHeight="1">
      <c r="A1543" s="15" t="str">
        <f t="shared" si="35"/>
        <v>N</v>
      </c>
      <c r="B1543" s="35"/>
      <c r="C1543" s="38" t="s">
        <v>1386</v>
      </c>
      <c r="D1543" s="38" t="s">
        <v>10169</v>
      </c>
      <c r="E1543" s="38"/>
      <c r="F1543" s="38" t="s">
        <v>10170</v>
      </c>
      <c r="G1543" s="38"/>
      <c r="H1543" s="38"/>
      <c r="I1543" s="44">
        <v>1.75</v>
      </c>
      <c r="J1543" s="16" t="s">
        <v>130</v>
      </c>
      <c r="N1543" s="136" t="s">
        <v>252</v>
      </c>
      <c r="O1543" s="137">
        <v>440</v>
      </c>
    </row>
    <row r="1544" spans="1:15" ht="15" customHeight="1">
      <c r="A1544" s="15" t="str">
        <f t="shared" si="35"/>
        <v>N</v>
      </c>
      <c r="B1544" s="35"/>
      <c r="C1544" s="38" t="s">
        <v>1386</v>
      </c>
      <c r="D1544" s="38" t="s">
        <v>10171</v>
      </c>
      <c r="E1544" s="38"/>
      <c r="F1544" s="38" t="s">
        <v>10172</v>
      </c>
      <c r="G1544" s="38"/>
      <c r="H1544" s="38"/>
      <c r="I1544" s="44">
        <v>1.65</v>
      </c>
      <c r="J1544" s="16" t="s">
        <v>130</v>
      </c>
      <c r="N1544" s="136" t="s">
        <v>253</v>
      </c>
      <c r="O1544" s="137">
        <v>441</v>
      </c>
    </row>
    <row r="1545" spans="1:15" ht="15" customHeight="1">
      <c r="A1545" s="15" t="str">
        <f t="shared" si="35"/>
        <v>N</v>
      </c>
      <c r="B1545" s="35"/>
      <c r="C1545" s="38" t="s">
        <v>1386</v>
      </c>
      <c r="D1545" s="38" t="s">
        <v>10173</v>
      </c>
      <c r="E1545" s="38"/>
      <c r="F1545" s="38" t="s">
        <v>10174</v>
      </c>
      <c r="G1545" s="38"/>
      <c r="H1545" s="38"/>
      <c r="I1545" s="44">
        <v>28.72</v>
      </c>
      <c r="J1545" s="16" t="s">
        <v>130</v>
      </c>
      <c r="N1545" s="136" t="s">
        <v>254</v>
      </c>
      <c r="O1545" s="137">
        <v>442</v>
      </c>
    </row>
    <row r="1546" spans="1:15" ht="15" customHeight="1">
      <c r="A1546" s="15" t="str">
        <f t="shared" si="35"/>
        <v>N</v>
      </c>
      <c r="B1546" s="35"/>
      <c r="C1546" s="38" t="s">
        <v>1386</v>
      </c>
      <c r="D1546" s="38" t="s">
        <v>3855</v>
      </c>
      <c r="E1546" s="38"/>
      <c r="F1546" s="38" t="s">
        <v>3856</v>
      </c>
      <c r="G1546" s="38"/>
      <c r="H1546" s="38"/>
      <c r="I1546" s="44">
        <v>82.43</v>
      </c>
      <c r="J1546" s="16" t="s">
        <v>130</v>
      </c>
      <c r="N1546" s="136" t="s">
        <v>255</v>
      </c>
      <c r="O1546" s="137">
        <v>443</v>
      </c>
    </row>
    <row r="1547" spans="1:15" ht="15" customHeight="1">
      <c r="A1547" s="15" t="str">
        <f t="shared" si="35"/>
        <v>N</v>
      </c>
      <c r="B1547" s="35"/>
      <c r="C1547" s="38" t="s">
        <v>1386</v>
      </c>
      <c r="D1547" s="38" t="s">
        <v>3857</v>
      </c>
      <c r="E1547" s="38"/>
      <c r="F1547" s="38" t="s">
        <v>3858</v>
      </c>
      <c r="G1547" s="38"/>
      <c r="H1547" s="38"/>
      <c r="I1547" s="44">
        <v>51.6</v>
      </c>
      <c r="J1547" s="16" t="s">
        <v>130</v>
      </c>
      <c r="N1547" s="136" t="s">
        <v>211</v>
      </c>
      <c r="O1547" s="137">
        <v>444</v>
      </c>
    </row>
    <row r="1548" spans="1:15" ht="15" customHeight="1">
      <c r="A1548" s="15" t="str">
        <f t="shared" si="35"/>
        <v>N</v>
      </c>
      <c r="B1548" s="35"/>
      <c r="C1548" s="38" t="s">
        <v>1386</v>
      </c>
      <c r="D1548" s="38" t="s">
        <v>3859</v>
      </c>
      <c r="E1548" s="38"/>
      <c r="F1548" s="38" t="s">
        <v>3860</v>
      </c>
      <c r="G1548" s="38"/>
      <c r="H1548" s="38"/>
      <c r="I1548" s="44">
        <v>26.88</v>
      </c>
      <c r="J1548" s="16" t="s">
        <v>130</v>
      </c>
      <c r="N1548" s="136" t="s">
        <v>256</v>
      </c>
      <c r="O1548" s="137">
        <v>445</v>
      </c>
    </row>
    <row r="1549" spans="1:15" ht="15" customHeight="1">
      <c r="A1549" s="15" t="str">
        <f t="shared" si="35"/>
        <v>N</v>
      </c>
      <c r="B1549" s="35"/>
      <c r="C1549" s="38" t="s">
        <v>1386</v>
      </c>
      <c r="D1549" s="38" t="s">
        <v>3861</v>
      </c>
      <c r="E1549" s="38"/>
      <c r="F1549" s="38" t="s">
        <v>3862</v>
      </c>
      <c r="G1549" s="38"/>
      <c r="H1549" s="38"/>
      <c r="I1549" s="44">
        <v>5.04</v>
      </c>
      <c r="J1549" s="16" t="s">
        <v>130</v>
      </c>
      <c r="N1549" s="136" t="s">
        <v>257</v>
      </c>
      <c r="O1549" s="137">
        <v>511</v>
      </c>
    </row>
    <row r="1550" spans="1:15" ht="15" customHeight="1">
      <c r="A1550" s="15" t="str">
        <f t="shared" si="35"/>
        <v>N</v>
      </c>
      <c r="B1550" s="35"/>
      <c r="C1550" s="38" t="s">
        <v>1386</v>
      </c>
      <c r="D1550" s="38" t="s">
        <v>3863</v>
      </c>
      <c r="E1550" s="38"/>
      <c r="F1550" s="38" t="s">
        <v>3864</v>
      </c>
      <c r="G1550" s="38"/>
      <c r="H1550" s="38"/>
      <c r="I1550" s="44">
        <v>5.04</v>
      </c>
      <c r="J1550" s="16" t="s">
        <v>130</v>
      </c>
      <c r="N1550" s="136" t="s">
        <v>258</v>
      </c>
      <c r="O1550" s="137">
        <v>512</v>
      </c>
    </row>
    <row r="1551" spans="1:15" ht="15" customHeight="1">
      <c r="A1551" s="15" t="str">
        <f t="shared" si="35"/>
        <v>N</v>
      </c>
      <c r="B1551" s="35"/>
      <c r="C1551" s="38" t="s">
        <v>1386</v>
      </c>
      <c r="D1551" s="38" t="s">
        <v>3865</v>
      </c>
      <c r="E1551" s="38"/>
      <c r="F1551" s="38" t="s">
        <v>3866</v>
      </c>
      <c r="G1551" s="38"/>
      <c r="H1551" s="38"/>
      <c r="I1551" s="44">
        <v>13.95</v>
      </c>
      <c r="J1551" s="16" t="s">
        <v>130</v>
      </c>
      <c r="N1551" s="136" t="s">
        <v>259</v>
      </c>
      <c r="O1551" s="137">
        <v>513</v>
      </c>
    </row>
    <row r="1552" spans="1:15" ht="15" customHeight="1">
      <c r="A1552" s="15" t="str">
        <f t="shared" si="35"/>
        <v>N</v>
      </c>
      <c r="B1552" s="35"/>
      <c r="C1552" s="38" t="s">
        <v>1386</v>
      </c>
      <c r="D1552" s="38" t="s">
        <v>3867</v>
      </c>
      <c r="E1552" s="38"/>
      <c r="F1552" s="38" t="s">
        <v>3868</v>
      </c>
      <c r="G1552" s="38"/>
      <c r="H1552" s="38"/>
      <c r="I1552" s="44">
        <v>5.04</v>
      </c>
      <c r="J1552" s="16" t="s">
        <v>130</v>
      </c>
      <c r="N1552" s="136" t="s">
        <v>260</v>
      </c>
      <c r="O1552" s="137">
        <v>514</v>
      </c>
    </row>
    <row r="1553" spans="1:15" ht="15" customHeight="1">
      <c r="A1553" s="15" t="str">
        <f t="shared" si="35"/>
        <v>N</v>
      </c>
      <c r="B1553" s="35"/>
      <c r="C1553" s="38" t="s">
        <v>1386</v>
      </c>
      <c r="D1553" s="38" t="s">
        <v>3869</v>
      </c>
      <c r="E1553" s="38"/>
      <c r="F1553" s="38" t="s">
        <v>3870</v>
      </c>
      <c r="G1553" s="38"/>
      <c r="H1553" s="38"/>
      <c r="I1553" s="44">
        <v>8.6</v>
      </c>
      <c r="J1553" s="16" t="s">
        <v>130</v>
      </c>
      <c r="N1553" s="136" t="s">
        <v>261</v>
      </c>
      <c r="O1553" s="137">
        <v>515</v>
      </c>
    </row>
    <row r="1554" spans="1:15" ht="15" customHeight="1">
      <c r="A1554" s="15" t="str">
        <f t="shared" si="35"/>
        <v>N</v>
      </c>
      <c r="B1554" s="35"/>
      <c r="C1554" s="38" t="s">
        <v>1386</v>
      </c>
      <c r="D1554" s="38" t="s">
        <v>3871</v>
      </c>
      <c r="E1554" s="38"/>
      <c r="F1554" s="38" t="s">
        <v>3872</v>
      </c>
      <c r="G1554" s="38"/>
      <c r="H1554" s="38"/>
      <c r="I1554" s="44">
        <v>11.44</v>
      </c>
      <c r="J1554" s="16" t="s">
        <v>130</v>
      </c>
      <c r="N1554" s="136" t="s">
        <v>262</v>
      </c>
      <c r="O1554" s="137">
        <v>516</v>
      </c>
    </row>
    <row r="1555" spans="1:15" ht="15" customHeight="1">
      <c r="A1555" s="15" t="str">
        <f t="shared" si="35"/>
        <v>N</v>
      </c>
      <c r="B1555" s="35"/>
      <c r="C1555" s="38" t="s">
        <v>1386</v>
      </c>
      <c r="D1555" s="38" t="s">
        <v>3873</v>
      </c>
      <c r="E1555" s="38"/>
      <c r="F1555" s="38" t="s">
        <v>3874</v>
      </c>
      <c r="G1555" s="38"/>
      <c r="H1555" s="38"/>
      <c r="I1555" s="44">
        <v>24.75</v>
      </c>
      <c r="J1555" s="16" t="s">
        <v>130</v>
      </c>
      <c r="N1555" s="136" t="s">
        <v>263</v>
      </c>
      <c r="O1555" s="137">
        <v>517</v>
      </c>
    </row>
    <row r="1556" spans="1:15" ht="15" customHeight="1">
      <c r="A1556" s="15" t="str">
        <f t="shared" si="35"/>
        <v>N</v>
      </c>
      <c r="B1556" s="35"/>
      <c r="C1556" s="38" t="s">
        <v>1386</v>
      </c>
      <c r="D1556" s="38" t="s">
        <v>3875</v>
      </c>
      <c r="E1556" s="38"/>
      <c r="F1556" s="38" t="s">
        <v>3876</v>
      </c>
      <c r="G1556" s="38"/>
      <c r="H1556" s="38"/>
      <c r="I1556" s="44">
        <v>4.1399999999999997</v>
      </c>
      <c r="J1556" s="16" t="s">
        <v>130</v>
      </c>
      <c r="N1556" s="136" t="s">
        <v>264</v>
      </c>
      <c r="O1556" s="137">
        <v>518</v>
      </c>
    </row>
    <row r="1557" spans="1:15" ht="15" customHeight="1">
      <c r="A1557" s="15" t="str">
        <f t="shared" si="35"/>
        <v>N</v>
      </c>
      <c r="B1557" s="35"/>
      <c r="C1557" s="38" t="s">
        <v>1386</v>
      </c>
      <c r="D1557" s="38" t="s">
        <v>3877</v>
      </c>
      <c r="E1557" s="38"/>
      <c r="F1557" s="38" t="s">
        <v>3878</v>
      </c>
      <c r="G1557" s="38"/>
      <c r="H1557" s="38"/>
      <c r="I1557" s="44">
        <v>3.36</v>
      </c>
      <c r="J1557" s="16" t="s">
        <v>130</v>
      </c>
      <c r="N1557" s="136" t="s">
        <v>265</v>
      </c>
      <c r="O1557" s="137">
        <v>519</v>
      </c>
    </row>
    <row r="1558" spans="1:15" ht="15" customHeight="1">
      <c r="A1558" s="15" t="str">
        <f t="shared" si="35"/>
        <v>N</v>
      </c>
      <c r="B1558" s="35"/>
      <c r="C1558" s="38" t="s">
        <v>1386</v>
      </c>
      <c r="D1558" s="38" t="s">
        <v>3879</v>
      </c>
      <c r="E1558" s="38"/>
      <c r="F1558" s="38" t="s">
        <v>3880</v>
      </c>
      <c r="G1558" s="38"/>
      <c r="H1558" s="38"/>
      <c r="I1558" s="44">
        <v>13.69</v>
      </c>
      <c r="J1558" s="16" t="s">
        <v>130</v>
      </c>
      <c r="N1558" s="136" t="s">
        <v>266</v>
      </c>
      <c r="O1558" s="137">
        <v>520</v>
      </c>
    </row>
    <row r="1559" spans="1:15" ht="15" customHeight="1">
      <c r="A1559" s="15" t="str">
        <f t="shared" si="35"/>
        <v>N</v>
      </c>
      <c r="B1559" s="35"/>
      <c r="C1559" s="38" t="s">
        <v>1386</v>
      </c>
      <c r="D1559" s="38" t="s">
        <v>3881</v>
      </c>
      <c r="E1559" s="38"/>
      <c r="F1559" s="38" t="s">
        <v>3882</v>
      </c>
      <c r="G1559" s="38"/>
      <c r="H1559" s="38"/>
      <c r="I1559" s="44">
        <v>58.51</v>
      </c>
      <c r="J1559" s="16" t="s">
        <v>130</v>
      </c>
      <c r="N1559" s="136" t="s">
        <v>267</v>
      </c>
      <c r="O1559" s="137">
        <v>521</v>
      </c>
    </row>
    <row r="1560" spans="1:15" ht="15" customHeight="1">
      <c r="A1560" s="15" t="str">
        <f t="shared" si="35"/>
        <v>N</v>
      </c>
      <c r="B1560" s="35"/>
      <c r="C1560" s="38" t="s">
        <v>1386</v>
      </c>
      <c r="D1560" s="38" t="s">
        <v>3883</v>
      </c>
      <c r="E1560" s="38"/>
      <c r="F1560" s="38" t="s">
        <v>3884</v>
      </c>
      <c r="G1560" s="38"/>
      <c r="H1560" s="38"/>
      <c r="I1560" s="44">
        <v>64.56</v>
      </c>
      <c r="J1560" s="16" t="s">
        <v>130</v>
      </c>
      <c r="N1560" s="136" t="s">
        <v>268</v>
      </c>
      <c r="O1560" s="137">
        <v>522</v>
      </c>
    </row>
    <row r="1561" spans="1:15" ht="15" customHeight="1">
      <c r="A1561" s="15" t="str">
        <f t="shared" ref="A1561:A1624" si="36">IFERROR((VLOOKUP(J1561,N:O,2,0)),0)</f>
        <v>N</v>
      </c>
      <c r="B1561" s="35"/>
      <c r="C1561" s="38" t="s">
        <v>1386</v>
      </c>
      <c r="D1561" s="38" t="s">
        <v>3885</v>
      </c>
      <c r="E1561" s="38"/>
      <c r="F1561" s="38" t="s">
        <v>3886</v>
      </c>
      <c r="G1561" s="38"/>
      <c r="H1561" s="38"/>
      <c r="I1561" s="44">
        <v>38.33</v>
      </c>
      <c r="J1561" s="16" t="s">
        <v>130</v>
      </c>
      <c r="N1561" s="136" t="s">
        <v>269</v>
      </c>
      <c r="O1561" s="137">
        <v>523</v>
      </c>
    </row>
    <row r="1562" spans="1:15" ht="15" customHeight="1">
      <c r="A1562" s="15" t="str">
        <f t="shared" si="36"/>
        <v>N</v>
      </c>
      <c r="B1562" s="35"/>
      <c r="C1562" s="38" t="s">
        <v>1386</v>
      </c>
      <c r="D1562" s="38" t="s">
        <v>3887</v>
      </c>
      <c r="E1562" s="38"/>
      <c r="F1562" s="38" t="s">
        <v>3888</v>
      </c>
      <c r="G1562" s="38"/>
      <c r="H1562" s="38"/>
      <c r="I1562" s="44">
        <v>58.54</v>
      </c>
      <c r="J1562" s="16" t="s">
        <v>130</v>
      </c>
      <c r="N1562" s="136" t="s">
        <v>270</v>
      </c>
      <c r="O1562" s="137">
        <v>524</v>
      </c>
    </row>
    <row r="1563" spans="1:15" ht="15" customHeight="1">
      <c r="A1563" s="15" t="str">
        <f t="shared" si="36"/>
        <v>N</v>
      </c>
      <c r="B1563" s="35"/>
      <c r="C1563" s="38" t="s">
        <v>1386</v>
      </c>
      <c r="D1563" s="38" t="s">
        <v>3889</v>
      </c>
      <c r="E1563" s="38"/>
      <c r="F1563" s="38" t="s">
        <v>3890</v>
      </c>
      <c r="G1563" s="38"/>
      <c r="H1563" s="38"/>
      <c r="I1563" s="44">
        <v>11.91</v>
      </c>
      <c r="J1563" s="16" t="s">
        <v>130</v>
      </c>
      <c r="N1563" s="136" t="s">
        <v>271</v>
      </c>
      <c r="O1563" s="137">
        <v>525</v>
      </c>
    </row>
    <row r="1564" spans="1:15" ht="15" customHeight="1">
      <c r="A1564" s="15" t="str">
        <f t="shared" si="36"/>
        <v>N</v>
      </c>
      <c r="B1564" s="35"/>
      <c r="C1564" s="38" t="s">
        <v>1386</v>
      </c>
      <c r="D1564" s="38" t="s">
        <v>3891</v>
      </c>
      <c r="E1564" s="38"/>
      <c r="F1564" s="38" t="s">
        <v>3892</v>
      </c>
      <c r="G1564" s="38"/>
      <c r="H1564" s="38"/>
      <c r="I1564" s="44">
        <v>238.81</v>
      </c>
      <c r="J1564" s="16" t="s">
        <v>130</v>
      </c>
      <c r="N1564" s="136" t="s">
        <v>272</v>
      </c>
      <c r="O1564" s="137">
        <v>526</v>
      </c>
    </row>
    <row r="1565" spans="1:15" ht="15" customHeight="1">
      <c r="A1565" s="15" t="str">
        <f t="shared" si="36"/>
        <v>N</v>
      </c>
      <c r="B1565" s="35"/>
      <c r="C1565" s="38" t="s">
        <v>1386</v>
      </c>
      <c r="D1565" s="38" t="s">
        <v>3893</v>
      </c>
      <c r="E1565" s="38"/>
      <c r="F1565" s="38" t="s">
        <v>3894</v>
      </c>
      <c r="G1565" s="38"/>
      <c r="H1565" s="38"/>
      <c r="I1565" s="44">
        <v>19.87</v>
      </c>
      <c r="J1565" s="16" t="s">
        <v>130</v>
      </c>
      <c r="N1565" s="136" t="s">
        <v>273</v>
      </c>
      <c r="O1565" s="137">
        <v>527</v>
      </c>
    </row>
    <row r="1566" spans="1:15" ht="15" customHeight="1">
      <c r="A1566" s="15" t="str">
        <f t="shared" si="36"/>
        <v>N</v>
      </c>
      <c r="B1566" s="35"/>
      <c r="C1566" s="38" t="s">
        <v>1386</v>
      </c>
      <c r="D1566" s="38" t="s">
        <v>3895</v>
      </c>
      <c r="E1566" s="38"/>
      <c r="F1566" s="38" t="s">
        <v>3896</v>
      </c>
      <c r="G1566" s="38"/>
      <c r="H1566" s="38"/>
      <c r="I1566" s="44">
        <v>29.95</v>
      </c>
      <c r="J1566" s="16" t="s">
        <v>130</v>
      </c>
      <c r="N1566" s="136" t="s">
        <v>274</v>
      </c>
      <c r="O1566" s="137">
        <v>528</v>
      </c>
    </row>
    <row r="1567" spans="1:15" ht="15" customHeight="1">
      <c r="A1567" s="15" t="str">
        <f t="shared" si="36"/>
        <v>N</v>
      </c>
      <c r="B1567" s="35"/>
      <c r="C1567" s="38" t="s">
        <v>1386</v>
      </c>
      <c r="D1567" s="38" t="s">
        <v>3897</v>
      </c>
      <c r="E1567" s="38"/>
      <c r="F1567" s="38" t="s">
        <v>3898</v>
      </c>
      <c r="G1567" s="38"/>
      <c r="H1567" s="38"/>
      <c r="I1567" s="44">
        <v>12.97</v>
      </c>
      <c r="J1567" s="16" t="s">
        <v>130</v>
      </c>
      <c r="N1567" s="136" t="s">
        <v>275</v>
      </c>
      <c r="O1567" s="137">
        <v>529</v>
      </c>
    </row>
    <row r="1568" spans="1:15" ht="15" customHeight="1">
      <c r="A1568" s="15" t="str">
        <f t="shared" si="36"/>
        <v>N</v>
      </c>
      <c r="B1568" s="35"/>
      <c r="C1568" s="38" t="s">
        <v>1386</v>
      </c>
      <c r="D1568" s="38" t="s">
        <v>3899</v>
      </c>
      <c r="E1568" s="38"/>
      <c r="F1568" s="38" t="s">
        <v>3900</v>
      </c>
      <c r="G1568" s="38"/>
      <c r="H1568" s="38"/>
      <c r="I1568" s="44">
        <v>25.9</v>
      </c>
      <c r="J1568" s="16" t="s">
        <v>130</v>
      </c>
      <c r="N1568" s="136" t="s">
        <v>276</v>
      </c>
      <c r="O1568" s="137">
        <v>530</v>
      </c>
    </row>
    <row r="1569" spans="1:15" ht="15" customHeight="1">
      <c r="A1569" s="15" t="str">
        <f t="shared" si="36"/>
        <v>N</v>
      </c>
      <c r="B1569" s="35"/>
      <c r="C1569" s="38" t="s">
        <v>1386</v>
      </c>
      <c r="D1569" s="38" t="s">
        <v>3901</v>
      </c>
      <c r="E1569" s="38"/>
      <c r="F1569" s="38" t="s">
        <v>3902</v>
      </c>
      <c r="G1569" s="38"/>
      <c r="H1569" s="38"/>
      <c r="I1569" s="44">
        <v>5.04</v>
      </c>
      <c r="J1569" s="16" t="s">
        <v>130</v>
      </c>
      <c r="N1569" s="138" t="s">
        <v>589</v>
      </c>
      <c r="O1569" s="139">
        <v>531</v>
      </c>
    </row>
    <row r="1570" spans="1:15" ht="15" customHeight="1">
      <c r="A1570" s="15" t="str">
        <f t="shared" si="36"/>
        <v>N</v>
      </c>
      <c r="B1570" s="35"/>
      <c r="C1570" s="38" t="s">
        <v>1386</v>
      </c>
      <c r="D1570" s="38" t="s">
        <v>3903</v>
      </c>
      <c r="E1570" s="38"/>
      <c r="F1570" s="38" t="s">
        <v>3904</v>
      </c>
      <c r="G1570" s="38"/>
      <c r="H1570" s="38"/>
      <c r="I1570" s="44">
        <v>5.04</v>
      </c>
      <c r="J1570" s="16" t="s">
        <v>130</v>
      </c>
      <c r="N1570" s="140" t="s">
        <v>277</v>
      </c>
      <c r="O1570" s="137">
        <v>532</v>
      </c>
    </row>
    <row r="1571" spans="1:15" ht="15" customHeight="1">
      <c r="A1571" s="15" t="str">
        <f t="shared" si="36"/>
        <v>N</v>
      </c>
      <c r="B1571" s="35"/>
      <c r="C1571" s="38" t="s">
        <v>1386</v>
      </c>
      <c r="D1571" s="38" t="s">
        <v>3905</v>
      </c>
      <c r="E1571" s="38"/>
      <c r="F1571" s="38" t="s">
        <v>3906</v>
      </c>
      <c r="G1571" s="38"/>
      <c r="H1571" s="38"/>
      <c r="I1571" s="44">
        <v>19.350000000000001</v>
      </c>
      <c r="J1571" s="16" t="s">
        <v>130</v>
      </c>
      <c r="N1571" s="136" t="s">
        <v>278</v>
      </c>
      <c r="O1571" s="137">
        <v>533</v>
      </c>
    </row>
    <row r="1572" spans="1:15" ht="15" customHeight="1">
      <c r="A1572" s="15" t="str">
        <f t="shared" si="36"/>
        <v>N</v>
      </c>
      <c r="B1572" s="35"/>
      <c r="C1572" s="38" t="s">
        <v>1386</v>
      </c>
      <c r="D1572" s="38" t="s">
        <v>3907</v>
      </c>
      <c r="E1572" s="38"/>
      <c r="F1572" s="38" t="s">
        <v>3908</v>
      </c>
      <c r="G1572" s="38"/>
      <c r="H1572" s="38"/>
      <c r="I1572" s="44">
        <v>1.68</v>
      </c>
      <c r="J1572" s="16" t="s">
        <v>130</v>
      </c>
      <c r="N1572" s="136" t="s">
        <v>279</v>
      </c>
      <c r="O1572" s="137">
        <v>534</v>
      </c>
    </row>
    <row r="1573" spans="1:15" ht="15" customHeight="1">
      <c r="A1573" s="15" t="str">
        <f t="shared" si="36"/>
        <v>N</v>
      </c>
      <c r="B1573" s="35"/>
      <c r="C1573" s="38" t="s">
        <v>1386</v>
      </c>
      <c r="D1573" s="38" t="s">
        <v>3909</v>
      </c>
      <c r="E1573" s="38"/>
      <c r="F1573" s="38" t="s">
        <v>3910</v>
      </c>
      <c r="G1573" s="38"/>
      <c r="H1573" s="38"/>
      <c r="I1573" s="44">
        <v>11.13</v>
      </c>
      <c r="J1573" s="16" t="s">
        <v>130</v>
      </c>
      <c r="N1573" s="136" t="s">
        <v>280</v>
      </c>
      <c r="O1573" s="137">
        <v>535</v>
      </c>
    </row>
    <row r="1574" spans="1:15" ht="15" customHeight="1">
      <c r="A1574" s="15" t="str">
        <f t="shared" si="36"/>
        <v>N</v>
      </c>
      <c r="B1574" s="35"/>
      <c r="C1574" s="38" t="s">
        <v>1386</v>
      </c>
      <c r="D1574" s="38" t="s">
        <v>3911</v>
      </c>
      <c r="E1574" s="38"/>
      <c r="F1574" s="38" t="s">
        <v>3912</v>
      </c>
      <c r="G1574" s="38"/>
      <c r="H1574" s="38"/>
      <c r="I1574" s="44">
        <v>7.22</v>
      </c>
      <c r="J1574" s="16" t="s">
        <v>130</v>
      </c>
      <c r="N1574" s="136" t="s">
        <v>281</v>
      </c>
      <c r="O1574" s="137">
        <v>536</v>
      </c>
    </row>
    <row r="1575" spans="1:15" ht="15" customHeight="1">
      <c r="A1575" s="15" t="str">
        <f t="shared" si="36"/>
        <v>N</v>
      </c>
      <c r="B1575" s="35"/>
      <c r="C1575" s="38" t="s">
        <v>1386</v>
      </c>
      <c r="D1575" s="38" t="s">
        <v>3913</v>
      </c>
      <c r="E1575" s="38"/>
      <c r="F1575" s="38" t="s">
        <v>3914</v>
      </c>
      <c r="G1575" s="38"/>
      <c r="H1575" s="38"/>
      <c r="I1575" s="44">
        <v>2.21</v>
      </c>
      <c r="J1575" s="16" t="s">
        <v>130</v>
      </c>
      <c r="N1575" s="140" t="s">
        <v>282</v>
      </c>
      <c r="O1575" s="137">
        <v>537</v>
      </c>
    </row>
    <row r="1576" spans="1:15" ht="15" customHeight="1">
      <c r="A1576" s="15" t="str">
        <f t="shared" si="36"/>
        <v>N</v>
      </c>
      <c r="B1576" s="35"/>
      <c r="C1576" s="38" t="s">
        <v>1386</v>
      </c>
      <c r="D1576" s="38" t="s">
        <v>3915</v>
      </c>
      <c r="E1576" s="38"/>
      <c r="F1576" s="38" t="s">
        <v>3916</v>
      </c>
      <c r="G1576" s="38"/>
      <c r="H1576" s="38"/>
      <c r="I1576" s="44">
        <v>5.04</v>
      </c>
      <c r="J1576" s="16" t="s">
        <v>130</v>
      </c>
      <c r="N1576" s="140" t="s">
        <v>283</v>
      </c>
      <c r="O1576" s="137">
        <v>538</v>
      </c>
    </row>
    <row r="1577" spans="1:15" ht="15" customHeight="1">
      <c r="A1577" s="15" t="str">
        <f t="shared" si="36"/>
        <v>N</v>
      </c>
      <c r="B1577" s="35"/>
      <c r="C1577" s="38" t="s">
        <v>1386</v>
      </c>
      <c r="D1577" s="38" t="s">
        <v>3917</v>
      </c>
      <c r="E1577" s="38"/>
      <c r="F1577" s="38" t="s">
        <v>3918</v>
      </c>
      <c r="G1577" s="38"/>
      <c r="H1577" s="38"/>
      <c r="I1577" s="44">
        <v>150.22999999999999</v>
      </c>
      <c r="J1577" s="16" t="s">
        <v>130</v>
      </c>
      <c r="N1577" s="136" t="s">
        <v>284</v>
      </c>
      <c r="O1577" s="137">
        <v>539</v>
      </c>
    </row>
    <row r="1578" spans="1:15" ht="15" customHeight="1">
      <c r="A1578" s="15" t="str">
        <f t="shared" si="36"/>
        <v>N</v>
      </c>
      <c r="B1578" s="35"/>
      <c r="C1578" s="38" t="s">
        <v>1386</v>
      </c>
      <c r="D1578" s="38" t="s">
        <v>3919</v>
      </c>
      <c r="E1578" s="38"/>
      <c r="F1578" s="38" t="s">
        <v>3920</v>
      </c>
      <c r="G1578" s="38"/>
      <c r="H1578" s="38"/>
      <c r="I1578" s="44">
        <v>5.99</v>
      </c>
      <c r="J1578" s="16" t="s">
        <v>130</v>
      </c>
      <c r="N1578" s="136" t="s">
        <v>285</v>
      </c>
      <c r="O1578" s="137">
        <v>540</v>
      </c>
    </row>
    <row r="1579" spans="1:15" ht="15" customHeight="1">
      <c r="A1579" s="15" t="str">
        <f t="shared" si="36"/>
        <v>N</v>
      </c>
      <c r="B1579" s="35"/>
      <c r="C1579" s="38" t="s">
        <v>1386</v>
      </c>
      <c r="D1579" s="38" t="s">
        <v>3921</v>
      </c>
      <c r="E1579" s="38"/>
      <c r="F1579" s="38" t="s">
        <v>3922</v>
      </c>
      <c r="G1579" s="38"/>
      <c r="H1579" s="38"/>
      <c r="I1579" s="44">
        <v>2.4300000000000002</v>
      </c>
      <c r="J1579" s="16" t="s">
        <v>130</v>
      </c>
      <c r="N1579" s="136" t="s">
        <v>286</v>
      </c>
      <c r="O1579" s="137">
        <v>541</v>
      </c>
    </row>
    <row r="1580" spans="1:15" ht="15" customHeight="1">
      <c r="A1580" s="15" t="str">
        <f t="shared" si="36"/>
        <v>N</v>
      </c>
      <c r="B1580" s="35"/>
      <c r="C1580" s="38" t="s">
        <v>1386</v>
      </c>
      <c r="D1580" s="38" t="s">
        <v>3923</v>
      </c>
      <c r="E1580" s="38"/>
      <c r="F1580" s="38" t="s">
        <v>3924</v>
      </c>
      <c r="G1580" s="38"/>
      <c r="H1580" s="38"/>
      <c r="I1580" s="44">
        <v>27.89</v>
      </c>
      <c r="J1580" s="16" t="s">
        <v>130</v>
      </c>
      <c r="N1580" s="136" t="s">
        <v>287</v>
      </c>
      <c r="O1580" s="137">
        <v>542</v>
      </c>
    </row>
    <row r="1581" spans="1:15" ht="15" customHeight="1">
      <c r="A1581" s="15" t="str">
        <f t="shared" si="36"/>
        <v>N</v>
      </c>
      <c r="B1581" s="35"/>
      <c r="C1581" s="38" t="s">
        <v>1386</v>
      </c>
      <c r="D1581" s="38" t="s">
        <v>3925</v>
      </c>
      <c r="E1581" s="38"/>
      <c r="F1581" s="38" t="s">
        <v>3926</v>
      </c>
      <c r="G1581" s="38"/>
      <c r="H1581" s="38"/>
      <c r="I1581" s="44">
        <v>1.87</v>
      </c>
      <c r="J1581" s="16" t="s">
        <v>130</v>
      </c>
      <c r="N1581" s="141" t="s">
        <v>288</v>
      </c>
      <c r="O1581" s="142">
        <v>543</v>
      </c>
    </row>
    <row r="1582" spans="1:15" ht="15" customHeight="1">
      <c r="A1582" s="15" t="str">
        <f t="shared" si="36"/>
        <v>N</v>
      </c>
      <c r="B1582" s="35"/>
      <c r="C1582" s="38" t="s">
        <v>1386</v>
      </c>
      <c r="D1582" s="38" t="s">
        <v>3927</v>
      </c>
      <c r="E1582" s="38"/>
      <c r="F1582" s="38" t="s">
        <v>3928</v>
      </c>
      <c r="G1582" s="38"/>
      <c r="H1582" s="38"/>
      <c r="I1582" s="44">
        <v>29.9</v>
      </c>
      <c r="J1582" s="16" t="s">
        <v>130</v>
      </c>
      <c r="N1582" s="136" t="s">
        <v>289</v>
      </c>
      <c r="O1582" s="137">
        <v>544</v>
      </c>
    </row>
    <row r="1583" spans="1:15" ht="15" customHeight="1">
      <c r="A1583" s="15" t="str">
        <f t="shared" si="36"/>
        <v>N</v>
      </c>
      <c r="B1583" s="35"/>
      <c r="C1583" s="38" t="s">
        <v>1386</v>
      </c>
      <c r="D1583" s="38" t="s">
        <v>3929</v>
      </c>
      <c r="E1583" s="38"/>
      <c r="F1583" s="38" t="s">
        <v>3930</v>
      </c>
      <c r="G1583" s="38"/>
      <c r="H1583" s="38"/>
      <c r="I1583" s="44">
        <v>51.73</v>
      </c>
      <c r="J1583" s="16" t="s">
        <v>130</v>
      </c>
      <c r="N1583" s="136" t="s">
        <v>290</v>
      </c>
      <c r="O1583" s="137">
        <v>545</v>
      </c>
    </row>
    <row r="1584" spans="1:15" ht="15" customHeight="1">
      <c r="A1584" s="15" t="str">
        <f t="shared" si="36"/>
        <v>N</v>
      </c>
      <c r="B1584" s="35"/>
      <c r="C1584" s="38" t="s">
        <v>1386</v>
      </c>
      <c r="D1584" s="38" t="s">
        <v>3931</v>
      </c>
      <c r="E1584" s="38"/>
      <c r="F1584" s="38" t="s">
        <v>3932</v>
      </c>
      <c r="G1584" s="38"/>
      <c r="H1584" s="38"/>
      <c r="I1584" s="44">
        <v>6.49</v>
      </c>
      <c r="J1584" s="16" t="s">
        <v>130</v>
      </c>
      <c r="N1584" s="136" t="s">
        <v>291</v>
      </c>
      <c r="O1584" s="137">
        <v>546</v>
      </c>
    </row>
    <row r="1585" spans="1:15" ht="15" customHeight="1">
      <c r="A1585" s="15" t="str">
        <f t="shared" si="36"/>
        <v>N</v>
      </c>
      <c r="B1585" s="35"/>
      <c r="C1585" s="38" t="s">
        <v>1386</v>
      </c>
      <c r="D1585" s="38" t="s">
        <v>3933</v>
      </c>
      <c r="E1585" s="38"/>
      <c r="F1585" s="38" t="s">
        <v>3934</v>
      </c>
      <c r="G1585" s="38"/>
      <c r="H1585" s="38"/>
      <c r="I1585" s="44">
        <v>27.21</v>
      </c>
      <c r="J1585" s="16" t="s">
        <v>130</v>
      </c>
      <c r="N1585" s="136" t="s">
        <v>292</v>
      </c>
      <c r="O1585" s="137">
        <v>547</v>
      </c>
    </row>
    <row r="1586" spans="1:15" ht="15" customHeight="1">
      <c r="A1586" s="15" t="str">
        <f t="shared" si="36"/>
        <v>N</v>
      </c>
      <c r="B1586" s="35"/>
      <c r="C1586" s="38" t="s">
        <v>1386</v>
      </c>
      <c r="D1586" s="38" t="s">
        <v>3935</v>
      </c>
      <c r="E1586" s="38"/>
      <c r="F1586" s="38" t="s">
        <v>3936</v>
      </c>
      <c r="G1586" s="38"/>
      <c r="H1586" s="38"/>
      <c r="I1586" s="44">
        <v>5.04</v>
      </c>
      <c r="J1586" s="16" t="s">
        <v>130</v>
      </c>
      <c r="N1586" s="136" t="s">
        <v>293</v>
      </c>
      <c r="O1586" s="137">
        <v>548</v>
      </c>
    </row>
    <row r="1587" spans="1:15" ht="15" customHeight="1">
      <c r="A1587" s="15" t="str">
        <f t="shared" si="36"/>
        <v>N</v>
      </c>
      <c r="B1587" s="35"/>
      <c r="C1587" s="38" t="s">
        <v>1386</v>
      </c>
      <c r="D1587" s="38" t="s">
        <v>3937</v>
      </c>
      <c r="E1587" s="38"/>
      <c r="F1587" s="38" t="s">
        <v>3938</v>
      </c>
      <c r="G1587" s="38"/>
      <c r="H1587" s="38"/>
      <c r="I1587" s="44">
        <v>3.07</v>
      </c>
      <c r="J1587" s="16" t="s">
        <v>130</v>
      </c>
      <c r="N1587" s="136" t="s">
        <v>294</v>
      </c>
      <c r="O1587" s="137">
        <v>549</v>
      </c>
    </row>
    <row r="1588" spans="1:15" ht="15" customHeight="1">
      <c r="A1588" s="15" t="str">
        <f t="shared" si="36"/>
        <v>N</v>
      </c>
      <c r="B1588" s="35"/>
      <c r="C1588" s="38" t="s">
        <v>1386</v>
      </c>
      <c r="D1588" s="38" t="s">
        <v>3939</v>
      </c>
      <c r="E1588" s="38"/>
      <c r="F1588" s="38" t="s">
        <v>3940</v>
      </c>
      <c r="G1588" s="38"/>
      <c r="H1588" s="38"/>
      <c r="I1588" s="44">
        <v>5.29</v>
      </c>
      <c r="J1588" s="16" t="s">
        <v>130</v>
      </c>
      <c r="N1588" s="136" t="s">
        <v>295</v>
      </c>
      <c r="O1588" s="137">
        <v>553</v>
      </c>
    </row>
    <row r="1589" spans="1:15" ht="15" customHeight="1">
      <c r="A1589" s="15" t="str">
        <f t="shared" si="36"/>
        <v>N</v>
      </c>
      <c r="B1589" s="35"/>
      <c r="C1589" s="38" t="s">
        <v>1386</v>
      </c>
      <c r="D1589" s="38" t="s">
        <v>3941</v>
      </c>
      <c r="E1589" s="38"/>
      <c r="F1589" s="38" t="s">
        <v>3942</v>
      </c>
      <c r="G1589" s="38"/>
      <c r="H1589" s="38"/>
      <c r="I1589" s="44">
        <v>25.18</v>
      </c>
      <c r="J1589" s="16" t="s">
        <v>130</v>
      </c>
      <c r="N1589" s="136" t="s">
        <v>296</v>
      </c>
      <c r="O1589" s="137">
        <v>554</v>
      </c>
    </row>
    <row r="1590" spans="1:15" ht="15" customHeight="1">
      <c r="A1590" s="15" t="str">
        <f t="shared" si="36"/>
        <v>N</v>
      </c>
      <c r="B1590" s="35"/>
      <c r="C1590" s="38" t="s">
        <v>1386</v>
      </c>
      <c r="D1590" s="38" t="s">
        <v>3943</v>
      </c>
      <c r="E1590" s="38"/>
      <c r="F1590" s="38" t="s">
        <v>3944</v>
      </c>
      <c r="G1590" s="38"/>
      <c r="H1590" s="38"/>
      <c r="I1590" s="44">
        <v>41.87</v>
      </c>
      <c r="J1590" s="16" t="s">
        <v>130</v>
      </c>
      <c r="N1590" s="136" t="s">
        <v>297</v>
      </c>
      <c r="O1590" s="137">
        <v>555</v>
      </c>
    </row>
    <row r="1591" spans="1:15" ht="15" customHeight="1">
      <c r="A1591" s="15" t="str">
        <f t="shared" si="36"/>
        <v>N</v>
      </c>
      <c r="B1591" s="35"/>
      <c r="C1591" s="38" t="s">
        <v>1386</v>
      </c>
      <c r="D1591" s="38" t="s">
        <v>3945</v>
      </c>
      <c r="E1591" s="38"/>
      <c r="F1591" s="38" t="s">
        <v>3946</v>
      </c>
      <c r="G1591" s="38"/>
      <c r="H1591" s="38"/>
      <c r="I1591" s="44">
        <v>5.0199999999999996</v>
      </c>
      <c r="J1591" s="16" t="s">
        <v>130</v>
      </c>
      <c r="N1591" s="136" t="s">
        <v>298</v>
      </c>
      <c r="O1591" s="137">
        <v>556</v>
      </c>
    </row>
    <row r="1592" spans="1:15" ht="15" customHeight="1">
      <c r="A1592" s="15" t="str">
        <f t="shared" si="36"/>
        <v>N</v>
      </c>
      <c r="B1592" s="35"/>
      <c r="C1592" s="38" t="s">
        <v>1386</v>
      </c>
      <c r="D1592" s="38" t="s">
        <v>3947</v>
      </c>
      <c r="E1592" s="38"/>
      <c r="F1592" s="38" t="s">
        <v>3948</v>
      </c>
      <c r="G1592" s="38"/>
      <c r="H1592" s="38"/>
      <c r="I1592" s="44">
        <v>7.25</v>
      </c>
      <c r="J1592" s="16" t="s">
        <v>130</v>
      </c>
      <c r="N1592" s="141" t="s">
        <v>299</v>
      </c>
      <c r="O1592" s="137">
        <v>557</v>
      </c>
    </row>
    <row r="1593" spans="1:15" ht="15" customHeight="1">
      <c r="A1593" s="15" t="str">
        <f t="shared" si="36"/>
        <v>N</v>
      </c>
      <c r="B1593" s="35"/>
      <c r="C1593" s="38" t="s">
        <v>1386</v>
      </c>
      <c r="D1593" s="38" t="s">
        <v>3949</v>
      </c>
      <c r="E1593" s="38"/>
      <c r="F1593" s="38" t="s">
        <v>3950</v>
      </c>
      <c r="G1593" s="38"/>
      <c r="H1593" s="38"/>
      <c r="I1593" s="44">
        <v>3.52</v>
      </c>
      <c r="J1593" s="16" t="s">
        <v>130</v>
      </c>
      <c r="N1593" s="141" t="s">
        <v>300</v>
      </c>
      <c r="O1593" s="137">
        <v>558</v>
      </c>
    </row>
    <row r="1594" spans="1:15" ht="15" customHeight="1">
      <c r="A1594" s="15" t="str">
        <f t="shared" si="36"/>
        <v>N</v>
      </c>
      <c r="B1594" s="35"/>
      <c r="C1594" s="38" t="s">
        <v>1386</v>
      </c>
      <c r="D1594" s="38" t="s">
        <v>3951</v>
      </c>
      <c r="E1594" s="38"/>
      <c r="F1594" s="38" t="s">
        <v>3952</v>
      </c>
      <c r="G1594" s="38"/>
      <c r="H1594" s="38"/>
      <c r="I1594" s="44">
        <v>5.04</v>
      </c>
      <c r="J1594" s="16" t="s">
        <v>130</v>
      </c>
      <c r="N1594" s="136" t="s">
        <v>301</v>
      </c>
      <c r="O1594" s="137">
        <v>559</v>
      </c>
    </row>
    <row r="1595" spans="1:15" ht="15" customHeight="1">
      <c r="A1595" s="15" t="str">
        <f t="shared" si="36"/>
        <v>N</v>
      </c>
      <c r="B1595" s="35"/>
      <c r="C1595" s="38" t="s">
        <v>1386</v>
      </c>
      <c r="D1595" s="38" t="s">
        <v>3953</v>
      </c>
      <c r="E1595" s="38"/>
      <c r="F1595" s="38" t="s">
        <v>3954</v>
      </c>
      <c r="G1595" s="38"/>
      <c r="H1595" s="38"/>
      <c r="I1595" s="44">
        <v>28.27</v>
      </c>
      <c r="J1595" s="16" t="s">
        <v>130</v>
      </c>
      <c r="N1595" s="136" t="s">
        <v>302</v>
      </c>
      <c r="O1595" s="137">
        <v>560</v>
      </c>
    </row>
    <row r="1596" spans="1:15" ht="15" customHeight="1">
      <c r="A1596" s="15" t="str">
        <f t="shared" si="36"/>
        <v>N</v>
      </c>
      <c r="B1596" s="35"/>
      <c r="C1596" s="38" t="s">
        <v>1386</v>
      </c>
      <c r="D1596" s="38" t="s">
        <v>3955</v>
      </c>
      <c r="E1596" s="38"/>
      <c r="F1596" s="38" t="s">
        <v>3956</v>
      </c>
      <c r="G1596" s="38"/>
      <c r="H1596" s="38"/>
      <c r="I1596" s="44">
        <v>14.72</v>
      </c>
      <c r="J1596" s="16" t="s">
        <v>130</v>
      </c>
      <c r="N1596" s="136" t="s">
        <v>303</v>
      </c>
      <c r="O1596" s="137">
        <v>561</v>
      </c>
    </row>
    <row r="1597" spans="1:15" ht="15" customHeight="1">
      <c r="A1597" s="15" t="str">
        <f t="shared" si="36"/>
        <v>N</v>
      </c>
      <c r="B1597" s="35"/>
      <c r="C1597" s="38" t="s">
        <v>1386</v>
      </c>
      <c r="D1597" s="38" t="s">
        <v>3957</v>
      </c>
      <c r="E1597" s="38"/>
      <c r="F1597" s="38" t="s">
        <v>3958</v>
      </c>
      <c r="G1597" s="38"/>
      <c r="H1597" s="38"/>
      <c r="I1597" s="44">
        <v>1.68</v>
      </c>
      <c r="J1597" s="16" t="s">
        <v>130</v>
      </c>
      <c r="N1597" s="136" t="s">
        <v>304</v>
      </c>
      <c r="O1597" s="137">
        <v>562</v>
      </c>
    </row>
    <row r="1598" spans="1:15" ht="15" customHeight="1">
      <c r="A1598" s="15" t="str">
        <f t="shared" si="36"/>
        <v>N</v>
      </c>
      <c r="B1598" s="35"/>
      <c r="C1598" s="38" t="s">
        <v>1386</v>
      </c>
      <c r="D1598" s="38" t="s">
        <v>3959</v>
      </c>
      <c r="E1598" s="38"/>
      <c r="F1598" s="38" t="s">
        <v>3960</v>
      </c>
      <c r="G1598" s="38"/>
      <c r="H1598" s="38"/>
      <c r="I1598" s="44">
        <v>3.77</v>
      </c>
      <c r="J1598" s="16" t="s">
        <v>130</v>
      </c>
      <c r="N1598" s="140" t="s">
        <v>305</v>
      </c>
      <c r="O1598" s="137">
        <v>563</v>
      </c>
    </row>
    <row r="1599" spans="1:15" ht="15" customHeight="1">
      <c r="A1599" s="15" t="str">
        <f t="shared" si="36"/>
        <v>N</v>
      </c>
      <c r="B1599" s="35"/>
      <c r="C1599" s="38" t="s">
        <v>1386</v>
      </c>
      <c r="D1599" s="38" t="s">
        <v>3961</v>
      </c>
      <c r="E1599" s="38"/>
      <c r="F1599" s="38" t="s">
        <v>3962</v>
      </c>
      <c r="G1599" s="38"/>
      <c r="H1599" s="38"/>
      <c r="I1599" s="44">
        <v>18.71</v>
      </c>
      <c r="J1599" s="16" t="s">
        <v>130</v>
      </c>
      <c r="N1599" s="140" t="s">
        <v>306</v>
      </c>
      <c r="O1599" s="137">
        <v>564</v>
      </c>
    </row>
    <row r="1600" spans="1:15" ht="15" customHeight="1">
      <c r="A1600" s="15" t="str">
        <f t="shared" si="36"/>
        <v>N</v>
      </c>
      <c r="B1600" s="35"/>
      <c r="C1600" s="38" t="s">
        <v>1386</v>
      </c>
      <c r="D1600" s="38" t="s">
        <v>3963</v>
      </c>
      <c r="E1600" s="38"/>
      <c r="F1600" s="38" t="s">
        <v>3964</v>
      </c>
      <c r="G1600" s="38"/>
      <c r="H1600" s="38"/>
      <c r="I1600" s="44">
        <v>24.73</v>
      </c>
      <c r="J1600" s="16" t="s">
        <v>130</v>
      </c>
      <c r="N1600" s="140" t="s">
        <v>307</v>
      </c>
      <c r="O1600" s="137">
        <v>565</v>
      </c>
    </row>
    <row r="1601" spans="1:15" ht="15" customHeight="1">
      <c r="A1601" s="15" t="str">
        <f t="shared" si="36"/>
        <v>N</v>
      </c>
      <c r="B1601" s="35"/>
      <c r="C1601" s="38" t="s">
        <v>1386</v>
      </c>
      <c r="D1601" s="38" t="s">
        <v>3965</v>
      </c>
      <c r="E1601" s="38"/>
      <c r="F1601" s="38" t="s">
        <v>3966</v>
      </c>
      <c r="G1601" s="38"/>
      <c r="H1601" s="38"/>
      <c r="I1601" s="44">
        <v>5.04</v>
      </c>
      <c r="J1601" s="16" t="s">
        <v>130</v>
      </c>
      <c r="N1601" s="140" t="s">
        <v>308</v>
      </c>
      <c r="O1601" s="137">
        <v>566</v>
      </c>
    </row>
    <row r="1602" spans="1:15" ht="15" customHeight="1">
      <c r="A1602" s="15" t="str">
        <f t="shared" si="36"/>
        <v>N</v>
      </c>
      <c r="B1602" s="35"/>
      <c r="C1602" s="38" t="s">
        <v>1386</v>
      </c>
      <c r="D1602" s="38" t="s">
        <v>3967</v>
      </c>
      <c r="E1602" s="38"/>
      <c r="F1602" s="38" t="s">
        <v>3968</v>
      </c>
      <c r="G1602" s="38"/>
      <c r="H1602" s="38"/>
      <c r="I1602" s="44">
        <v>10.06</v>
      </c>
      <c r="J1602" s="16" t="s">
        <v>130</v>
      </c>
      <c r="N1602" s="136" t="s">
        <v>309</v>
      </c>
      <c r="O1602" s="137">
        <v>567</v>
      </c>
    </row>
    <row r="1603" spans="1:15" ht="15" customHeight="1">
      <c r="A1603" s="15" t="str">
        <f t="shared" si="36"/>
        <v>N</v>
      </c>
      <c r="B1603" s="35"/>
      <c r="C1603" s="38" t="s">
        <v>1386</v>
      </c>
      <c r="D1603" s="38" t="s">
        <v>3969</v>
      </c>
      <c r="E1603" s="38"/>
      <c r="F1603" s="38" t="s">
        <v>3970</v>
      </c>
      <c r="G1603" s="38"/>
      <c r="H1603" s="38"/>
      <c r="I1603" s="44">
        <v>41.15</v>
      </c>
      <c r="J1603" s="16" t="s">
        <v>130</v>
      </c>
      <c r="N1603" s="140" t="s">
        <v>310</v>
      </c>
      <c r="O1603" s="137">
        <v>568</v>
      </c>
    </row>
    <row r="1604" spans="1:15" ht="15" customHeight="1">
      <c r="A1604" s="15" t="str">
        <f t="shared" si="36"/>
        <v>N</v>
      </c>
      <c r="B1604" s="35"/>
      <c r="C1604" s="38" t="s">
        <v>1386</v>
      </c>
      <c r="D1604" s="38" t="s">
        <v>3971</v>
      </c>
      <c r="E1604" s="38"/>
      <c r="F1604" s="38" t="s">
        <v>3972</v>
      </c>
      <c r="G1604" s="38"/>
      <c r="H1604" s="38"/>
      <c r="I1604" s="44">
        <v>106.59</v>
      </c>
      <c r="J1604" s="16" t="s">
        <v>130</v>
      </c>
      <c r="N1604" s="136" t="s">
        <v>311</v>
      </c>
      <c r="O1604" s="137">
        <v>569</v>
      </c>
    </row>
    <row r="1605" spans="1:15" ht="15" customHeight="1">
      <c r="A1605" s="15" t="str">
        <f t="shared" si="36"/>
        <v>N</v>
      </c>
      <c r="B1605" s="35"/>
      <c r="C1605" s="38" t="s">
        <v>1386</v>
      </c>
      <c r="D1605" s="38" t="s">
        <v>3973</v>
      </c>
      <c r="E1605" s="38"/>
      <c r="F1605" s="38" t="s">
        <v>3974</v>
      </c>
      <c r="G1605" s="38"/>
      <c r="H1605" s="38"/>
      <c r="I1605" s="44">
        <v>31.13</v>
      </c>
      <c r="J1605" s="16" t="s">
        <v>130</v>
      </c>
      <c r="N1605" s="136" t="s">
        <v>312</v>
      </c>
      <c r="O1605" s="137">
        <v>570</v>
      </c>
    </row>
    <row r="1606" spans="1:15" ht="15" customHeight="1">
      <c r="A1606" s="15" t="str">
        <f t="shared" si="36"/>
        <v>N</v>
      </c>
      <c r="B1606" s="35"/>
      <c r="C1606" s="38" t="s">
        <v>1386</v>
      </c>
      <c r="D1606" s="38" t="s">
        <v>3975</v>
      </c>
      <c r="E1606" s="38"/>
      <c r="F1606" s="38" t="s">
        <v>3976</v>
      </c>
      <c r="G1606" s="38"/>
      <c r="H1606" s="38"/>
      <c r="I1606" s="44">
        <v>2.5</v>
      </c>
      <c r="J1606" s="16" t="s">
        <v>130</v>
      </c>
      <c r="N1606" s="136" t="s">
        <v>313</v>
      </c>
      <c r="O1606" s="137">
        <v>571</v>
      </c>
    </row>
    <row r="1607" spans="1:15" ht="15" customHeight="1">
      <c r="A1607" s="15" t="str">
        <f t="shared" si="36"/>
        <v>N</v>
      </c>
      <c r="B1607" s="35"/>
      <c r="C1607" s="38" t="s">
        <v>1386</v>
      </c>
      <c r="D1607" s="38" t="s">
        <v>3977</v>
      </c>
      <c r="E1607" s="38"/>
      <c r="F1607" s="38" t="s">
        <v>3978</v>
      </c>
      <c r="G1607" s="38"/>
      <c r="H1607" s="38"/>
      <c r="I1607" s="44">
        <v>23</v>
      </c>
      <c r="J1607" s="16" t="s">
        <v>130</v>
      </c>
      <c r="N1607" s="136" t="s">
        <v>314</v>
      </c>
      <c r="O1607" s="137">
        <v>572</v>
      </c>
    </row>
    <row r="1608" spans="1:15" ht="15" customHeight="1">
      <c r="A1608" s="15" t="str">
        <f t="shared" si="36"/>
        <v>N</v>
      </c>
      <c r="B1608" s="35"/>
      <c r="C1608" s="38" t="s">
        <v>1386</v>
      </c>
      <c r="D1608" s="38" t="s">
        <v>3979</v>
      </c>
      <c r="E1608" s="38"/>
      <c r="F1608" s="38" t="s">
        <v>3980</v>
      </c>
      <c r="G1608" s="38"/>
      <c r="H1608" s="38"/>
      <c r="I1608" s="44">
        <v>5.18</v>
      </c>
      <c r="J1608" s="16" t="s">
        <v>130</v>
      </c>
      <c r="N1608" s="136" t="s">
        <v>315</v>
      </c>
      <c r="O1608" s="137">
        <v>573</v>
      </c>
    </row>
    <row r="1609" spans="1:15" ht="15" customHeight="1">
      <c r="A1609" s="15" t="str">
        <f t="shared" si="36"/>
        <v>N</v>
      </c>
      <c r="B1609" s="35"/>
      <c r="C1609" s="38" t="s">
        <v>1386</v>
      </c>
      <c r="D1609" s="38" t="s">
        <v>3981</v>
      </c>
      <c r="E1609" s="38"/>
      <c r="F1609" s="38" t="s">
        <v>3982</v>
      </c>
      <c r="G1609" s="38"/>
      <c r="H1609" s="38"/>
      <c r="I1609" s="44">
        <v>25.31</v>
      </c>
      <c r="J1609" s="16" t="s">
        <v>130</v>
      </c>
      <c r="N1609" s="136" t="s">
        <v>316</v>
      </c>
      <c r="O1609" s="137">
        <v>574</v>
      </c>
    </row>
    <row r="1610" spans="1:15" ht="15" customHeight="1">
      <c r="A1610" s="15" t="str">
        <f t="shared" si="36"/>
        <v>N</v>
      </c>
      <c r="B1610" s="35"/>
      <c r="C1610" s="38" t="s">
        <v>1386</v>
      </c>
      <c r="D1610" s="38" t="s">
        <v>3983</v>
      </c>
      <c r="E1610" s="38"/>
      <c r="F1610" s="38" t="s">
        <v>3984</v>
      </c>
      <c r="G1610" s="38"/>
      <c r="H1610" s="38"/>
      <c r="I1610" s="44">
        <v>-4.22</v>
      </c>
      <c r="J1610" s="16" t="s">
        <v>130</v>
      </c>
      <c r="N1610" s="136" t="s">
        <v>317</v>
      </c>
      <c r="O1610" s="137">
        <v>575</v>
      </c>
    </row>
    <row r="1611" spans="1:15" ht="15" customHeight="1">
      <c r="A1611" s="15" t="str">
        <f t="shared" si="36"/>
        <v>N</v>
      </c>
      <c r="B1611" s="35"/>
      <c r="C1611" s="38" t="s">
        <v>1386</v>
      </c>
      <c r="D1611" s="38" t="s">
        <v>3985</v>
      </c>
      <c r="E1611" s="38"/>
      <c r="F1611" s="38" t="s">
        <v>3986</v>
      </c>
      <c r="G1611" s="38"/>
      <c r="H1611" s="38"/>
      <c r="I1611" s="44">
        <v>9.59</v>
      </c>
      <c r="J1611" s="16" t="s">
        <v>130</v>
      </c>
      <c r="N1611" s="136" t="s">
        <v>318</v>
      </c>
      <c r="O1611" s="137">
        <v>576</v>
      </c>
    </row>
    <row r="1612" spans="1:15" ht="15" customHeight="1">
      <c r="A1612" s="15" t="str">
        <f t="shared" si="36"/>
        <v>N</v>
      </c>
      <c r="B1612" s="35"/>
      <c r="C1612" s="38" t="s">
        <v>1386</v>
      </c>
      <c r="D1612" s="38" t="s">
        <v>3987</v>
      </c>
      <c r="E1612" s="38"/>
      <c r="F1612" s="38" t="s">
        <v>3988</v>
      </c>
      <c r="G1612" s="38"/>
      <c r="H1612" s="38"/>
      <c r="I1612" s="44">
        <v>75</v>
      </c>
      <c r="J1612" s="16" t="s">
        <v>130</v>
      </c>
      <c r="N1612" s="136" t="s">
        <v>319</v>
      </c>
      <c r="O1612" s="137">
        <v>577</v>
      </c>
    </row>
    <row r="1613" spans="1:15" ht="15" customHeight="1">
      <c r="A1613" s="15" t="str">
        <f t="shared" si="36"/>
        <v>N</v>
      </c>
      <c r="B1613" s="35"/>
      <c r="C1613" s="38" t="s">
        <v>1386</v>
      </c>
      <c r="D1613" s="38" t="s">
        <v>3989</v>
      </c>
      <c r="E1613" s="38"/>
      <c r="F1613" s="38" t="s">
        <v>3990</v>
      </c>
      <c r="G1613" s="38"/>
      <c r="H1613" s="38"/>
      <c r="I1613" s="44">
        <v>62.29</v>
      </c>
      <c r="J1613" s="16" t="s">
        <v>130</v>
      </c>
      <c r="N1613" s="136" t="s">
        <v>320</v>
      </c>
      <c r="O1613" s="137">
        <v>578</v>
      </c>
    </row>
    <row r="1614" spans="1:15" ht="15" customHeight="1">
      <c r="A1614" s="15" t="str">
        <f t="shared" si="36"/>
        <v>N</v>
      </c>
      <c r="B1614" s="35"/>
      <c r="C1614" s="38" t="s">
        <v>1386</v>
      </c>
      <c r="D1614" s="38" t="s">
        <v>3991</v>
      </c>
      <c r="E1614" s="38"/>
      <c r="F1614" s="38" t="s">
        <v>3992</v>
      </c>
      <c r="G1614" s="38"/>
      <c r="H1614" s="38"/>
      <c r="I1614" s="44">
        <v>38.380000000000003</v>
      </c>
      <c r="J1614" s="16" t="s">
        <v>130</v>
      </c>
      <c r="N1614" s="136" t="s">
        <v>321</v>
      </c>
      <c r="O1614" s="137">
        <v>579</v>
      </c>
    </row>
    <row r="1615" spans="1:15" ht="15" customHeight="1">
      <c r="A1615" s="15" t="str">
        <f t="shared" si="36"/>
        <v>N</v>
      </c>
      <c r="B1615" s="35"/>
      <c r="C1615" s="38" t="s">
        <v>1386</v>
      </c>
      <c r="D1615" s="38" t="s">
        <v>3993</v>
      </c>
      <c r="E1615" s="38"/>
      <c r="F1615" s="38" t="s">
        <v>3994</v>
      </c>
      <c r="G1615" s="38"/>
      <c r="H1615" s="38"/>
      <c r="I1615" s="44">
        <v>15.88</v>
      </c>
      <c r="J1615" s="16" t="s">
        <v>130</v>
      </c>
      <c r="N1615" s="136" t="s">
        <v>322</v>
      </c>
      <c r="O1615" s="137">
        <v>580</v>
      </c>
    </row>
    <row r="1616" spans="1:15" ht="15" customHeight="1">
      <c r="A1616" s="15" t="str">
        <f t="shared" si="36"/>
        <v>N</v>
      </c>
      <c r="B1616" s="35"/>
      <c r="C1616" s="38" t="s">
        <v>1386</v>
      </c>
      <c r="D1616" s="38" t="s">
        <v>3995</v>
      </c>
      <c r="E1616" s="38"/>
      <c r="F1616" s="38" t="s">
        <v>3996</v>
      </c>
      <c r="G1616" s="38"/>
      <c r="H1616" s="38"/>
      <c r="I1616" s="44">
        <v>55.34</v>
      </c>
      <c r="J1616" s="16" t="s">
        <v>130</v>
      </c>
      <c r="N1616" s="136" t="s">
        <v>323</v>
      </c>
      <c r="O1616" s="137">
        <v>581</v>
      </c>
    </row>
    <row r="1617" spans="1:15" ht="15" customHeight="1">
      <c r="A1617" s="15" t="str">
        <f t="shared" si="36"/>
        <v>N</v>
      </c>
      <c r="B1617" s="35"/>
      <c r="C1617" s="38" t="s">
        <v>1386</v>
      </c>
      <c r="D1617" s="38" t="s">
        <v>3997</v>
      </c>
      <c r="E1617" s="38"/>
      <c r="F1617" s="38" t="s">
        <v>3998</v>
      </c>
      <c r="G1617" s="38"/>
      <c r="H1617" s="38"/>
      <c r="I1617" s="44">
        <v>23.88</v>
      </c>
      <c r="J1617" s="16" t="s">
        <v>130</v>
      </c>
      <c r="N1617" s="141" t="s">
        <v>324</v>
      </c>
      <c r="O1617" s="142">
        <v>582</v>
      </c>
    </row>
    <row r="1618" spans="1:15" ht="15" customHeight="1">
      <c r="A1618" s="15" t="str">
        <f t="shared" si="36"/>
        <v>N</v>
      </c>
      <c r="B1618" s="35"/>
      <c r="C1618" s="38" t="s">
        <v>1386</v>
      </c>
      <c r="D1618" s="38" t="s">
        <v>3999</v>
      </c>
      <c r="E1618" s="38"/>
      <c r="F1618" s="38" t="s">
        <v>4000</v>
      </c>
      <c r="G1618" s="38"/>
      <c r="H1618" s="38"/>
      <c r="I1618" s="44">
        <v>8.5</v>
      </c>
      <c r="J1618" s="16" t="s">
        <v>130</v>
      </c>
      <c r="N1618" s="136" t="s">
        <v>325</v>
      </c>
      <c r="O1618" s="137">
        <v>583</v>
      </c>
    </row>
    <row r="1619" spans="1:15" ht="15" customHeight="1">
      <c r="A1619" s="15" t="str">
        <f t="shared" si="36"/>
        <v>N</v>
      </c>
      <c r="B1619" s="35"/>
      <c r="C1619" s="38" t="s">
        <v>1386</v>
      </c>
      <c r="D1619" s="38" t="s">
        <v>4001</v>
      </c>
      <c r="E1619" s="38"/>
      <c r="F1619" s="38" t="s">
        <v>4002</v>
      </c>
      <c r="G1619" s="38"/>
      <c r="H1619" s="38"/>
      <c r="I1619" s="44">
        <v>12.39</v>
      </c>
      <c r="J1619" s="16" t="s">
        <v>130</v>
      </c>
      <c r="N1619" s="136" t="s">
        <v>326</v>
      </c>
      <c r="O1619" s="137">
        <v>584</v>
      </c>
    </row>
    <row r="1620" spans="1:15" ht="15" customHeight="1">
      <c r="A1620" s="15" t="str">
        <f t="shared" si="36"/>
        <v>N</v>
      </c>
      <c r="B1620" s="35"/>
      <c r="C1620" s="38" t="s">
        <v>1386</v>
      </c>
      <c r="D1620" s="38" t="s">
        <v>4003</v>
      </c>
      <c r="E1620" s="38"/>
      <c r="F1620" s="38" t="s">
        <v>4004</v>
      </c>
      <c r="G1620" s="38"/>
      <c r="H1620" s="38"/>
      <c r="I1620" s="44">
        <v>37.69</v>
      </c>
      <c r="J1620" s="16" t="s">
        <v>130</v>
      </c>
      <c r="N1620" s="136" t="s">
        <v>327</v>
      </c>
      <c r="O1620" s="137">
        <v>585</v>
      </c>
    </row>
    <row r="1621" spans="1:15" ht="15" customHeight="1">
      <c r="A1621" s="15" t="str">
        <f t="shared" si="36"/>
        <v>N</v>
      </c>
      <c r="B1621" s="35"/>
      <c r="C1621" s="38" t="s">
        <v>1386</v>
      </c>
      <c r="D1621" s="38" t="s">
        <v>4005</v>
      </c>
      <c r="E1621" s="38"/>
      <c r="F1621" s="38" t="s">
        <v>4006</v>
      </c>
      <c r="G1621" s="38"/>
      <c r="H1621" s="38"/>
      <c r="I1621" s="44">
        <v>13.38</v>
      </c>
      <c r="J1621" s="16" t="s">
        <v>130</v>
      </c>
      <c r="N1621" s="136" t="s">
        <v>328</v>
      </c>
      <c r="O1621" s="137">
        <v>586</v>
      </c>
    </row>
    <row r="1622" spans="1:15" ht="15" customHeight="1">
      <c r="A1622" s="15" t="str">
        <f t="shared" si="36"/>
        <v>N</v>
      </c>
      <c r="B1622" s="35"/>
      <c r="C1622" s="38" t="s">
        <v>1386</v>
      </c>
      <c r="D1622" s="38" t="s">
        <v>4007</v>
      </c>
      <c r="E1622" s="38"/>
      <c r="F1622" s="38" t="s">
        <v>4008</v>
      </c>
      <c r="G1622" s="38"/>
      <c r="H1622" s="38"/>
      <c r="I1622" s="44">
        <v>46.77</v>
      </c>
      <c r="J1622" s="16" t="s">
        <v>130</v>
      </c>
      <c r="N1622" s="136" t="s">
        <v>329</v>
      </c>
      <c r="O1622" s="137">
        <v>587</v>
      </c>
    </row>
    <row r="1623" spans="1:15" ht="15" customHeight="1">
      <c r="A1623" s="15" t="str">
        <f t="shared" si="36"/>
        <v>N</v>
      </c>
      <c r="B1623" s="35"/>
      <c r="C1623" s="38" t="s">
        <v>1386</v>
      </c>
      <c r="D1623" s="38" t="s">
        <v>4009</v>
      </c>
      <c r="E1623" s="38"/>
      <c r="F1623" s="38" t="s">
        <v>4010</v>
      </c>
      <c r="G1623" s="38"/>
      <c r="H1623" s="38"/>
      <c r="I1623" s="44">
        <v>36.130000000000003</v>
      </c>
      <c r="J1623" s="16" t="s">
        <v>130</v>
      </c>
      <c r="N1623" s="136" t="s">
        <v>328</v>
      </c>
      <c r="O1623" s="137">
        <v>588</v>
      </c>
    </row>
    <row r="1624" spans="1:15" ht="15" customHeight="1">
      <c r="A1624" s="15" t="str">
        <f t="shared" si="36"/>
        <v>N</v>
      </c>
      <c r="B1624" s="35"/>
      <c r="C1624" s="38" t="s">
        <v>1386</v>
      </c>
      <c r="D1624" s="38" t="s">
        <v>4011</v>
      </c>
      <c r="E1624" s="38"/>
      <c r="F1624" s="38" t="s">
        <v>4012</v>
      </c>
      <c r="G1624" s="38"/>
      <c r="H1624" s="38"/>
      <c r="I1624" s="44">
        <v>72.73</v>
      </c>
      <c r="J1624" s="16" t="s">
        <v>130</v>
      </c>
      <c r="N1624" s="136" t="s">
        <v>330</v>
      </c>
      <c r="O1624" s="137">
        <v>601</v>
      </c>
    </row>
    <row r="1625" spans="1:15" ht="15" customHeight="1">
      <c r="A1625" s="15" t="str">
        <f t="shared" ref="A1625:A1688" si="37">IFERROR((VLOOKUP(J1625,N:O,2,0)),0)</f>
        <v>N</v>
      </c>
      <c r="B1625" s="35"/>
      <c r="C1625" s="38" t="s">
        <v>1386</v>
      </c>
      <c r="D1625" s="38" t="s">
        <v>4013</v>
      </c>
      <c r="E1625" s="38"/>
      <c r="F1625" s="38" t="s">
        <v>4014</v>
      </c>
      <c r="G1625" s="38"/>
      <c r="H1625" s="38"/>
      <c r="I1625" s="44">
        <v>5.07</v>
      </c>
      <c r="J1625" s="16" t="s">
        <v>130</v>
      </c>
      <c r="N1625" s="136" t="s">
        <v>331</v>
      </c>
      <c r="O1625" s="137">
        <v>602</v>
      </c>
    </row>
    <row r="1626" spans="1:15" ht="15" customHeight="1">
      <c r="A1626" s="15" t="str">
        <f t="shared" si="37"/>
        <v>N</v>
      </c>
      <c r="B1626" s="35"/>
      <c r="C1626" s="38" t="s">
        <v>1386</v>
      </c>
      <c r="D1626" s="38" t="s">
        <v>4015</v>
      </c>
      <c r="E1626" s="38"/>
      <c r="F1626" s="38" t="s">
        <v>4016</v>
      </c>
      <c r="G1626" s="38"/>
      <c r="H1626" s="38"/>
      <c r="I1626" s="44">
        <v>64.989999999999995</v>
      </c>
      <c r="J1626" s="16" t="s">
        <v>130</v>
      </c>
      <c r="N1626" s="141" t="s">
        <v>332</v>
      </c>
      <c r="O1626" s="142">
        <v>603</v>
      </c>
    </row>
    <row r="1627" spans="1:15" ht="15" customHeight="1">
      <c r="A1627" s="15" t="str">
        <f t="shared" si="37"/>
        <v>N</v>
      </c>
      <c r="B1627" s="35"/>
      <c r="C1627" s="38" t="s">
        <v>1386</v>
      </c>
      <c r="D1627" s="38" t="s">
        <v>4017</v>
      </c>
      <c r="E1627" s="38"/>
      <c r="F1627" s="38" t="s">
        <v>4018</v>
      </c>
      <c r="G1627" s="38"/>
      <c r="H1627" s="38"/>
      <c r="I1627" s="44">
        <v>46.48</v>
      </c>
      <c r="J1627" s="16" t="s">
        <v>130</v>
      </c>
      <c r="N1627" s="136" t="s">
        <v>333</v>
      </c>
      <c r="O1627" s="137">
        <v>604</v>
      </c>
    </row>
    <row r="1628" spans="1:15" ht="15" customHeight="1">
      <c r="A1628" s="15" t="str">
        <f t="shared" si="37"/>
        <v>N</v>
      </c>
      <c r="B1628" s="35"/>
      <c r="C1628" s="38" t="s">
        <v>1386</v>
      </c>
      <c r="D1628" s="38" t="s">
        <v>4019</v>
      </c>
      <c r="E1628" s="38"/>
      <c r="F1628" s="38" t="s">
        <v>4020</v>
      </c>
      <c r="G1628" s="38"/>
      <c r="H1628" s="38"/>
      <c r="I1628" s="44">
        <v>25</v>
      </c>
      <c r="J1628" s="16" t="s">
        <v>130</v>
      </c>
      <c r="N1628" s="136" t="s">
        <v>334</v>
      </c>
      <c r="O1628" s="137">
        <v>605</v>
      </c>
    </row>
    <row r="1629" spans="1:15" ht="15" customHeight="1">
      <c r="A1629" s="15" t="str">
        <f t="shared" si="37"/>
        <v>N</v>
      </c>
      <c r="B1629" s="35"/>
      <c r="C1629" s="38" t="s">
        <v>1386</v>
      </c>
      <c r="D1629" s="38" t="s">
        <v>4021</v>
      </c>
      <c r="E1629" s="38"/>
      <c r="F1629" s="38" t="s">
        <v>4022</v>
      </c>
      <c r="G1629" s="38"/>
      <c r="H1629" s="38"/>
      <c r="I1629" s="44">
        <v>8.07</v>
      </c>
      <c r="J1629" s="16" t="s">
        <v>130</v>
      </c>
      <c r="N1629" s="136" t="s">
        <v>335</v>
      </c>
      <c r="O1629" s="137">
        <v>606</v>
      </c>
    </row>
    <row r="1630" spans="1:15" ht="15" customHeight="1">
      <c r="A1630" s="15" t="str">
        <f t="shared" si="37"/>
        <v>N</v>
      </c>
      <c r="B1630" s="35"/>
      <c r="C1630" s="38" t="s">
        <v>1386</v>
      </c>
      <c r="D1630" s="38" t="s">
        <v>4023</v>
      </c>
      <c r="E1630" s="38"/>
      <c r="F1630" s="38" t="s">
        <v>4024</v>
      </c>
      <c r="G1630" s="38"/>
      <c r="H1630" s="38"/>
      <c r="I1630" s="44">
        <v>2.91</v>
      </c>
      <c r="J1630" s="16" t="s">
        <v>130</v>
      </c>
      <c r="N1630" s="136" t="s">
        <v>336</v>
      </c>
      <c r="O1630" s="137">
        <v>607</v>
      </c>
    </row>
    <row r="1631" spans="1:15" ht="15" customHeight="1">
      <c r="A1631" s="15" t="str">
        <f t="shared" si="37"/>
        <v>N</v>
      </c>
      <c r="B1631" s="35"/>
      <c r="C1631" s="38" t="s">
        <v>1386</v>
      </c>
      <c r="D1631" s="38" t="s">
        <v>4025</v>
      </c>
      <c r="E1631" s="38"/>
      <c r="F1631" s="38" t="s">
        <v>4026</v>
      </c>
      <c r="G1631" s="38"/>
      <c r="H1631" s="38"/>
      <c r="I1631" s="44">
        <v>105.99</v>
      </c>
      <c r="J1631" s="16" t="s">
        <v>130</v>
      </c>
      <c r="N1631" s="136" t="s">
        <v>337</v>
      </c>
      <c r="O1631" s="137">
        <v>608</v>
      </c>
    </row>
    <row r="1632" spans="1:15" ht="15" customHeight="1">
      <c r="A1632" s="15" t="str">
        <f t="shared" si="37"/>
        <v>N</v>
      </c>
      <c r="B1632" s="35"/>
      <c r="C1632" s="38" t="s">
        <v>1386</v>
      </c>
      <c r="D1632" s="38" t="s">
        <v>4027</v>
      </c>
      <c r="E1632" s="38"/>
      <c r="F1632" s="38" t="s">
        <v>4028</v>
      </c>
      <c r="G1632" s="38"/>
      <c r="H1632" s="38"/>
      <c r="I1632" s="44">
        <v>1.68</v>
      </c>
      <c r="J1632" s="16" t="s">
        <v>130</v>
      </c>
      <c r="N1632" s="141" t="s">
        <v>338</v>
      </c>
      <c r="O1632" s="137">
        <v>609</v>
      </c>
    </row>
    <row r="1633" spans="1:15" ht="15" customHeight="1">
      <c r="A1633" s="15" t="str">
        <f t="shared" si="37"/>
        <v>N</v>
      </c>
      <c r="B1633" s="35"/>
      <c r="C1633" s="38" t="s">
        <v>1386</v>
      </c>
      <c r="D1633" s="38" t="s">
        <v>4029</v>
      </c>
      <c r="E1633" s="38"/>
      <c r="F1633" s="38" t="s">
        <v>4030</v>
      </c>
      <c r="G1633" s="38"/>
      <c r="H1633" s="38"/>
      <c r="I1633" s="44">
        <v>5.04</v>
      </c>
      <c r="J1633" s="16" t="s">
        <v>130</v>
      </c>
      <c r="N1633" s="141" t="s">
        <v>339</v>
      </c>
      <c r="O1633" s="137">
        <v>610</v>
      </c>
    </row>
    <row r="1634" spans="1:15" ht="15" customHeight="1">
      <c r="A1634" s="15" t="str">
        <f t="shared" si="37"/>
        <v>N</v>
      </c>
      <c r="B1634" s="35"/>
      <c r="C1634" s="38" t="s">
        <v>1386</v>
      </c>
      <c r="D1634" s="38" t="s">
        <v>4031</v>
      </c>
      <c r="E1634" s="38"/>
      <c r="F1634" s="38" t="s">
        <v>4032</v>
      </c>
      <c r="G1634" s="38"/>
      <c r="H1634" s="38"/>
      <c r="I1634" s="44">
        <v>5.2</v>
      </c>
      <c r="J1634" s="16" t="s">
        <v>130</v>
      </c>
      <c r="N1634" s="136" t="s">
        <v>340</v>
      </c>
      <c r="O1634" s="137">
        <v>611</v>
      </c>
    </row>
    <row r="1635" spans="1:15" ht="15" customHeight="1">
      <c r="A1635" s="15" t="str">
        <f t="shared" si="37"/>
        <v>N</v>
      </c>
      <c r="B1635" s="35"/>
      <c r="C1635" s="38" t="s">
        <v>1386</v>
      </c>
      <c r="D1635" s="38" t="s">
        <v>10175</v>
      </c>
      <c r="E1635" s="38"/>
      <c r="F1635" s="38" t="s">
        <v>10176</v>
      </c>
      <c r="G1635" s="38"/>
      <c r="H1635" s="38"/>
      <c r="I1635" s="44">
        <v>3.36</v>
      </c>
      <c r="J1635" s="16" t="s">
        <v>130</v>
      </c>
      <c r="N1635" s="136" t="s">
        <v>341</v>
      </c>
      <c r="O1635" s="137">
        <v>612</v>
      </c>
    </row>
    <row r="1636" spans="1:15" ht="15" customHeight="1">
      <c r="A1636" s="15" t="str">
        <f t="shared" si="37"/>
        <v>N</v>
      </c>
      <c r="B1636" s="35"/>
      <c r="C1636" s="38" t="s">
        <v>1386</v>
      </c>
      <c r="D1636" s="38" t="s">
        <v>4033</v>
      </c>
      <c r="E1636" s="38"/>
      <c r="F1636" s="38" t="s">
        <v>4034</v>
      </c>
      <c r="G1636" s="38"/>
      <c r="H1636" s="38"/>
      <c r="I1636" s="44">
        <v>42.6</v>
      </c>
      <c r="J1636" s="16" t="s">
        <v>130</v>
      </c>
      <c r="N1636" s="136" t="s">
        <v>1327</v>
      </c>
      <c r="O1636" s="137">
        <v>613</v>
      </c>
    </row>
    <row r="1637" spans="1:15" ht="15" customHeight="1">
      <c r="A1637" s="15" t="str">
        <f t="shared" si="37"/>
        <v>N</v>
      </c>
      <c r="B1637" s="35"/>
      <c r="C1637" s="38" t="s">
        <v>1386</v>
      </c>
      <c r="D1637" s="38" t="s">
        <v>4035</v>
      </c>
      <c r="E1637" s="38"/>
      <c r="F1637" s="38" t="s">
        <v>4036</v>
      </c>
      <c r="G1637" s="38"/>
      <c r="H1637" s="38"/>
      <c r="I1637" s="44">
        <v>24.04</v>
      </c>
      <c r="J1637" s="16" t="s">
        <v>130</v>
      </c>
      <c r="N1637" s="136" t="s">
        <v>342</v>
      </c>
      <c r="O1637" s="137">
        <v>614</v>
      </c>
    </row>
    <row r="1638" spans="1:15" ht="15" customHeight="1">
      <c r="A1638" s="15" t="str">
        <f t="shared" si="37"/>
        <v>N</v>
      </c>
      <c r="B1638" s="35"/>
      <c r="C1638" s="38" t="s">
        <v>1386</v>
      </c>
      <c r="D1638" s="38" t="s">
        <v>4037</v>
      </c>
      <c r="E1638" s="38"/>
      <c r="F1638" s="38" t="s">
        <v>4038</v>
      </c>
      <c r="G1638" s="38"/>
      <c r="H1638" s="38"/>
      <c r="I1638" s="44">
        <v>34.42</v>
      </c>
      <c r="J1638" s="16" t="s">
        <v>130</v>
      </c>
      <c r="N1638" s="136" t="s">
        <v>343</v>
      </c>
      <c r="O1638" s="137">
        <v>615</v>
      </c>
    </row>
    <row r="1639" spans="1:15" ht="15" customHeight="1">
      <c r="A1639" s="15" t="str">
        <f t="shared" si="37"/>
        <v>N</v>
      </c>
      <c r="B1639" s="35"/>
      <c r="C1639" s="38" t="s">
        <v>1386</v>
      </c>
      <c r="D1639" s="38" t="s">
        <v>4039</v>
      </c>
      <c r="E1639" s="38"/>
      <c r="F1639" s="38" t="s">
        <v>4040</v>
      </c>
      <c r="G1639" s="38"/>
      <c r="H1639" s="38"/>
      <c r="I1639" s="44">
        <v>6.72</v>
      </c>
      <c r="J1639" s="16" t="s">
        <v>130</v>
      </c>
      <c r="N1639" s="136" t="s">
        <v>344</v>
      </c>
      <c r="O1639" s="137">
        <v>616</v>
      </c>
    </row>
    <row r="1640" spans="1:15" ht="15" customHeight="1">
      <c r="A1640" s="15" t="str">
        <f t="shared" si="37"/>
        <v>N</v>
      </c>
      <c r="B1640" s="35"/>
      <c r="C1640" s="38" t="s">
        <v>1386</v>
      </c>
      <c r="D1640" s="38" t="s">
        <v>4041</v>
      </c>
      <c r="E1640" s="38"/>
      <c r="F1640" s="38" t="s">
        <v>4042</v>
      </c>
      <c r="G1640" s="38"/>
      <c r="H1640" s="38"/>
      <c r="I1640" s="44">
        <v>1.68</v>
      </c>
      <c r="J1640" s="16" t="s">
        <v>130</v>
      </c>
      <c r="N1640" s="136" t="s">
        <v>1328</v>
      </c>
      <c r="O1640" s="137">
        <v>617</v>
      </c>
    </row>
    <row r="1641" spans="1:15" ht="15" customHeight="1">
      <c r="A1641" s="15" t="str">
        <f t="shared" si="37"/>
        <v>N</v>
      </c>
      <c r="B1641" s="35"/>
      <c r="C1641" s="38" t="s">
        <v>1386</v>
      </c>
      <c r="D1641" s="38" t="s">
        <v>4043</v>
      </c>
      <c r="E1641" s="38"/>
      <c r="F1641" s="38" t="s">
        <v>4044</v>
      </c>
      <c r="G1641" s="38"/>
      <c r="H1641" s="38"/>
      <c r="I1641" s="44">
        <v>28.31</v>
      </c>
      <c r="J1641" s="16" t="s">
        <v>130</v>
      </c>
      <c r="N1641" s="136" t="s">
        <v>151</v>
      </c>
      <c r="O1641" s="137">
        <v>328</v>
      </c>
    </row>
    <row r="1642" spans="1:15" ht="15" customHeight="1">
      <c r="A1642" s="15" t="str">
        <f t="shared" si="37"/>
        <v>N</v>
      </c>
      <c r="B1642" s="35"/>
      <c r="C1642" s="38" t="s">
        <v>1386</v>
      </c>
      <c r="D1642" s="38" t="s">
        <v>4045</v>
      </c>
      <c r="E1642" s="38"/>
      <c r="F1642" s="38" t="s">
        <v>4046</v>
      </c>
      <c r="G1642" s="38"/>
      <c r="H1642" s="38"/>
      <c r="I1642" s="44">
        <v>71.84</v>
      </c>
      <c r="J1642" s="16" t="s">
        <v>130</v>
      </c>
      <c r="N1642" s="136" t="s">
        <v>152</v>
      </c>
      <c r="O1642" s="137">
        <v>329</v>
      </c>
    </row>
    <row r="1643" spans="1:15" ht="15" customHeight="1">
      <c r="A1643" s="15" t="str">
        <f t="shared" si="37"/>
        <v>N</v>
      </c>
      <c r="B1643" s="35"/>
      <c r="C1643" s="38" t="s">
        <v>1386</v>
      </c>
      <c r="D1643" s="38" t="s">
        <v>4047</v>
      </c>
      <c r="E1643" s="38"/>
      <c r="F1643" s="38" t="s">
        <v>4048</v>
      </c>
      <c r="G1643" s="38"/>
      <c r="H1643" s="38"/>
      <c r="I1643" s="44">
        <v>246.85</v>
      </c>
      <c r="J1643" s="16" t="s">
        <v>130</v>
      </c>
      <c r="N1643" s="136" t="s">
        <v>153</v>
      </c>
      <c r="O1643" s="137">
        <v>330</v>
      </c>
    </row>
    <row r="1644" spans="1:15" ht="15" customHeight="1">
      <c r="A1644" s="15" t="str">
        <f t="shared" si="37"/>
        <v>N</v>
      </c>
      <c r="B1644" s="35"/>
      <c r="C1644" s="38" t="s">
        <v>1386</v>
      </c>
      <c r="D1644" s="38" t="s">
        <v>4049</v>
      </c>
      <c r="E1644" s="38"/>
      <c r="F1644" s="38" t="s">
        <v>4050</v>
      </c>
      <c r="G1644" s="38"/>
      <c r="H1644" s="38"/>
      <c r="I1644" s="44">
        <v>24.31</v>
      </c>
      <c r="J1644" s="16" t="s">
        <v>130</v>
      </c>
      <c r="N1644" s="136" t="s">
        <v>154</v>
      </c>
      <c r="O1644" s="137">
        <v>331</v>
      </c>
    </row>
    <row r="1645" spans="1:15" ht="15" customHeight="1">
      <c r="A1645" s="15" t="str">
        <f t="shared" si="37"/>
        <v>N</v>
      </c>
      <c r="B1645" s="35"/>
      <c r="C1645" s="38" t="s">
        <v>1386</v>
      </c>
      <c r="D1645" s="38" t="s">
        <v>4051</v>
      </c>
      <c r="E1645" s="38"/>
      <c r="F1645" s="38" t="s">
        <v>4052</v>
      </c>
      <c r="G1645" s="38"/>
      <c r="H1645" s="38"/>
      <c r="I1645" s="44">
        <v>15.6</v>
      </c>
      <c r="J1645" s="16" t="s">
        <v>130</v>
      </c>
      <c r="N1645" s="138" t="s">
        <v>583</v>
      </c>
      <c r="O1645" s="139">
        <v>332</v>
      </c>
    </row>
    <row r="1646" spans="1:15" ht="15" customHeight="1">
      <c r="A1646" s="15" t="str">
        <f t="shared" si="37"/>
        <v>N</v>
      </c>
      <c r="B1646" s="35"/>
      <c r="C1646" s="38" t="s">
        <v>1386</v>
      </c>
      <c r="D1646" s="38" t="s">
        <v>4053</v>
      </c>
      <c r="E1646" s="38"/>
      <c r="F1646" s="38" t="s">
        <v>4054</v>
      </c>
      <c r="G1646" s="38"/>
      <c r="H1646" s="38"/>
      <c r="I1646" s="44">
        <v>71.69</v>
      </c>
      <c r="J1646" s="16" t="s">
        <v>130</v>
      </c>
      <c r="N1646" s="136" t="s">
        <v>155</v>
      </c>
      <c r="O1646" s="137">
        <v>333</v>
      </c>
    </row>
    <row r="1647" spans="1:15" ht="15" customHeight="1">
      <c r="A1647" s="15" t="str">
        <f t="shared" si="37"/>
        <v>N</v>
      </c>
      <c r="B1647" s="35"/>
      <c r="C1647" s="38" t="s">
        <v>1386</v>
      </c>
      <c r="D1647" s="38" t="s">
        <v>4055</v>
      </c>
      <c r="E1647" s="38"/>
      <c r="F1647" s="38" t="s">
        <v>4056</v>
      </c>
      <c r="G1647" s="38"/>
      <c r="H1647" s="38"/>
      <c r="I1647" s="44">
        <v>5.66</v>
      </c>
      <c r="J1647" s="16" t="s">
        <v>130</v>
      </c>
      <c r="N1647" s="138" t="s">
        <v>584</v>
      </c>
      <c r="O1647" s="139">
        <v>334</v>
      </c>
    </row>
    <row r="1648" spans="1:15" ht="15" customHeight="1">
      <c r="A1648" s="15" t="str">
        <f t="shared" si="37"/>
        <v>N</v>
      </c>
      <c r="B1648" s="35"/>
      <c r="C1648" s="38" t="s">
        <v>1386</v>
      </c>
      <c r="D1648" s="38" t="s">
        <v>4057</v>
      </c>
      <c r="E1648" s="38"/>
      <c r="F1648" s="38" t="s">
        <v>4058</v>
      </c>
      <c r="G1648" s="38"/>
      <c r="H1648" s="38"/>
      <c r="I1648" s="44">
        <v>15.12</v>
      </c>
      <c r="J1648" s="16" t="s">
        <v>130</v>
      </c>
      <c r="N1648" s="136" t="s">
        <v>156</v>
      </c>
      <c r="O1648" s="137">
        <v>335</v>
      </c>
    </row>
    <row r="1649" spans="1:15" ht="15" customHeight="1">
      <c r="A1649" s="15" t="str">
        <f t="shared" si="37"/>
        <v>N</v>
      </c>
      <c r="B1649" s="35"/>
      <c r="C1649" s="38" t="s">
        <v>1386</v>
      </c>
      <c r="D1649" s="38" t="s">
        <v>4059</v>
      </c>
      <c r="E1649" s="38"/>
      <c r="F1649" s="38" t="s">
        <v>4060</v>
      </c>
      <c r="G1649" s="38"/>
      <c r="H1649" s="38"/>
      <c r="I1649" s="44">
        <v>25.21</v>
      </c>
      <c r="J1649" s="16" t="s">
        <v>130</v>
      </c>
      <c r="N1649" s="136" t="s">
        <v>157</v>
      </c>
      <c r="O1649" s="137">
        <v>336</v>
      </c>
    </row>
    <row r="1650" spans="1:15" ht="15" customHeight="1">
      <c r="A1650" s="15" t="str">
        <f t="shared" si="37"/>
        <v>N</v>
      </c>
      <c r="B1650" s="35"/>
      <c r="C1650" s="38" t="s">
        <v>1386</v>
      </c>
      <c r="D1650" s="38" t="s">
        <v>4061</v>
      </c>
      <c r="E1650" s="38"/>
      <c r="F1650" s="38" t="s">
        <v>4062</v>
      </c>
      <c r="G1650" s="38"/>
      <c r="H1650" s="38"/>
      <c r="I1650" s="44">
        <v>3.13</v>
      </c>
      <c r="J1650" s="16" t="s">
        <v>130</v>
      </c>
      <c r="N1650" s="136" t="s">
        <v>158</v>
      </c>
      <c r="O1650" s="137">
        <v>337</v>
      </c>
    </row>
    <row r="1651" spans="1:15" ht="15" customHeight="1">
      <c r="A1651" s="15" t="str">
        <f t="shared" si="37"/>
        <v>N</v>
      </c>
      <c r="B1651" s="35"/>
      <c r="C1651" s="38" t="s">
        <v>1386</v>
      </c>
      <c r="D1651" s="38" t="s">
        <v>10177</v>
      </c>
      <c r="E1651" s="38"/>
      <c r="F1651" s="38" t="s">
        <v>10178</v>
      </c>
      <c r="G1651" s="38"/>
      <c r="H1651" s="38"/>
      <c r="I1651" s="44">
        <v>5.16</v>
      </c>
      <c r="J1651" s="16" t="s">
        <v>130</v>
      </c>
      <c r="N1651" s="136" t="s">
        <v>159</v>
      </c>
      <c r="O1651" s="137">
        <v>338</v>
      </c>
    </row>
    <row r="1652" spans="1:15" ht="15" customHeight="1">
      <c r="A1652" s="15" t="str">
        <f t="shared" si="37"/>
        <v>N</v>
      </c>
      <c r="B1652" s="35"/>
      <c r="C1652" s="38" t="s">
        <v>1386</v>
      </c>
      <c r="D1652" s="38" t="s">
        <v>4063</v>
      </c>
      <c r="E1652" s="38"/>
      <c r="F1652" s="38" t="s">
        <v>4064</v>
      </c>
      <c r="G1652" s="38"/>
      <c r="H1652" s="38"/>
      <c r="I1652" s="44">
        <v>2.33</v>
      </c>
      <c r="J1652" s="16" t="s">
        <v>130</v>
      </c>
      <c r="N1652" s="136" t="s">
        <v>160</v>
      </c>
      <c r="O1652" s="137">
        <v>339</v>
      </c>
    </row>
    <row r="1653" spans="1:15" ht="15" customHeight="1">
      <c r="A1653" s="15" t="str">
        <f t="shared" si="37"/>
        <v>N</v>
      </c>
      <c r="B1653" s="35"/>
      <c r="C1653" s="38" t="s">
        <v>1386</v>
      </c>
      <c r="D1653" s="38" t="s">
        <v>4065</v>
      </c>
      <c r="E1653" s="38"/>
      <c r="F1653" s="38" t="s">
        <v>4066</v>
      </c>
      <c r="G1653" s="38"/>
      <c r="H1653" s="38"/>
      <c r="I1653" s="44">
        <v>1.68</v>
      </c>
      <c r="J1653" s="16" t="s">
        <v>130</v>
      </c>
      <c r="N1653" s="136" t="s">
        <v>161</v>
      </c>
      <c r="O1653" s="137">
        <v>340</v>
      </c>
    </row>
    <row r="1654" spans="1:15" ht="15" customHeight="1">
      <c r="A1654" s="15" t="str">
        <f t="shared" si="37"/>
        <v>N</v>
      </c>
      <c r="B1654" s="35"/>
      <c r="C1654" s="38" t="s">
        <v>1386</v>
      </c>
      <c r="D1654" s="38" t="s">
        <v>4067</v>
      </c>
      <c r="E1654" s="38"/>
      <c r="F1654" s="38" t="s">
        <v>4068</v>
      </c>
      <c r="G1654" s="38"/>
      <c r="H1654" s="38"/>
      <c r="I1654" s="44">
        <v>7.18</v>
      </c>
      <c r="J1654" s="16" t="s">
        <v>130</v>
      </c>
      <c r="N1654" s="136" t="s">
        <v>162</v>
      </c>
      <c r="O1654" s="137">
        <v>341</v>
      </c>
    </row>
    <row r="1655" spans="1:15" ht="15" customHeight="1">
      <c r="A1655" s="15" t="str">
        <f t="shared" si="37"/>
        <v>N</v>
      </c>
      <c r="B1655" s="35"/>
      <c r="C1655" s="38" t="s">
        <v>1386</v>
      </c>
      <c r="D1655" s="38" t="s">
        <v>4069</v>
      </c>
      <c r="E1655" s="38"/>
      <c r="F1655" s="38" t="s">
        <v>4070</v>
      </c>
      <c r="G1655" s="38"/>
      <c r="H1655" s="38"/>
      <c r="I1655" s="44">
        <v>5.04</v>
      </c>
      <c r="J1655" s="16" t="s">
        <v>130</v>
      </c>
      <c r="N1655" s="136" t="s">
        <v>163</v>
      </c>
      <c r="O1655" s="137">
        <v>342</v>
      </c>
    </row>
    <row r="1656" spans="1:15" ht="15" customHeight="1">
      <c r="A1656" s="15" t="str">
        <f t="shared" si="37"/>
        <v>N</v>
      </c>
      <c r="B1656" s="35"/>
      <c r="C1656" s="38" t="s">
        <v>1386</v>
      </c>
      <c r="D1656" s="38" t="s">
        <v>4071</v>
      </c>
      <c r="E1656" s="38"/>
      <c r="F1656" s="38" t="s">
        <v>4072</v>
      </c>
      <c r="G1656" s="38"/>
      <c r="H1656" s="38"/>
      <c r="I1656" s="44">
        <v>5.62</v>
      </c>
      <c r="J1656" s="16" t="s">
        <v>130</v>
      </c>
      <c r="N1656" s="136" t="s">
        <v>164</v>
      </c>
      <c r="O1656" s="137">
        <v>343</v>
      </c>
    </row>
    <row r="1657" spans="1:15" ht="15" customHeight="1">
      <c r="A1657" s="15" t="str">
        <f t="shared" si="37"/>
        <v>N</v>
      </c>
      <c r="B1657" s="35"/>
      <c r="C1657" s="38" t="s">
        <v>1386</v>
      </c>
      <c r="D1657" s="38" t="s">
        <v>4073</v>
      </c>
      <c r="E1657" s="38"/>
      <c r="F1657" s="38" t="s">
        <v>4074</v>
      </c>
      <c r="G1657" s="38"/>
      <c r="H1657" s="38"/>
      <c r="I1657" s="44">
        <v>3.85</v>
      </c>
      <c r="J1657" s="16" t="s">
        <v>130</v>
      </c>
      <c r="N1657" s="136" t="s">
        <v>165</v>
      </c>
      <c r="O1657" s="137">
        <v>344</v>
      </c>
    </row>
    <row r="1658" spans="1:15" ht="15" customHeight="1">
      <c r="A1658" s="15" t="str">
        <f t="shared" si="37"/>
        <v>N</v>
      </c>
      <c r="B1658" s="35"/>
      <c r="C1658" s="38" t="s">
        <v>1386</v>
      </c>
      <c r="D1658" s="38" t="s">
        <v>4075</v>
      </c>
      <c r="E1658" s="38"/>
      <c r="F1658" s="38" t="s">
        <v>4076</v>
      </c>
      <c r="G1658" s="38"/>
      <c r="H1658" s="38"/>
      <c r="I1658" s="44">
        <v>9.8000000000000007</v>
      </c>
      <c r="J1658" s="16" t="s">
        <v>130</v>
      </c>
      <c r="N1658" s="136" t="s">
        <v>166</v>
      </c>
      <c r="O1658" s="137">
        <v>345</v>
      </c>
    </row>
    <row r="1659" spans="1:15" ht="15" customHeight="1">
      <c r="A1659" s="15" t="str">
        <f t="shared" si="37"/>
        <v>N</v>
      </c>
      <c r="B1659" s="35"/>
      <c r="C1659" s="38" t="s">
        <v>1386</v>
      </c>
      <c r="D1659" s="38" t="s">
        <v>4077</v>
      </c>
      <c r="E1659" s="38"/>
      <c r="F1659" s="38" t="s">
        <v>4078</v>
      </c>
      <c r="G1659" s="38"/>
      <c r="H1659" s="38"/>
      <c r="I1659" s="44">
        <v>9.2899999999999991</v>
      </c>
      <c r="J1659" s="16" t="s">
        <v>130</v>
      </c>
      <c r="N1659" s="136" t="s">
        <v>167</v>
      </c>
      <c r="O1659" s="137">
        <v>346</v>
      </c>
    </row>
    <row r="1660" spans="1:15" ht="15" customHeight="1">
      <c r="A1660" s="15" t="str">
        <f t="shared" si="37"/>
        <v>N</v>
      </c>
      <c r="B1660" s="35"/>
      <c r="C1660" s="38" t="s">
        <v>1386</v>
      </c>
      <c r="D1660" s="38" t="s">
        <v>4079</v>
      </c>
      <c r="E1660" s="38"/>
      <c r="F1660" s="38" t="s">
        <v>4080</v>
      </c>
      <c r="G1660" s="38"/>
      <c r="H1660" s="38"/>
      <c r="I1660" s="44">
        <v>56.31</v>
      </c>
      <c r="J1660" s="16" t="s">
        <v>130</v>
      </c>
      <c r="N1660" s="136" t="s">
        <v>168</v>
      </c>
      <c r="O1660" s="137">
        <v>347</v>
      </c>
    </row>
    <row r="1661" spans="1:15" ht="15" customHeight="1">
      <c r="A1661" s="15" t="str">
        <f t="shared" si="37"/>
        <v>N</v>
      </c>
      <c r="B1661" s="35"/>
      <c r="C1661" s="38" t="s">
        <v>1386</v>
      </c>
      <c r="D1661" s="38" t="s">
        <v>4081</v>
      </c>
      <c r="E1661" s="38"/>
      <c r="F1661" s="38" t="s">
        <v>4082</v>
      </c>
      <c r="G1661" s="38"/>
      <c r="H1661" s="38"/>
      <c r="I1661" s="44">
        <v>7.96</v>
      </c>
      <c r="J1661" s="16" t="s">
        <v>130</v>
      </c>
      <c r="N1661" s="136" t="s">
        <v>169</v>
      </c>
      <c r="O1661" s="137">
        <v>348</v>
      </c>
    </row>
    <row r="1662" spans="1:15" ht="15" customHeight="1">
      <c r="A1662" s="15" t="str">
        <f t="shared" si="37"/>
        <v>N</v>
      </c>
      <c r="B1662" s="35"/>
      <c r="C1662" s="38" t="s">
        <v>1386</v>
      </c>
      <c r="D1662" s="38" t="s">
        <v>4083</v>
      </c>
      <c r="E1662" s="38"/>
      <c r="F1662" s="38" t="s">
        <v>4084</v>
      </c>
      <c r="G1662" s="38"/>
      <c r="H1662" s="38"/>
      <c r="I1662" s="44">
        <v>20.78</v>
      </c>
      <c r="J1662" s="16" t="s">
        <v>130</v>
      </c>
      <c r="N1662" s="136" t="s">
        <v>170</v>
      </c>
      <c r="O1662" s="137">
        <v>349</v>
      </c>
    </row>
    <row r="1663" spans="1:15" ht="15" customHeight="1">
      <c r="A1663" s="15" t="str">
        <f t="shared" si="37"/>
        <v>N</v>
      </c>
      <c r="B1663" s="35"/>
      <c r="C1663" s="38" t="s">
        <v>1386</v>
      </c>
      <c r="D1663" s="38" t="s">
        <v>4085</v>
      </c>
      <c r="E1663" s="38"/>
      <c r="F1663" s="38" t="s">
        <v>4086</v>
      </c>
      <c r="G1663" s="38"/>
      <c r="H1663" s="38"/>
      <c r="I1663" s="44">
        <v>11.64</v>
      </c>
      <c r="J1663" s="16" t="s">
        <v>130</v>
      </c>
      <c r="N1663" s="136" t="s">
        <v>171</v>
      </c>
      <c r="O1663" s="137">
        <v>350</v>
      </c>
    </row>
    <row r="1664" spans="1:15" ht="15" customHeight="1">
      <c r="A1664" s="15" t="str">
        <f t="shared" si="37"/>
        <v>N</v>
      </c>
      <c r="B1664" s="35"/>
      <c r="C1664" s="38" t="s">
        <v>1386</v>
      </c>
      <c r="D1664" s="38" t="s">
        <v>4087</v>
      </c>
      <c r="E1664" s="38"/>
      <c r="F1664" s="38" t="s">
        <v>4088</v>
      </c>
      <c r="G1664" s="38"/>
      <c r="H1664" s="38"/>
      <c r="I1664" s="44">
        <v>14.27</v>
      </c>
      <c r="J1664" s="16" t="s">
        <v>130</v>
      </c>
      <c r="N1664" s="136" t="s">
        <v>172</v>
      </c>
      <c r="O1664" s="137">
        <v>351</v>
      </c>
    </row>
    <row r="1665" spans="1:15" ht="15" customHeight="1">
      <c r="A1665" s="15" t="str">
        <f t="shared" si="37"/>
        <v>N</v>
      </c>
      <c r="B1665" s="35"/>
      <c r="C1665" s="38" t="s">
        <v>1386</v>
      </c>
      <c r="D1665" s="38" t="s">
        <v>4089</v>
      </c>
      <c r="E1665" s="38"/>
      <c r="F1665" s="38" t="s">
        <v>4090</v>
      </c>
      <c r="G1665" s="38"/>
      <c r="H1665" s="38"/>
      <c r="I1665" s="44">
        <v>16.53</v>
      </c>
      <c r="J1665" s="16" t="s">
        <v>130</v>
      </c>
      <c r="N1665" s="136" t="s">
        <v>173</v>
      </c>
      <c r="O1665" s="137">
        <v>352</v>
      </c>
    </row>
    <row r="1666" spans="1:15" ht="15" customHeight="1">
      <c r="A1666" s="15" t="str">
        <f t="shared" si="37"/>
        <v>N</v>
      </c>
      <c r="B1666" s="35"/>
      <c r="C1666" s="38" t="s">
        <v>1386</v>
      </c>
      <c r="D1666" s="38" t="s">
        <v>4091</v>
      </c>
      <c r="E1666" s="38"/>
      <c r="F1666" s="38" t="s">
        <v>4092</v>
      </c>
      <c r="G1666" s="38"/>
      <c r="H1666" s="38"/>
      <c r="I1666" s="44">
        <v>8.1199999999999992</v>
      </c>
      <c r="J1666" s="16" t="s">
        <v>130</v>
      </c>
      <c r="N1666" s="136" t="s">
        <v>174</v>
      </c>
      <c r="O1666" s="137">
        <v>353</v>
      </c>
    </row>
    <row r="1667" spans="1:15" ht="15" customHeight="1">
      <c r="A1667" s="15" t="str">
        <f t="shared" si="37"/>
        <v>N</v>
      </c>
      <c r="B1667" s="35"/>
      <c r="C1667" s="38" t="s">
        <v>1386</v>
      </c>
      <c r="D1667" s="38" t="s">
        <v>4093</v>
      </c>
      <c r="E1667" s="38"/>
      <c r="F1667" s="38" t="s">
        <v>4094</v>
      </c>
      <c r="G1667" s="38"/>
      <c r="H1667" s="38"/>
      <c r="I1667" s="44">
        <v>14.11</v>
      </c>
      <c r="J1667" s="16" t="s">
        <v>130</v>
      </c>
      <c r="N1667" s="136" t="s">
        <v>175</v>
      </c>
      <c r="O1667" s="137">
        <v>354</v>
      </c>
    </row>
    <row r="1668" spans="1:15" ht="15" customHeight="1">
      <c r="A1668" s="15" t="str">
        <f t="shared" si="37"/>
        <v>N</v>
      </c>
      <c r="B1668" s="35"/>
      <c r="C1668" s="38" t="s">
        <v>1386</v>
      </c>
      <c r="D1668" s="38" t="s">
        <v>4095</v>
      </c>
      <c r="E1668" s="38"/>
      <c r="F1668" s="38" t="s">
        <v>4096</v>
      </c>
      <c r="G1668" s="38"/>
      <c r="H1668" s="38"/>
      <c r="I1668" s="44">
        <v>55.06</v>
      </c>
      <c r="J1668" s="16" t="s">
        <v>130</v>
      </c>
      <c r="N1668" s="136" t="s">
        <v>176</v>
      </c>
      <c r="O1668" s="137">
        <v>355</v>
      </c>
    </row>
    <row r="1669" spans="1:15" ht="15" customHeight="1">
      <c r="A1669" s="15" t="str">
        <f t="shared" si="37"/>
        <v>N</v>
      </c>
      <c r="B1669" s="35"/>
      <c r="C1669" s="38" t="s">
        <v>1386</v>
      </c>
      <c r="D1669" s="38" t="s">
        <v>4097</v>
      </c>
      <c r="E1669" s="38"/>
      <c r="F1669" s="38" t="s">
        <v>4098</v>
      </c>
      <c r="G1669" s="38"/>
      <c r="H1669" s="38"/>
      <c r="I1669" s="44">
        <v>12.9</v>
      </c>
      <c r="J1669" s="16" t="s">
        <v>130</v>
      </c>
      <c r="N1669" s="136" t="s">
        <v>177</v>
      </c>
      <c r="O1669" s="137">
        <v>356</v>
      </c>
    </row>
    <row r="1670" spans="1:15" ht="15" customHeight="1">
      <c r="A1670" s="15" t="str">
        <f t="shared" si="37"/>
        <v>N</v>
      </c>
      <c r="B1670" s="35"/>
      <c r="C1670" s="38" t="s">
        <v>1386</v>
      </c>
      <c r="D1670" s="38" t="s">
        <v>4099</v>
      </c>
      <c r="E1670" s="38"/>
      <c r="F1670" s="38" t="s">
        <v>4100</v>
      </c>
      <c r="G1670" s="38"/>
      <c r="H1670" s="38"/>
      <c r="I1670" s="44">
        <v>5.04</v>
      </c>
      <c r="J1670" s="16" t="s">
        <v>130</v>
      </c>
      <c r="N1670" s="136" t="s">
        <v>178</v>
      </c>
      <c r="O1670" s="137">
        <v>357</v>
      </c>
    </row>
    <row r="1671" spans="1:15" ht="15" customHeight="1">
      <c r="A1671" s="15" t="str">
        <f t="shared" si="37"/>
        <v>N</v>
      </c>
      <c r="B1671" s="35"/>
      <c r="C1671" s="38" t="s">
        <v>1386</v>
      </c>
      <c r="D1671" s="38" t="s">
        <v>4101</v>
      </c>
      <c r="E1671" s="38"/>
      <c r="F1671" s="38" t="s">
        <v>4102</v>
      </c>
      <c r="G1671" s="38"/>
      <c r="H1671" s="38"/>
      <c r="I1671" s="44">
        <v>6.87</v>
      </c>
      <c r="J1671" s="16" t="s">
        <v>130</v>
      </c>
      <c r="N1671" s="136" t="s">
        <v>179</v>
      </c>
      <c r="O1671" s="137">
        <v>358</v>
      </c>
    </row>
    <row r="1672" spans="1:15" ht="15" customHeight="1">
      <c r="A1672" s="15" t="str">
        <f t="shared" si="37"/>
        <v>N</v>
      </c>
      <c r="B1672" s="35"/>
      <c r="C1672" s="38" t="s">
        <v>1386</v>
      </c>
      <c r="D1672" s="38" t="s">
        <v>4103</v>
      </c>
      <c r="E1672" s="38"/>
      <c r="F1672" s="38" t="s">
        <v>4104</v>
      </c>
      <c r="G1672" s="38"/>
      <c r="H1672" s="38"/>
      <c r="I1672" s="44">
        <v>13.71</v>
      </c>
      <c r="J1672" s="16" t="s">
        <v>130</v>
      </c>
      <c r="N1672" s="136" t="s">
        <v>180</v>
      </c>
      <c r="O1672" s="137">
        <v>359</v>
      </c>
    </row>
    <row r="1673" spans="1:15" ht="15" customHeight="1">
      <c r="A1673" s="15" t="str">
        <f t="shared" si="37"/>
        <v>N</v>
      </c>
      <c r="B1673" s="35"/>
      <c r="C1673" s="38" t="s">
        <v>1386</v>
      </c>
      <c r="D1673" s="38" t="s">
        <v>10179</v>
      </c>
      <c r="E1673" s="38"/>
      <c r="F1673" s="38" t="s">
        <v>10180</v>
      </c>
      <c r="G1673" s="38"/>
      <c r="H1673" s="38"/>
      <c r="I1673" s="44">
        <v>-2.0699999999999998</v>
      </c>
      <c r="J1673" s="16" t="s">
        <v>130</v>
      </c>
      <c r="N1673" s="136" t="s">
        <v>181</v>
      </c>
      <c r="O1673" s="137">
        <v>360</v>
      </c>
    </row>
    <row r="1674" spans="1:15" ht="15" customHeight="1">
      <c r="A1674" s="15" t="str">
        <f t="shared" si="37"/>
        <v>N</v>
      </c>
      <c r="B1674" s="35"/>
      <c r="C1674" s="38" t="s">
        <v>1386</v>
      </c>
      <c r="D1674" s="38" t="s">
        <v>4105</v>
      </c>
      <c r="E1674" s="38"/>
      <c r="F1674" s="38" t="s">
        <v>4106</v>
      </c>
      <c r="G1674" s="38"/>
      <c r="H1674" s="38"/>
      <c r="I1674" s="44">
        <v>12.9</v>
      </c>
      <c r="J1674" s="16" t="s">
        <v>130</v>
      </c>
      <c r="N1674" s="136" t="s">
        <v>182</v>
      </c>
      <c r="O1674" s="137">
        <v>362</v>
      </c>
    </row>
    <row r="1675" spans="1:15" ht="15" customHeight="1">
      <c r="A1675" s="15" t="str">
        <f t="shared" si="37"/>
        <v>N</v>
      </c>
      <c r="B1675" s="35"/>
      <c r="C1675" s="38" t="s">
        <v>1386</v>
      </c>
      <c r="D1675" s="38" t="s">
        <v>10181</v>
      </c>
      <c r="E1675" s="38"/>
      <c r="F1675" s="38" t="s">
        <v>10182</v>
      </c>
      <c r="G1675" s="38"/>
      <c r="H1675" s="38"/>
      <c r="I1675" s="44">
        <v>2.31</v>
      </c>
      <c r="J1675" s="16" t="s">
        <v>130</v>
      </c>
      <c r="N1675" s="136" t="s">
        <v>183</v>
      </c>
      <c r="O1675" s="137">
        <v>363</v>
      </c>
    </row>
    <row r="1676" spans="1:15" ht="15" customHeight="1">
      <c r="A1676" s="15" t="str">
        <f t="shared" si="37"/>
        <v>N</v>
      </c>
      <c r="B1676" s="35"/>
      <c r="C1676" s="38" t="s">
        <v>1386</v>
      </c>
      <c r="D1676" s="38" t="s">
        <v>4107</v>
      </c>
      <c r="E1676" s="38"/>
      <c r="F1676" s="38" t="s">
        <v>4108</v>
      </c>
      <c r="G1676" s="38"/>
      <c r="H1676" s="38"/>
      <c r="I1676" s="44">
        <v>38.659999999999997</v>
      </c>
      <c r="J1676" s="16" t="s">
        <v>130</v>
      </c>
      <c r="N1676" s="136" t="s">
        <v>184</v>
      </c>
      <c r="O1676" s="137">
        <v>364</v>
      </c>
    </row>
    <row r="1677" spans="1:15" ht="15" customHeight="1">
      <c r="A1677" s="15" t="str">
        <f t="shared" si="37"/>
        <v>N</v>
      </c>
      <c r="B1677" s="35"/>
      <c r="C1677" s="38" t="s">
        <v>1386</v>
      </c>
      <c r="D1677" s="38" t="s">
        <v>4109</v>
      </c>
      <c r="E1677" s="38"/>
      <c r="F1677" s="38" t="s">
        <v>4110</v>
      </c>
      <c r="G1677" s="38"/>
      <c r="H1677" s="38"/>
      <c r="I1677" s="44">
        <v>40.299999999999997</v>
      </c>
      <c r="J1677" s="16" t="s">
        <v>130</v>
      </c>
      <c r="N1677" s="136" t="s">
        <v>185</v>
      </c>
      <c r="O1677" s="137">
        <v>365</v>
      </c>
    </row>
    <row r="1678" spans="1:15" ht="15" customHeight="1">
      <c r="A1678" s="15" t="str">
        <f t="shared" si="37"/>
        <v>N</v>
      </c>
      <c r="B1678" s="35"/>
      <c r="C1678" s="38" t="s">
        <v>1386</v>
      </c>
      <c r="D1678" s="38" t="s">
        <v>4111</v>
      </c>
      <c r="E1678" s="38"/>
      <c r="F1678" s="38" t="s">
        <v>4112</v>
      </c>
      <c r="G1678" s="38"/>
      <c r="H1678" s="38"/>
      <c r="I1678" s="44">
        <v>2.08</v>
      </c>
      <c r="J1678" s="16" t="s">
        <v>130</v>
      </c>
      <c r="N1678" s="136" t="s">
        <v>186</v>
      </c>
      <c r="O1678" s="137">
        <v>366</v>
      </c>
    </row>
    <row r="1679" spans="1:15" ht="15" customHeight="1">
      <c r="A1679" s="15" t="str">
        <f t="shared" si="37"/>
        <v>N</v>
      </c>
      <c r="B1679" s="35"/>
      <c r="C1679" s="38" t="s">
        <v>1386</v>
      </c>
      <c r="D1679" s="38" t="s">
        <v>4113</v>
      </c>
      <c r="E1679" s="38"/>
      <c r="F1679" s="38" t="s">
        <v>4114</v>
      </c>
      <c r="G1679" s="38"/>
      <c r="H1679" s="38"/>
      <c r="I1679" s="44">
        <v>27.48</v>
      </c>
      <c r="J1679" s="16" t="s">
        <v>130</v>
      </c>
      <c r="N1679" s="136" t="s">
        <v>187</v>
      </c>
      <c r="O1679" s="137">
        <v>367</v>
      </c>
    </row>
    <row r="1680" spans="1:15" ht="15" customHeight="1">
      <c r="A1680" s="15" t="str">
        <f t="shared" si="37"/>
        <v>N</v>
      </c>
      <c r="B1680" s="35"/>
      <c r="C1680" s="38" t="s">
        <v>1386</v>
      </c>
      <c r="D1680" s="38" t="s">
        <v>4115</v>
      </c>
      <c r="E1680" s="38"/>
      <c r="F1680" s="38" t="s">
        <v>4116</v>
      </c>
      <c r="G1680" s="38"/>
      <c r="H1680" s="38"/>
      <c r="I1680" s="44">
        <v>22.32</v>
      </c>
      <c r="J1680" s="16" t="s">
        <v>130</v>
      </c>
      <c r="N1680" s="136" t="s">
        <v>188</v>
      </c>
      <c r="O1680" s="137">
        <v>368</v>
      </c>
    </row>
    <row r="1681" spans="1:15" ht="15" customHeight="1">
      <c r="A1681" s="15" t="str">
        <f t="shared" si="37"/>
        <v>N</v>
      </c>
      <c r="B1681" s="35"/>
      <c r="C1681" s="38" t="s">
        <v>1386</v>
      </c>
      <c r="D1681" s="38" t="s">
        <v>4117</v>
      </c>
      <c r="E1681" s="38"/>
      <c r="F1681" s="38" t="s">
        <v>4118</v>
      </c>
      <c r="G1681" s="38"/>
      <c r="H1681" s="38"/>
      <c r="I1681" s="44">
        <v>17.46</v>
      </c>
      <c r="J1681" s="16" t="s">
        <v>130</v>
      </c>
      <c r="N1681" s="136" t="s">
        <v>189</v>
      </c>
      <c r="O1681" s="137">
        <v>369</v>
      </c>
    </row>
    <row r="1682" spans="1:15" ht="15" customHeight="1">
      <c r="A1682" s="15" t="str">
        <f t="shared" si="37"/>
        <v>N</v>
      </c>
      <c r="B1682" s="35"/>
      <c r="C1682" s="38" t="s">
        <v>1386</v>
      </c>
      <c r="D1682" s="38" t="s">
        <v>4119</v>
      </c>
      <c r="E1682" s="38"/>
      <c r="F1682" s="38" t="s">
        <v>4120</v>
      </c>
      <c r="G1682" s="38"/>
      <c r="H1682" s="38"/>
      <c r="I1682" s="44">
        <v>32.97</v>
      </c>
      <c r="J1682" s="16" t="s">
        <v>130</v>
      </c>
      <c r="N1682" s="136" t="s">
        <v>190</v>
      </c>
      <c r="O1682" s="137">
        <v>370</v>
      </c>
    </row>
    <row r="1683" spans="1:15" ht="15" customHeight="1">
      <c r="A1683" s="15" t="str">
        <f t="shared" si="37"/>
        <v>N</v>
      </c>
      <c r="B1683" s="35"/>
      <c r="C1683" s="38" t="s">
        <v>1386</v>
      </c>
      <c r="D1683" s="38" t="s">
        <v>4121</v>
      </c>
      <c r="E1683" s="38"/>
      <c r="F1683" s="38" t="s">
        <v>4122</v>
      </c>
      <c r="G1683" s="38"/>
      <c r="H1683" s="38"/>
      <c r="I1683" s="44">
        <v>1.76</v>
      </c>
      <c r="J1683" s="16" t="s">
        <v>130</v>
      </c>
      <c r="N1683" s="136" t="s">
        <v>191</v>
      </c>
      <c r="O1683" s="137">
        <v>371</v>
      </c>
    </row>
    <row r="1684" spans="1:15" ht="15" customHeight="1">
      <c r="A1684" s="15" t="str">
        <f t="shared" si="37"/>
        <v>N</v>
      </c>
      <c r="B1684" s="35"/>
      <c r="C1684" s="38" t="s">
        <v>1386</v>
      </c>
      <c r="D1684" s="38" t="s">
        <v>4123</v>
      </c>
      <c r="E1684" s="38"/>
      <c r="F1684" s="38" t="s">
        <v>4124</v>
      </c>
      <c r="G1684" s="38"/>
      <c r="H1684" s="38"/>
      <c r="I1684" s="44">
        <v>30.08</v>
      </c>
      <c r="J1684" s="16" t="s">
        <v>130</v>
      </c>
      <c r="N1684" s="136" t="s">
        <v>192</v>
      </c>
      <c r="O1684" s="137">
        <v>372</v>
      </c>
    </row>
    <row r="1685" spans="1:15" ht="15" customHeight="1">
      <c r="A1685" s="15" t="str">
        <f t="shared" si="37"/>
        <v>N</v>
      </c>
      <c r="B1685" s="35"/>
      <c r="C1685" s="38" t="s">
        <v>1386</v>
      </c>
      <c r="D1685" s="38" t="s">
        <v>4125</v>
      </c>
      <c r="E1685" s="38"/>
      <c r="F1685" s="38" t="s">
        <v>4126</v>
      </c>
      <c r="G1685" s="38"/>
      <c r="H1685" s="38"/>
      <c r="I1685" s="44">
        <v>19.690000000000001</v>
      </c>
      <c r="J1685" s="16" t="s">
        <v>130</v>
      </c>
      <c r="N1685" s="136" t="s">
        <v>193</v>
      </c>
      <c r="O1685" s="137">
        <v>373</v>
      </c>
    </row>
    <row r="1686" spans="1:15" ht="15" customHeight="1">
      <c r="A1686" s="15" t="str">
        <f t="shared" si="37"/>
        <v>N</v>
      </c>
      <c r="B1686" s="35"/>
      <c r="C1686" s="38" t="s">
        <v>1386</v>
      </c>
      <c r="D1686" s="38" t="s">
        <v>4127</v>
      </c>
      <c r="E1686" s="38"/>
      <c r="F1686" s="38" t="s">
        <v>4128</v>
      </c>
      <c r="G1686" s="38"/>
      <c r="H1686" s="38"/>
      <c r="I1686" s="44">
        <v>10.46</v>
      </c>
      <c r="J1686" s="16" t="s">
        <v>130</v>
      </c>
      <c r="N1686" s="136" t="s">
        <v>194</v>
      </c>
      <c r="O1686" s="137">
        <v>374</v>
      </c>
    </row>
    <row r="1687" spans="1:15" ht="15" customHeight="1">
      <c r="A1687" s="15" t="str">
        <f t="shared" si="37"/>
        <v>N</v>
      </c>
      <c r="B1687" s="35"/>
      <c r="C1687" s="38" t="s">
        <v>1386</v>
      </c>
      <c r="D1687" s="38" t="s">
        <v>4129</v>
      </c>
      <c r="E1687" s="38"/>
      <c r="F1687" s="38" t="s">
        <v>4130</v>
      </c>
      <c r="G1687" s="38"/>
      <c r="H1687" s="38"/>
      <c r="I1687" s="44">
        <v>4.66</v>
      </c>
      <c r="J1687" s="16" t="s">
        <v>130</v>
      </c>
      <c r="N1687" s="136" t="s">
        <v>195</v>
      </c>
      <c r="O1687" s="137">
        <v>375</v>
      </c>
    </row>
    <row r="1688" spans="1:15" ht="15" customHeight="1">
      <c r="A1688" s="15" t="str">
        <f t="shared" si="37"/>
        <v>N</v>
      </c>
      <c r="B1688" s="35"/>
      <c r="C1688" s="38" t="s">
        <v>1386</v>
      </c>
      <c r="D1688" s="38" t="s">
        <v>4131</v>
      </c>
      <c r="E1688" s="38"/>
      <c r="F1688" s="38" t="s">
        <v>4132</v>
      </c>
      <c r="G1688" s="38"/>
      <c r="H1688" s="38"/>
      <c r="I1688" s="44">
        <v>11.54</v>
      </c>
      <c r="J1688" s="16" t="s">
        <v>130</v>
      </c>
      <c r="N1688" s="136" t="s">
        <v>196</v>
      </c>
      <c r="O1688" s="137">
        <v>376</v>
      </c>
    </row>
    <row r="1689" spans="1:15" ht="15" customHeight="1">
      <c r="A1689" s="15" t="str">
        <f t="shared" ref="A1689:A1752" si="38">IFERROR((VLOOKUP(J1689,N:O,2,0)),0)</f>
        <v>N</v>
      </c>
      <c r="B1689" s="35"/>
      <c r="C1689" s="38" t="s">
        <v>1386</v>
      </c>
      <c r="D1689" s="38" t="s">
        <v>4133</v>
      </c>
      <c r="E1689" s="38"/>
      <c r="F1689" s="38" t="s">
        <v>4134</v>
      </c>
      <c r="G1689" s="38"/>
      <c r="H1689" s="38"/>
      <c r="I1689" s="44">
        <v>5.04</v>
      </c>
      <c r="J1689" s="16" t="s">
        <v>130</v>
      </c>
      <c r="N1689" s="136" t="s">
        <v>197</v>
      </c>
      <c r="O1689" s="137">
        <v>377</v>
      </c>
    </row>
    <row r="1690" spans="1:15" ht="15" customHeight="1">
      <c r="A1690" s="15" t="str">
        <f t="shared" si="38"/>
        <v>N</v>
      </c>
      <c r="B1690" s="35"/>
      <c r="C1690" s="38" t="s">
        <v>1386</v>
      </c>
      <c r="D1690" s="38" t="s">
        <v>4135</v>
      </c>
      <c r="E1690" s="38"/>
      <c r="F1690" s="38" t="s">
        <v>4136</v>
      </c>
      <c r="G1690" s="38"/>
      <c r="H1690" s="38"/>
      <c r="I1690" s="44">
        <v>3.79</v>
      </c>
      <c r="J1690" s="16" t="s">
        <v>130</v>
      </c>
      <c r="N1690" s="136" t="s">
        <v>198</v>
      </c>
      <c r="O1690" s="137">
        <v>378</v>
      </c>
    </row>
    <row r="1691" spans="1:15" ht="15" customHeight="1">
      <c r="A1691" s="15" t="str">
        <f t="shared" si="38"/>
        <v>N</v>
      </c>
      <c r="B1691" s="35"/>
      <c r="C1691" s="38" t="s">
        <v>1386</v>
      </c>
      <c r="D1691" s="38" t="s">
        <v>4137</v>
      </c>
      <c r="E1691" s="38"/>
      <c r="F1691" s="38" t="s">
        <v>4138</v>
      </c>
      <c r="G1691" s="38"/>
      <c r="H1691" s="38"/>
      <c r="I1691" s="44">
        <v>5.04</v>
      </c>
      <c r="J1691" s="16" t="s">
        <v>130</v>
      </c>
      <c r="N1691" s="136" t="s">
        <v>199</v>
      </c>
      <c r="O1691" s="137">
        <v>379</v>
      </c>
    </row>
    <row r="1692" spans="1:15" ht="15" customHeight="1">
      <c r="A1692" s="15" t="str">
        <f t="shared" si="38"/>
        <v>N</v>
      </c>
      <c r="B1692" s="35"/>
      <c r="C1692" s="38" t="s">
        <v>1386</v>
      </c>
      <c r="D1692" s="38" t="s">
        <v>10183</v>
      </c>
      <c r="E1692" s="38"/>
      <c r="F1692" s="38" t="s">
        <v>10184</v>
      </c>
      <c r="G1692" s="38"/>
      <c r="H1692" s="38"/>
      <c r="I1692" s="44">
        <v>25.34</v>
      </c>
      <c r="J1692" s="16" t="s">
        <v>130</v>
      </c>
      <c r="N1692" s="136" t="s">
        <v>200</v>
      </c>
      <c r="O1692" s="137">
        <v>380</v>
      </c>
    </row>
    <row r="1693" spans="1:15" ht="15" customHeight="1">
      <c r="A1693" s="15" t="str">
        <f t="shared" si="38"/>
        <v>N</v>
      </c>
      <c r="B1693" s="35"/>
      <c r="C1693" s="38" t="s">
        <v>1386</v>
      </c>
      <c r="D1693" s="38" t="s">
        <v>4139</v>
      </c>
      <c r="E1693" s="38"/>
      <c r="F1693" s="38" t="s">
        <v>4140</v>
      </c>
      <c r="G1693" s="38"/>
      <c r="H1693" s="38"/>
      <c r="I1693" s="44">
        <v>9.2200000000000006</v>
      </c>
      <c r="J1693" s="16" t="s">
        <v>130</v>
      </c>
      <c r="N1693" s="136" t="s">
        <v>201</v>
      </c>
      <c r="O1693" s="137">
        <v>381</v>
      </c>
    </row>
    <row r="1694" spans="1:15" ht="15" customHeight="1">
      <c r="A1694" s="15" t="str">
        <f t="shared" si="38"/>
        <v>N</v>
      </c>
      <c r="B1694" s="35"/>
      <c r="C1694" s="38" t="s">
        <v>1386</v>
      </c>
      <c r="D1694" s="38" t="s">
        <v>4141</v>
      </c>
      <c r="E1694" s="38"/>
      <c r="F1694" s="38" t="s">
        <v>4142</v>
      </c>
      <c r="G1694" s="38"/>
      <c r="H1694" s="38"/>
      <c r="I1694" s="44">
        <v>29.97</v>
      </c>
      <c r="J1694" s="16" t="s">
        <v>130</v>
      </c>
      <c r="N1694" s="136" t="s">
        <v>202</v>
      </c>
      <c r="O1694" s="137">
        <v>382</v>
      </c>
    </row>
    <row r="1695" spans="1:15" ht="15" customHeight="1">
      <c r="A1695" s="15" t="str">
        <f t="shared" si="38"/>
        <v>N</v>
      </c>
      <c r="B1695" s="35"/>
      <c r="C1695" s="38" t="s">
        <v>1386</v>
      </c>
      <c r="D1695" s="38" t="s">
        <v>4143</v>
      </c>
      <c r="E1695" s="38"/>
      <c r="F1695" s="38" t="s">
        <v>4144</v>
      </c>
      <c r="G1695" s="38"/>
      <c r="H1695" s="38"/>
      <c r="I1695" s="44">
        <v>30.79</v>
      </c>
      <c r="J1695" s="16" t="s">
        <v>130</v>
      </c>
      <c r="N1695" s="136" t="s">
        <v>203</v>
      </c>
      <c r="O1695" s="137">
        <v>383</v>
      </c>
    </row>
    <row r="1696" spans="1:15" ht="15" customHeight="1">
      <c r="A1696" s="15" t="str">
        <f t="shared" si="38"/>
        <v>N</v>
      </c>
      <c r="B1696" s="35"/>
      <c r="C1696" s="38" t="s">
        <v>1386</v>
      </c>
      <c r="D1696" s="38" t="s">
        <v>4145</v>
      </c>
      <c r="E1696" s="38"/>
      <c r="F1696" s="38" t="s">
        <v>4146</v>
      </c>
      <c r="G1696" s="38"/>
      <c r="H1696" s="38"/>
      <c r="I1696" s="44">
        <v>8.6199999999999992</v>
      </c>
      <c r="J1696" s="16" t="s">
        <v>130</v>
      </c>
      <c r="N1696" s="136" t="s">
        <v>204</v>
      </c>
      <c r="O1696" s="137">
        <v>384</v>
      </c>
    </row>
    <row r="1697" spans="1:15" ht="15" customHeight="1">
      <c r="A1697" s="15" t="str">
        <f t="shared" si="38"/>
        <v>N</v>
      </c>
      <c r="B1697" s="35"/>
      <c r="C1697" s="38" t="s">
        <v>1386</v>
      </c>
      <c r="D1697" s="38" t="s">
        <v>4147</v>
      </c>
      <c r="E1697" s="38"/>
      <c r="F1697" s="38" t="s">
        <v>4148</v>
      </c>
      <c r="G1697" s="38"/>
      <c r="H1697" s="38"/>
      <c r="I1697" s="44">
        <v>4.79</v>
      </c>
      <c r="J1697" s="16" t="s">
        <v>130</v>
      </c>
      <c r="N1697" s="136" t="s">
        <v>205</v>
      </c>
      <c r="O1697" s="137">
        <v>385</v>
      </c>
    </row>
    <row r="1698" spans="1:15" ht="15" customHeight="1">
      <c r="A1698" s="15" t="str">
        <f t="shared" si="38"/>
        <v>N</v>
      </c>
      <c r="B1698" s="35"/>
      <c r="C1698" s="38" t="s">
        <v>1386</v>
      </c>
      <c r="D1698" s="38" t="s">
        <v>4149</v>
      </c>
      <c r="E1698" s="38"/>
      <c r="F1698" s="38" t="s">
        <v>4150</v>
      </c>
      <c r="G1698" s="38"/>
      <c r="H1698" s="38"/>
      <c r="I1698" s="44">
        <v>4.9000000000000004</v>
      </c>
      <c r="J1698" s="16" t="s">
        <v>130</v>
      </c>
      <c r="N1698" s="136" t="s">
        <v>206</v>
      </c>
      <c r="O1698" s="137">
        <v>386</v>
      </c>
    </row>
    <row r="1699" spans="1:15" ht="15" customHeight="1">
      <c r="A1699" s="15" t="str">
        <f t="shared" si="38"/>
        <v>N</v>
      </c>
      <c r="B1699" s="35"/>
      <c r="C1699" s="38" t="s">
        <v>1386</v>
      </c>
      <c r="D1699" s="38" t="s">
        <v>4151</v>
      </c>
      <c r="E1699" s="38"/>
      <c r="F1699" s="38" t="s">
        <v>4152</v>
      </c>
      <c r="G1699" s="38"/>
      <c r="H1699" s="38"/>
      <c r="I1699" s="44">
        <v>1.68</v>
      </c>
      <c r="J1699" s="16" t="s">
        <v>130</v>
      </c>
      <c r="N1699" s="136" t="s">
        <v>207</v>
      </c>
      <c r="O1699" s="137">
        <v>387</v>
      </c>
    </row>
    <row r="1700" spans="1:15" ht="15" customHeight="1">
      <c r="A1700" s="15" t="str">
        <f t="shared" si="38"/>
        <v>N</v>
      </c>
      <c r="B1700" s="35"/>
      <c r="C1700" s="38" t="s">
        <v>1386</v>
      </c>
      <c r="D1700" s="38" t="s">
        <v>4153</v>
      </c>
      <c r="E1700" s="38"/>
      <c r="F1700" s="38" t="s">
        <v>4154</v>
      </c>
      <c r="G1700" s="38"/>
      <c r="H1700" s="38"/>
      <c r="I1700" s="44">
        <v>44.37</v>
      </c>
      <c r="J1700" s="16" t="s">
        <v>130</v>
      </c>
      <c r="N1700" s="136" t="s">
        <v>208</v>
      </c>
      <c r="O1700" s="137">
        <v>388</v>
      </c>
    </row>
    <row r="1701" spans="1:15" ht="15" customHeight="1">
      <c r="A1701" s="15" t="str">
        <f t="shared" si="38"/>
        <v>N</v>
      </c>
      <c r="B1701" s="35"/>
      <c r="C1701" s="38" t="s">
        <v>1386</v>
      </c>
      <c r="D1701" s="38" t="s">
        <v>4155</v>
      </c>
      <c r="E1701" s="38"/>
      <c r="F1701" s="38" t="s">
        <v>4156</v>
      </c>
      <c r="G1701" s="38"/>
      <c r="H1701" s="38"/>
      <c r="I1701" s="44">
        <v>5.04</v>
      </c>
      <c r="J1701" s="16" t="s">
        <v>130</v>
      </c>
      <c r="N1701" s="136" t="s">
        <v>209</v>
      </c>
      <c r="O1701" s="137">
        <v>389</v>
      </c>
    </row>
    <row r="1702" spans="1:15" ht="15" customHeight="1">
      <c r="A1702" s="15" t="str">
        <f t="shared" si="38"/>
        <v>N</v>
      </c>
      <c r="B1702" s="35"/>
      <c r="C1702" s="38" t="s">
        <v>1386</v>
      </c>
      <c r="D1702" s="38" t="s">
        <v>4157</v>
      </c>
      <c r="E1702" s="38"/>
      <c r="F1702" s="38" t="s">
        <v>4158</v>
      </c>
      <c r="G1702" s="38"/>
      <c r="H1702" s="38"/>
      <c r="I1702" s="44">
        <v>2.48</v>
      </c>
      <c r="J1702" s="16" t="s">
        <v>130</v>
      </c>
      <c r="N1702" s="136" t="s">
        <v>210</v>
      </c>
      <c r="O1702" s="137">
        <v>390</v>
      </c>
    </row>
    <row r="1703" spans="1:15" ht="15" customHeight="1">
      <c r="A1703" s="15" t="str">
        <f t="shared" si="38"/>
        <v>N</v>
      </c>
      <c r="B1703" s="35"/>
      <c r="C1703" s="38" t="s">
        <v>1386</v>
      </c>
      <c r="D1703" s="38" t="s">
        <v>4159</v>
      </c>
      <c r="E1703" s="38"/>
      <c r="F1703" s="38" t="s">
        <v>4160</v>
      </c>
      <c r="G1703" s="38"/>
      <c r="H1703" s="38"/>
      <c r="I1703" s="44">
        <v>10.87</v>
      </c>
      <c r="J1703" s="16" t="s">
        <v>130</v>
      </c>
      <c r="N1703" s="136" t="s">
        <v>211</v>
      </c>
      <c r="O1703" s="137">
        <v>391</v>
      </c>
    </row>
    <row r="1704" spans="1:15" ht="15" customHeight="1">
      <c r="A1704" s="15" t="str">
        <f t="shared" si="38"/>
        <v>N</v>
      </c>
      <c r="B1704" s="35"/>
      <c r="C1704" s="38" t="s">
        <v>1386</v>
      </c>
      <c r="D1704" s="38" t="s">
        <v>4161</v>
      </c>
      <c r="E1704" s="38"/>
      <c r="F1704" s="38" t="s">
        <v>4162</v>
      </c>
      <c r="G1704" s="38"/>
      <c r="H1704" s="38"/>
      <c r="I1704" s="44">
        <v>50.9</v>
      </c>
      <c r="J1704" s="16" t="s">
        <v>130</v>
      </c>
      <c r="N1704" s="136" t="s">
        <v>212</v>
      </c>
      <c r="O1704" s="137">
        <v>392</v>
      </c>
    </row>
    <row r="1705" spans="1:15" ht="15" customHeight="1">
      <c r="A1705" s="15" t="str">
        <f t="shared" si="38"/>
        <v>N</v>
      </c>
      <c r="B1705" s="35"/>
      <c r="C1705" s="38" t="s">
        <v>1386</v>
      </c>
      <c r="D1705" s="38" t="s">
        <v>4163</v>
      </c>
      <c r="E1705" s="38"/>
      <c r="F1705" s="38" t="s">
        <v>4164</v>
      </c>
      <c r="G1705" s="38"/>
      <c r="H1705" s="38"/>
      <c r="I1705" s="44">
        <v>3.1</v>
      </c>
      <c r="J1705" s="16" t="s">
        <v>130</v>
      </c>
      <c r="N1705" s="136" t="s">
        <v>213</v>
      </c>
      <c r="O1705" s="137">
        <v>393</v>
      </c>
    </row>
    <row r="1706" spans="1:15" ht="15" customHeight="1">
      <c r="A1706" s="15" t="str">
        <f t="shared" si="38"/>
        <v>N</v>
      </c>
      <c r="B1706" s="35"/>
      <c r="C1706" s="38" t="s">
        <v>1386</v>
      </c>
      <c r="D1706" s="38" t="s">
        <v>4165</v>
      </c>
      <c r="E1706" s="38"/>
      <c r="F1706" s="38" t="s">
        <v>4166</v>
      </c>
      <c r="G1706" s="38"/>
      <c r="H1706" s="38"/>
      <c r="I1706" s="44">
        <v>5.04</v>
      </c>
      <c r="J1706" s="16" t="s">
        <v>130</v>
      </c>
      <c r="N1706" s="136" t="s">
        <v>214</v>
      </c>
      <c r="O1706" s="137">
        <v>394</v>
      </c>
    </row>
    <row r="1707" spans="1:15" ht="15" customHeight="1">
      <c r="A1707" s="15" t="str">
        <f t="shared" si="38"/>
        <v>N</v>
      </c>
      <c r="B1707" s="35"/>
      <c r="C1707" s="38" t="s">
        <v>1386</v>
      </c>
      <c r="D1707" s="38" t="s">
        <v>4167</v>
      </c>
      <c r="E1707" s="38"/>
      <c r="F1707" s="38" t="s">
        <v>4168</v>
      </c>
      <c r="G1707" s="38"/>
      <c r="H1707" s="38"/>
      <c r="I1707" s="44">
        <v>11.76</v>
      </c>
      <c r="J1707" s="16" t="s">
        <v>130</v>
      </c>
      <c r="N1707" s="136" t="s">
        <v>215</v>
      </c>
      <c r="O1707" s="137">
        <v>395</v>
      </c>
    </row>
    <row r="1708" spans="1:15" ht="15" customHeight="1">
      <c r="A1708" s="15" t="str">
        <f t="shared" si="38"/>
        <v>N</v>
      </c>
      <c r="B1708" s="35"/>
      <c r="C1708" s="38" t="s">
        <v>1386</v>
      </c>
      <c r="D1708" s="38" t="s">
        <v>4169</v>
      </c>
      <c r="E1708" s="38"/>
      <c r="F1708" s="38" t="s">
        <v>4170</v>
      </c>
      <c r="G1708" s="38"/>
      <c r="H1708" s="38"/>
      <c r="I1708" s="44">
        <v>2.52</v>
      </c>
      <c r="J1708" s="16" t="s">
        <v>130</v>
      </c>
      <c r="N1708" s="136" t="s">
        <v>216</v>
      </c>
      <c r="O1708" s="137">
        <v>396</v>
      </c>
    </row>
    <row r="1709" spans="1:15" ht="15" customHeight="1">
      <c r="A1709" s="15" t="str">
        <f t="shared" si="38"/>
        <v>N</v>
      </c>
      <c r="B1709" s="35"/>
      <c r="C1709" s="38" t="s">
        <v>1386</v>
      </c>
      <c r="D1709" s="38" t="s">
        <v>4171</v>
      </c>
      <c r="E1709" s="38"/>
      <c r="F1709" s="38" t="s">
        <v>4172</v>
      </c>
      <c r="G1709" s="38"/>
      <c r="H1709" s="38"/>
      <c r="I1709" s="44">
        <v>15.2</v>
      </c>
      <c r="J1709" s="16" t="s">
        <v>130</v>
      </c>
      <c r="N1709" s="136" t="s">
        <v>217</v>
      </c>
      <c r="O1709" s="137">
        <v>397</v>
      </c>
    </row>
    <row r="1710" spans="1:15" ht="15" customHeight="1">
      <c r="A1710" s="15" t="str">
        <f t="shared" si="38"/>
        <v>N</v>
      </c>
      <c r="B1710" s="35"/>
      <c r="C1710" s="38" t="s">
        <v>1386</v>
      </c>
      <c r="D1710" s="38" t="s">
        <v>10185</v>
      </c>
      <c r="E1710" s="38"/>
      <c r="F1710" s="38" t="s">
        <v>10186</v>
      </c>
      <c r="G1710" s="38"/>
      <c r="H1710" s="38"/>
      <c r="I1710" s="44">
        <v>11.01</v>
      </c>
      <c r="J1710" s="16" t="s">
        <v>130</v>
      </c>
      <c r="N1710" s="136" t="s">
        <v>218</v>
      </c>
      <c r="O1710" s="137">
        <v>398</v>
      </c>
    </row>
    <row r="1711" spans="1:15" ht="15" customHeight="1">
      <c r="A1711" s="15" t="str">
        <f t="shared" si="38"/>
        <v>N</v>
      </c>
      <c r="B1711" s="35"/>
      <c r="C1711" s="38" t="s">
        <v>1386</v>
      </c>
      <c r="D1711" s="38" t="s">
        <v>4173</v>
      </c>
      <c r="E1711" s="38"/>
      <c r="F1711" s="38" t="s">
        <v>4174</v>
      </c>
      <c r="G1711" s="38"/>
      <c r="H1711" s="38"/>
      <c r="I1711" s="44">
        <v>65.34</v>
      </c>
      <c r="J1711" s="16" t="s">
        <v>130</v>
      </c>
      <c r="N1711" s="136" t="s">
        <v>219</v>
      </c>
      <c r="O1711" s="137">
        <v>399</v>
      </c>
    </row>
    <row r="1712" spans="1:15" ht="15" customHeight="1">
      <c r="A1712" s="15" t="str">
        <f t="shared" si="38"/>
        <v>N</v>
      </c>
      <c r="B1712" s="35"/>
      <c r="C1712" s="38" t="s">
        <v>1386</v>
      </c>
      <c r="D1712" s="38" t="s">
        <v>4175</v>
      </c>
      <c r="E1712" s="38"/>
      <c r="F1712" s="38" t="s">
        <v>4176</v>
      </c>
      <c r="G1712" s="38"/>
      <c r="H1712" s="38"/>
      <c r="I1712" s="44">
        <v>5.33</v>
      </c>
      <c r="J1712" s="16" t="s">
        <v>130</v>
      </c>
      <c r="N1712" s="136" t="s">
        <v>220</v>
      </c>
      <c r="O1712" s="137">
        <v>400</v>
      </c>
    </row>
    <row r="1713" spans="1:15" ht="15" customHeight="1">
      <c r="A1713" s="15" t="str">
        <f t="shared" si="38"/>
        <v>N</v>
      </c>
      <c r="B1713" s="35"/>
      <c r="C1713" s="38" t="s">
        <v>1386</v>
      </c>
      <c r="D1713" s="38" t="s">
        <v>4177</v>
      </c>
      <c r="E1713" s="38"/>
      <c r="F1713" s="38" t="s">
        <v>4178</v>
      </c>
      <c r="G1713" s="38"/>
      <c r="H1713" s="38"/>
      <c r="I1713" s="44">
        <v>5.04</v>
      </c>
      <c r="J1713" s="16" t="s">
        <v>130</v>
      </c>
      <c r="N1713" s="136" t="s">
        <v>221</v>
      </c>
      <c r="O1713" s="137">
        <v>401</v>
      </c>
    </row>
    <row r="1714" spans="1:15" ht="15" customHeight="1">
      <c r="A1714" s="15" t="str">
        <f t="shared" si="38"/>
        <v>N</v>
      </c>
      <c r="B1714" s="35"/>
      <c r="C1714" s="38" t="s">
        <v>1386</v>
      </c>
      <c r="D1714" s="38" t="s">
        <v>4179</v>
      </c>
      <c r="E1714" s="38"/>
      <c r="F1714" s="38" t="s">
        <v>4180</v>
      </c>
      <c r="G1714" s="38"/>
      <c r="H1714" s="38"/>
      <c r="I1714" s="44">
        <v>20.72</v>
      </c>
      <c r="J1714" s="16" t="s">
        <v>130</v>
      </c>
      <c r="N1714" s="136" t="s">
        <v>222</v>
      </c>
      <c r="O1714" s="137">
        <v>402</v>
      </c>
    </row>
    <row r="1715" spans="1:15" ht="15" customHeight="1">
      <c r="A1715" s="15" t="str">
        <f t="shared" si="38"/>
        <v>N</v>
      </c>
      <c r="B1715" s="35"/>
      <c r="C1715" s="38" t="s">
        <v>1386</v>
      </c>
      <c r="D1715" s="38" t="s">
        <v>4181</v>
      </c>
      <c r="E1715" s="38"/>
      <c r="F1715" s="38" t="s">
        <v>4182</v>
      </c>
      <c r="G1715" s="38"/>
      <c r="H1715" s="38"/>
      <c r="I1715" s="44">
        <v>11.25</v>
      </c>
      <c r="J1715" s="16" t="s">
        <v>130</v>
      </c>
      <c r="N1715" s="136" t="s">
        <v>223</v>
      </c>
      <c r="O1715" s="137">
        <v>403</v>
      </c>
    </row>
    <row r="1716" spans="1:15" ht="15" customHeight="1">
      <c r="A1716" s="15" t="str">
        <f t="shared" si="38"/>
        <v>N</v>
      </c>
      <c r="B1716" s="35"/>
      <c r="C1716" s="38" t="s">
        <v>1386</v>
      </c>
      <c r="D1716" s="38" t="s">
        <v>4183</v>
      </c>
      <c r="E1716" s="38"/>
      <c r="F1716" s="38" t="s">
        <v>4184</v>
      </c>
      <c r="G1716" s="38"/>
      <c r="H1716" s="38"/>
      <c r="I1716" s="44">
        <v>7.89</v>
      </c>
      <c r="J1716" s="16" t="s">
        <v>130</v>
      </c>
      <c r="N1716" s="136" t="s">
        <v>224</v>
      </c>
      <c r="O1716" s="137">
        <v>404</v>
      </c>
    </row>
    <row r="1717" spans="1:15" ht="15" customHeight="1">
      <c r="A1717" s="15" t="str">
        <f t="shared" si="38"/>
        <v>N</v>
      </c>
      <c r="B1717" s="35"/>
      <c r="C1717" s="38" t="s">
        <v>1386</v>
      </c>
      <c r="D1717" s="38" t="s">
        <v>4185</v>
      </c>
      <c r="E1717" s="38"/>
      <c r="F1717" s="38" t="s">
        <v>4186</v>
      </c>
      <c r="G1717" s="38"/>
      <c r="H1717" s="38"/>
      <c r="I1717" s="44">
        <v>39.81</v>
      </c>
      <c r="J1717" s="16" t="s">
        <v>130</v>
      </c>
      <c r="N1717" s="136" t="s">
        <v>221</v>
      </c>
      <c r="O1717" s="137">
        <v>405</v>
      </c>
    </row>
    <row r="1718" spans="1:15" ht="15" customHeight="1">
      <c r="A1718" s="15" t="str">
        <f t="shared" si="38"/>
        <v>N</v>
      </c>
      <c r="B1718" s="35"/>
      <c r="C1718" s="38" t="s">
        <v>1386</v>
      </c>
      <c r="D1718" s="38" t="s">
        <v>10187</v>
      </c>
      <c r="E1718" s="38"/>
      <c r="F1718" s="38" t="s">
        <v>10188</v>
      </c>
      <c r="G1718" s="38"/>
      <c r="H1718" s="38"/>
      <c r="I1718" s="44">
        <v>-7.98</v>
      </c>
      <c r="J1718" s="16" t="s">
        <v>130</v>
      </c>
      <c r="N1718" s="136" t="s">
        <v>222</v>
      </c>
      <c r="O1718" s="137">
        <v>406</v>
      </c>
    </row>
    <row r="1719" spans="1:15" ht="15" customHeight="1">
      <c r="A1719" s="15" t="str">
        <f t="shared" si="38"/>
        <v>N</v>
      </c>
      <c r="B1719" s="35"/>
      <c r="C1719" s="38" t="s">
        <v>1386</v>
      </c>
      <c r="D1719" s="38" t="s">
        <v>4187</v>
      </c>
      <c r="E1719" s="38"/>
      <c r="F1719" s="38" t="s">
        <v>4188</v>
      </c>
      <c r="G1719" s="38"/>
      <c r="H1719" s="38"/>
      <c r="I1719" s="44">
        <v>7.67</v>
      </c>
      <c r="J1719" s="16" t="s">
        <v>130</v>
      </c>
      <c r="N1719" s="136" t="s">
        <v>225</v>
      </c>
      <c r="O1719" s="137">
        <v>407</v>
      </c>
    </row>
    <row r="1720" spans="1:15" ht="15" customHeight="1">
      <c r="A1720" s="15" t="str">
        <f t="shared" si="38"/>
        <v>N</v>
      </c>
      <c r="B1720" s="35"/>
      <c r="C1720" s="38" t="s">
        <v>1386</v>
      </c>
      <c r="D1720" s="38" t="s">
        <v>4189</v>
      </c>
      <c r="E1720" s="38"/>
      <c r="F1720" s="38" t="s">
        <v>4190</v>
      </c>
      <c r="G1720" s="38"/>
      <c r="H1720" s="38"/>
      <c r="I1720" s="44">
        <v>6.76</v>
      </c>
      <c r="J1720" s="16" t="s">
        <v>130</v>
      </c>
      <c r="N1720" s="136" t="s">
        <v>226</v>
      </c>
      <c r="O1720" s="137">
        <v>408</v>
      </c>
    </row>
    <row r="1721" spans="1:15" ht="15" customHeight="1">
      <c r="A1721" s="15" t="str">
        <f t="shared" si="38"/>
        <v>N</v>
      </c>
      <c r="B1721" s="35"/>
      <c r="C1721" s="38" t="s">
        <v>1386</v>
      </c>
      <c r="D1721" s="38" t="s">
        <v>4191</v>
      </c>
      <c r="E1721" s="38"/>
      <c r="F1721" s="38" t="s">
        <v>4192</v>
      </c>
      <c r="G1721" s="38"/>
      <c r="H1721" s="38"/>
      <c r="I1721" s="44">
        <v>62.72</v>
      </c>
      <c r="J1721" s="16" t="s">
        <v>130</v>
      </c>
      <c r="N1721" s="136" t="s">
        <v>227</v>
      </c>
      <c r="O1721" s="137">
        <v>409</v>
      </c>
    </row>
    <row r="1722" spans="1:15" ht="15" customHeight="1">
      <c r="A1722" s="15" t="str">
        <f t="shared" si="38"/>
        <v>N</v>
      </c>
      <c r="B1722" s="35"/>
      <c r="C1722" s="38" t="s">
        <v>1386</v>
      </c>
      <c r="D1722" s="38" t="s">
        <v>4193</v>
      </c>
      <c r="E1722" s="38"/>
      <c r="F1722" s="38" t="s">
        <v>4194</v>
      </c>
      <c r="G1722" s="38"/>
      <c r="H1722" s="38"/>
      <c r="I1722" s="44">
        <v>3.46</v>
      </c>
      <c r="J1722" s="16" t="s">
        <v>130</v>
      </c>
      <c r="N1722" s="136" t="s">
        <v>228</v>
      </c>
      <c r="O1722" s="137">
        <v>410</v>
      </c>
    </row>
    <row r="1723" spans="1:15" ht="15" customHeight="1">
      <c r="A1723" s="15" t="str">
        <f t="shared" si="38"/>
        <v>N</v>
      </c>
      <c r="B1723" s="35"/>
      <c r="C1723" s="38" t="s">
        <v>1386</v>
      </c>
      <c r="D1723" s="38" t="s">
        <v>4195</v>
      </c>
      <c r="E1723" s="38"/>
      <c r="F1723" s="38" t="s">
        <v>4196</v>
      </c>
      <c r="G1723" s="38"/>
      <c r="H1723" s="38"/>
      <c r="I1723" s="44">
        <v>12.82</v>
      </c>
      <c r="J1723" s="16" t="s">
        <v>130</v>
      </c>
      <c r="N1723" s="136" t="s">
        <v>229</v>
      </c>
      <c r="O1723" s="137">
        <v>411</v>
      </c>
    </row>
    <row r="1724" spans="1:15" ht="15" customHeight="1">
      <c r="A1724" s="15" t="str">
        <f t="shared" si="38"/>
        <v>N</v>
      </c>
      <c r="B1724" s="35"/>
      <c r="C1724" s="38" t="s">
        <v>1386</v>
      </c>
      <c r="D1724" s="38" t="s">
        <v>4197</v>
      </c>
      <c r="E1724" s="38"/>
      <c r="F1724" s="38" t="s">
        <v>4198</v>
      </c>
      <c r="G1724" s="38"/>
      <c r="H1724" s="38"/>
      <c r="I1724" s="44">
        <v>0.63</v>
      </c>
      <c r="J1724" s="16" t="s">
        <v>130</v>
      </c>
      <c r="N1724" s="136" t="s">
        <v>230</v>
      </c>
      <c r="O1724" s="137">
        <v>412</v>
      </c>
    </row>
    <row r="1725" spans="1:15" ht="15" customHeight="1">
      <c r="A1725" s="15" t="str">
        <f t="shared" si="38"/>
        <v>N</v>
      </c>
      <c r="B1725" s="35"/>
      <c r="C1725" s="38" t="s">
        <v>1386</v>
      </c>
      <c r="D1725" s="38" t="s">
        <v>4199</v>
      </c>
      <c r="E1725" s="38"/>
      <c r="F1725" s="38" t="s">
        <v>4200</v>
      </c>
      <c r="G1725" s="38"/>
      <c r="H1725" s="38"/>
      <c r="I1725" s="44">
        <v>6.47</v>
      </c>
      <c r="J1725" s="16" t="s">
        <v>130</v>
      </c>
      <c r="N1725" s="136" t="s">
        <v>231</v>
      </c>
      <c r="O1725" s="137">
        <v>413</v>
      </c>
    </row>
    <row r="1726" spans="1:15" ht="15" customHeight="1">
      <c r="A1726" s="15" t="str">
        <f t="shared" si="38"/>
        <v>N</v>
      </c>
      <c r="B1726" s="35"/>
      <c r="C1726" s="38" t="s">
        <v>1386</v>
      </c>
      <c r="D1726" s="38" t="s">
        <v>4201</v>
      </c>
      <c r="E1726" s="38"/>
      <c r="F1726" s="38" t="s">
        <v>4202</v>
      </c>
      <c r="G1726" s="38"/>
      <c r="H1726" s="38"/>
      <c r="I1726" s="44">
        <v>11.21</v>
      </c>
      <c r="J1726" s="16" t="s">
        <v>130</v>
      </c>
      <c r="N1726" s="136" t="s">
        <v>232</v>
      </c>
      <c r="O1726" s="137">
        <v>414</v>
      </c>
    </row>
    <row r="1727" spans="1:15" ht="15" customHeight="1">
      <c r="A1727" s="15" t="str">
        <f t="shared" si="38"/>
        <v>N</v>
      </c>
      <c r="B1727" s="35"/>
      <c r="C1727" s="38" t="s">
        <v>1386</v>
      </c>
      <c r="D1727" s="38" t="s">
        <v>4203</v>
      </c>
      <c r="E1727" s="38"/>
      <c r="F1727" s="38" t="s">
        <v>4204</v>
      </c>
      <c r="G1727" s="38"/>
      <c r="H1727" s="38"/>
      <c r="I1727" s="44">
        <v>1.99</v>
      </c>
      <c r="J1727" s="16" t="s">
        <v>130</v>
      </c>
      <c r="N1727" s="136" t="s">
        <v>231</v>
      </c>
      <c r="O1727" s="137">
        <v>415</v>
      </c>
    </row>
    <row r="1728" spans="1:15" ht="15" customHeight="1">
      <c r="A1728" s="15" t="str">
        <f t="shared" si="38"/>
        <v>N</v>
      </c>
      <c r="B1728" s="35"/>
      <c r="C1728" s="38" t="s">
        <v>1386</v>
      </c>
      <c r="D1728" s="38" t="s">
        <v>4205</v>
      </c>
      <c r="E1728" s="38"/>
      <c r="F1728" s="38" t="s">
        <v>4206</v>
      </c>
      <c r="G1728" s="38"/>
      <c r="H1728" s="38"/>
      <c r="I1728" s="44">
        <v>17.97</v>
      </c>
      <c r="J1728" s="16" t="s">
        <v>130</v>
      </c>
      <c r="N1728" s="136" t="s">
        <v>233</v>
      </c>
      <c r="O1728" s="137">
        <v>416</v>
      </c>
    </row>
    <row r="1729" spans="1:15" ht="15" customHeight="1">
      <c r="A1729" s="15" t="str">
        <f t="shared" si="38"/>
        <v>N</v>
      </c>
      <c r="B1729" s="35"/>
      <c r="C1729" s="38" t="s">
        <v>1386</v>
      </c>
      <c r="D1729" s="38" t="s">
        <v>4207</v>
      </c>
      <c r="E1729" s="38"/>
      <c r="F1729" s="38" t="s">
        <v>4208</v>
      </c>
      <c r="G1729" s="38"/>
      <c r="H1729" s="38"/>
      <c r="I1729" s="44">
        <v>38.880000000000003</v>
      </c>
      <c r="J1729" s="16" t="s">
        <v>130</v>
      </c>
      <c r="N1729" s="136" t="s">
        <v>231</v>
      </c>
      <c r="O1729" s="137">
        <v>417</v>
      </c>
    </row>
    <row r="1730" spans="1:15" ht="15" customHeight="1">
      <c r="A1730" s="15" t="str">
        <f t="shared" si="38"/>
        <v>N</v>
      </c>
      <c r="B1730" s="35"/>
      <c r="C1730" s="38" t="s">
        <v>1386</v>
      </c>
      <c r="D1730" s="38" t="s">
        <v>4209</v>
      </c>
      <c r="E1730" s="38"/>
      <c r="F1730" s="38" t="s">
        <v>4210</v>
      </c>
      <c r="G1730" s="38"/>
      <c r="H1730" s="38"/>
      <c r="I1730" s="44">
        <v>5.04</v>
      </c>
      <c r="J1730" s="16" t="s">
        <v>130</v>
      </c>
      <c r="N1730" s="136" t="s">
        <v>234</v>
      </c>
      <c r="O1730" s="137">
        <v>418</v>
      </c>
    </row>
    <row r="1731" spans="1:15" ht="15" customHeight="1">
      <c r="A1731" s="15" t="str">
        <f t="shared" si="38"/>
        <v>N</v>
      </c>
      <c r="B1731" s="35"/>
      <c r="C1731" s="38" t="s">
        <v>1386</v>
      </c>
      <c r="D1731" s="38" t="s">
        <v>4211</v>
      </c>
      <c r="E1731" s="38"/>
      <c r="F1731" s="38" t="s">
        <v>4212</v>
      </c>
      <c r="G1731" s="38"/>
      <c r="H1731" s="38"/>
      <c r="I1731" s="44">
        <v>44.44</v>
      </c>
      <c r="J1731" s="16" t="s">
        <v>130</v>
      </c>
      <c r="N1731" s="136" t="s">
        <v>235</v>
      </c>
      <c r="O1731" s="137">
        <v>419</v>
      </c>
    </row>
    <row r="1732" spans="1:15" ht="15" customHeight="1">
      <c r="A1732" s="15" t="str">
        <f t="shared" si="38"/>
        <v>N</v>
      </c>
      <c r="B1732" s="35"/>
      <c r="C1732" s="38" t="s">
        <v>1386</v>
      </c>
      <c r="D1732" s="38" t="s">
        <v>4213</v>
      </c>
      <c r="E1732" s="38"/>
      <c r="F1732" s="38" t="s">
        <v>4214</v>
      </c>
      <c r="G1732" s="38"/>
      <c r="H1732" s="38"/>
      <c r="I1732" s="44">
        <v>3.62</v>
      </c>
      <c r="J1732" s="16" t="s">
        <v>130</v>
      </c>
      <c r="N1732" s="136" t="s">
        <v>236</v>
      </c>
      <c r="O1732" s="137">
        <v>420</v>
      </c>
    </row>
    <row r="1733" spans="1:15" ht="15" customHeight="1">
      <c r="A1733" s="15" t="str">
        <f t="shared" si="38"/>
        <v>N</v>
      </c>
      <c r="B1733" s="35"/>
      <c r="C1733" s="38" t="s">
        <v>1386</v>
      </c>
      <c r="D1733" s="38" t="s">
        <v>4215</v>
      </c>
      <c r="E1733" s="38"/>
      <c r="F1733" s="38" t="s">
        <v>4216</v>
      </c>
      <c r="G1733" s="38"/>
      <c r="H1733" s="38"/>
      <c r="I1733" s="44">
        <v>10.130000000000001</v>
      </c>
      <c r="J1733" s="16" t="s">
        <v>130</v>
      </c>
      <c r="N1733" s="136" t="s">
        <v>237</v>
      </c>
      <c r="O1733" s="137">
        <v>421</v>
      </c>
    </row>
    <row r="1734" spans="1:15" ht="15" customHeight="1">
      <c r="A1734" s="15" t="str">
        <f t="shared" si="38"/>
        <v>N</v>
      </c>
      <c r="B1734" s="35"/>
      <c r="C1734" s="38" t="s">
        <v>1386</v>
      </c>
      <c r="D1734" s="38" t="s">
        <v>4217</v>
      </c>
      <c r="E1734" s="38"/>
      <c r="F1734" s="38" t="s">
        <v>4218</v>
      </c>
      <c r="G1734" s="38"/>
      <c r="H1734" s="38"/>
      <c r="I1734" s="44">
        <v>1.76</v>
      </c>
      <c r="J1734" s="16" t="s">
        <v>130</v>
      </c>
      <c r="N1734" s="138" t="s">
        <v>585</v>
      </c>
      <c r="O1734" s="137">
        <v>422</v>
      </c>
    </row>
    <row r="1735" spans="1:15" ht="15" customHeight="1">
      <c r="A1735" s="15" t="str">
        <f t="shared" si="38"/>
        <v>N</v>
      </c>
      <c r="B1735" s="35"/>
      <c r="C1735" s="38" t="s">
        <v>1386</v>
      </c>
      <c r="D1735" s="38" t="s">
        <v>4219</v>
      </c>
      <c r="E1735" s="38"/>
      <c r="F1735" s="38" t="s">
        <v>4220</v>
      </c>
      <c r="G1735" s="38"/>
      <c r="H1735" s="38"/>
      <c r="I1735" s="44">
        <v>11.01</v>
      </c>
      <c r="J1735" s="16" t="s">
        <v>130</v>
      </c>
      <c r="N1735" s="136" t="s">
        <v>238</v>
      </c>
      <c r="O1735" s="137">
        <v>423</v>
      </c>
    </row>
    <row r="1736" spans="1:15" ht="15" customHeight="1">
      <c r="A1736" s="15" t="str">
        <f t="shared" si="38"/>
        <v>N</v>
      </c>
      <c r="B1736" s="35"/>
      <c r="C1736" s="38" t="s">
        <v>1386</v>
      </c>
      <c r="D1736" s="38" t="s">
        <v>4221</v>
      </c>
      <c r="E1736" s="38"/>
      <c r="F1736" s="38" t="s">
        <v>4222</v>
      </c>
      <c r="G1736" s="38"/>
      <c r="H1736" s="38"/>
      <c r="I1736" s="44">
        <v>8.1199999999999992</v>
      </c>
      <c r="J1736" s="16" t="s">
        <v>130</v>
      </c>
      <c r="N1736" s="136" t="s">
        <v>239</v>
      </c>
      <c r="O1736" s="137">
        <v>424</v>
      </c>
    </row>
    <row r="1737" spans="1:15" ht="15" customHeight="1">
      <c r="A1737" s="15" t="str">
        <f t="shared" si="38"/>
        <v>N</v>
      </c>
      <c r="B1737" s="35"/>
      <c r="C1737" s="38" t="s">
        <v>1386</v>
      </c>
      <c r="D1737" s="38" t="s">
        <v>4223</v>
      </c>
      <c r="E1737" s="38"/>
      <c r="F1737" s="38" t="s">
        <v>4224</v>
      </c>
      <c r="G1737" s="38"/>
      <c r="H1737" s="38"/>
      <c r="I1737" s="44">
        <v>15.53</v>
      </c>
      <c r="J1737" s="16" t="s">
        <v>130</v>
      </c>
      <c r="N1737" s="138" t="s">
        <v>586</v>
      </c>
      <c r="O1737" s="139">
        <v>425</v>
      </c>
    </row>
    <row r="1738" spans="1:15" ht="15" customHeight="1">
      <c r="A1738" s="15" t="str">
        <f t="shared" si="38"/>
        <v>N</v>
      </c>
      <c r="B1738" s="35"/>
      <c r="C1738" s="38" t="s">
        <v>1386</v>
      </c>
      <c r="D1738" s="38" t="s">
        <v>4225</v>
      </c>
      <c r="E1738" s="38"/>
      <c r="F1738" s="38" t="s">
        <v>4226</v>
      </c>
      <c r="G1738" s="38"/>
      <c r="H1738" s="38"/>
      <c r="I1738" s="44">
        <v>5.26</v>
      </c>
      <c r="J1738" s="16" t="s">
        <v>130</v>
      </c>
      <c r="N1738" s="136" t="s">
        <v>240</v>
      </c>
      <c r="O1738" s="137">
        <v>426</v>
      </c>
    </row>
    <row r="1739" spans="1:15" ht="15" customHeight="1">
      <c r="A1739" s="15" t="str">
        <f t="shared" si="38"/>
        <v>N</v>
      </c>
      <c r="B1739" s="35"/>
      <c r="C1739" s="38" t="s">
        <v>1386</v>
      </c>
      <c r="D1739" s="38" t="s">
        <v>4227</v>
      </c>
      <c r="E1739" s="38"/>
      <c r="F1739" s="38" t="s">
        <v>4228</v>
      </c>
      <c r="G1739" s="38"/>
      <c r="H1739" s="38"/>
      <c r="I1739" s="44">
        <v>14.55</v>
      </c>
      <c r="J1739" s="16" t="s">
        <v>130</v>
      </c>
      <c r="N1739" s="136" t="s">
        <v>241</v>
      </c>
      <c r="O1739" s="137">
        <v>427</v>
      </c>
    </row>
    <row r="1740" spans="1:15" ht="15" customHeight="1">
      <c r="A1740" s="15" t="str">
        <f t="shared" si="38"/>
        <v>N</v>
      </c>
      <c r="B1740" s="35"/>
      <c r="C1740" s="38" t="s">
        <v>1386</v>
      </c>
      <c r="D1740" s="38" t="s">
        <v>4229</v>
      </c>
      <c r="E1740" s="38"/>
      <c r="F1740" s="38" t="s">
        <v>4230</v>
      </c>
      <c r="G1740" s="38"/>
      <c r="H1740" s="38"/>
      <c r="I1740" s="44">
        <v>27.86</v>
      </c>
      <c r="J1740" s="16" t="s">
        <v>130</v>
      </c>
      <c r="N1740" s="138" t="s">
        <v>587</v>
      </c>
      <c r="O1740" s="137">
        <v>428</v>
      </c>
    </row>
    <row r="1741" spans="1:15" ht="15" customHeight="1">
      <c r="A1741" s="15" t="str">
        <f t="shared" si="38"/>
        <v>N</v>
      </c>
      <c r="B1741" s="35"/>
      <c r="C1741" s="38" t="s">
        <v>1386</v>
      </c>
      <c r="D1741" s="38" t="s">
        <v>4231</v>
      </c>
      <c r="E1741" s="38"/>
      <c r="F1741" s="38" t="s">
        <v>4232</v>
      </c>
      <c r="G1741" s="38"/>
      <c r="H1741" s="38"/>
      <c r="I1741" s="44">
        <v>6.98</v>
      </c>
      <c r="J1741" s="16" t="s">
        <v>130</v>
      </c>
      <c r="N1741" s="136" t="s">
        <v>242</v>
      </c>
      <c r="O1741" s="137">
        <v>429</v>
      </c>
    </row>
    <row r="1742" spans="1:15" ht="15" customHeight="1">
      <c r="A1742" s="15" t="str">
        <f t="shared" si="38"/>
        <v>N</v>
      </c>
      <c r="B1742" s="35"/>
      <c r="C1742" s="38" t="s">
        <v>1386</v>
      </c>
      <c r="D1742" s="38" t="s">
        <v>4233</v>
      </c>
      <c r="E1742" s="38"/>
      <c r="F1742" s="38" t="s">
        <v>4234</v>
      </c>
      <c r="G1742" s="38"/>
      <c r="H1742" s="38"/>
      <c r="I1742" s="44">
        <v>5.04</v>
      </c>
      <c r="J1742" s="16" t="s">
        <v>130</v>
      </c>
      <c r="N1742" s="136" t="s">
        <v>243</v>
      </c>
      <c r="O1742" s="137">
        <v>430</v>
      </c>
    </row>
    <row r="1743" spans="1:15" ht="15" customHeight="1">
      <c r="A1743" s="15" t="str">
        <f t="shared" si="38"/>
        <v>N</v>
      </c>
      <c r="B1743" s="35"/>
      <c r="C1743" s="38" t="s">
        <v>1386</v>
      </c>
      <c r="D1743" s="38" t="s">
        <v>4235</v>
      </c>
      <c r="E1743" s="38"/>
      <c r="F1743" s="38" t="s">
        <v>4236</v>
      </c>
      <c r="G1743" s="38"/>
      <c r="H1743" s="38"/>
      <c r="I1743" s="44">
        <v>5.04</v>
      </c>
      <c r="J1743" s="16" t="s">
        <v>130</v>
      </c>
      <c r="N1743" s="138" t="s">
        <v>588</v>
      </c>
      <c r="O1743" s="137">
        <v>431</v>
      </c>
    </row>
    <row r="1744" spans="1:15" ht="15" customHeight="1">
      <c r="A1744" s="15" t="str">
        <f t="shared" si="38"/>
        <v>N</v>
      </c>
      <c r="B1744" s="35"/>
      <c r="C1744" s="38" t="s">
        <v>1386</v>
      </c>
      <c r="D1744" s="38" t="s">
        <v>4237</v>
      </c>
      <c r="E1744" s="38"/>
      <c r="F1744" s="38" t="s">
        <v>4238</v>
      </c>
      <c r="G1744" s="38"/>
      <c r="H1744" s="38"/>
      <c r="I1744" s="44">
        <v>6.72</v>
      </c>
      <c r="J1744" s="16" t="s">
        <v>130</v>
      </c>
      <c r="N1744" s="136" t="s">
        <v>244</v>
      </c>
      <c r="O1744" s="137">
        <v>432</v>
      </c>
    </row>
    <row r="1745" spans="1:15" ht="15" customHeight="1">
      <c r="A1745" s="15" t="str">
        <f t="shared" si="38"/>
        <v>N</v>
      </c>
      <c r="B1745" s="35"/>
      <c r="C1745" s="38" t="s">
        <v>1386</v>
      </c>
      <c r="D1745" s="38" t="s">
        <v>4239</v>
      </c>
      <c r="E1745" s="38"/>
      <c r="F1745" s="38" t="s">
        <v>4240</v>
      </c>
      <c r="G1745" s="38"/>
      <c r="H1745" s="38"/>
      <c r="I1745" s="44">
        <v>8.8699999999999992</v>
      </c>
      <c r="J1745" s="16" t="s">
        <v>130</v>
      </c>
      <c r="N1745" s="136" t="s">
        <v>245</v>
      </c>
      <c r="O1745" s="137">
        <v>433</v>
      </c>
    </row>
    <row r="1746" spans="1:15" ht="15" customHeight="1">
      <c r="A1746" s="15" t="str">
        <f t="shared" si="38"/>
        <v>N</v>
      </c>
      <c r="B1746" s="35"/>
      <c r="C1746" s="38" t="s">
        <v>1386</v>
      </c>
      <c r="D1746" s="38" t="s">
        <v>4241</v>
      </c>
      <c r="E1746" s="38"/>
      <c r="F1746" s="38" t="s">
        <v>4242</v>
      </c>
      <c r="G1746" s="38"/>
      <c r="H1746" s="38"/>
      <c r="I1746" s="44">
        <v>16.34</v>
      </c>
      <c r="J1746" s="16" t="s">
        <v>130</v>
      </c>
      <c r="N1746" s="136" t="s">
        <v>246</v>
      </c>
      <c r="O1746" s="137">
        <v>434</v>
      </c>
    </row>
    <row r="1747" spans="1:15" ht="15" customHeight="1">
      <c r="A1747" s="15" t="str">
        <f t="shared" si="38"/>
        <v>N</v>
      </c>
      <c r="B1747" s="35"/>
      <c r="C1747" s="38" t="s">
        <v>1386</v>
      </c>
      <c r="D1747" s="38" t="s">
        <v>4243</v>
      </c>
      <c r="E1747" s="38"/>
      <c r="F1747" s="38" t="s">
        <v>4244</v>
      </c>
      <c r="G1747" s="38"/>
      <c r="H1747" s="38"/>
      <c r="I1747" s="44">
        <v>4.63</v>
      </c>
      <c r="J1747" s="16" t="s">
        <v>130</v>
      </c>
      <c r="N1747" s="136" t="s">
        <v>247</v>
      </c>
      <c r="O1747" s="137">
        <v>435</v>
      </c>
    </row>
    <row r="1748" spans="1:15" ht="15" customHeight="1">
      <c r="A1748" s="15" t="str">
        <f t="shared" si="38"/>
        <v>N</v>
      </c>
      <c r="B1748" s="35"/>
      <c r="C1748" s="38" t="s">
        <v>1386</v>
      </c>
      <c r="D1748" s="38" t="s">
        <v>4245</v>
      </c>
      <c r="E1748" s="38"/>
      <c r="F1748" s="38" t="s">
        <v>4246</v>
      </c>
      <c r="G1748" s="38"/>
      <c r="H1748" s="38"/>
      <c r="I1748" s="44">
        <v>66.739999999999995</v>
      </c>
      <c r="J1748" s="16" t="s">
        <v>130</v>
      </c>
      <c r="N1748" s="136" t="s">
        <v>248</v>
      </c>
      <c r="O1748" s="137">
        <v>436</v>
      </c>
    </row>
    <row r="1749" spans="1:15" ht="15" customHeight="1">
      <c r="A1749" s="15" t="str">
        <f t="shared" si="38"/>
        <v>N</v>
      </c>
      <c r="B1749" s="35"/>
      <c r="C1749" s="38" t="s">
        <v>1386</v>
      </c>
      <c r="D1749" s="38" t="s">
        <v>4247</v>
      </c>
      <c r="E1749" s="38"/>
      <c r="F1749" s="38" t="s">
        <v>4248</v>
      </c>
      <c r="G1749" s="38"/>
      <c r="H1749" s="38"/>
      <c r="I1749" s="44">
        <v>20.38</v>
      </c>
      <c r="J1749" s="16" t="s">
        <v>130</v>
      </c>
      <c r="N1749" s="136" t="s">
        <v>249</v>
      </c>
      <c r="O1749" s="137">
        <v>437</v>
      </c>
    </row>
    <row r="1750" spans="1:15" ht="15" customHeight="1">
      <c r="A1750" s="15" t="str">
        <f t="shared" si="38"/>
        <v>N</v>
      </c>
      <c r="B1750" s="35"/>
      <c r="C1750" s="38" t="s">
        <v>1386</v>
      </c>
      <c r="D1750" s="38" t="s">
        <v>4249</v>
      </c>
      <c r="E1750" s="38"/>
      <c r="F1750" s="38" t="s">
        <v>4250</v>
      </c>
      <c r="G1750" s="38"/>
      <c r="H1750" s="38"/>
      <c r="I1750" s="44">
        <v>38.28</v>
      </c>
      <c r="J1750" s="16" t="s">
        <v>130</v>
      </c>
      <c r="N1750" s="136" t="s">
        <v>250</v>
      </c>
      <c r="O1750" s="137">
        <v>438</v>
      </c>
    </row>
    <row r="1751" spans="1:15" ht="15" customHeight="1">
      <c r="A1751" s="15" t="str">
        <f t="shared" si="38"/>
        <v>N</v>
      </c>
      <c r="B1751" s="35"/>
      <c r="C1751" s="38" t="s">
        <v>1386</v>
      </c>
      <c r="D1751" s="38" t="s">
        <v>4251</v>
      </c>
      <c r="E1751" s="38"/>
      <c r="F1751" s="38" t="s">
        <v>4252</v>
      </c>
      <c r="G1751" s="38"/>
      <c r="H1751" s="38"/>
      <c r="I1751" s="44">
        <v>15.99</v>
      </c>
      <c r="J1751" s="16" t="s">
        <v>130</v>
      </c>
      <c r="N1751" s="136" t="s">
        <v>251</v>
      </c>
      <c r="O1751" s="137">
        <v>439</v>
      </c>
    </row>
    <row r="1752" spans="1:15" ht="15" customHeight="1">
      <c r="A1752" s="15" t="str">
        <f t="shared" si="38"/>
        <v>N</v>
      </c>
      <c r="B1752" s="35"/>
      <c r="C1752" s="38" t="s">
        <v>1386</v>
      </c>
      <c r="D1752" s="38" t="s">
        <v>4253</v>
      </c>
      <c r="E1752" s="38"/>
      <c r="F1752" s="38" t="s">
        <v>4254</v>
      </c>
      <c r="G1752" s="38"/>
      <c r="H1752" s="38"/>
      <c r="I1752" s="44">
        <v>16.489999999999998</v>
      </c>
      <c r="J1752" s="16" t="s">
        <v>130</v>
      </c>
      <c r="N1752" s="136" t="s">
        <v>252</v>
      </c>
      <c r="O1752" s="137">
        <v>440</v>
      </c>
    </row>
    <row r="1753" spans="1:15" ht="15" customHeight="1">
      <c r="A1753" s="15" t="str">
        <f t="shared" ref="A1753:A1816" si="39">IFERROR((VLOOKUP(J1753,N:O,2,0)),0)</f>
        <v>N</v>
      </c>
      <c r="B1753" s="35"/>
      <c r="C1753" s="38" t="s">
        <v>1386</v>
      </c>
      <c r="D1753" s="38" t="s">
        <v>4255</v>
      </c>
      <c r="E1753" s="38"/>
      <c r="F1753" s="38" t="s">
        <v>4256</v>
      </c>
      <c r="G1753" s="38"/>
      <c r="H1753" s="38"/>
      <c r="I1753" s="44">
        <v>2</v>
      </c>
      <c r="J1753" s="16" t="s">
        <v>130</v>
      </c>
      <c r="N1753" s="136" t="s">
        <v>253</v>
      </c>
      <c r="O1753" s="137">
        <v>441</v>
      </c>
    </row>
    <row r="1754" spans="1:15" ht="15" customHeight="1">
      <c r="A1754" s="15" t="str">
        <f t="shared" si="39"/>
        <v>N</v>
      </c>
      <c r="B1754" s="35"/>
      <c r="C1754" s="38" t="s">
        <v>1386</v>
      </c>
      <c r="D1754" s="38" t="s">
        <v>4257</v>
      </c>
      <c r="E1754" s="38"/>
      <c r="F1754" s="38" t="s">
        <v>4258</v>
      </c>
      <c r="G1754" s="38"/>
      <c r="H1754" s="38"/>
      <c r="I1754" s="44">
        <v>5.29</v>
      </c>
      <c r="J1754" s="16" t="s">
        <v>130</v>
      </c>
      <c r="N1754" s="136" t="s">
        <v>254</v>
      </c>
      <c r="O1754" s="137">
        <v>442</v>
      </c>
    </row>
    <row r="1755" spans="1:15" ht="15" customHeight="1">
      <c r="A1755" s="15" t="str">
        <f t="shared" si="39"/>
        <v>N</v>
      </c>
      <c r="B1755" s="35"/>
      <c r="C1755" s="38" t="s">
        <v>1386</v>
      </c>
      <c r="D1755" s="38" t="s">
        <v>4259</v>
      </c>
      <c r="E1755" s="38"/>
      <c r="F1755" s="38" t="s">
        <v>4260</v>
      </c>
      <c r="G1755" s="38"/>
      <c r="H1755" s="38"/>
      <c r="I1755" s="44">
        <v>0.16</v>
      </c>
      <c r="J1755" s="16" t="s">
        <v>130</v>
      </c>
      <c r="N1755" s="136" t="s">
        <v>255</v>
      </c>
      <c r="O1755" s="137">
        <v>443</v>
      </c>
    </row>
    <row r="1756" spans="1:15" ht="15" customHeight="1">
      <c r="A1756" s="15" t="str">
        <f t="shared" si="39"/>
        <v>N</v>
      </c>
      <c r="B1756" s="35"/>
      <c r="C1756" s="38" t="s">
        <v>1386</v>
      </c>
      <c r="D1756" s="38" t="s">
        <v>4261</v>
      </c>
      <c r="E1756" s="38"/>
      <c r="F1756" s="38" t="s">
        <v>4262</v>
      </c>
      <c r="G1756" s="38"/>
      <c r="H1756" s="38"/>
      <c r="I1756" s="44">
        <v>11.89</v>
      </c>
      <c r="J1756" s="16" t="s">
        <v>130</v>
      </c>
      <c r="N1756" s="136" t="s">
        <v>211</v>
      </c>
      <c r="O1756" s="137">
        <v>444</v>
      </c>
    </row>
    <row r="1757" spans="1:15" ht="15" customHeight="1">
      <c r="A1757" s="15" t="str">
        <f t="shared" si="39"/>
        <v>N</v>
      </c>
      <c r="B1757" s="35"/>
      <c r="C1757" s="38" t="s">
        <v>1386</v>
      </c>
      <c r="D1757" s="38" t="s">
        <v>4263</v>
      </c>
      <c r="E1757" s="38"/>
      <c r="F1757" s="38" t="s">
        <v>4264</v>
      </c>
      <c r="G1757" s="38"/>
      <c r="H1757" s="38"/>
      <c r="I1757" s="44">
        <v>124.45</v>
      </c>
      <c r="J1757" s="16" t="s">
        <v>130</v>
      </c>
      <c r="N1757" s="136" t="s">
        <v>256</v>
      </c>
      <c r="O1757" s="137">
        <v>445</v>
      </c>
    </row>
    <row r="1758" spans="1:15" ht="15" customHeight="1">
      <c r="A1758" s="15" t="str">
        <f t="shared" si="39"/>
        <v>N</v>
      </c>
      <c r="B1758" s="35"/>
      <c r="C1758" s="38" t="s">
        <v>1386</v>
      </c>
      <c r="D1758" s="38" t="s">
        <v>4265</v>
      </c>
      <c r="E1758" s="38"/>
      <c r="F1758" s="38" t="s">
        <v>4266</v>
      </c>
      <c r="G1758" s="38"/>
      <c r="H1758" s="38"/>
      <c r="I1758" s="44">
        <v>7.4</v>
      </c>
      <c r="J1758" s="16" t="s">
        <v>130</v>
      </c>
      <c r="N1758" s="136" t="s">
        <v>257</v>
      </c>
      <c r="O1758" s="137">
        <v>511</v>
      </c>
    </row>
    <row r="1759" spans="1:15" ht="15" customHeight="1">
      <c r="A1759" s="15" t="str">
        <f t="shared" si="39"/>
        <v>N</v>
      </c>
      <c r="B1759" s="35"/>
      <c r="C1759" s="38" t="s">
        <v>1386</v>
      </c>
      <c r="D1759" s="38" t="s">
        <v>4267</v>
      </c>
      <c r="E1759" s="38"/>
      <c r="F1759" s="38" t="s">
        <v>4268</v>
      </c>
      <c r="G1759" s="38"/>
      <c r="H1759" s="38"/>
      <c r="I1759" s="44">
        <v>53.24</v>
      </c>
      <c r="J1759" s="16" t="s">
        <v>130</v>
      </c>
      <c r="N1759" s="136" t="s">
        <v>258</v>
      </c>
      <c r="O1759" s="137">
        <v>512</v>
      </c>
    </row>
    <row r="1760" spans="1:15" ht="15" customHeight="1">
      <c r="A1760" s="15" t="str">
        <f t="shared" si="39"/>
        <v>N</v>
      </c>
      <c r="B1760" s="35"/>
      <c r="C1760" s="38" t="s">
        <v>1386</v>
      </c>
      <c r="D1760" s="38" t="s">
        <v>4269</v>
      </c>
      <c r="E1760" s="38"/>
      <c r="F1760" s="38" t="s">
        <v>4270</v>
      </c>
      <c r="G1760" s="38"/>
      <c r="H1760" s="38"/>
      <c r="I1760" s="44">
        <v>23.93</v>
      </c>
      <c r="J1760" s="16" t="s">
        <v>130</v>
      </c>
      <c r="N1760" s="136" t="s">
        <v>259</v>
      </c>
      <c r="O1760" s="137">
        <v>513</v>
      </c>
    </row>
    <row r="1761" spans="1:15" ht="15" customHeight="1">
      <c r="A1761" s="15" t="str">
        <f t="shared" si="39"/>
        <v>N</v>
      </c>
      <c r="B1761" s="35"/>
      <c r="C1761" s="38" t="s">
        <v>1386</v>
      </c>
      <c r="D1761" s="38" t="s">
        <v>4271</v>
      </c>
      <c r="E1761" s="38"/>
      <c r="F1761" s="38" t="s">
        <v>4272</v>
      </c>
      <c r="G1761" s="38"/>
      <c r="H1761" s="38"/>
      <c r="I1761" s="44">
        <v>14.91</v>
      </c>
      <c r="J1761" s="16" t="s">
        <v>130</v>
      </c>
      <c r="N1761" s="136" t="s">
        <v>260</v>
      </c>
      <c r="O1761" s="137">
        <v>514</v>
      </c>
    </row>
    <row r="1762" spans="1:15" ht="15" customHeight="1">
      <c r="A1762" s="15" t="str">
        <f t="shared" si="39"/>
        <v>N</v>
      </c>
      <c r="B1762" s="35"/>
      <c r="C1762" s="38" t="s">
        <v>1386</v>
      </c>
      <c r="D1762" s="38" t="s">
        <v>4273</v>
      </c>
      <c r="E1762" s="38"/>
      <c r="F1762" s="38" t="s">
        <v>4274</v>
      </c>
      <c r="G1762" s="38"/>
      <c r="H1762" s="38"/>
      <c r="I1762" s="44">
        <v>35.54</v>
      </c>
      <c r="J1762" s="16" t="s">
        <v>130</v>
      </c>
      <c r="N1762" s="136" t="s">
        <v>261</v>
      </c>
      <c r="O1762" s="137">
        <v>515</v>
      </c>
    </row>
    <row r="1763" spans="1:15" ht="15" customHeight="1">
      <c r="A1763" s="15" t="str">
        <f t="shared" si="39"/>
        <v>N</v>
      </c>
      <c r="B1763" s="35"/>
      <c r="C1763" s="38" t="s">
        <v>1386</v>
      </c>
      <c r="D1763" s="38" t="s">
        <v>4275</v>
      </c>
      <c r="E1763" s="38"/>
      <c r="F1763" s="38" t="s">
        <v>4276</v>
      </c>
      <c r="G1763" s="38"/>
      <c r="H1763" s="38"/>
      <c r="I1763" s="44">
        <v>16.670000000000002</v>
      </c>
      <c r="J1763" s="16" t="s">
        <v>130</v>
      </c>
      <c r="N1763" s="136" t="s">
        <v>262</v>
      </c>
      <c r="O1763" s="137">
        <v>516</v>
      </c>
    </row>
    <row r="1764" spans="1:15" ht="15" customHeight="1">
      <c r="A1764" s="15" t="str">
        <f t="shared" si="39"/>
        <v>N</v>
      </c>
      <c r="B1764" s="35"/>
      <c r="C1764" s="38" t="s">
        <v>1386</v>
      </c>
      <c r="D1764" s="38" t="s">
        <v>4277</v>
      </c>
      <c r="E1764" s="38"/>
      <c r="F1764" s="38" t="s">
        <v>4278</v>
      </c>
      <c r="G1764" s="38"/>
      <c r="H1764" s="38"/>
      <c r="I1764" s="44">
        <v>5.04</v>
      </c>
      <c r="J1764" s="16" t="s">
        <v>130</v>
      </c>
      <c r="N1764" s="136" t="s">
        <v>263</v>
      </c>
      <c r="O1764" s="137">
        <v>517</v>
      </c>
    </row>
    <row r="1765" spans="1:15" ht="15" customHeight="1">
      <c r="A1765" s="15" t="str">
        <f t="shared" si="39"/>
        <v>N</v>
      </c>
      <c r="B1765" s="35"/>
      <c r="C1765" s="38" t="s">
        <v>1386</v>
      </c>
      <c r="D1765" s="38" t="s">
        <v>4279</v>
      </c>
      <c r="E1765" s="38"/>
      <c r="F1765" s="38" t="s">
        <v>4280</v>
      </c>
      <c r="G1765" s="38"/>
      <c r="H1765" s="38"/>
      <c r="I1765" s="44">
        <v>5.55</v>
      </c>
      <c r="J1765" s="16" t="s">
        <v>130</v>
      </c>
      <c r="N1765" s="136" t="s">
        <v>264</v>
      </c>
      <c r="O1765" s="137">
        <v>518</v>
      </c>
    </row>
    <row r="1766" spans="1:15" ht="15" customHeight="1">
      <c r="A1766" s="15" t="str">
        <f t="shared" si="39"/>
        <v>N</v>
      </c>
      <c r="B1766" s="35"/>
      <c r="C1766" s="38" t="s">
        <v>1386</v>
      </c>
      <c r="D1766" s="38" t="s">
        <v>4281</v>
      </c>
      <c r="E1766" s="38"/>
      <c r="F1766" s="38" t="s">
        <v>4282</v>
      </c>
      <c r="G1766" s="38"/>
      <c r="H1766" s="38"/>
      <c r="I1766" s="44">
        <v>24.93</v>
      </c>
      <c r="J1766" s="16" t="s">
        <v>130</v>
      </c>
      <c r="N1766" s="136" t="s">
        <v>265</v>
      </c>
      <c r="O1766" s="137">
        <v>519</v>
      </c>
    </row>
    <row r="1767" spans="1:15" ht="15" customHeight="1">
      <c r="A1767" s="15" t="str">
        <f t="shared" si="39"/>
        <v>N</v>
      </c>
      <c r="B1767" s="35"/>
      <c r="C1767" s="38" t="s">
        <v>1386</v>
      </c>
      <c r="D1767" s="38" t="s">
        <v>4283</v>
      </c>
      <c r="E1767" s="38"/>
      <c r="F1767" s="38" t="s">
        <v>4284</v>
      </c>
      <c r="G1767" s="38"/>
      <c r="H1767" s="38"/>
      <c r="I1767" s="44">
        <v>1.53</v>
      </c>
      <c r="J1767" s="16" t="s">
        <v>130</v>
      </c>
      <c r="N1767" s="136" t="s">
        <v>266</v>
      </c>
      <c r="O1767" s="137">
        <v>520</v>
      </c>
    </row>
    <row r="1768" spans="1:15" ht="15" customHeight="1">
      <c r="A1768" s="15" t="str">
        <f t="shared" si="39"/>
        <v>N</v>
      </c>
      <c r="B1768" s="35"/>
      <c r="C1768" s="38" t="s">
        <v>1386</v>
      </c>
      <c r="D1768" s="38" t="s">
        <v>4285</v>
      </c>
      <c r="E1768" s="38"/>
      <c r="F1768" s="38" t="s">
        <v>4286</v>
      </c>
      <c r="G1768" s="38"/>
      <c r="H1768" s="38"/>
      <c r="I1768" s="44">
        <v>18.809999999999999</v>
      </c>
      <c r="J1768" s="16" t="s">
        <v>130</v>
      </c>
      <c r="N1768" s="136" t="s">
        <v>267</v>
      </c>
      <c r="O1768" s="137">
        <v>521</v>
      </c>
    </row>
    <row r="1769" spans="1:15" ht="15" customHeight="1">
      <c r="A1769" s="15" t="str">
        <f t="shared" si="39"/>
        <v>N</v>
      </c>
      <c r="B1769" s="35"/>
      <c r="C1769" s="38" t="s">
        <v>1386</v>
      </c>
      <c r="D1769" s="38" t="s">
        <v>4287</v>
      </c>
      <c r="E1769" s="38"/>
      <c r="F1769" s="38" t="s">
        <v>4288</v>
      </c>
      <c r="G1769" s="38"/>
      <c r="H1769" s="38"/>
      <c r="I1769" s="44">
        <v>6.85</v>
      </c>
      <c r="J1769" s="16" t="s">
        <v>130</v>
      </c>
      <c r="N1769" s="136" t="s">
        <v>268</v>
      </c>
      <c r="O1769" s="137">
        <v>522</v>
      </c>
    </row>
    <row r="1770" spans="1:15" ht="15" customHeight="1">
      <c r="A1770" s="15" t="str">
        <f t="shared" si="39"/>
        <v>N</v>
      </c>
      <c r="B1770" s="35"/>
      <c r="C1770" s="38" t="s">
        <v>1386</v>
      </c>
      <c r="D1770" s="38" t="s">
        <v>4289</v>
      </c>
      <c r="E1770" s="38"/>
      <c r="F1770" s="38" t="s">
        <v>4290</v>
      </c>
      <c r="G1770" s="38"/>
      <c r="H1770" s="38"/>
      <c r="I1770" s="44">
        <v>5.13</v>
      </c>
      <c r="J1770" s="16" t="s">
        <v>130</v>
      </c>
      <c r="N1770" s="136" t="s">
        <v>269</v>
      </c>
      <c r="O1770" s="137">
        <v>523</v>
      </c>
    </row>
    <row r="1771" spans="1:15" ht="15" customHeight="1">
      <c r="A1771" s="15" t="str">
        <f t="shared" si="39"/>
        <v>N</v>
      </c>
      <c r="B1771" s="35"/>
      <c r="C1771" s="38" t="s">
        <v>1386</v>
      </c>
      <c r="D1771" s="38" t="s">
        <v>4291</v>
      </c>
      <c r="E1771" s="38"/>
      <c r="F1771" s="38" t="s">
        <v>4292</v>
      </c>
      <c r="G1771" s="38"/>
      <c r="H1771" s="38"/>
      <c r="I1771" s="44">
        <v>35.04</v>
      </c>
      <c r="J1771" s="16" t="s">
        <v>130</v>
      </c>
      <c r="N1771" s="136" t="s">
        <v>270</v>
      </c>
      <c r="O1771" s="137">
        <v>524</v>
      </c>
    </row>
    <row r="1772" spans="1:15" ht="15" customHeight="1">
      <c r="A1772" s="15" t="str">
        <f t="shared" si="39"/>
        <v>N</v>
      </c>
      <c r="B1772" s="35"/>
      <c r="C1772" s="38" t="s">
        <v>1386</v>
      </c>
      <c r="D1772" s="38" t="s">
        <v>4293</v>
      </c>
      <c r="E1772" s="38"/>
      <c r="F1772" s="38" t="s">
        <v>4294</v>
      </c>
      <c r="G1772" s="38"/>
      <c r="H1772" s="38"/>
      <c r="I1772" s="44">
        <v>14</v>
      </c>
      <c r="J1772" s="16" t="s">
        <v>130</v>
      </c>
      <c r="N1772" s="136" t="s">
        <v>271</v>
      </c>
      <c r="O1772" s="137">
        <v>525</v>
      </c>
    </row>
    <row r="1773" spans="1:15" ht="15" customHeight="1">
      <c r="A1773" s="15" t="str">
        <f t="shared" si="39"/>
        <v>N</v>
      </c>
      <c r="B1773" s="35"/>
      <c r="C1773" s="38" t="s">
        <v>1386</v>
      </c>
      <c r="D1773" s="38" t="s">
        <v>4295</v>
      </c>
      <c r="E1773" s="38"/>
      <c r="F1773" s="38" t="s">
        <v>4296</v>
      </c>
      <c r="G1773" s="38"/>
      <c r="H1773" s="38"/>
      <c r="I1773" s="44">
        <v>5.04</v>
      </c>
      <c r="J1773" s="16" t="s">
        <v>130</v>
      </c>
      <c r="N1773" s="136" t="s">
        <v>272</v>
      </c>
      <c r="O1773" s="137">
        <v>526</v>
      </c>
    </row>
    <row r="1774" spans="1:15" ht="15" customHeight="1">
      <c r="A1774" s="15" t="str">
        <f t="shared" si="39"/>
        <v>N</v>
      </c>
      <c r="B1774" s="35"/>
      <c r="C1774" s="38" t="s">
        <v>1386</v>
      </c>
      <c r="D1774" s="38" t="s">
        <v>4297</v>
      </c>
      <c r="E1774" s="38"/>
      <c r="F1774" s="38" t="s">
        <v>4298</v>
      </c>
      <c r="G1774" s="38"/>
      <c r="H1774" s="38"/>
      <c r="I1774" s="44">
        <v>4.5999999999999996</v>
      </c>
      <c r="J1774" s="16" t="s">
        <v>130</v>
      </c>
      <c r="N1774" s="136" t="s">
        <v>273</v>
      </c>
      <c r="O1774" s="137">
        <v>527</v>
      </c>
    </row>
    <row r="1775" spans="1:15" ht="15" customHeight="1">
      <c r="A1775" s="15" t="str">
        <f t="shared" si="39"/>
        <v>N</v>
      </c>
      <c r="B1775" s="35"/>
      <c r="C1775" s="38" t="s">
        <v>1386</v>
      </c>
      <c r="D1775" s="38" t="s">
        <v>4299</v>
      </c>
      <c r="E1775" s="38"/>
      <c r="F1775" s="38" t="s">
        <v>4300</v>
      </c>
      <c r="G1775" s="38"/>
      <c r="H1775" s="38"/>
      <c r="I1775" s="44">
        <v>1.68</v>
      </c>
      <c r="J1775" s="16" t="s">
        <v>130</v>
      </c>
      <c r="N1775" s="136" t="s">
        <v>274</v>
      </c>
      <c r="O1775" s="137">
        <v>528</v>
      </c>
    </row>
    <row r="1776" spans="1:15" ht="15" customHeight="1">
      <c r="A1776" s="15" t="str">
        <f t="shared" si="39"/>
        <v>N</v>
      </c>
      <c r="B1776" s="35"/>
      <c r="C1776" s="38" t="s">
        <v>1386</v>
      </c>
      <c r="D1776" s="38" t="s">
        <v>4301</v>
      </c>
      <c r="E1776" s="38"/>
      <c r="F1776" s="38" t="s">
        <v>4302</v>
      </c>
      <c r="G1776" s="38"/>
      <c r="H1776" s="38"/>
      <c r="I1776" s="44">
        <v>-0.87</v>
      </c>
      <c r="J1776" s="16" t="s">
        <v>130</v>
      </c>
      <c r="N1776" s="136" t="s">
        <v>275</v>
      </c>
      <c r="O1776" s="137">
        <v>529</v>
      </c>
    </row>
    <row r="1777" spans="1:15" ht="15" customHeight="1">
      <c r="A1777" s="15" t="str">
        <f t="shared" si="39"/>
        <v>N</v>
      </c>
      <c r="B1777" s="35"/>
      <c r="C1777" s="38" t="s">
        <v>1386</v>
      </c>
      <c r="D1777" s="38" t="s">
        <v>4303</v>
      </c>
      <c r="E1777" s="38"/>
      <c r="F1777" s="38" t="s">
        <v>4304</v>
      </c>
      <c r="G1777" s="38"/>
      <c r="H1777" s="38"/>
      <c r="I1777" s="44">
        <v>6.98</v>
      </c>
      <c r="J1777" s="16" t="s">
        <v>130</v>
      </c>
      <c r="N1777" s="136" t="s">
        <v>276</v>
      </c>
      <c r="O1777" s="137">
        <v>530</v>
      </c>
    </row>
    <row r="1778" spans="1:15" ht="15" customHeight="1">
      <c r="A1778" s="15" t="str">
        <f t="shared" si="39"/>
        <v>N</v>
      </c>
      <c r="B1778" s="35"/>
      <c r="C1778" s="38" t="s">
        <v>1386</v>
      </c>
      <c r="D1778" s="38" t="s">
        <v>4305</v>
      </c>
      <c r="E1778" s="38"/>
      <c r="F1778" s="38" t="s">
        <v>4306</v>
      </c>
      <c r="G1778" s="38"/>
      <c r="H1778" s="38"/>
      <c r="I1778" s="44">
        <v>65.150000000000006</v>
      </c>
      <c r="J1778" s="16" t="s">
        <v>130</v>
      </c>
      <c r="N1778" s="138" t="s">
        <v>589</v>
      </c>
      <c r="O1778" s="139">
        <v>531</v>
      </c>
    </row>
    <row r="1779" spans="1:15" ht="15" customHeight="1">
      <c r="A1779" s="15" t="str">
        <f t="shared" si="39"/>
        <v>N</v>
      </c>
      <c r="B1779" s="35"/>
      <c r="C1779" s="38" t="s">
        <v>1386</v>
      </c>
      <c r="D1779" s="38" t="s">
        <v>4307</v>
      </c>
      <c r="E1779" s="38"/>
      <c r="F1779" s="38" t="s">
        <v>4308</v>
      </c>
      <c r="G1779" s="38"/>
      <c r="H1779" s="38"/>
      <c r="I1779" s="44">
        <v>150.41</v>
      </c>
      <c r="J1779" s="16" t="s">
        <v>130</v>
      </c>
      <c r="N1779" s="140" t="s">
        <v>277</v>
      </c>
      <c r="O1779" s="137">
        <v>532</v>
      </c>
    </row>
    <row r="1780" spans="1:15" ht="15" customHeight="1">
      <c r="A1780" s="15" t="str">
        <f t="shared" si="39"/>
        <v>N</v>
      </c>
      <c r="B1780" s="35"/>
      <c r="C1780" s="38" t="s">
        <v>1386</v>
      </c>
      <c r="D1780" s="38" t="s">
        <v>10189</v>
      </c>
      <c r="E1780" s="38"/>
      <c r="F1780" s="38" t="s">
        <v>10190</v>
      </c>
      <c r="G1780" s="38"/>
      <c r="H1780" s="38"/>
      <c r="I1780" s="44">
        <v>8.84</v>
      </c>
      <c r="J1780" s="16" t="s">
        <v>130</v>
      </c>
      <c r="N1780" s="136" t="s">
        <v>278</v>
      </c>
      <c r="O1780" s="137">
        <v>533</v>
      </c>
    </row>
    <row r="1781" spans="1:15" ht="15" customHeight="1">
      <c r="A1781" s="15" t="str">
        <f t="shared" si="39"/>
        <v>N</v>
      </c>
      <c r="B1781" s="35"/>
      <c r="C1781" s="38" t="s">
        <v>1386</v>
      </c>
      <c r="D1781" s="38" t="s">
        <v>4309</v>
      </c>
      <c r="E1781" s="38"/>
      <c r="F1781" s="38" t="s">
        <v>4310</v>
      </c>
      <c r="G1781" s="38"/>
      <c r="H1781" s="38"/>
      <c r="I1781" s="44">
        <v>6.49</v>
      </c>
      <c r="J1781" s="16" t="s">
        <v>130</v>
      </c>
      <c r="N1781" s="136" t="s">
        <v>279</v>
      </c>
      <c r="O1781" s="137">
        <v>534</v>
      </c>
    </row>
    <row r="1782" spans="1:15" ht="15" customHeight="1">
      <c r="A1782" s="15" t="str">
        <f t="shared" si="39"/>
        <v>N</v>
      </c>
      <c r="B1782" s="35"/>
      <c r="C1782" s="38" t="s">
        <v>1386</v>
      </c>
      <c r="D1782" s="38" t="s">
        <v>4311</v>
      </c>
      <c r="E1782" s="38"/>
      <c r="F1782" s="38" t="s">
        <v>4312</v>
      </c>
      <c r="G1782" s="38"/>
      <c r="H1782" s="38"/>
      <c r="I1782" s="44">
        <v>29.34</v>
      </c>
      <c r="J1782" s="16" t="s">
        <v>130</v>
      </c>
      <c r="N1782" s="136" t="s">
        <v>280</v>
      </c>
      <c r="O1782" s="137">
        <v>535</v>
      </c>
    </row>
    <row r="1783" spans="1:15" ht="15" customHeight="1">
      <c r="A1783" s="15" t="str">
        <f t="shared" si="39"/>
        <v>N</v>
      </c>
      <c r="B1783" s="35"/>
      <c r="C1783" s="38" t="s">
        <v>1386</v>
      </c>
      <c r="D1783" s="38" t="s">
        <v>4313</v>
      </c>
      <c r="E1783" s="38"/>
      <c r="F1783" s="38" t="s">
        <v>4314</v>
      </c>
      <c r="G1783" s="38"/>
      <c r="H1783" s="38"/>
      <c r="I1783" s="44">
        <v>120.99</v>
      </c>
      <c r="J1783" s="16" t="s">
        <v>130</v>
      </c>
      <c r="N1783" s="136" t="s">
        <v>281</v>
      </c>
      <c r="O1783" s="137">
        <v>536</v>
      </c>
    </row>
    <row r="1784" spans="1:15" ht="15" customHeight="1">
      <c r="A1784" s="15" t="str">
        <f t="shared" si="39"/>
        <v>N</v>
      </c>
      <c r="B1784" s="35"/>
      <c r="C1784" s="38" t="s">
        <v>1386</v>
      </c>
      <c r="D1784" s="38" t="s">
        <v>4315</v>
      </c>
      <c r="E1784" s="38"/>
      <c r="F1784" s="38" t="s">
        <v>4316</v>
      </c>
      <c r="G1784" s="38"/>
      <c r="H1784" s="38"/>
      <c r="I1784" s="44">
        <v>4.05</v>
      </c>
      <c r="J1784" s="16" t="s">
        <v>130</v>
      </c>
      <c r="N1784" s="140" t="s">
        <v>282</v>
      </c>
      <c r="O1784" s="137">
        <v>537</v>
      </c>
    </row>
    <row r="1785" spans="1:15" ht="15" customHeight="1">
      <c r="A1785" s="15" t="str">
        <f t="shared" si="39"/>
        <v>N</v>
      </c>
      <c r="B1785" s="35"/>
      <c r="C1785" s="38" t="s">
        <v>1386</v>
      </c>
      <c r="D1785" s="38" t="s">
        <v>4317</v>
      </c>
      <c r="E1785" s="38"/>
      <c r="F1785" s="38" t="s">
        <v>4318</v>
      </c>
      <c r="G1785" s="38"/>
      <c r="H1785" s="38"/>
      <c r="I1785" s="44">
        <v>43.37</v>
      </c>
      <c r="J1785" s="16" t="s">
        <v>130</v>
      </c>
      <c r="N1785" s="140" t="s">
        <v>283</v>
      </c>
      <c r="O1785" s="137">
        <v>538</v>
      </c>
    </row>
    <row r="1786" spans="1:15" ht="15" customHeight="1">
      <c r="A1786" s="15" t="str">
        <f t="shared" si="39"/>
        <v>N</v>
      </c>
      <c r="B1786" s="35"/>
      <c r="C1786" s="38" t="s">
        <v>1386</v>
      </c>
      <c r="D1786" s="38" t="s">
        <v>4319</v>
      </c>
      <c r="E1786" s="38"/>
      <c r="F1786" s="38" t="s">
        <v>4320</v>
      </c>
      <c r="G1786" s="38"/>
      <c r="H1786" s="38"/>
      <c r="I1786" s="44">
        <v>21.42</v>
      </c>
      <c r="J1786" s="16" t="s">
        <v>130</v>
      </c>
      <c r="N1786" s="136" t="s">
        <v>284</v>
      </c>
      <c r="O1786" s="137">
        <v>539</v>
      </c>
    </row>
    <row r="1787" spans="1:15" ht="15" customHeight="1">
      <c r="A1787" s="15" t="str">
        <f t="shared" si="39"/>
        <v>N</v>
      </c>
      <c r="B1787" s="35"/>
      <c r="C1787" s="38" t="s">
        <v>1386</v>
      </c>
      <c r="D1787" s="38" t="s">
        <v>4321</v>
      </c>
      <c r="E1787" s="38"/>
      <c r="F1787" s="38" t="s">
        <v>4322</v>
      </c>
      <c r="G1787" s="38"/>
      <c r="H1787" s="38"/>
      <c r="I1787" s="44">
        <v>7.44</v>
      </c>
      <c r="J1787" s="16" t="s">
        <v>130</v>
      </c>
      <c r="N1787" s="136" t="s">
        <v>285</v>
      </c>
      <c r="O1787" s="137">
        <v>540</v>
      </c>
    </row>
    <row r="1788" spans="1:15" ht="15" customHeight="1">
      <c r="A1788" s="15" t="str">
        <f t="shared" si="39"/>
        <v>N</v>
      </c>
      <c r="B1788" s="35"/>
      <c r="C1788" s="38" t="s">
        <v>1386</v>
      </c>
      <c r="D1788" s="38" t="s">
        <v>4323</v>
      </c>
      <c r="E1788" s="38"/>
      <c r="F1788" s="38" t="s">
        <v>4324</v>
      </c>
      <c r="G1788" s="38"/>
      <c r="H1788" s="38"/>
      <c r="I1788" s="44">
        <v>6.22</v>
      </c>
      <c r="J1788" s="16" t="s">
        <v>130</v>
      </c>
      <c r="N1788" s="136" t="s">
        <v>286</v>
      </c>
      <c r="O1788" s="137">
        <v>541</v>
      </c>
    </row>
    <row r="1789" spans="1:15" ht="15" customHeight="1">
      <c r="A1789" s="15" t="str">
        <f t="shared" si="39"/>
        <v>N</v>
      </c>
      <c r="B1789" s="35"/>
      <c r="C1789" s="38" t="s">
        <v>1386</v>
      </c>
      <c r="D1789" s="38" t="s">
        <v>4325</v>
      </c>
      <c r="E1789" s="38"/>
      <c r="F1789" s="38" t="s">
        <v>4326</v>
      </c>
      <c r="G1789" s="38"/>
      <c r="H1789" s="38"/>
      <c r="I1789" s="44">
        <v>5.04</v>
      </c>
      <c r="J1789" s="16" t="s">
        <v>130</v>
      </c>
      <c r="N1789" s="136" t="s">
        <v>287</v>
      </c>
      <c r="O1789" s="137">
        <v>542</v>
      </c>
    </row>
    <row r="1790" spans="1:15" ht="15" customHeight="1">
      <c r="A1790" s="15" t="str">
        <f t="shared" si="39"/>
        <v>N</v>
      </c>
      <c r="B1790" s="35"/>
      <c r="C1790" s="38" t="s">
        <v>1386</v>
      </c>
      <c r="D1790" s="38" t="s">
        <v>4327</v>
      </c>
      <c r="E1790" s="38"/>
      <c r="F1790" s="38" t="s">
        <v>4328</v>
      </c>
      <c r="G1790" s="38"/>
      <c r="H1790" s="38"/>
      <c r="I1790" s="44">
        <v>5.04</v>
      </c>
      <c r="J1790" s="16" t="s">
        <v>130</v>
      </c>
      <c r="N1790" s="141" t="s">
        <v>288</v>
      </c>
      <c r="O1790" s="142">
        <v>543</v>
      </c>
    </row>
    <row r="1791" spans="1:15" ht="15" customHeight="1">
      <c r="A1791" s="15" t="str">
        <f t="shared" si="39"/>
        <v>N</v>
      </c>
      <c r="B1791" s="35"/>
      <c r="C1791" s="38" t="s">
        <v>1386</v>
      </c>
      <c r="D1791" s="38" t="s">
        <v>4329</v>
      </c>
      <c r="E1791" s="38"/>
      <c r="F1791" s="38" t="s">
        <v>4330</v>
      </c>
      <c r="G1791" s="38"/>
      <c r="H1791" s="38"/>
      <c r="I1791" s="44">
        <v>16.03</v>
      </c>
      <c r="J1791" s="16" t="s">
        <v>130</v>
      </c>
      <c r="N1791" s="136" t="s">
        <v>289</v>
      </c>
      <c r="O1791" s="137">
        <v>544</v>
      </c>
    </row>
    <row r="1792" spans="1:15" ht="15" customHeight="1">
      <c r="A1792" s="15" t="str">
        <f t="shared" si="39"/>
        <v>N</v>
      </c>
      <c r="B1792" s="35"/>
      <c r="C1792" s="38" t="s">
        <v>1386</v>
      </c>
      <c r="D1792" s="38" t="s">
        <v>4331</v>
      </c>
      <c r="E1792" s="38"/>
      <c r="F1792" s="38" t="s">
        <v>4332</v>
      </c>
      <c r="G1792" s="38"/>
      <c r="H1792" s="38"/>
      <c r="I1792" s="44">
        <v>6.85</v>
      </c>
      <c r="J1792" s="16" t="s">
        <v>130</v>
      </c>
      <c r="N1792" s="136" t="s">
        <v>290</v>
      </c>
      <c r="O1792" s="137">
        <v>545</v>
      </c>
    </row>
    <row r="1793" spans="1:15" ht="15" customHeight="1">
      <c r="A1793" s="15" t="str">
        <f t="shared" si="39"/>
        <v>N</v>
      </c>
      <c r="B1793" s="35"/>
      <c r="C1793" s="38" t="s">
        <v>1386</v>
      </c>
      <c r="D1793" s="38" t="s">
        <v>4333</v>
      </c>
      <c r="E1793" s="38"/>
      <c r="F1793" s="38" t="s">
        <v>4334</v>
      </c>
      <c r="G1793" s="38"/>
      <c r="H1793" s="38"/>
      <c r="I1793" s="44">
        <v>8.0500000000000007</v>
      </c>
      <c r="J1793" s="16" t="s">
        <v>130</v>
      </c>
      <c r="N1793" s="136" t="s">
        <v>291</v>
      </c>
      <c r="O1793" s="137">
        <v>546</v>
      </c>
    </row>
    <row r="1794" spans="1:15" ht="15" customHeight="1">
      <c r="A1794" s="15" t="str">
        <f t="shared" si="39"/>
        <v>N</v>
      </c>
      <c r="B1794" s="35"/>
      <c r="C1794" s="38" t="s">
        <v>1386</v>
      </c>
      <c r="D1794" s="38" t="s">
        <v>4335</v>
      </c>
      <c r="E1794" s="38"/>
      <c r="F1794" s="38" t="s">
        <v>4336</v>
      </c>
      <c r="G1794" s="38"/>
      <c r="H1794" s="38"/>
      <c r="I1794" s="44">
        <v>4.3600000000000003</v>
      </c>
      <c r="J1794" s="16" t="s">
        <v>130</v>
      </c>
      <c r="N1794" s="136" t="s">
        <v>292</v>
      </c>
      <c r="O1794" s="137">
        <v>547</v>
      </c>
    </row>
    <row r="1795" spans="1:15" ht="15" customHeight="1">
      <c r="A1795" s="15" t="str">
        <f t="shared" si="39"/>
        <v>N</v>
      </c>
      <c r="B1795" s="35"/>
      <c r="C1795" s="38" t="s">
        <v>1386</v>
      </c>
      <c r="D1795" s="38" t="s">
        <v>4337</v>
      </c>
      <c r="E1795" s="38"/>
      <c r="F1795" s="38" t="s">
        <v>4338</v>
      </c>
      <c r="G1795" s="38"/>
      <c r="H1795" s="38"/>
      <c r="I1795" s="44">
        <v>4.0999999999999996</v>
      </c>
      <c r="J1795" s="16" t="s">
        <v>130</v>
      </c>
      <c r="N1795" s="136" t="s">
        <v>293</v>
      </c>
      <c r="O1795" s="137">
        <v>548</v>
      </c>
    </row>
    <row r="1796" spans="1:15" ht="15" customHeight="1">
      <c r="A1796" s="15" t="str">
        <f t="shared" si="39"/>
        <v>N</v>
      </c>
      <c r="B1796" s="35"/>
      <c r="C1796" s="38" t="s">
        <v>1386</v>
      </c>
      <c r="D1796" s="38" t="s">
        <v>4339</v>
      </c>
      <c r="E1796" s="38"/>
      <c r="F1796" s="38" t="s">
        <v>4340</v>
      </c>
      <c r="G1796" s="38"/>
      <c r="H1796" s="38"/>
      <c r="I1796" s="44">
        <v>4.5599999999999996</v>
      </c>
      <c r="J1796" s="16" t="s">
        <v>130</v>
      </c>
      <c r="N1796" s="136" t="s">
        <v>294</v>
      </c>
      <c r="O1796" s="137">
        <v>549</v>
      </c>
    </row>
    <row r="1797" spans="1:15" ht="15" customHeight="1">
      <c r="A1797" s="15" t="str">
        <f t="shared" si="39"/>
        <v>N</v>
      </c>
      <c r="B1797" s="35"/>
      <c r="C1797" s="38" t="s">
        <v>1386</v>
      </c>
      <c r="D1797" s="38" t="s">
        <v>4341</v>
      </c>
      <c r="E1797" s="38"/>
      <c r="F1797" s="38" t="s">
        <v>4342</v>
      </c>
      <c r="G1797" s="38"/>
      <c r="H1797" s="38"/>
      <c r="I1797" s="44">
        <v>11.76</v>
      </c>
      <c r="J1797" s="16" t="s">
        <v>130</v>
      </c>
      <c r="N1797" s="136" t="s">
        <v>295</v>
      </c>
      <c r="O1797" s="137">
        <v>553</v>
      </c>
    </row>
    <row r="1798" spans="1:15" ht="15" customHeight="1">
      <c r="A1798" s="15" t="str">
        <f t="shared" si="39"/>
        <v>N</v>
      </c>
      <c r="B1798" s="35"/>
      <c r="C1798" s="38" t="s">
        <v>1386</v>
      </c>
      <c r="D1798" s="38" t="s">
        <v>4343</v>
      </c>
      <c r="E1798" s="38"/>
      <c r="F1798" s="38" t="s">
        <v>4344</v>
      </c>
      <c r="G1798" s="38"/>
      <c r="H1798" s="38"/>
      <c r="I1798" s="44">
        <v>16.8</v>
      </c>
      <c r="J1798" s="16" t="s">
        <v>130</v>
      </c>
      <c r="N1798" s="136" t="s">
        <v>296</v>
      </c>
      <c r="O1798" s="137">
        <v>554</v>
      </c>
    </row>
    <row r="1799" spans="1:15" ht="15" customHeight="1">
      <c r="A1799" s="15" t="str">
        <f t="shared" si="39"/>
        <v>N</v>
      </c>
      <c r="B1799" s="35"/>
      <c r="C1799" s="38" t="s">
        <v>1386</v>
      </c>
      <c r="D1799" s="38" t="s">
        <v>4345</v>
      </c>
      <c r="E1799" s="38"/>
      <c r="F1799" s="38" t="s">
        <v>4346</v>
      </c>
      <c r="G1799" s="38"/>
      <c r="H1799" s="38"/>
      <c r="I1799" s="44">
        <v>5.04</v>
      </c>
      <c r="J1799" s="16" t="s">
        <v>130</v>
      </c>
      <c r="N1799" s="136" t="s">
        <v>297</v>
      </c>
      <c r="O1799" s="137">
        <v>555</v>
      </c>
    </row>
    <row r="1800" spans="1:15" ht="15" customHeight="1">
      <c r="A1800" s="15" t="str">
        <f t="shared" si="39"/>
        <v>N</v>
      </c>
      <c r="B1800" s="35"/>
      <c r="C1800" s="38" t="s">
        <v>1386</v>
      </c>
      <c r="D1800" s="38" t="s">
        <v>4347</v>
      </c>
      <c r="E1800" s="38"/>
      <c r="F1800" s="38" t="s">
        <v>4348</v>
      </c>
      <c r="G1800" s="38"/>
      <c r="H1800" s="38"/>
      <c r="I1800" s="44">
        <v>9.16</v>
      </c>
      <c r="J1800" s="16" t="s">
        <v>130</v>
      </c>
      <c r="N1800" s="136" t="s">
        <v>298</v>
      </c>
      <c r="O1800" s="137">
        <v>556</v>
      </c>
    </row>
    <row r="1801" spans="1:15" ht="15" customHeight="1">
      <c r="A1801" s="15" t="str">
        <f t="shared" si="39"/>
        <v>N</v>
      </c>
      <c r="B1801" s="35"/>
      <c r="C1801" s="38" t="s">
        <v>1386</v>
      </c>
      <c r="D1801" s="38" t="s">
        <v>4349</v>
      </c>
      <c r="E1801" s="38"/>
      <c r="F1801" s="38" t="s">
        <v>4350</v>
      </c>
      <c r="G1801" s="38"/>
      <c r="H1801" s="38"/>
      <c r="I1801" s="44">
        <v>20.95</v>
      </c>
      <c r="J1801" s="16" t="s">
        <v>130</v>
      </c>
      <c r="N1801" s="141" t="s">
        <v>299</v>
      </c>
      <c r="O1801" s="137">
        <v>557</v>
      </c>
    </row>
    <row r="1802" spans="1:15" ht="15" customHeight="1">
      <c r="A1802" s="15" t="str">
        <f t="shared" si="39"/>
        <v>N</v>
      </c>
      <c r="B1802" s="35"/>
      <c r="C1802" s="38" t="s">
        <v>1386</v>
      </c>
      <c r="D1802" s="38" t="s">
        <v>4351</v>
      </c>
      <c r="E1802" s="38"/>
      <c r="F1802" s="38" t="s">
        <v>4352</v>
      </c>
      <c r="G1802" s="38"/>
      <c r="H1802" s="38"/>
      <c r="I1802" s="44">
        <v>5.04</v>
      </c>
      <c r="J1802" s="16" t="s">
        <v>130</v>
      </c>
      <c r="N1802" s="141" t="s">
        <v>300</v>
      </c>
      <c r="O1802" s="137">
        <v>558</v>
      </c>
    </row>
    <row r="1803" spans="1:15" ht="15" customHeight="1">
      <c r="A1803" s="15" t="str">
        <f t="shared" si="39"/>
        <v>N</v>
      </c>
      <c r="B1803" s="35"/>
      <c r="C1803" s="38" t="s">
        <v>1386</v>
      </c>
      <c r="D1803" s="38" t="s">
        <v>4353</v>
      </c>
      <c r="E1803" s="38"/>
      <c r="F1803" s="38" t="s">
        <v>4354</v>
      </c>
      <c r="G1803" s="38"/>
      <c r="H1803" s="38"/>
      <c r="I1803" s="44">
        <v>31.52</v>
      </c>
      <c r="J1803" s="16" t="s">
        <v>130</v>
      </c>
      <c r="N1803" s="136" t="s">
        <v>301</v>
      </c>
      <c r="O1803" s="137">
        <v>559</v>
      </c>
    </row>
    <row r="1804" spans="1:15" ht="15" customHeight="1">
      <c r="A1804" s="15" t="str">
        <f t="shared" si="39"/>
        <v>N</v>
      </c>
      <c r="B1804" s="35"/>
      <c r="C1804" s="38" t="s">
        <v>1386</v>
      </c>
      <c r="D1804" s="38" t="s">
        <v>4355</v>
      </c>
      <c r="E1804" s="38"/>
      <c r="F1804" s="38" t="s">
        <v>4356</v>
      </c>
      <c r="G1804" s="38"/>
      <c r="H1804" s="38"/>
      <c r="I1804" s="44">
        <v>9.9499999999999993</v>
      </c>
      <c r="J1804" s="16" t="s">
        <v>130</v>
      </c>
      <c r="N1804" s="136" t="s">
        <v>302</v>
      </c>
      <c r="O1804" s="137">
        <v>560</v>
      </c>
    </row>
    <row r="1805" spans="1:15" ht="15" customHeight="1">
      <c r="A1805" s="15" t="str">
        <f t="shared" si="39"/>
        <v>N</v>
      </c>
      <c r="B1805" s="35"/>
      <c r="C1805" s="38" t="s">
        <v>1386</v>
      </c>
      <c r="D1805" s="38" t="s">
        <v>4357</v>
      </c>
      <c r="E1805" s="38"/>
      <c r="F1805" s="38" t="s">
        <v>4358</v>
      </c>
      <c r="G1805" s="38"/>
      <c r="H1805" s="38"/>
      <c r="I1805" s="44">
        <v>331.79</v>
      </c>
      <c r="J1805" s="16" t="s">
        <v>130</v>
      </c>
      <c r="N1805" s="136" t="s">
        <v>303</v>
      </c>
      <c r="O1805" s="137">
        <v>561</v>
      </c>
    </row>
    <row r="1806" spans="1:15" ht="15" customHeight="1">
      <c r="A1806" s="15" t="str">
        <f t="shared" si="39"/>
        <v>N</v>
      </c>
      <c r="B1806" s="35"/>
      <c r="C1806" s="38" t="s">
        <v>1386</v>
      </c>
      <c r="D1806" s="38" t="s">
        <v>4359</v>
      </c>
      <c r="E1806" s="38"/>
      <c r="F1806" s="38" t="s">
        <v>4360</v>
      </c>
      <c r="G1806" s="38"/>
      <c r="H1806" s="38"/>
      <c r="I1806" s="44">
        <v>72.09</v>
      </c>
      <c r="J1806" s="16" t="s">
        <v>130</v>
      </c>
      <c r="N1806" s="136" t="s">
        <v>304</v>
      </c>
      <c r="O1806" s="137">
        <v>562</v>
      </c>
    </row>
    <row r="1807" spans="1:15" ht="15" customHeight="1">
      <c r="A1807" s="15" t="str">
        <f t="shared" si="39"/>
        <v>N</v>
      </c>
      <c r="B1807" s="35"/>
      <c r="C1807" s="38" t="s">
        <v>1386</v>
      </c>
      <c r="D1807" s="38" t="s">
        <v>4361</v>
      </c>
      <c r="E1807" s="38"/>
      <c r="F1807" s="38" t="s">
        <v>4362</v>
      </c>
      <c r="G1807" s="38"/>
      <c r="H1807" s="38"/>
      <c r="I1807" s="44">
        <v>133.04</v>
      </c>
      <c r="J1807" s="16" t="s">
        <v>130</v>
      </c>
      <c r="N1807" s="140" t="s">
        <v>305</v>
      </c>
      <c r="O1807" s="137">
        <v>563</v>
      </c>
    </row>
    <row r="1808" spans="1:15" ht="15" customHeight="1">
      <c r="A1808" s="15" t="str">
        <f t="shared" si="39"/>
        <v>N</v>
      </c>
      <c r="B1808" s="35"/>
      <c r="C1808" s="38" t="s">
        <v>1386</v>
      </c>
      <c r="D1808" s="38" t="s">
        <v>4363</v>
      </c>
      <c r="E1808" s="38"/>
      <c r="F1808" s="38" t="s">
        <v>4364</v>
      </c>
      <c r="G1808" s="38"/>
      <c r="H1808" s="38"/>
      <c r="I1808" s="44">
        <v>117.48</v>
      </c>
      <c r="J1808" s="16" t="s">
        <v>130</v>
      </c>
      <c r="N1808" s="140" t="s">
        <v>306</v>
      </c>
      <c r="O1808" s="137">
        <v>564</v>
      </c>
    </row>
    <row r="1809" spans="1:15" ht="15" customHeight="1">
      <c r="A1809" s="15" t="str">
        <f t="shared" si="39"/>
        <v>N</v>
      </c>
      <c r="B1809" s="35"/>
      <c r="C1809" s="38" t="s">
        <v>1386</v>
      </c>
      <c r="D1809" s="38" t="s">
        <v>4365</v>
      </c>
      <c r="E1809" s="38"/>
      <c r="F1809" s="38" t="s">
        <v>4366</v>
      </c>
      <c r="G1809" s="38"/>
      <c r="H1809" s="38"/>
      <c r="I1809" s="44">
        <v>3.75</v>
      </c>
      <c r="J1809" s="16" t="s">
        <v>130</v>
      </c>
      <c r="N1809" s="140" t="s">
        <v>307</v>
      </c>
      <c r="O1809" s="137">
        <v>565</v>
      </c>
    </row>
    <row r="1810" spans="1:15" ht="15" customHeight="1">
      <c r="A1810" s="15" t="str">
        <f t="shared" si="39"/>
        <v>N</v>
      </c>
      <c r="B1810" s="35"/>
      <c r="C1810" s="38" t="s">
        <v>1386</v>
      </c>
      <c r="D1810" s="38" t="s">
        <v>4367</v>
      </c>
      <c r="E1810" s="38"/>
      <c r="F1810" s="38" t="s">
        <v>4368</v>
      </c>
      <c r="G1810" s="38"/>
      <c r="H1810" s="38"/>
      <c r="I1810" s="44">
        <v>2.73</v>
      </c>
      <c r="J1810" s="16" t="s">
        <v>130</v>
      </c>
      <c r="N1810" s="140" t="s">
        <v>308</v>
      </c>
      <c r="O1810" s="137">
        <v>566</v>
      </c>
    </row>
    <row r="1811" spans="1:15" ht="15" customHeight="1">
      <c r="A1811" s="15" t="str">
        <f t="shared" si="39"/>
        <v>N</v>
      </c>
      <c r="B1811" s="35"/>
      <c r="C1811" s="38" t="s">
        <v>1386</v>
      </c>
      <c r="D1811" s="38" t="s">
        <v>4369</v>
      </c>
      <c r="E1811" s="38"/>
      <c r="F1811" s="38" t="s">
        <v>4370</v>
      </c>
      <c r="G1811" s="38"/>
      <c r="H1811" s="38"/>
      <c r="I1811" s="44">
        <v>39.729999999999997</v>
      </c>
      <c r="J1811" s="16" t="s">
        <v>130</v>
      </c>
      <c r="N1811" s="136" t="s">
        <v>309</v>
      </c>
      <c r="O1811" s="137">
        <v>567</v>
      </c>
    </row>
    <row r="1812" spans="1:15" ht="15" customHeight="1">
      <c r="A1812" s="15" t="str">
        <f t="shared" si="39"/>
        <v>N</v>
      </c>
      <c r="B1812" s="35"/>
      <c r="C1812" s="38" t="s">
        <v>1386</v>
      </c>
      <c r="D1812" s="38" t="s">
        <v>4371</v>
      </c>
      <c r="E1812" s="38"/>
      <c r="F1812" s="38" t="s">
        <v>4372</v>
      </c>
      <c r="G1812" s="38"/>
      <c r="H1812" s="38"/>
      <c r="I1812" s="44">
        <v>20.43</v>
      </c>
      <c r="J1812" s="16" t="s">
        <v>130</v>
      </c>
      <c r="N1812" s="140" t="s">
        <v>310</v>
      </c>
      <c r="O1812" s="137">
        <v>568</v>
      </c>
    </row>
    <row r="1813" spans="1:15" ht="15" customHeight="1">
      <c r="A1813" s="15" t="str">
        <f t="shared" si="39"/>
        <v>N</v>
      </c>
      <c r="B1813" s="35"/>
      <c r="C1813" s="38" t="s">
        <v>1386</v>
      </c>
      <c r="D1813" s="38" t="s">
        <v>4373</v>
      </c>
      <c r="E1813" s="38"/>
      <c r="F1813" s="38" t="s">
        <v>4374</v>
      </c>
      <c r="G1813" s="38"/>
      <c r="H1813" s="38"/>
      <c r="I1813" s="44">
        <v>63.27</v>
      </c>
      <c r="J1813" s="16" t="s">
        <v>130</v>
      </c>
      <c r="N1813" s="136" t="s">
        <v>311</v>
      </c>
      <c r="O1813" s="137">
        <v>569</v>
      </c>
    </row>
    <row r="1814" spans="1:15" ht="15" customHeight="1">
      <c r="A1814" s="15" t="str">
        <f t="shared" si="39"/>
        <v>N</v>
      </c>
      <c r="B1814" s="35"/>
      <c r="C1814" s="38" t="s">
        <v>1386</v>
      </c>
      <c r="D1814" s="38" t="s">
        <v>4375</v>
      </c>
      <c r="E1814" s="38"/>
      <c r="F1814" s="38" t="s">
        <v>4376</v>
      </c>
      <c r="G1814" s="38"/>
      <c r="H1814" s="38"/>
      <c r="I1814" s="44">
        <v>3.55</v>
      </c>
      <c r="J1814" s="16" t="s">
        <v>130</v>
      </c>
      <c r="N1814" s="136" t="s">
        <v>312</v>
      </c>
      <c r="O1814" s="137">
        <v>570</v>
      </c>
    </row>
    <row r="1815" spans="1:15" ht="15" customHeight="1">
      <c r="A1815" s="15" t="str">
        <f t="shared" si="39"/>
        <v>N</v>
      </c>
      <c r="B1815" s="35"/>
      <c r="C1815" s="38" t="s">
        <v>1386</v>
      </c>
      <c r="D1815" s="38" t="s">
        <v>4377</v>
      </c>
      <c r="E1815" s="38"/>
      <c r="F1815" s="38" t="s">
        <v>4378</v>
      </c>
      <c r="G1815" s="38"/>
      <c r="H1815" s="38"/>
      <c r="I1815" s="44">
        <v>2.2000000000000002</v>
      </c>
      <c r="J1815" s="16" t="s">
        <v>130</v>
      </c>
      <c r="N1815" s="136" t="s">
        <v>313</v>
      </c>
      <c r="O1815" s="137">
        <v>571</v>
      </c>
    </row>
    <row r="1816" spans="1:15" ht="15" customHeight="1">
      <c r="A1816" s="15" t="str">
        <f t="shared" si="39"/>
        <v>N</v>
      </c>
      <c r="B1816" s="35"/>
      <c r="C1816" s="38" t="s">
        <v>1386</v>
      </c>
      <c r="D1816" s="38" t="s">
        <v>10191</v>
      </c>
      <c r="E1816" s="38"/>
      <c r="F1816" s="38" t="s">
        <v>10192</v>
      </c>
      <c r="G1816" s="38"/>
      <c r="H1816" s="38"/>
      <c r="I1816" s="44">
        <v>6.01</v>
      </c>
      <c r="J1816" s="16" t="s">
        <v>130</v>
      </c>
      <c r="N1816" s="136" t="s">
        <v>314</v>
      </c>
      <c r="O1816" s="137">
        <v>572</v>
      </c>
    </row>
    <row r="1817" spans="1:15" ht="15" customHeight="1">
      <c r="A1817" s="15" t="str">
        <f t="shared" ref="A1817:A1880" si="40">IFERROR((VLOOKUP(J1817,N:O,2,0)),0)</f>
        <v>N</v>
      </c>
      <c r="B1817" s="35"/>
      <c r="C1817" s="38" t="s">
        <v>1386</v>
      </c>
      <c r="D1817" s="38" t="s">
        <v>4379</v>
      </c>
      <c r="E1817" s="38"/>
      <c r="F1817" s="38" t="s">
        <v>4380</v>
      </c>
      <c r="G1817" s="38"/>
      <c r="H1817" s="38"/>
      <c r="I1817" s="44">
        <v>15.48</v>
      </c>
      <c r="J1817" s="16" t="s">
        <v>130</v>
      </c>
      <c r="N1817" s="136" t="s">
        <v>315</v>
      </c>
      <c r="O1817" s="137">
        <v>573</v>
      </c>
    </row>
    <row r="1818" spans="1:15" ht="15" customHeight="1">
      <c r="A1818" s="15" t="str">
        <f t="shared" si="40"/>
        <v>N</v>
      </c>
      <c r="B1818" s="35"/>
      <c r="C1818" s="38" t="s">
        <v>1386</v>
      </c>
      <c r="D1818" s="38" t="s">
        <v>4381</v>
      </c>
      <c r="E1818" s="38"/>
      <c r="F1818" s="38" t="s">
        <v>4382</v>
      </c>
      <c r="G1818" s="38"/>
      <c r="H1818" s="38"/>
      <c r="I1818" s="44">
        <v>5.04</v>
      </c>
      <c r="J1818" s="16" t="s">
        <v>130</v>
      </c>
      <c r="N1818" s="136" t="s">
        <v>316</v>
      </c>
      <c r="O1818" s="137">
        <v>574</v>
      </c>
    </row>
    <row r="1819" spans="1:15" ht="15" customHeight="1">
      <c r="A1819" s="15" t="str">
        <f t="shared" si="40"/>
        <v>N</v>
      </c>
      <c r="B1819" s="35"/>
      <c r="C1819" s="38" t="s">
        <v>1386</v>
      </c>
      <c r="D1819" s="38" t="s">
        <v>4383</v>
      </c>
      <c r="E1819" s="38"/>
      <c r="F1819" s="38" t="s">
        <v>4384</v>
      </c>
      <c r="G1819" s="38"/>
      <c r="H1819" s="38"/>
      <c r="I1819" s="44">
        <v>33.5</v>
      </c>
      <c r="J1819" s="16" t="s">
        <v>130</v>
      </c>
      <c r="N1819" s="136" t="s">
        <v>317</v>
      </c>
      <c r="O1819" s="137">
        <v>575</v>
      </c>
    </row>
    <row r="1820" spans="1:15" ht="15" customHeight="1">
      <c r="A1820" s="15" t="str">
        <f t="shared" si="40"/>
        <v>N</v>
      </c>
      <c r="B1820" s="35"/>
      <c r="C1820" s="38" t="s">
        <v>1386</v>
      </c>
      <c r="D1820" s="38" t="s">
        <v>4385</v>
      </c>
      <c r="E1820" s="38"/>
      <c r="F1820" s="38" t="s">
        <v>4386</v>
      </c>
      <c r="G1820" s="38"/>
      <c r="H1820" s="38"/>
      <c r="I1820" s="44">
        <v>55.64</v>
      </c>
      <c r="J1820" s="16" t="s">
        <v>130</v>
      </c>
      <c r="N1820" s="136" t="s">
        <v>318</v>
      </c>
      <c r="O1820" s="137">
        <v>576</v>
      </c>
    </row>
    <row r="1821" spans="1:15" ht="15" customHeight="1">
      <c r="A1821" s="15" t="str">
        <f t="shared" si="40"/>
        <v>N</v>
      </c>
      <c r="B1821" s="35"/>
      <c r="C1821" s="38" t="s">
        <v>1386</v>
      </c>
      <c r="D1821" s="38" t="s">
        <v>4387</v>
      </c>
      <c r="E1821" s="38"/>
      <c r="F1821" s="38" t="s">
        <v>4388</v>
      </c>
      <c r="G1821" s="38"/>
      <c r="H1821" s="38"/>
      <c r="I1821" s="44">
        <v>4.18</v>
      </c>
      <c r="J1821" s="16" t="s">
        <v>130</v>
      </c>
      <c r="N1821" s="136" t="s">
        <v>319</v>
      </c>
      <c r="O1821" s="137">
        <v>577</v>
      </c>
    </row>
    <row r="1822" spans="1:15" ht="15" customHeight="1">
      <c r="A1822" s="15" t="str">
        <f t="shared" si="40"/>
        <v>N</v>
      </c>
      <c r="B1822" s="35"/>
      <c r="C1822" s="38" t="s">
        <v>1386</v>
      </c>
      <c r="D1822" s="38" t="s">
        <v>4389</v>
      </c>
      <c r="E1822" s="38"/>
      <c r="F1822" s="38" t="s">
        <v>4390</v>
      </c>
      <c r="G1822" s="38"/>
      <c r="H1822" s="38"/>
      <c r="I1822" s="44">
        <v>12.28</v>
      </c>
      <c r="J1822" s="16" t="s">
        <v>130</v>
      </c>
      <c r="N1822" s="136" t="s">
        <v>320</v>
      </c>
      <c r="O1822" s="137">
        <v>578</v>
      </c>
    </row>
    <row r="1823" spans="1:15" ht="15" customHeight="1">
      <c r="A1823" s="15" t="str">
        <f t="shared" si="40"/>
        <v>N</v>
      </c>
      <c r="B1823" s="35"/>
      <c r="C1823" s="38" t="s">
        <v>1386</v>
      </c>
      <c r="D1823" s="38" t="s">
        <v>4391</v>
      </c>
      <c r="E1823" s="38"/>
      <c r="F1823" s="38" t="s">
        <v>4392</v>
      </c>
      <c r="G1823" s="38"/>
      <c r="H1823" s="38"/>
      <c r="I1823" s="44">
        <v>3.11</v>
      </c>
      <c r="J1823" s="16" t="s">
        <v>130</v>
      </c>
      <c r="N1823" s="136" t="s">
        <v>321</v>
      </c>
      <c r="O1823" s="137">
        <v>579</v>
      </c>
    </row>
    <row r="1824" spans="1:15" ht="15" customHeight="1">
      <c r="A1824" s="15" t="str">
        <f t="shared" si="40"/>
        <v>N</v>
      </c>
      <c r="B1824" s="35"/>
      <c r="C1824" s="38" t="s">
        <v>1386</v>
      </c>
      <c r="D1824" s="38" t="s">
        <v>4393</v>
      </c>
      <c r="E1824" s="38"/>
      <c r="F1824" s="38" t="s">
        <v>4394</v>
      </c>
      <c r="G1824" s="38"/>
      <c r="H1824" s="38"/>
      <c r="I1824" s="44">
        <v>1.5</v>
      </c>
      <c r="J1824" s="16" t="s">
        <v>130</v>
      </c>
      <c r="N1824" s="136" t="s">
        <v>322</v>
      </c>
      <c r="O1824" s="137">
        <v>580</v>
      </c>
    </row>
    <row r="1825" spans="1:15" ht="15" customHeight="1">
      <c r="A1825" s="15" t="str">
        <f t="shared" si="40"/>
        <v>N</v>
      </c>
      <c r="B1825" s="35"/>
      <c r="C1825" s="38" t="s">
        <v>1386</v>
      </c>
      <c r="D1825" s="38" t="s">
        <v>4395</v>
      </c>
      <c r="E1825" s="38"/>
      <c r="F1825" s="38" t="s">
        <v>4396</v>
      </c>
      <c r="G1825" s="38"/>
      <c r="H1825" s="38"/>
      <c r="I1825" s="44">
        <v>3.99</v>
      </c>
      <c r="J1825" s="16" t="s">
        <v>130</v>
      </c>
      <c r="N1825" s="136" t="s">
        <v>323</v>
      </c>
      <c r="O1825" s="137">
        <v>581</v>
      </c>
    </row>
    <row r="1826" spans="1:15" ht="15" customHeight="1">
      <c r="A1826" s="15" t="str">
        <f t="shared" si="40"/>
        <v>N</v>
      </c>
      <c r="B1826" s="35"/>
      <c r="C1826" s="38" t="s">
        <v>1386</v>
      </c>
      <c r="D1826" s="38" t="s">
        <v>4397</v>
      </c>
      <c r="E1826" s="38"/>
      <c r="F1826" s="38" t="s">
        <v>4398</v>
      </c>
      <c r="G1826" s="38"/>
      <c r="H1826" s="38"/>
      <c r="I1826" s="44">
        <v>4.5199999999999996</v>
      </c>
      <c r="J1826" s="16" t="s">
        <v>130</v>
      </c>
      <c r="N1826" s="141" t="s">
        <v>324</v>
      </c>
      <c r="O1826" s="142">
        <v>582</v>
      </c>
    </row>
    <row r="1827" spans="1:15" ht="15" customHeight="1">
      <c r="A1827" s="15" t="str">
        <f t="shared" si="40"/>
        <v>N</v>
      </c>
      <c r="B1827" s="35"/>
      <c r="C1827" s="38" t="s">
        <v>1386</v>
      </c>
      <c r="D1827" s="38" t="s">
        <v>4399</v>
      </c>
      <c r="E1827" s="38"/>
      <c r="F1827" s="38" t="s">
        <v>4400</v>
      </c>
      <c r="G1827" s="38"/>
      <c r="H1827" s="38"/>
      <c r="I1827" s="44">
        <v>3.45</v>
      </c>
      <c r="J1827" s="16" t="s">
        <v>130</v>
      </c>
      <c r="N1827" s="136" t="s">
        <v>325</v>
      </c>
      <c r="O1827" s="137">
        <v>583</v>
      </c>
    </row>
    <row r="1828" spans="1:15" ht="15" customHeight="1">
      <c r="A1828" s="15" t="str">
        <f t="shared" si="40"/>
        <v>N</v>
      </c>
      <c r="B1828" s="35"/>
      <c r="C1828" s="38" t="s">
        <v>1386</v>
      </c>
      <c r="D1828" s="38" t="s">
        <v>4401</v>
      </c>
      <c r="E1828" s="38"/>
      <c r="F1828" s="38" t="s">
        <v>4402</v>
      </c>
      <c r="G1828" s="38"/>
      <c r="H1828" s="38"/>
      <c r="I1828" s="44">
        <v>15.18</v>
      </c>
      <c r="J1828" s="16" t="s">
        <v>130</v>
      </c>
      <c r="N1828" s="136" t="s">
        <v>326</v>
      </c>
      <c r="O1828" s="137">
        <v>584</v>
      </c>
    </row>
    <row r="1829" spans="1:15" ht="15" customHeight="1">
      <c r="A1829" s="15" t="str">
        <f t="shared" si="40"/>
        <v>N</v>
      </c>
      <c r="B1829" s="35"/>
      <c r="C1829" s="38" t="s">
        <v>1386</v>
      </c>
      <c r="D1829" s="38" t="s">
        <v>4403</v>
      </c>
      <c r="E1829" s="38"/>
      <c r="F1829" s="38" t="s">
        <v>4404</v>
      </c>
      <c r="G1829" s="38"/>
      <c r="H1829" s="38"/>
      <c r="I1829" s="44">
        <v>16.82</v>
      </c>
      <c r="J1829" s="16" t="s">
        <v>130</v>
      </c>
      <c r="N1829" s="136" t="s">
        <v>327</v>
      </c>
      <c r="O1829" s="137">
        <v>585</v>
      </c>
    </row>
    <row r="1830" spans="1:15" ht="15" customHeight="1">
      <c r="A1830" s="15" t="str">
        <f t="shared" si="40"/>
        <v>N</v>
      </c>
      <c r="B1830" s="35"/>
      <c r="C1830" s="38" t="s">
        <v>1386</v>
      </c>
      <c r="D1830" s="38" t="s">
        <v>4405</v>
      </c>
      <c r="E1830" s="38"/>
      <c r="F1830" s="38" t="s">
        <v>4406</v>
      </c>
      <c r="G1830" s="38"/>
      <c r="H1830" s="38"/>
      <c r="I1830" s="44">
        <v>5.04</v>
      </c>
      <c r="J1830" s="16" t="s">
        <v>130</v>
      </c>
      <c r="N1830" s="136" t="s">
        <v>328</v>
      </c>
      <c r="O1830" s="137">
        <v>586</v>
      </c>
    </row>
    <row r="1831" spans="1:15" ht="15" customHeight="1">
      <c r="A1831" s="15" t="str">
        <f t="shared" si="40"/>
        <v>N</v>
      </c>
      <c r="B1831" s="35"/>
      <c r="C1831" s="38" t="s">
        <v>1386</v>
      </c>
      <c r="D1831" s="38" t="s">
        <v>4407</v>
      </c>
      <c r="E1831" s="38"/>
      <c r="F1831" s="38" t="s">
        <v>4408</v>
      </c>
      <c r="G1831" s="38"/>
      <c r="H1831" s="38"/>
      <c r="I1831" s="44">
        <v>33.49</v>
      </c>
      <c r="J1831" s="16" t="s">
        <v>130</v>
      </c>
      <c r="N1831" s="136" t="s">
        <v>329</v>
      </c>
      <c r="O1831" s="137">
        <v>587</v>
      </c>
    </row>
    <row r="1832" spans="1:15" ht="15" customHeight="1">
      <c r="A1832" s="15" t="str">
        <f t="shared" si="40"/>
        <v>N</v>
      </c>
      <c r="B1832" s="35"/>
      <c r="C1832" s="38" t="s">
        <v>1386</v>
      </c>
      <c r="D1832" s="38" t="s">
        <v>4409</v>
      </c>
      <c r="E1832" s="38"/>
      <c r="F1832" s="38" t="s">
        <v>4410</v>
      </c>
      <c r="G1832" s="38"/>
      <c r="H1832" s="38"/>
      <c r="I1832" s="44">
        <v>3.37</v>
      </c>
      <c r="J1832" s="16" t="s">
        <v>130</v>
      </c>
      <c r="N1832" s="136" t="s">
        <v>328</v>
      </c>
      <c r="O1832" s="137">
        <v>588</v>
      </c>
    </row>
    <row r="1833" spans="1:15" ht="15" customHeight="1">
      <c r="A1833" s="15" t="str">
        <f t="shared" si="40"/>
        <v>N</v>
      </c>
      <c r="B1833" s="35"/>
      <c r="C1833" s="38" t="s">
        <v>1386</v>
      </c>
      <c r="D1833" s="38" t="s">
        <v>4411</v>
      </c>
      <c r="E1833" s="38"/>
      <c r="F1833" s="38" t="s">
        <v>4412</v>
      </c>
      <c r="G1833" s="38"/>
      <c r="H1833" s="38"/>
      <c r="I1833" s="44">
        <v>10.039999999999999</v>
      </c>
      <c r="J1833" s="16" t="s">
        <v>130</v>
      </c>
      <c r="N1833" s="136" t="s">
        <v>330</v>
      </c>
      <c r="O1833" s="137">
        <v>601</v>
      </c>
    </row>
    <row r="1834" spans="1:15" ht="15" customHeight="1">
      <c r="A1834" s="15" t="str">
        <f t="shared" si="40"/>
        <v>N</v>
      </c>
      <c r="B1834" s="35"/>
      <c r="C1834" s="38" t="s">
        <v>1386</v>
      </c>
      <c r="D1834" s="38" t="s">
        <v>4413</v>
      </c>
      <c r="E1834" s="38"/>
      <c r="F1834" s="38" t="s">
        <v>4414</v>
      </c>
      <c r="G1834" s="38"/>
      <c r="H1834" s="38"/>
      <c r="I1834" s="44">
        <v>6.41</v>
      </c>
      <c r="J1834" s="16" t="s">
        <v>130</v>
      </c>
      <c r="N1834" s="136" t="s">
        <v>331</v>
      </c>
      <c r="O1834" s="137">
        <v>602</v>
      </c>
    </row>
    <row r="1835" spans="1:15" ht="15" customHeight="1">
      <c r="A1835" s="15" t="str">
        <f t="shared" si="40"/>
        <v>N</v>
      </c>
      <c r="B1835" s="35"/>
      <c r="C1835" s="38" t="s">
        <v>1386</v>
      </c>
      <c r="D1835" s="38" t="s">
        <v>4415</v>
      </c>
      <c r="E1835" s="38"/>
      <c r="F1835" s="38" t="s">
        <v>4416</v>
      </c>
      <c r="G1835" s="38"/>
      <c r="H1835" s="38"/>
      <c r="I1835" s="44">
        <v>5.73</v>
      </c>
      <c r="J1835" s="16" t="s">
        <v>130</v>
      </c>
      <c r="N1835" s="141" t="s">
        <v>332</v>
      </c>
      <c r="O1835" s="142">
        <v>603</v>
      </c>
    </row>
    <row r="1836" spans="1:15" ht="15" customHeight="1">
      <c r="A1836" s="15" t="str">
        <f t="shared" si="40"/>
        <v>N</v>
      </c>
      <c r="B1836" s="35"/>
      <c r="C1836" s="38" t="s">
        <v>1386</v>
      </c>
      <c r="D1836" s="38" t="s">
        <v>4417</v>
      </c>
      <c r="E1836" s="38"/>
      <c r="F1836" s="38" t="s">
        <v>4418</v>
      </c>
      <c r="G1836" s="38"/>
      <c r="H1836" s="38"/>
      <c r="I1836" s="44">
        <v>11.73</v>
      </c>
      <c r="J1836" s="16" t="s">
        <v>130</v>
      </c>
      <c r="N1836" s="136" t="s">
        <v>333</v>
      </c>
      <c r="O1836" s="137">
        <v>604</v>
      </c>
    </row>
    <row r="1837" spans="1:15" ht="15" customHeight="1">
      <c r="A1837" s="15" t="str">
        <f t="shared" si="40"/>
        <v>N</v>
      </c>
      <c r="B1837" s="35"/>
      <c r="C1837" s="38" t="s">
        <v>1386</v>
      </c>
      <c r="D1837" s="38" t="s">
        <v>4419</v>
      </c>
      <c r="E1837" s="38"/>
      <c r="F1837" s="38" t="s">
        <v>4420</v>
      </c>
      <c r="G1837" s="38"/>
      <c r="H1837" s="38"/>
      <c r="I1837" s="44">
        <v>44.12</v>
      </c>
      <c r="J1837" s="16" t="s">
        <v>130</v>
      </c>
      <c r="N1837" s="136" t="s">
        <v>334</v>
      </c>
      <c r="O1837" s="137">
        <v>605</v>
      </c>
    </row>
    <row r="1838" spans="1:15" ht="15" customHeight="1">
      <c r="A1838" s="15" t="str">
        <f t="shared" si="40"/>
        <v>N</v>
      </c>
      <c r="B1838" s="35"/>
      <c r="C1838" s="38" t="s">
        <v>1386</v>
      </c>
      <c r="D1838" s="38" t="s">
        <v>4421</v>
      </c>
      <c r="E1838" s="38"/>
      <c r="F1838" s="38" t="s">
        <v>4422</v>
      </c>
      <c r="G1838" s="38"/>
      <c r="H1838" s="38"/>
      <c r="I1838" s="44">
        <v>0.79</v>
      </c>
      <c r="J1838" s="16" t="s">
        <v>130</v>
      </c>
      <c r="N1838" s="136" t="s">
        <v>335</v>
      </c>
      <c r="O1838" s="137">
        <v>606</v>
      </c>
    </row>
    <row r="1839" spans="1:15" ht="15" customHeight="1">
      <c r="A1839" s="15" t="str">
        <f t="shared" si="40"/>
        <v>N</v>
      </c>
      <c r="B1839" s="35"/>
      <c r="C1839" s="38" t="s">
        <v>1386</v>
      </c>
      <c r="D1839" s="38" t="s">
        <v>4423</v>
      </c>
      <c r="E1839" s="38"/>
      <c r="F1839" s="38" t="s">
        <v>4424</v>
      </c>
      <c r="G1839" s="38"/>
      <c r="H1839" s="38"/>
      <c r="I1839" s="44">
        <v>5.04</v>
      </c>
      <c r="J1839" s="16" t="s">
        <v>130</v>
      </c>
      <c r="N1839" s="136" t="s">
        <v>336</v>
      </c>
      <c r="O1839" s="137">
        <v>607</v>
      </c>
    </row>
    <row r="1840" spans="1:15" ht="15" customHeight="1">
      <c r="A1840" s="15" t="str">
        <f t="shared" si="40"/>
        <v>N</v>
      </c>
      <c r="B1840" s="35"/>
      <c r="C1840" s="38" t="s">
        <v>1386</v>
      </c>
      <c r="D1840" s="38" t="s">
        <v>4425</v>
      </c>
      <c r="E1840" s="38"/>
      <c r="F1840" s="38" t="s">
        <v>4426</v>
      </c>
      <c r="G1840" s="38"/>
      <c r="H1840" s="38"/>
      <c r="I1840" s="44">
        <v>5.85</v>
      </c>
      <c r="J1840" s="16" t="s">
        <v>130</v>
      </c>
      <c r="N1840" s="136" t="s">
        <v>337</v>
      </c>
      <c r="O1840" s="137">
        <v>608</v>
      </c>
    </row>
    <row r="1841" spans="1:15" ht="15" customHeight="1">
      <c r="A1841" s="15" t="str">
        <f t="shared" si="40"/>
        <v>N</v>
      </c>
      <c r="B1841" s="35"/>
      <c r="C1841" s="38" t="s">
        <v>1386</v>
      </c>
      <c r="D1841" s="38" t="s">
        <v>4427</v>
      </c>
      <c r="E1841" s="38"/>
      <c r="F1841" s="38" t="s">
        <v>4428</v>
      </c>
      <c r="G1841" s="38"/>
      <c r="H1841" s="38"/>
      <c r="I1841" s="44">
        <v>71.5</v>
      </c>
      <c r="J1841" s="16" t="s">
        <v>130</v>
      </c>
      <c r="N1841" s="141" t="s">
        <v>338</v>
      </c>
      <c r="O1841" s="137">
        <v>609</v>
      </c>
    </row>
    <row r="1842" spans="1:15" ht="15" customHeight="1">
      <c r="A1842" s="15" t="str">
        <f t="shared" si="40"/>
        <v>N</v>
      </c>
      <c r="B1842" s="35"/>
      <c r="C1842" s="38" t="s">
        <v>1386</v>
      </c>
      <c r="D1842" s="38" t="s">
        <v>10193</v>
      </c>
      <c r="E1842" s="38"/>
      <c r="F1842" s="38" t="s">
        <v>10194</v>
      </c>
      <c r="G1842" s="38"/>
      <c r="H1842" s="38"/>
      <c r="I1842" s="44">
        <v>9.6300000000000008</v>
      </c>
      <c r="J1842" s="16" t="s">
        <v>130</v>
      </c>
      <c r="N1842" s="136" t="s">
        <v>166</v>
      </c>
      <c r="O1842" s="137">
        <v>345</v>
      </c>
    </row>
    <row r="1843" spans="1:15" ht="15" customHeight="1">
      <c r="A1843" s="15" t="str">
        <f t="shared" si="40"/>
        <v>N</v>
      </c>
      <c r="B1843" s="35"/>
      <c r="C1843" s="38" t="s">
        <v>1386</v>
      </c>
      <c r="D1843" s="38" t="s">
        <v>4429</v>
      </c>
      <c r="E1843" s="38"/>
      <c r="F1843" s="38" t="s">
        <v>4430</v>
      </c>
      <c r="G1843" s="38"/>
      <c r="H1843" s="38"/>
      <c r="I1843" s="44">
        <v>3.97</v>
      </c>
      <c r="J1843" s="16" t="s">
        <v>130</v>
      </c>
      <c r="N1843" s="136" t="s">
        <v>167</v>
      </c>
      <c r="O1843" s="137">
        <v>346</v>
      </c>
    </row>
    <row r="1844" spans="1:15" ht="15" customHeight="1">
      <c r="A1844" s="15" t="str">
        <f t="shared" si="40"/>
        <v>N</v>
      </c>
      <c r="B1844" s="35"/>
      <c r="C1844" s="38" t="s">
        <v>1386</v>
      </c>
      <c r="D1844" s="38" t="s">
        <v>4431</v>
      </c>
      <c r="E1844" s="38"/>
      <c r="F1844" s="38" t="s">
        <v>4432</v>
      </c>
      <c r="G1844" s="38"/>
      <c r="H1844" s="38"/>
      <c r="I1844" s="44">
        <v>34.29</v>
      </c>
      <c r="J1844" s="16" t="s">
        <v>130</v>
      </c>
      <c r="N1844" s="136" t="s">
        <v>168</v>
      </c>
      <c r="O1844" s="137">
        <v>347</v>
      </c>
    </row>
    <row r="1845" spans="1:15" ht="15" customHeight="1">
      <c r="A1845" s="15" t="str">
        <f t="shared" si="40"/>
        <v>N</v>
      </c>
      <c r="B1845" s="35"/>
      <c r="C1845" s="38" t="s">
        <v>1386</v>
      </c>
      <c r="D1845" s="38" t="s">
        <v>4433</v>
      </c>
      <c r="E1845" s="38"/>
      <c r="F1845" s="38" t="s">
        <v>4434</v>
      </c>
      <c r="G1845" s="38"/>
      <c r="H1845" s="38"/>
      <c r="I1845" s="44">
        <v>5.61</v>
      </c>
      <c r="J1845" s="16" t="s">
        <v>130</v>
      </c>
      <c r="N1845" s="136" t="s">
        <v>169</v>
      </c>
      <c r="O1845" s="137">
        <v>348</v>
      </c>
    </row>
    <row r="1846" spans="1:15" ht="15" customHeight="1">
      <c r="A1846" s="15" t="str">
        <f t="shared" si="40"/>
        <v>N</v>
      </c>
      <c r="B1846" s="35"/>
      <c r="C1846" s="38" t="s">
        <v>1386</v>
      </c>
      <c r="D1846" s="38" t="s">
        <v>4435</v>
      </c>
      <c r="E1846" s="38"/>
      <c r="F1846" s="38" t="s">
        <v>4436</v>
      </c>
      <c r="G1846" s="38"/>
      <c r="H1846" s="38"/>
      <c r="I1846" s="44">
        <v>5.04</v>
      </c>
      <c r="J1846" s="16" t="s">
        <v>130</v>
      </c>
      <c r="N1846" s="136" t="s">
        <v>170</v>
      </c>
      <c r="O1846" s="137">
        <v>349</v>
      </c>
    </row>
    <row r="1847" spans="1:15" ht="15" customHeight="1">
      <c r="A1847" s="15" t="str">
        <f t="shared" si="40"/>
        <v>N</v>
      </c>
      <c r="B1847" s="35"/>
      <c r="C1847" s="38" t="s">
        <v>1386</v>
      </c>
      <c r="D1847" s="38" t="s">
        <v>4437</v>
      </c>
      <c r="E1847" s="38"/>
      <c r="F1847" s="38" t="s">
        <v>4438</v>
      </c>
      <c r="G1847" s="38"/>
      <c r="H1847" s="38"/>
      <c r="I1847" s="44">
        <v>12.59</v>
      </c>
      <c r="J1847" s="16" t="s">
        <v>130</v>
      </c>
      <c r="N1847" s="136" t="s">
        <v>171</v>
      </c>
      <c r="O1847" s="137">
        <v>350</v>
      </c>
    </row>
    <row r="1848" spans="1:15" ht="15" customHeight="1">
      <c r="A1848" s="15" t="str">
        <f t="shared" si="40"/>
        <v>N</v>
      </c>
      <c r="B1848" s="35"/>
      <c r="C1848" s="38" t="s">
        <v>1386</v>
      </c>
      <c r="D1848" s="38" t="s">
        <v>4439</v>
      </c>
      <c r="E1848" s="38"/>
      <c r="F1848" s="38" t="s">
        <v>4440</v>
      </c>
      <c r="G1848" s="38"/>
      <c r="H1848" s="38"/>
      <c r="I1848" s="44">
        <v>13.65</v>
      </c>
      <c r="J1848" s="16" t="s">
        <v>130</v>
      </c>
      <c r="N1848" s="136" t="s">
        <v>172</v>
      </c>
      <c r="O1848" s="137">
        <v>351</v>
      </c>
    </row>
    <row r="1849" spans="1:15" ht="15" customHeight="1">
      <c r="A1849" s="15" t="str">
        <f t="shared" si="40"/>
        <v>N</v>
      </c>
      <c r="B1849" s="35"/>
      <c r="C1849" s="38" t="s">
        <v>1386</v>
      </c>
      <c r="D1849" s="38" t="s">
        <v>4441</v>
      </c>
      <c r="E1849" s="38"/>
      <c r="F1849" s="38" t="s">
        <v>4442</v>
      </c>
      <c r="G1849" s="38"/>
      <c r="H1849" s="38"/>
      <c r="I1849" s="44">
        <v>15.79</v>
      </c>
      <c r="J1849" s="16" t="s">
        <v>130</v>
      </c>
      <c r="N1849" s="136" t="s">
        <v>173</v>
      </c>
      <c r="O1849" s="137">
        <v>352</v>
      </c>
    </row>
    <row r="1850" spans="1:15" ht="15" customHeight="1">
      <c r="A1850" s="15" t="str">
        <f t="shared" si="40"/>
        <v>N</v>
      </c>
      <c r="B1850" s="35"/>
      <c r="C1850" s="38" t="s">
        <v>1386</v>
      </c>
      <c r="D1850" s="38" t="s">
        <v>4443</v>
      </c>
      <c r="E1850" s="38"/>
      <c r="F1850" s="38" t="s">
        <v>4444</v>
      </c>
      <c r="G1850" s="38"/>
      <c r="H1850" s="38"/>
      <c r="I1850" s="44">
        <v>115.95</v>
      </c>
      <c r="J1850" s="16" t="s">
        <v>130</v>
      </c>
      <c r="N1850" s="136" t="s">
        <v>174</v>
      </c>
      <c r="O1850" s="137">
        <v>353</v>
      </c>
    </row>
    <row r="1851" spans="1:15" ht="15" customHeight="1">
      <c r="A1851" s="15" t="str">
        <f t="shared" si="40"/>
        <v>N</v>
      </c>
      <c r="B1851" s="35"/>
      <c r="C1851" s="38" t="s">
        <v>1386</v>
      </c>
      <c r="D1851" s="38" t="s">
        <v>4445</v>
      </c>
      <c r="E1851" s="38"/>
      <c r="F1851" s="38" t="s">
        <v>4446</v>
      </c>
      <c r="G1851" s="38"/>
      <c r="H1851" s="38"/>
      <c r="I1851" s="44">
        <v>5.04</v>
      </c>
      <c r="J1851" s="16" t="s">
        <v>130</v>
      </c>
      <c r="N1851" s="136" t="s">
        <v>175</v>
      </c>
      <c r="O1851" s="137">
        <v>354</v>
      </c>
    </row>
    <row r="1852" spans="1:15" ht="15" customHeight="1">
      <c r="A1852" s="15" t="str">
        <f t="shared" si="40"/>
        <v>N</v>
      </c>
      <c r="B1852" s="35"/>
      <c r="C1852" s="38" t="s">
        <v>1386</v>
      </c>
      <c r="D1852" s="38" t="s">
        <v>4447</v>
      </c>
      <c r="E1852" s="38"/>
      <c r="F1852" s="38" t="s">
        <v>4448</v>
      </c>
      <c r="G1852" s="38"/>
      <c r="H1852" s="38"/>
      <c r="I1852" s="44">
        <v>17.190000000000001</v>
      </c>
      <c r="J1852" s="16" t="s">
        <v>130</v>
      </c>
      <c r="N1852" s="136" t="s">
        <v>176</v>
      </c>
      <c r="O1852" s="137">
        <v>355</v>
      </c>
    </row>
    <row r="1853" spans="1:15" ht="15" customHeight="1">
      <c r="A1853" s="15" t="str">
        <f t="shared" si="40"/>
        <v>N</v>
      </c>
      <c r="B1853" s="35"/>
      <c r="C1853" s="38" t="s">
        <v>1386</v>
      </c>
      <c r="D1853" s="38" t="s">
        <v>4449</v>
      </c>
      <c r="E1853" s="38"/>
      <c r="F1853" s="38" t="s">
        <v>4450</v>
      </c>
      <c r="G1853" s="38"/>
      <c r="H1853" s="38"/>
      <c r="I1853" s="44">
        <v>1.68</v>
      </c>
      <c r="J1853" s="16" t="s">
        <v>130</v>
      </c>
      <c r="N1853" s="136" t="s">
        <v>177</v>
      </c>
      <c r="O1853" s="137">
        <v>356</v>
      </c>
    </row>
    <row r="1854" spans="1:15" ht="15" customHeight="1">
      <c r="A1854" s="15" t="str">
        <f t="shared" si="40"/>
        <v>N</v>
      </c>
      <c r="B1854" s="35"/>
      <c r="C1854" s="38" t="s">
        <v>1386</v>
      </c>
      <c r="D1854" s="38" t="s">
        <v>4451</v>
      </c>
      <c r="E1854" s="38"/>
      <c r="F1854" s="38" t="s">
        <v>4452</v>
      </c>
      <c r="G1854" s="38"/>
      <c r="H1854" s="38"/>
      <c r="I1854" s="44">
        <v>17.98</v>
      </c>
      <c r="J1854" s="16" t="s">
        <v>130</v>
      </c>
      <c r="N1854" s="136" t="s">
        <v>178</v>
      </c>
      <c r="O1854" s="137">
        <v>357</v>
      </c>
    </row>
    <row r="1855" spans="1:15" ht="15" customHeight="1">
      <c r="A1855" s="15" t="str">
        <f t="shared" si="40"/>
        <v>N</v>
      </c>
      <c r="B1855" s="35"/>
      <c r="C1855" s="38" t="s">
        <v>1386</v>
      </c>
      <c r="D1855" s="38" t="s">
        <v>4453</v>
      </c>
      <c r="E1855" s="38"/>
      <c r="F1855" s="38" t="s">
        <v>4454</v>
      </c>
      <c r="G1855" s="38"/>
      <c r="H1855" s="38"/>
      <c r="I1855" s="44">
        <v>6.92</v>
      </c>
      <c r="J1855" s="16" t="s">
        <v>130</v>
      </c>
      <c r="N1855" s="136" t="s">
        <v>179</v>
      </c>
      <c r="O1855" s="137">
        <v>358</v>
      </c>
    </row>
    <row r="1856" spans="1:15" ht="15" customHeight="1">
      <c r="A1856" s="15" t="str">
        <f t="shared" si="40"/>
        <v>N</v>
      </c>
      <c r="B1856" s="35"/>
      <c r="C1856" s="38" t="s">
        <v>1386</v>
      </c>
      <c r="D1856" s="38" t="s">
        <v>4455</v>
      </c>
      <c r="E1856" s="38"/>
      <c r="F1856" s="38" t="s">
        <v>4456</v>
      </c>
      <c r="G1856" s="38"/>
      <c r="H1856" s="38"/>
      <c r="I1856" s="44">
        <v>13.96</v>
      </c>
      <c r="J1856" s="16" t="s">
        <v>130</v>
      </c>
      <c r="N1856" s="136" t="s">
        <v>180</v>
      </c>
      <c r="O1856" s="137">
        <v>359</v>
      </c>
    </row>
    <row r="1857" spans="1:15" ht="15" customHeight="1">
      <c r="A1857" s="15" t="str">
        <f t="shared" si="40"/>
        <v>N</v>
      </c>
      <c r="B1857" s="35"/>
      <c r="C1857" s="38" t="s">
        <v>1386</v>
      </c>
      <c r="D1857" s="38" t="s">
        <v>4457</v>
      </c>
      <c r="E1857" s="38"/>
      <c r="F1857" s="38" t="s">
        <v>4458</v>
      </c>
      <c r="G1857" s="38"/>
      <c r="H1857" s="38"/>
      <c r="I1857" s="44">
        <v>5.96</v>
      </c>
      <c r="J1857" s="16" t="s">
        <v>130</v>
      </c>
      <c r="N1857" s="136" t="s">
        <v>181</v>
      </c>
      <c r="O1857" s="137">
        <v>360</v>
      </c>
    </row>
    <row r="1858" spans="1:15" ht="15" customHeight="1">
      <c r="A1858" s="15" t="str">
        <f t="shared" si="40"/>
        <v>N</v>
      </c>
      <c r="B1858" s="35"/>
      <c r="C1858" s="38" t="s">
        <v>1386</v>
      </c>
      <c r="D1858" s="38" t="s">
        <v>4459</v>
      </c>
      <c r="E1858" s="38"/>
      <c r="F1858" s="38" t="s">
        <v>4460</v>
      </c>
      <c r="G1858" s="38"/>
      <c r="H1858" s="38"/>
      <c r="I1858" s="44">
        <v>23.93</v>
      </c>
      <c r="J1858" s="16" t="s">
        <v>130</v>
      </c>
      <c r="N1858" s="136" t="s">
        <v>182</v>
      </c>
      <c r="O1858" s="137">
        <v>362</v>
      </c>
    </row>
    <row r="1859" spans="1:15" ht="15" customHeight="1">
      <c r="A1859" s="15" t="str">
        <f t="shared" si="40"/>
        <v>N</v>
      </c>
      <c r="B1859" s="35"/>
      <c r="C1859" s="38" t="s">
        <v>1386</v>
      </c>
      <c r="D1859" s="38" t="s">
        <v>10195</v>
      </c>
      <c r="E1859" s="38"/>
      <c r="F1859" s="38" t="s">
        <v>10196</v>
      </c>
      <c r="G1859" s="38"/>
      <c r="H1859" s="38"/>
      <c r="I1859" s="44">
        <v>17.7</v>
      </c>
      <c r="J1859" s="16" t="s">
        <v>130</v>
      </c>
      <c r="N1859" s="136" t="s">
        <v>183</v>
      </c>
      <c r="O1859" s="137">
        <v>363</v>
      </c>
    </row>
    <row r="1860" spans="1:15" ht="15" customHeight="1">
      <c r="A1860" s="15" t="str">
        <f t="shared" si="40"/>
        <v>N</v>
      </c>
      <c r="B1860" s="35"/>
      <c r="C1860" s="38" t="s">
        <v>1386</v>
      </c>
      <c r="D1860" s="38" t="s">
        <v>4461</v>
      </c>
      <c r="E1860" s="38"/>
      <c r="F1860" s="38" t="s">
        <v>4462</v>
      </c>
      <c r="G1860" s="38"/>
      <c r="H1860" s="38"/>
      <c r="I1860" s="44">
        <v>89.67</v>
      </c>
      <c r="J1860" s="16" t="s">
        <v>130</v>
      </c>
      <c r="N1860" s="136" t="s">
        <v>184</v>
      </c>
      <c r="O1860" s="137">
        <v>364</v>
      </c>
    </row>
    <row r="1861" spans="1:15" ht="15" customHeight="1">
      <c r="A1861" s="15" t="str">
        <f t="shared" si="40"/>
        <v>N</v>
      </c>
      <c r="B1861" s="35"/>
      <c r="C1861" s="38" t="s">
        <v>1386</v>
      </c>
      <c r="D1861" s="38" t="s">
        <v>4463</v>
      </c>
      <c r="E1861" s="38"/>
      <c r="F1861" s="38" t="s">
        <v>4464</v>
      </c>
      <c r="G1861" s="38"/>
      <c r="H1861" s="38"/>
      <c r="I1861" s="44">
        <v>38.74</v>
      </c>
      <c r="J1861" s="16" t="s">
        <v>130</v>
      </c>
      <c r="N1861" s="136" t="s">
        <v>185</v>
      </c>
      <c r="O1861" s="137">
        <v>365</v>
      </c>
    </row>
    <row r="1862" spans="1:15" ht="15" customHeight="1">
      <c r="A1862" s="15" t="str">
        <f t="shared" si="40"/>
        <v>N</v>
      </c>
      <c r="B1862" s="35"/>
      <c r="C1862" s="38" t="s">
        <v>1386</v>
      </c>
      <c r="D1862" s="38" t="s">
        <v>4465</v>
      </c>
      <c r="E1862" s="38"/>
      <c r="F1862" s="38" t="s">
        <v>4466</v>
      </c>
      <c r="G1862" s="38"/>
      <c r="H1862" s="38"/>
      <c r="I1862" s="44">
        <v>24.39</v>
      </c>
      <c r="J1862" s="16" t="s">
        <v>130</v>
      </c>
      <c r="N1862" s="136" t="s">
        <v>186</v>
      </c>
      <c r="O1862" s="137">
        <v>366</v>
      </c>
    </row>
    <row r="1863" spans="1:15" ht="15" customHeight="1">
      <c r="A1863" s="15" t="str">
        <f t="shared" si="40"/>
        <v>N</v>
      </c>
      <c r="B1863" s="35"/>
      <c r="C1863" s="38" t="s">
        <v>1386</v>
      </c>
      <c r="D1863" s="38" t="s">
        <v>4467</v>
      </c>
      <c r="E1863" s="38"/>
      <c r="F1863" s="38" t="s">
        <v>4468</v>
      </c>
      <c r="G1863" s="38"/>
      <c r="H1863" s="38"/>
      <c r="I1863" s="44">
        <v>17.670000000000002</v>
      </c>
      <c r="J1863" s="16" t="s">
        <v>130</v>
      </c>
      <c r="N1863" s="136" t="s">
        <v>187</v>
      </c>
      <c r="O1863" s="137">
        <v>367</v>
      </c>
    </row>
    <row r="1864" spans="1:15" ht="15" customHeight="1">
      <c r="A1864" s="15" t="str">
        <f t="shared" si="40"/>
        <v>N</v>
      </c>
      <c r="B1864" s="35"/>
      <c r="C1864" s="38" t="s">
        <v>1386</v>
      </c>
      <c r="D1864" s="38" t="s">
        <v>4469</v>
      </c>
      <c r="E1864" s="38"/>
      <c r="F1864" s="38" t="s">
        <v>4470</v>
      </c>
      <c r="G1864" s="38"/>
      <c r="H1864" s="38"/>
      <c r="I1864" s="44">
        <v>18.100000000000001</v>
      </c>
      <c r="J1864" s="16" t="s">
        <v>130</v>
      </c>
      <c r="N1864" s="136" t="s">
        <v>188</v>
      </c>
      <c r="O1864" s="137">
        <v>368</v>
      </c>
    </row>
    <row r="1865" spans="1:15" ht="15" customHeight="1">
      <c r="A1865" s="15" t="str">
        <f t="shared" si="40"/>
        <v>N</v>
      </c>
      <c r="B1865" s="35"/>
      <c r="C1865" s="38" t="s">
        <v>1386</v>
      </c>
      <c r="D1865" s="38" t="s">
        <v>4471</v>
      </c>
      <c r="E1865" s="38"/>
      <c r="F1865" s="38" t="s">
        <v>4472</v>
      </c>
      <c r="G1865" s="38"/>
      <c r="H1865" s="38"/>
      <c r="I1865" s="44">
        <v>6.72</v>
      </c>
      <c r="J1865" s="16" t="s">
        <v>130</v>
      </c>
      <c r="N1865" s="136" t="s">
        <v>189</v>
      </c>
      <c r="O1865" s="137">
        <v>369</v>
      </c>
    </row>
    <row r="1866" spans="1:15" ht="15" customHeight="1">
      <c r="A1866" s="15" t="str">
        <f t="shared" si="40"/>
        <v>N</v>
      </c>
      <c r="B1866" s="35"/>
      <c r="C1866" s="38" t="s">
        <v>1386</v>
      </c>
      <c r="D1866" s="38" t="s">
        <v>4473</v>
      </c>
      <c r="E1866" s="38"/>
      <c r="F1866" s="38" t="s">
        <v>4474</v>
      </c>
      <c r="G1866" s="38"/>
      <c r="H1866" s="38"/>
      <c r="I1866" s="44">
        <v>35.9</v>
      </c>
      <c r="J1866" s="16" t="s">
        <v>130</v>
      </c>
      <c r="N1866" s="136" t="s">
        <v>190</v>
      </c>
      <c r="O1866" s="137">
        <v>370</v>
      </c>
    </row>
    <row r="1867" spans="1:15" ht="15" customHeight="1">
      <c r="A1867" s="15" t="str">
        <f t="shared" si="40"/>
        <v>N</v>
      </c>
      <c r="B1867" s="35"/>
      <c r="C1867" s="38" t="s">
        <v>1386</v>
      </c>
      <c r="D1867" s="38" t="s">
        <v>4475</v>
      </c>
      <c r="E1867" s="38"/>
      <c r="F1867" s="38" t="s">
        <v>4476</v>
      </c>
      <c r="G1867" s="38"/>
      <c r="H1867" s="38"/>
      <c r="I1867" s="44">
        <v>-1.71</v>
      </c>
      <c r="J1867" s="16" t="s">
        <v>130</v>
      </c>
      <c r="N1867" s="136" t="s">
        <v>191</v>
      </c>
      <c r="O1867" s="137">
        <v>371</v>
      </c>
    </row>
    <row r="1868" spans="1:15" ht="15" customHeight="1">
      <c r="A1868" s="15" t="str">
        <f t="shared" si="40"/>
        <v>N</v>
      </c>
      <c r="B1868" s="35"/>
      <c r="C1868" s="38" t="s">
        <v>1386</v>
      </c>
      <c r="D1868" s="38" t="s">
        <v>4477</v>
      </c>
      <c r="E1868" s="38"/>
      <c r="F1868" s="38" t="s">
        <v>4478</v>
      </c>
      <c r="G1868" s="38"/>
      <c r="H1868" s="38"/>
      <c r="I1868" s="44">
        <v>10.11</v>
      </c>
      <c r="J1868" s="16" t="s">
        <v>130</v>
      </c>
      <c r="N1868" s="136" t="s">
        <v>192</v>
      </c>
      <c r="O1868" s="137">
        <v>372</v>
      </c>
    </row>
    <row r="1869" spans="1:15" ht="15" customHeight="1">
      <c r="A1869" s="15" t="str">
        <f t="shared" si="40"/>
        <v>N</v>
      </c>
      <c r="B1869" s="35"/>
      <c r="C1869" s="38" t="s">
        <v>1386</v>
      </c>
      <c r="D1869" s="38" t="s">
        <v>4479</v>
      </c>
      <c r="E1869" s="38"/>
      <c r="F1869" s="38" t="s">
        <v>4480</v>
      </c>
      <c r="G1869" s="38"/>
      <c r="H1869" s="38"/>
      <c r="I1869" s="44">
        <v>32.49</v>
      </c>
      <c r="J1869" s="16" t="s">
        <v>130</v>
      </c>
      <c r="N1869" s="136" t="s">
        <v>193</v>
      </c>
      <c r="O1869" s="137">
        <v>373</v>
      </c>
    </row>
    <row r="1870" spans="1:15" ht="15" customHeight="1">
      <c r="A1870" s="15" t="str">
        <f t="shared" si="40"/>
        <v>N</v>
      </c>
      <c r="B1870" s="35"/>
      <c r="C1870" s="38" t="s">
        <v>1386</v>
      </c>
      <c r="D1870" s="38" t="s">
        <v>4481</v>
      </c>
      <c r="E1870" s="38"/>
      <c r="F1870" s="38" t="s">
        <v>4482</v>
      </c>
      <c r="G1870" s="38"/>
      <c r="H1870" s="38"/>
      <c r="I1870" s="44">
        <v>24.8</v>
      </c>
      <c r="J1870" s="16" t="s">
        <v>130</v>
      </c>
      <c r="N1870" s="136" t="s">
        <v>194</v>
      </c>
      <c r="O1870" s="137">
        <v>374</v>
      </c>
    </row>
    <row r="1871" spans="1:15" ht="15" customHeight="1">
      <c r="A1871" s="15" t="str">
        <f t="shared" si="40"/>
        <v>N</v>
      </c>
      <c r="B1871" s="35"/>
      <c r="C1871" s="38" t="s">
        <v>1386</v>
      </c>
      <c r="D1871" s="38" t="s">
        <v>4483</v>
      </c>
      <c r="E1871" s="38"/>
      <c r="F1871" s="38" t="s">
        <v>4484</v>
      </c>
      <c r="G1871" s="38"/>
      <c r="H1871" s="38"/>
      <c r="I1871" s="44">
        <v>9.0500000000000007</v>
      </c>
      <c r="J1871" s="16" t="s">
        <v>130</v>
      </c>
      <c r="N1871" s="136" t="s">
        <v>195</v>
      </c>
      <c r="O1871" s="137">
        <v>375</v>
      </c>
    </row>
    <row r="1872" spans="1:15" ht="15" customHeight="1">
      <c r="A1872" s="15" t="str">
        <f t="shared" si="40"/>
        <v>N</v>
      </c>
      <c r="B1872" s="35"/>
      <c r="C1872" s="38" t="s">
        <v>1386</v>
      </c>
      <c r="D1872" s="38" t="s">
        <v>4485</v>
      </c>
      <c r="E1872" s="38"/>
      <c r="F1872" s="38" t="s">
        <v>4486</v>
      </c>
      <c r="G1872" s="38"/>
      <c r="H1872" s="38"/>
      <c r="I1872" s="44">
        <v>9.74</v>
      </c>
      <c r="J1872" s="16" t="s">
        <v>130</v>
      </c>
      <c r="N1872" s="136" t="s">
        <v>196</v>
      </c>
      <c r="O1872" s="137">
        <v>376</v>
      </c>
    </row>
    <row r="1873" spans="1:15" ht="15" customHeight="1">
      <c r="A1873" s="15" t="str">
        <f t="shared" si="40"/>
        <v>N</v>
      </c>
      <c r="B1873" s="35"/>
      <c r="C1873" s="38" t="s">
        <v>1386</v>
      </c>
      <c r="D1873" s="38" t="s">
        <v>4487</v>
      </c>
      <c r="E1873" s="38"/>
      <c r="F1873" s="38" t="s">
        <v>4488</v>
      </c>
      <c r="G1873" s="38"/>
      <c r="H1873" s="38"/>
      <c r="I1873" s="44">
        <v>102.21</v>
      </c>
      <c r="J1873" s="16" t="s">
        <v>130</v>
      </c>
      <c r="N1873" s="136" t="s">
        <v>197</v>
      </c>
      <c r="O1873" s="137">
        <v>377</v>
      </c>
    </row>
    <row r="1874" spans="1:15" ht="15" customHeight="1">
      <c r="A1874" s="15" t="str">
        <f t="shared" si="40"/>
        <v>N</v>
      </c>
      <c r="B1874" s="35"/>
      <c r="C1874" s="38" t="s">
        <v>1386</v>
      </c>
      <c r="D1874" s="38" t="s">
        <v>4489</v>
      </c>
      <c r="E1874" s="38"/>
      <c r="F1874" s="38" t="s">
        <v>4490</v>
      </c>
      <c r="G1874" s="38"/>
      <c r="H1874" s="38"/>
      <c r="I1874" s="44">
        <v>6.57</v>
      </c>
      <c r="J1874" s="16" t="s">
        <v>130</v>
      </c>
      <c r="N1874" s="136" t="s">
        <v>198</v>
      </c>
      <c r="O1874" s="137">
        <v>378</v>
      </c>
    </row>
    <row r="1875" spans="1:15" ht="15" customHeight="1">
      <c r="A1875" s="15" t="str">
        <f t="shared" si="40"/>
        <v>N</v>
      </c>
      <c r="B1875" s="35"/>
      <c r="C1875" s="38" t="s">
        <v>1386</v>
      </c>
      <c r="D1875" s="38" t="s">
        <v>4491</v>
      </c>
      <c r="E1875" s="38"/>
      <c r="F1875" s="38" t="s">
        <v>4492</v>
      </c>
      <c r="G1875" s="38"/>
      <c r="H1875" s="38"/>
      <c r="I1875" s="44">
        <v>5.04</v>
      </c>
      <c r="J1875" s="16" t="s">
        <v>130</v>
      </c>
      <c r="N1875" s="136" t="s">
        <v>199</v>
      </c>
      <c r="O1875" s="137">
        <v>379</v>
      </c>
    </row>
    <row r="1876" spans="1:15" ht="15" customHeight="1">
      <c r="A1876" s="15" t="str">
        <f t="shared" si="40"/>
        <v>N</v>
      </c>
      <c r="B1876" s="35"/>
      <c r="C1876" s="38" t="s">
        <v>1386</v>
      </c>
      <c r="D1876" s="38" t="s">
        <v>4493</v>
      </c>
      <c r="E1876" s="38"/>
      <c r="F1876" s="38" t="s">
        <v>4494</v>
      </c>
      <c r="G1876" s="38"/>
      <c r="H1876" s="38"/>
      <c r="I1876" s="44">
        <v>31.83</v>
      </c>
      <c r="J1876" s="16" t="s">
        <v>130</v>
      </c>
      <c r="N1876" s="136" t="s">
        <v>200</v>
      </c>
      <c r="O1876" s="137">
        <v>380</v>
      </c>
    </row>
    <row r="1877" spans="1:15" ht="15" customHeight="1">
      <c r="A1877" s="15" t="str">
        <f t="shared" si="40"/>
        <v>N</v>
      </c>
      <c r="B1877" s="35"/>
      <c r="C1877" s="38" t="s">
        <v>1386</v>
      </c>
      <c r="D1877" s="38" t="s">
        <v>4495</v>
      </c>
      <c r="E1877" s="38"/>
      <c r="F1877" s="38" t="s">
        <v>4496</v>
      </c>
      <c r="G1877" s="38"/>
      <c r="H1877" s="38"/>
      <c r="I1877" s="44">
        <v>16.53</v>
      </c>
      <c r="J1877" s="16" t="s">
        <v>130</v>
      </c>
      <c r="N1877" s="136" t="s">
        <v>201</v>
      </c>
      <c r="O1877" s="137">
        <v>381</v>
      </c>
    </row>
    <row r="1878" spans="1:15" ht="15" customHeight="1">
      <c r="A1878" s="15" t="str">
        <f t="shared" si="40"/>
        <v>N</v>
      </c>
      <c r="B1878" s="35"/>
      <c r="C1878" s="38" t="s">
        <v>1386</v>
      </c>
      <c r="D1878" s="38" t="s">
        <v>4497</v>
      </c>
      <c r="E1878" s="38"/>
      <c r="F1878" s="38" t="s">
        <v>4498</v>
      </c>
      <c r="G1878" s="38"/>
      <c r="H1878" s="38"/>
      <c r="I1878" s="44">
        <v>29.19</v>
      </c>
      <c r="J1878" s="16" t="s">
        <v>130</v>
      </c>
      <c r="N1878" s="136" t="s">
        <v>202</v>
      </c>
      <c r="O1878" s="137">
        <v>382</v>
      </c>
    </row>
    <row r="1879" spans="1:15" ht="15" customHeight="1">
      <c r="A1879" s="15" t="str">
        <f t="shared" si="40"/>
        <v>N</v>
      </c>
      <c r="B1879" s="35"/>
      <c r="C1879" s="38" t="s">
        <v>1386</v>
      </c>
      <c r="D1879" s="38" t="s">
        <v>4499</v>
      </c>
      <c r="E1879" s="38"/>
      <c r="F1879" s="38" t="s">
        <v>4500</v>
      </c>
      <c r="G1879" s="38"/>
      <c r="H1879" s="38"/>
      <c r="I1879" s="44">
        <v>64.17</v>
      </c>
      <c r="J1879" s="16" t="s">
        <v>130</v>
      </c>
      <c r="N1879" s="136" t="s">
        <v>203</v>
      </c>
      <c r="O1879" s="137">
        <v>383</v>
      </c>
    </row>
    <row r="1880" spans="1:15" ht="15" customHeight="1">
      <c r="A1880" s="15" t="str">
        <f t="shared" si="40"/>
        <v>N</v>
      </c>
      <c r="B1880" s="35"/>
      <c r="C1880" s="38" t="s">
        <v>1386</v>
      </c>
      <c r="D1880" s="38" t="s">
        <v>4501</v>
      </c>
      <c r="E1880" s="38"/>
      <c r="F1880" s="38" t="s">
        <v>4502</v>
      </c>
      <c r="G1880" s="38"/>
      <c r="H1880" s="38"/>
      <c r="I1880" s="44">
        <v>5.04</v>
      </c>
      <c r="J1880" s="16" t="s">
        <v>130</v>
      </c>
      <c r="N1880" s="136" t="s">
        <v>204</v>
      </c>
      <c r="O1880" s="137">
        <v>384</v>
      </c>
    </row>
    <row r="1881" spans="1:15" ht="15" customHeight="1">
      <c r="A1881" s="15" t="str">
        <f t="shared" ref="A1881:A1944" si="41">IFERROR((VLOOKUP(J1881,N:O,2,0)),0)</f>
        <v>N</v>
      </c>
      <c r="B1881" s="35"/>
      <c r="C1881" s="38" t="s">
        <v>1386</v>
      </c>
      <c r="D1881" s="38" t="s">
        <v>4503</v>
      </c>
      <c r="E1881" s="38"/>
      <c r="F1881" s="38" t="s">
        <v>4504</v>
      </c>
      <c r="G1881" s="38"/>
      <c r="H1881" s="38"/>
      <c r="I1881" s="44">
        <v>5.71</v>
      </c>
      <c r="J1881" s="16" t="s">
        <v>130</v>
      </c>
      <c r="N1881" s="136" t="s">
        <v>205</v>
      </c>
      <c r="O1881" s="137">
        <v>385</v>
      </c>
    </row>
    <row r="1882" spans="1:15" ht="15" customHeight="1">
      <c r="A1882" s="15" t="str">
        <f t="shared" si="41"/>
        <v>N</v>
      </c>
      <c r="B1882" s="35"/>
      <c r="C1882" s="38" t="s">
        <v>1386</v>
      </c>
      <c r="D1882" s="38" t="s">
        <v>4505</v>
      </c>
      <c r="E1882" s="38"/>
      <c r="F1882" s="38" t="s">
        <v>4506</v>
      </c>
      <c r="G1882" s="38"/>
      <c r="H1882" s="38"/>
      <c r="I1882" s="44">
        <v>241.87</v>
      </c>
      <c r="J1882" s="16" t="s">
        <v>130</v>
      </c>
      <c r="N1882" s="136" t="s">
        <v>206</v>
      </c>
      <c r="O1882" s="137">
        <v>386</v>
      </c>
    </row>
    <row r="1883" spans="1:15" ht="15" customHeight="1">
      <c r="A1883" s="15" t="str">
        <f t="shared" si="41"/>
        <v>N</v>
      </c>
      <c r="B1883" s="35"/>
      <c r="C1883" s="38" t="s">
        <v>1386</v>
      </c>
      <c r="D1883" s="38" t="s">
        <v>4507</v>
      </c>
      <c r="E1883" s="38"/>
      <c r="F1883" s="38" t="s">
        <v>4508</v>
      </c>
      <c r="G1883" s="38"/>
      <c r="H1883" s="38"/>
      <c r="I1883" s="44">
        <v>5.07</v>
      </c>
      <c r="J1883" s="16" t="s">
        <v>130</v>
      </c>
      <c r="N1883" s="136" t="s">
        <v>207</v>
      </c>
      <c r="O1883" s="137">
        <v>387</v>
      </c>
    </row>
    <row r="1884" spans="1:15" ht="15" customHeight="1">
      <c r="A1884" s="15" t="str">
        <f t="shared" si="41"/>
        <v>N</v>
      </c>
      <c r="B1884" s="35"/>
      <c r="C1884" s="38" t="s">
        <v>1386</v>
      </c>
      <c r="D1884" s="38" t="s">
        <v>4509</v>
      </c>
      <c r="E1884" s="38"/>
      <c r="F1884" s="38" t="s">
        <v>4510</v>
      </c>
      <c r="G1884" s="38"/>
      <c r="H1884" s="38"/>
      <c r="I1884" s="44">
        <v>6.28</v>
      </c>
      <c r="J1884" s="16" t="s">
        <v>130</v>
      </c>
      <c r="N1884" s="136" t="s">
        <v>208</v>
      </c>
      <c r="O1884" s="137">
        <v>388</v>
      </c>
    </row>
    <row r="1885" spans="1:15" ht="15" customHeight="1">
      <c r="A1885" s="15" t="str">
        <f t="shared" si="41"/>
        <v>N</v>
      </c>
      <c r="B1885" s="35"/>
      <c r="C1885" s="38" t="s">
        <v>1386</v>
      </c>
      <c r="D1885" s="38" t="s">
        <v>4511</v>
      </c>
      <c r="E1885" s="38"/>
      <c r="F1885" s="38" t="s">
        <v>4512</v>
      </c>
      <c r="G1885" s="38"/>
      <c r="H1885" s="38"/>
      <c r="I1885" s="44">
        <v>34.770000000000003</v>
      </c>
      <c r="J1885" s="16" t="s">
        <v>130</v>
      </c>
      <c r="N1885" s="136" t="s">
        <v>209</v>
      </c>
      <c r="O1885" s="137">
        <v>389</v>
      </c>
    </row>
    <row r="1886" spans="1:15" ht="15" customHeight="1">
      <c r="A1886" s="15" t="str">
        <f t="shared" si="41"/>
        <v>N</v>
      </c>
      <c r="B1886" s="35"/>
      <c r="C1886" s="38" t="s">
        <v>1386</v>
      </c>
      <c r="D1886" s="38" t="s">
        <v>10197</v>
      </c>
      <c r="E1886" s="38"/>
      <c r="F1886" s="38" t="s">
        <v>10198</v>
      </c>
      <c r="G1886" s="38"/>
      <c r="H1886" s="38"/>
      <c r="I1886" s="44">
        <v>10.7</v>
      </c>
      <c r="J1886" s="16" t="s">
        <v>130</v>
      </c>
      <c r="N1886" s="136" t="s">
        <v>210</v>
      </c>
      <c r="O1886" s="137">
        <v>390</v>
      </c>
    </row>
    <row r="1887" spans="1:15" ht="15" customHeight="1">
      <c r="A1887" s="15" t="str">
        <f t="shared" si="41"/>
        <v>N</v>
      </c>
      <c r="B1887" s="35"/>
      <c r="C1887" s="38" t="s">
        <v>1386</v>
      </c>
      <c r="D1887" s="38" t="s">
        <v>4513</v>
      </c>
      <c r="E1887" s="38"/>
      <c r="F1887" s="38" t="s">
        <v>4514</v>
      </c>
      <c r="G1887" s="38"/>
      <c r="H1887" s="38"/>
      <c r="I1887" s="44">
        <v>92.44</v>
      </c>
      <c r="J1887" s="16" t="s">
        <v>130</v>
      </c>
      <c r="N1887" s="136" t="s">
        <v>211</v>
      </c>
      <c r="O1887" s="137">
        <v>391</v>
      </c>
    </row>
    <row r="1888" spans="1:15" ht="15" customHeight="1">
      <c r="A1888" s="15" t="str">
        <f t="shared" si="41"/>
        <v>N</v>
      </c>
      <c r="B1888" s="35"/>
      <c r="C1888" s="38" t="s">
        <v>1386</v>
      </c>
      <c r="D1888" s="38" t="s">
        <v>4515</v>
      </c>
      <c r="E1888" s="38"/>
      <c r="F1888" s="38" t="s">
        <v>4516</v>
      </c>
      <c r="G1888" s="38"/>
      <c r="H1888" s="38"/>
      <c r="I1888" s="44">
        <v>2.19</v>
      </c>
      <c r="J1888" s="16" t="s">
        <v>130</v>
      </c>
      <c r="N1888" s="136" t="s">
        <v>212</v>
      </c>
      <c r="O1888" s="137">
        <v>392</v>
      </c>
    </row>
    <row r="1889" spans="1:15" ht="15" customHeight="1">
      <c r="A1889" s="15" t="str">
        <f t="shared" si="41"/>
        <v>N</v>
      </c>
      <c r="B1889" s="35"/>
      <c r="C1889" s="38" t="s">
        <v>1386</v>
      </c>
      <c r="D1889" s="38" t="s">
        <v>4517</v>
      </c>
      <c r="E1889" s="38"/>
      <c r="F1889" s="38" t="s">
        <v>4518</v>
      </c>
      <c r="G1889" s="38"/>
      <c r="H1889" s="38"/>
      <c r="I1889" s="44">
        <v>1.68</v>
      </c>
      <c r="J1889" s="16" t="s">
        <v>130</v>
      </c>
      <c r="N1889" s="136" t="s">
        <v>213</v>
      </c>
      <c r="O1889" s="137">
        <v>393</v>
      </c>
    </row>
    <row r="1890" spans="1:15" ht="15" customHeight="1">
      <c r="A1890" s="15" t="str">
        <f t="shared" si="41"/>
        <v>N</v>
      </c>
      <c r="B1890" s="35"/>
      <c r="C1890" s="38" t="s">
        <v>1386</v>
      </c>
      <c r="D1890" s="38" t="s">
        <v>4519</v>
      </c>
      <c r="E1890" s="38"/>
      <c r="F1890" s="38" t="s">
        <v>4520</v>
      </c>
      <c r="G1890" s="38"/>
      <c r="H1890" s="38"/>
      <c r="I1890" s="44">
        <v>4.46</v>
      </c>
      <c r="J1890" s="16" t="s">
        <v>130</v>
      </c>
      <c r="N1890" s="136" t="s">
        <v>214</v>
      </c>
      <c r="O1890" s="137">
        <v>394</v>
      </c>
    </row>
    <row r="1891" spans="1:15" ht="15" customHeight="1">
      <c r="A1891" s="15" t="str">
        <f t="shared" si="41"/>
        <v>N</v>
      </c>
      <c r="B1891" s="35"/>
      <c r="C1891" s="38" t="s">
        <v>1386</v>
      </c>
      <c r="D1891" s="38" t="s">
        <v>4521</v>
      </c>
      <c r="E1891" s="38"/>
      <c r="F1891" s="38" t="s">
        <v>4522</v>
      </c>
      <c r="G1891" s="38"/>
      <c r="H1891" s="38"/>
      <c r="I1891" s="44">
        <v>5.24</v>
      </c>
      <c r="J1891" s="16" t="s">
        <v>130</v>
      </c>
      <c r="N1891" s="136" t="s">
        <v>215</v>
      </c>
      <c r="O1891" s="137">
        <v>395</v>
      </c>
    </row>
    <row r="1892" spans="1:15" ht="15" customHeight="1">
      <c r="A1892" s="15" t="str">
        <f t="shared" si="41"/>
        <v>N</v>
      </c>
      <c r="B1892" s="35"/>
      <c r="C1892" s="38" t="s">
        <v>1386</v>
      </c>
      <c r="D1892" s="38" t="s">
        <v>4523</v>
      </c>
      <c r="E1892" s="38"/>
      <c r="F1892" s="38" t="s">
        <v>4524</v>
      </c>
      <c r="G1892" s="38"/>
      <c r="H1892" s="38"/>
      <c r="I1892" s="44">
        <v>5.15</v>
      </c>
      <c r="J1892" s="16" t="s">
        <v>130</v>
      </c>
      <c r="N1892" s="136" t="s">
        <v>216</v>
      </c>
      <c r="O1892" s="137">
        <v>396</v>
      </c>
    </row>
    <row r="1893" spans="1:15" ht="15" customHeight="1">
      <c r="A1893" s="15" t="str">
        <f t="shared" si="41"/>
        <v>N</v>
      </c>
      <c r="B1893" s="35"/>
      <c r="C1893" s="38" t="s">
        <v>1386</v>
      </c>
      <c r="D1893" s="38" t="s">
        <v>4525</v>
      </c>
      <c r="E1893" s="38"/>
      <c r="F1893" s="38" t="s">
        <v>4526</v>
      </c>
      <c r="G1893" s="38"/>
      <c r="H1893" s="38"/>
      <c r="I1893" s="44">
        <v>10.08</v>
      </c>
      <c r="J1893" s="16" t="s">
        <v>130</v>
      </c>
      <c r="N1893" s="136" t="s">
        <v>217</v>
      </c>
      <c r="O1893" s="137">
        <v>397</v>
      </c>
    </row>
    <row r="1894" spans="1:15" ht="15" customHeight="1">
      <c r="A1894" s="15" t="str">
        <f t="shared" si="41"/>
        <v>N</v>
      </c>
      <c r="B1894" s="35"/>
      <c r="C1894" s="38" t="s">
        <v>1386</v>
      </c>
      <c r="D1894" s="38" t="s">
        <v>4527</v>
      </c>
      <c r="E1894" s="38"/>
      <c r="F1894" s="38" t="s">
        <v>4528</v>
      </c>
      <c r="G1894" s="38"/>
      <c r="H1894" s="38"/>
      <c r="I1894" s="44">
        <v>5.04</v>
      </c>
      <c r="J1894" s="16" t="s">
        <v>130</v>
      </c>
      <c r="N1894" s="136" t="s">
        <v>218</v>
      </c>
      <c r="O1894" s="137">
        <v>398</v>
      </c>
    </row>
    <row r="1895" spans="1:15" ht="15" customHeight="1">
      <c r="A1895" s="15" t="str">
        <f t="shared" si="41"/>
        <v>N</v>
      </c>
      <c r="B1895" s="35"/>
      <c r="C1895" s="38" t="s">
        <v>1386</v>
      </c>
      <c r="D1895" s="38" t="s">
        <v>4529</v>
      </c>
      <c r="E1895" s="38"/>
      <c r="F1895" s="38" t="s">
        <v>4530</v>
      </c>
      <c r="G1895" s="38"/>
      <c r="H1895" s="38"/>
      <c r="I1895" s="44">
        <v>48.18</v>
      </c>
      <c r="J1895" s="16" t="s">
        <v>130</v>
      </c>
      <c r="N1895" s="136" t="s">
        <v>219</v>
      </c>
      <c r="O1895" s="137">
        <v>399</v>
      </c>
    </row>
    <row r="1896" spans="1:15" ht="15" customHeight="1">
      <c r="A1896" s="15" t="str">
        <f t="shared" si="41"/>
        <v>N</v>
      </c>
      <c r="B1896" s="35"/>
      <c r="C1896" s="38" t="s">
        <v>1386</v>
      </c>
      <c r="D1896" s="38" t="s">
        <v>4531</v>
      </c>
      <c r="E1896" s="38"/>
      <c r="F1896" s="38" t="s">
        <v>4532</v>
      </c>
      <c r="G1896" s="38"/>
      <c r="H1896" s="38"/>
      <c r="I1896" s="44">
        <v>1.94</v>
      </c>
      <c r="J1896" s="16" t="s">
        <v>130</v>
      </c>
      <c r="N1896" s="136" t="s">
        <v>220</v>
      </c>
      <c r="O1896" s="137">
        <v>400</v>
      </c>
    </row>
    <row r="1897" spans="1:15" ht="15" customHeight="1">
      <c r="A1897" s="15" t="str">
        <f t="shared" si="41"/>
        <v>N</v>
      </c>
      <c r="B1897" s="35"/>
      <c r="C1897" s="38" t="s">
        <v>1386</v>
      </c>
      <c r="D1897" s="38" t="s">
        <v>4533</v>
      </c>
      <c r="E1897" s="38"/>
      <c r="F1897" s="38" t="s">
        <v>4534</v>
      </c>
      <c r="G1897" s="38"/>
      <c r="H1897" s="38"/>
      <c r="I1897" s="44">
        <v>11.29</v>
      </c>
      <c r="J1897" s="16" t="s">
        <v>130</v>
      </c>
      <c r="N1897" s="136" t="s">
        <v>221</v>
      </c>
      <c r="O1897" s="137">
        <v>401</v>
      </c>
    </row>
    <row r="1898" spans="1:15" ht="15" customHeight="1">
      <c r="A1898" s="15" t="str">
        <f t="shared" si="41"/>
        <v>N</v>
      </c>
      <c r="B1898" s="35"/>
      <c r="C1898" s="38" t="s">
        <v>1386</v>
      </c>
      <c r="D1898" s="38" t="s">
        <v>4535</v>
      </c>
      <c r="E1898" s="38"/>
      <c r="F1898" s="38" t="s">
        <v>4536</v>
      </c>
      <c r="G1898" s="38"/>
      <c r="H1898" s="38"/>
      <c r="I1898" s="44">
        <v>5.04</v>
      </c>
      <c r="J1898" s="16" t="s">
        <v>130</v>
      </c>
      <c r="N1898" s="136" t="s">
        <v>222</v>
      </c>
      <c r="O1898" s="137">
        <v>402</v>
      </c>
    </row>
    <row r="1899" spans="1:15" ht="15" customHeight="1">
      <c r="A1899" s="15" t="str">
        <f t="shared" si="41"/>
        <v>N</v>
      </c>
      <c r="B1899" s="35"/>
      <c r="C1899" s="38" t="s">
        <v>1386</v>
      </c>
      <c r="D1899" s="38" t="s">
        <v>4537</v>
      </c>
      <c r="E1899" s="38"/>
      <c r="F1899" s="38" t="s">
        <v>4538</v>
      </c>
      <c r="G1899" s="38"/>
      <c r="H1899" s="38"/>
      <c r="I1899" s="44">
        <v>5.77</v>
      </c>
      <c r="J1899" s="16" t="s">
        <v>130</v>
      </c>
      <c r="N1899" s="136" t="s">
        <v>223</v>
      </c>
      <c r="O1899" s="137">
        <v>403</v>
      </c>
    </row>
    <row r="1900" spans="1:15" ht="15" customHeight="1">
      <c r="A1900" s="15" t="str">
        <f t="shared" si="41"/>
        <v>N</v>
      </c>
      <c r="B1900" s="35"/>
      <c r="C1900" s="38" t="s">
        <v>1386</v>
      </c>
      <c r="D1900" s="38" t="s">
        <v>4539</v>
      </c>
      <c r="E1900" s="38"/>
      <c r="F1900" s="38" t="s">
        <v>4540</v>
      </c>
      <c r="G1900" s="38"/>
      <c r="H1900" s="38"/>
      <c r="I1900" s="44">
        <v>190.47</v>
      </c>
      <c r="J1900" s="16" t="s">
        <v>130</v>
      </c>
      <c r="N1900" s="136" t="s">
        <v>224</v>
      </c>
      <c r="O1900" s="137">
        <v>404</v>
      </c>
    </row>
    <row r="1901" spans="1:15" ht="15" customHeight="1">
      <c r="A1901" s="15" t="str">
        <f t="shared" si="41"/>
        <v>N</v>
      </c>
      <c r="B1901" s="35"/>
      <c r="C1901" s="38" t="s">
        <v>1386</v>
      </c>
      <c r="D1901" s="38" t="s">
        <v>4541</v>
      </c>
      <c r="E1901" s="38"/>
      <c r="F1901" s="38" t="s">
        <v>4542</v>
      </c>
      <c r="G1901" s="38"/>
      <c r="H1901" s="38"/>
      <c r="I1901" s="44">
        <v>8.51</v>
      </c>
      <c r="J1901" s="16" t="s">
        <v>130</v>
      </c>
      <c r="N1901" s="136" t="s">
        <v>221</v>
      </c>
      <c r="O1901" s="137">
        <v>405</v>
      </c>
    </row>
    <row r="1902" spans="1:15" ht="15" customHeight="1">
      <c r="A1902" s="15" t="str">
        <f t="shared" si="41"/>
        <v>N</v>
      </c>
      <c r="B1902" s="35"/>
      <c r="C1902" s="38" t="s">
        <v>1386</v>
      </c>
      <c r="D1902" s="38" t="s">
        <v>4543</v>
      </c>
      <c r="E1902" s="38"/>
      <c r="F1902" s="38" t="s">
        <v>4544</v>
      </c>
      <c r="G1902" s="38"/>
      <c r="H1902" s="38"/>
      <c r="I1902" s="44">
        <v>5.34</v>
      </c>
      <c r="J1902" s="16" t="s">
        <v>130</v>
      </c>
      <c r="N1902" s="136" t="s">
        <v>222</v>
      </c>
      <c r="O1902" s="137">
        <v>406</v>
      </c>
    </row>
    <row r="1903" spans="1:15" ht="15" customHeight="1">
      <c r="A1903" s="15" t="str">
        <f t="shared" si="41"/>
        <v>N</v>
      </c>
      <c r="B1903" s="35"/>
      <c r="C1903" s="38" t="s">
        <v>1386</v>
      </c>
      <c r="D1903" s="38" t="s">
        <v>10199</v>
      </c>
      <c r="E1903" s="38"/>
      <c r="F1903" s="38" t="s">
        <v>10200</v>
      </c>
      <c r="G1903" s="38"/>
      <c r="H1903" s="38"/>
      <c r="I1903" s="44">
        <v>16.8</v>
      </c>
      <c r="J1903" s="16" t="s">
        <v>130</v>
      </c>
      <c r="N1903" s="136" t="s">
        <v>225</v>
      </c>
      <c r="O1903" s="137">
        <v>407</v>
      </c>
    </row>
    <row r="1904" spans="1:15" ht="15" customHeight="1">
      <c r="A1904" s="15" t="str">
        <f t="shared" si="41"/>
        <v>N</v>
      </c>
      <c r="B1904" s="35"/>
      <c r="C1904" s="38" t="s">
        <v>1386</v>
      </c>
      <c r="D1904" s="38" t="s">
        <v>4545</v>
      </c>
      <c r="E1904" s="38"/>
      <c r="F1904" s="38" t="s">
        <v>4546</v>
      </c>
      <c r="G1904" s="38"/>
      <c r="H1904" s="38"/>
      <c r="I1904" s="44">
        <v>14.85</v>
      </c>
      <c r="J1904" s="16" t="s">
        <v>130</v>
      </c>
      <c r="N1904" s="136" t="s">
        <v>226</v>
      </c>
      <c r="O1904" s="137">
        <v>408</v>
      </c>
    </row>
    <row r="1905" spans="1:15" ht="15" customHeight="1">
      <c r="A1905" s="15" t="str">
        <f t="shared" si="41"/>
        <v>N</v>
      </c>
      <c r="B1905" s="35"/>
      <c r="C1905" s="38" t="s">
        <v>1386</v>
      </c>
      <c r="D1905" s="38" t="s">
        <v>4547</v>
      </c>
      <c r="E1905" s="38"/>
      <c r="F1905" s="38" t="s">
        <v>4548</v>
      </c>
      <c r="G1905" s="38"/>
      <c r="H1905" s="38"/>
      <c r="I1905" s="44">
        <v>5.04</v>
      </c>
      <c r="J1905" s="16" t="s">
        <v>130</v>
      </c>
      <c r="N1905" s="136" t="s">
        <v>227</v>
      </c>
      <c r="O1905" s="137">
        <v>409</v>
      </c>
    </row>
    <row r="1906" spans="1:15" ht="15" customHeight="1">
      <c r="A1906" s="15" t="str">
        <f t="shared" si="41"/>
        <v>N</v>
      </c>
      <c r="B1906" s="35"/>
      <c r="C1906" s="38" t="s">
        <v>1386</v>
      </c>
      <c r="D1906" s="38" t="s">
        <v>4549</v>
      </c>
      <c r="E1906" s="38"/>
      <c r="F1906" s="38" t="s">
        <v>4550</v>
      </c>
      <c r="G1906" s="38"/>
      <c r="H1906" s="38"/>
      <c r="I1906" s="44">
        <v>8.4</v>
      </c>
      <c r="J1906" s="16" t="s">
        <v>130</v>
      </c>
      <c r="N1906" s="136" t="s">
        <v>228</v>
      </c>
      <c r="O1906" s="137">
        <v>410</v>
      </c>
    </row>
    <row r="1907" spans="1:15" ht="15" customHeight="1">
      <c r="A1907" s="15" t="str">
        <f t="shared" si="41"/>
        <v>N</v>
      </c>
      <c r="B1907" s="35"/>
      <c r="C1907" s="38" t="s">
        <v>1386</v>
      </c>
      <c r="D1907" s="38" t="s">
        <v>4551</v>
      </c>
      <c r="E1907" s="38"/>
      <c r="F1907" s="38" t="s">
        <v>4552</v>
      </c>
      <c r="G1907" s="38"/>
      <c r="H1907" s="38"/>
      <c r="I1907" s="44">
        <v>5.04</v>
      </c>
      <c r="J1907" s="16" t="s">
        <v>130</v>
      </c>
      <c r="N1907" s="136" t="s">
        <v>229</v>
      </c>
      <c r="O1907" s="137">
        <v>411</v>
      </c>
    </row>
    <row r="1908" spans="1:15" ht="15" customHeight="1">
      <c r="A1908" s="15" t="str">
        <f t="shared" si="41"/>
        <v>N</v>
      </c>
      <c r="B1908" s="35"/>
      <c r="C1908" s="38" t="s">
        <v>1386</v>
      </c>
      <c r="D1908" s="38" t="s">
        <v>4553</v>
      </c>
      <c r="E1908" s="38"/>
      <c r="F1908" s="38" t="s">
        <v>4554</v>
      </c>
      <c r="G1908" s="38"/>
      <c r="H1908" s="38"/>
      <c r="I1908" s="44">
        <v>12.28</v>
      </c>
      <c r="J1908" s="16" t="s">
        <v>130</v>
      </c>
      <c r="N1908" s="136" t="s">
        <v>230</v>
      </c>
      <c r="O1908" s="137">
        <v>412</v>
      </c>
    </row>
    <row r="1909" spans="1:15" ht="15" customHeight="1">
      <c r="A1909" s="15" t="str">
        <f t="shared" si="41"/>
        <v>N</v>
      </c>
      <c r="B1909" s="35"/>
      <c r="C1909" s="38" t="s">
        <v>1386</v>
      </c>
      <c r="D1909" s="38" t="s">
        <v>4555</v>
      </c>
      <c r="E1909" s="38"/>
      <c r="F1909" s="38" t="s">
        <v>4556</v>
      </c>
      <c r="G1909" s="38"/>
      <c r="H1909" s="38"/>
      <c r="I1909" s="44">
        <v>26.71</v>
      </c>
      <c r="J1909" s="16" t="s">
        <v>130</v>
      </c>
      <c r="N1909" s="136" t="s">
        <v>231</v>
      </c>
      <c r="O1909" s="137">
        <v>413</v>
      </c>
    </row>
    <row r="1910" spans="1:15" ht="15" customHeight="1">
      <c r="A1910" s="15" t="str">
        <f t="shared" si="41"/>
        <v>N</v>
      </c>
      <c r="B1910" s="35"/>
      <c r="C1910" s="38" t="s">
        <v>1386</v>
      </c>
      <c r="D1910" s="38" t="s">
        <v>4557</v>
      </c>
      <c r="E1910" s="38"/>
      <c r="F1910" s="38" t="s">
        <v>4558</v>
      </c>
      <c r="G1910" s="38"/>
      <c r="H1910" s="38"/>
      <c r="I1910" s="44">
        <v>16.8</v>
      </c>
      <c r="J1910" s="16" t="s">
        <v>130</v>
      </c>
      <c r="N1910" s="136" t="s">
        <v>232</v>
      </c>
      <c r="O1910" s="137">
        <v>414</v>
      </c>
    </row>
    <row r="1911" spans="1:15" ht="15" customHeight="1">
      <c r="A1911" s="15" t="str">
        <f t="shared" si="41"/>
        <v>N</v>
      </c>
      <c r="B1911" s="35"/>
      <c r="C1911" s="38" t="s">
        <v>1386</v>
      </c>
      <c r="D1911" s="38" t="s">
        <v>4559</v>
      </c>
      <c r="E1911" s="38"/>
      <c r="F1911" s="38" t="s">
        <v>4560</v>
      </c>
      <c r="G1911" s="38"/>
      <c r="H1911" s="38"/>
      <c r="I1911" s="44">
        <v>9.26</v>
      </c>
      <c r="J1911" s="16" t="s">
        <v>130</v>
      </c>
      <c r="N1911" s="136" t="s">
        <v>231</v>
      </c>
      <c r="O1911" s="137">
        <v>415</v>
      </c>
    </row>
    <row r="1912" spans="1:15" ht="15" customHeight="1">
      <c r="A1912" s="15" t="str">
        <f t="shared" si="41"/>
        <v>N</v>
      </c>
      <c r="B1912" s="35"/>
      <c r="C1912" s="38" t="s">
        <v>1386</v>
      </c>
      <c r="D1912" s="38" t="s">
        <v>4561</v>
      </c>
      <c r="E1912" s="38"/>
      <c r="F1912" s="38" t="s">
        <v>4562</v>
      </c>
      <c r="G1912" s="38"/>
      <c r="H1912" s="38"/>
      <c r="I1912" s="44">
        <v>10.58</v>
      </c>
      <c r="J1912" s="16" t="s">
        <v>130</v>
      </c>
      <c r="N1912" s="136" t="s">
        <v>233</v>
      </c>
      <c r="O1912" s="137">
        <v>416</v>
      </c>
    </row>
    <row r="1913" spans="1:15" ht="15" customHeight="1">
      <c r="A1913" s="15" t="str">
        <f t="shared" si="41"/>
        <v>N</v>
      </c>
      <c r="B1913" s="35"/>
      <c r="C1913" s="38" t="s">
        <v>1386</v>
      </c>
      <c r="D1913" s="38" t="s">
        <v>10201</v>
      </c>
      <c r="E1913" s="38"/>
      <c r="F1913" s="38" t="s">
        <v>10202</v>
      </c>
      <c r="G1913" s="38"/>
      <c r="H1913" s="38"/>
      <c r="I1913" s="44">
        <v>30.58</v>
      </c>
      <c r="J1913" s="16" t="s">
        <v>130</v>
      </c>
      <c r="N1913" s="136" t="s">
        <v>231</v>
      </c>
      <c r="O1913" s="137">
        <v>417</v>
      </c>
    </row>
    <row r="1914" spans="1:15" ht="15" customHeight="1">
      <c r="A1914" s="15" t="str">
        <f t="shared" si="41"/>
        <v>N</v>
      </c>
      <c r="B1914" s="35"/>
      <c r="C1914" s="38" t="s">
        <v>1386</v>
      </c>
      <c r="D1914" s="38" t="s">
        <v>4563</v>
      </c>
      <c r="E1914" s="38"/>
      <c r="F1914" s="38" t="s">
        <v>4564</v>
      </c>
      <c r="G1914" s="38"/>
      <c r="H1914" s="38"/>
      <c r="I1914" s="44">
        <v>2.09</v>
      </c>
      <c r="J1914" s="16" t="s">
        <v>130</v>
      </c>
      <c r="N1914" s="136" t="s">
        <v>234</v>
      </c>
      <c r="O1914" s="137">
        <v>418</v>
      </c>
    </row>
    <row r="1915" spans="1:15" ht="15" customHeight="1">
      <c r="A1915" s="15" t="str">
        <f t="shared" si="41"/>
        <v>N</v>
      </c>
      <c r="B1915" s="35"/>
      <c r="C1915" s="38" t="s">
        <v>1386</v>
      </c>
      <c r="D1915" s="38" t="s">
        <v>4565</v>
      </c>
      <c r="E1915" s="38"/>
      <c r="F1915" s="38" t="s">
        <v>4566</v>
      </c>
      <c r="G1915" s="38"/>
      <c r="H1915" s="38"/>
      <c r="I1915" s="44">
        <v>20.88</v>
      </c>
      <c r="J1915" s="16" t="s">
        <v>130</v>
      </c>
      <c r="N1915" s="136" t="s">
        <v>235</v>
      </c>
      <c r="O1915" s="137">
        <v>419</v>
      </c>
    </row>
    <row r="1916" spans="1:15" ht="15" customHeight="1">
      <c r="A1916" s="15" t="str">
        <f t="shared" si="41"/>
        <v>N</v>
      </c>
      <c r="B1916" s="35"/>
      <c r="C1916" s="38" t="s">
        <v>1386</v>
      </c>
      <c r="D1916" s="38" t="s">
        <v>4567</v>
      </c>
      <c r="E1916" s="38"/>
      <c r="F1916" s="38" t="s">
        <v>4568</v>
      </c>
      <c r="G1916" s="38"/>
      <c r="H1916" s="38"/>
      <c r="I1916" s="44">
        <v>5.25</v>
      </c>
      <c r="J1916" s="16" t="s">
        <v>130</v>
      </c>
      <c r="N1916" s="136" t="s">
        <v>236</v>
      </c>
      <c r="O1916" s="137">
        <v>420</v>
      </c>
    </row>
    <row r="1917" spans="1:15" ht="15" customHeight="1">
      <c r="A1917" s="15" t="str">
        <f t="shared" si="41"/>
        <v>N</v>
      </c>
      <c r="B1917" s="35"/>
      <c r="C1917" s="38" t="s">
        <v>1386</v>
      </c>
      <c r="D1917" s="38" t="s">
        <v>4569</v>
      </c>
      <c r="E1917" s="38"/>
      <c r="F1917" s="38" t="s">
        <v>4570</v>
      </c>
      <c r="G1917" s="38"/>
      <c r="H1917" s="38"/>
      <c r="I1917" s="44">
        <v>5.3</v>
      </c>
      <c r="J1917" s="16" t="s">
        <v>130</v>
      </c>
      <c r="N1917" s="136" t="s">
        <v>237</v>
      </c>
      <c r="O1917" s="137">
        <v>421</v>
      </c>
    </row>
    <row r="1918" spans="1:15" ht="15" customHeight="1">
      <c r="A1918" s="15" t="str">
        <f t="shared" si="41"/>
        <v>N</v>
      </c>
      <c r="B1918" s="35"/>
      <c r="C1918" s="38" t="s">
        <v>1386</v>
      </c>
      <c r="D1918" s="38" t="s">
        <v>4571</v>
      </c>
      <c r="E1918" s="38"/>
      <c r="F1918" s="38" t="s">
        <v>4572</v>
      </c>
      <c r="G1918" s="38"/>
      <c r="H1918" s="38"/>
      <c r="I1918" s="44">
        <v>3.36</v>
      </c>
      <c r="J1918" s="16" t="s">
        <v>130</v>
      </c>
      <c r="N1918" s="138" t="s">
        <v>585</v>
      </c>
      <c r="O1918" s="137">
        <v>422</v>
      </c>
    </row>
    <row r="1919" spans="1:15" ht="15" customHeight="1">
      <c r="A1919" s="15" t="str">
        <f t="shared" si="41"/>
        <v>N</v>
      </c>
      <c r="B1919" s="35"/>
      <c r="C1919" s="38" t="s">
        <v>1386</v>
      </c>
      <c r="D1919" s="38" t="s">
        <v>4573</v>
      </c>
      <c r="E1919" s="38"/>
      <c r="F1919" s="38" t="s">
        <v>4574</v>
      </c>
      <c r="G1919" s="38"/>
      <c r="H1919" s="38"/>
      <c r="I1919" s="44">
        <v>2.9</v>
      </c>
      <c r="J1919" s="16" t="s">
        <v>130</v>
      </c>
      <c r="N1919" s="136" t="s">
        <v>238</v>
      </c>
      <c r="O1919" s="137">
        <v>423</v>
      </c>
    </row>
    <row r="1920" spans="1:15" ht="15" customHeight="1">
      <c r="A1920" s="15" t="str">
        <f t="shared" si="41"/>
        <v>N</v>
      </c>
      <c r="B1920" s="35"/>
      <c r="C1920" s="38" t="s">
        <v>1386</v>
      </c>
      <c r="D1920" s="38" t="s">
        <v>4575</v>
      </c>
      <c r="E1920" s="38"/>
      <c r="F1920" s="38" t="s">
        <v>4576</v>
      </c>
      <c r="G1920" s="38"/>
      <c r="H1920" s="38"/>
      <c r="I1920" s="44">
        <v>165.95</v>
      </c>
      <c r="J1920" s="16" t="s">
        <v>130</v>
      </c>
      <c r="N1920" s="136" t="s">
        <v>239</v>
      </c>
      <c r="O1920" s="137">
        <v>424</v>
      </c>
    </row>
    <row r="1921" spans="1:15" ht="15" customHeight="1">
      <c r="A1921" s="15" t="str">
        <f t="shared" si="41"/>
        <v>N</v>
      </c>
      <c r="B1921" s="35"/>
      <c r="C1921" s="38" t="s">
        <v>1386</v>
      </c>
      <c r="D1921" s="38" t="s">
        <v>4577</v>
      </c>
      <c r="E1921" s="38"/>
      <c r="F1921" s="38" t="s">
        <v>4578</v>
      </c>
      <c r="G1921" s="38"/>
      <c r="H1921" s="38"/>
      <c r="I1921" s="44">
        <v>12.08</v>
      </c>
      <c r="J1921" s="16" t="s">
        <v>130</v>
      </c>
      <c r="N1921" s="138" t="s">
        <v>586</v>
      </c>
      <c r="O1921" s="139">
        <v>425</v>
      </c>
    </row>
    <row r="1922" spans="1:15" ht="15" customHeight="1">
      <c r="A1922" s="15" t="str">
        <f t="shared" si="41"/>
        <v>N</v>
      </c>
      <c r="B1922" s="35"/>
      <c r="C1922" s="38" t="s">
        <v>1386</v>
      </c>
      <c r="D1922" s="38" t="s">
        <v>4579</v>
      </c>
      <c r="E1922" s="38"/>
      <c r="F1922" s="38" t="s">
        <v>4580</v>
      </c>
      <c r="G1922" s="38"/>
      <c r="H1922" s="38"/>
      <c r="I1922" s="44">
        <v>11.71</v>
      </c>
      <c r="J1922" s="16" t="s">
        <v>130</v>
      </c>
      <c r="N1922" s="136" t="s">
        <v>240</v>
      </c>
      <c r="O1922" s="137">
        <v>426</v>
      </c>
    </row>
    <row r="1923" spans="1:15" ht="15" customHeight="1">
      <c r="A1923" s="15" t="str">
        <f t="shared" si="41"/>
        <v>N</v>
      </c>
      <c r="B1923" s="35"/>
      <c r="C1923" s="38" t="s">
        <v>1386</v>
      </c>
      <c r="D1923" s="38" t="s">
        <v>4581</v>
      </c>
      <c r="E1923" s="38"/>
      <c r="F1923" s="38" t="s">
        <v>4582</v>
      </c>
      <c r="G1923" s="38"/>
      <c r="H1923" s="38"/>
      <c r="I1923" s="44">
        <v>53.8</v>
      </c>
      <c r="J1923" s="16" t="s">
        <v>130</v>
      </c>
      <c r="N1923" s="136" t="s">
        <v>241</v>
      </c>
      <c r="O1923" s="137">
        <v>427</v>
      </c>
    </row>
    <row r="1924" spans="1:15" ht="15" customHeight="1">
      <c r="A1924" s="15" t="str">
        <f t="shared" si="41"/>
        <v>N</v>
      </c>
      <c r="B1924" s="35"/>
      <c r="C1924" s="38" t="s">
        <v>1386</v>
      </c>
      <c r="D1924" s="38" t="s">
        <v>4583</v>
      </c>
      <c r="E1924" s="38"/>
      <c r="F1924" s="38" t="s">
        <v>4584</v>
      </c>
      <c r="G1924" s="38"/>
      <c r="H1924" s="38"/>
      <c r="I1924" s="44">
        <v>168.75</v>
      </c>
      <c r="J1924" s="16" t="s">
        <v>130</v>
      </c>
      <c r="N1924" s="138" t="s">
        <v>587</v>
      </c>
      <c r="O1924" s="137">
        <v>428</v>
      </c>
    </row>
    <row r="1925" spans="1:15" ht="15" customHeight="1">
      <c r="A1925" s="15" t="str">
        <f t="shared" si="41"/>
        <v>N</v>
      </c>
      <c r="B1925" s="35"/>
      <c r="C1925" s="38" t="s">
        <v>1386</v>
      </c>
      <c r="D1925" s="38" t="s">
        <v>4585</v>
      </c>
      <c r="E1925" s="38"/>
      <c r="F1925" s="38" t="s">
        <v>4586</v>
      </c>
      <c r="G1925" s="38"/>
      <c r="H1925" s="38"/>
      <c r="I1925" s="44">
        <v>1.68</v>
      </c>
      <c r="J1925" s="16" t="s">
        <v>130</v>
      </c>
      <c r="N1925" s="136" t="s">
        <v>242</v>
      </c>
      <c r="O1925" s="137">
        <v>429</v>
      </c>
    </row>
    <row r="1926" spans="1:15" ht="15" customHeight="1">
      <c r="A1926" s="15" t="str">
        <f t="shared" si="41"/>
        <v>N</v>
      </c>
      <c r="B1926" s="35"/>
      <c r="C1926" s="38" t="s">
        <v>1386</v>
      </c>
      <c r="D1926" s="38" t="s">
        <v>4587</v>
      </c>
      <c r="E1926" s="38"/>
      <c r="F1926" s="38" t="s">
        <v>4588</v>
      </c>
      <c r="G1926" s="38"/>
      <c r="H1926" s="38"/>
      <c r="I1926" s="44">
        <v>27.45</v>
      </c>
      <c r="J1926" s="16" t="s">
        <v>130</v>
      </c>
      <c r="N1926" s="136" t="s">
        <v>243</v>
      </c>
      <c r="O1926" s="137">
        <v>430</v>
      </c>
    </row>
    <row r="1927" spans="1:15" ht="15" customHeight="1">
      <c r="A1927" s="15" t="str">
        <f t="shared" si="41"/>
        <v>N</v>
      </c>
      <c r="B1927" s="35"/>
      <c r="C1927" s="38" t="s">
        <v>1386</v>
      </c>
      <c r="D1927" s="38" t="s">
        <v>4589</v>
      </c>
      <c r="E1927" s="38"/>
      <c r="F1927" s="38" t="s">
        <v>4590</v>
      </c>
      <c r="G1927" s="38"/>
      <c r="H1927" s="38"/>
      <c r="I1927" s="44">
        <v>21.56</v>
      </c>
      <c r="J1927" s="16" t="s">
        <v>130</v>
      </c>
      <c r="N1927" s="138" t="s">
        <v>588</v>
      </c>
      <c r="O1927" s="137">
        <v>431</v>
      </c>
    </row>
    <row r="1928" spans="1:15" ht="15" customHeight="1">
      <c r="A1928" s="15" t="str">
        <f t="shared" si="41"/>
        <v>N</v>
      </c>
      <c r="B1928" s="35"/>
      <c r="C1928" s="38" t="s">
        <v>1386</v>
      </c>
      <c r="D1928" s="38" t="s">
        <v>4591</v>
      </c>
      <c r="E1928" s="38"/>
      <c r="F1928" s="38" t="s">
        <v>4592</v>
      </c>
      <c r="G1928" s="38"/>
      <c r="H1928" s="38"/>
      <c r="I1928" s="44">
        <v>5.04</v>
      </c>
      <c r="J1928" s="16" t="s">
        <v>130</v>
      </c>
      <c r="N1928" s="136" t="s">
        <v>244</v>
      </c>
      <c r="O1928" s="137">
        <v>432</v>
      </c>
    </row>
    <row r="1929" spans="1:15" ht="15" customHeight="1">
      <c r="A1929" s="15" t="str">
        <f t="shared" si="41"/>
        <v>N</v>
      </c>
      <c r="B1929" s="35"/>
      <c r="C1929" s="38" t="s">
        <v>1386</v>
      </c>
      <c r="D1929" s="38" t="s">
        <v>4593</v>
      </c>
      <c r="E1929" s="38"/>
      <c r="F1929" s="38" t="s">
        <v>4594</v>
      </c>
      <c r="G1929" s="38"/>
      <c r="H1929" s="38"/>
      <c r="I1929" s="44">
        <v>90.73</v>
      </c>
      <c r="J1929" s="16" t="s">
        <v>130</v>
      </c>
      <c r="N1929" s="136" t="s">
        <v>245</v>
      </c>
      <c r="O1929" s="137">
        <v>433</v>
      </c>
    </row>
    <row r="1930" spans="1:15" ht="15" customHeight="1">
      <c r="A1930" s="15" t="str">
        <f t="shared" si="41"/>
        <v>N</v>
      </c>
      <c r="B1930" s="35"/>
      <c r="C1930" s="38" t="s">
        <v>1386</v>
      </c>
      <c r="D1930" s="38" t="s">
        <v>4595</v>
      </c>
      <c r="E1930" s="38"/>
      <c r="F1930" s="38" t="s">
        <v>4596</v>
      </c>
      <c r="G1930" s="38"/>
      <c r="H1930" s="38"/>
      <c r="I1930" s="44">
        <v>2.33</v>
      </c>
      <c r="J1930" s="16" t="s">
        <v>130</v>
      </c>
      <c r="N1930" s="136" t="s">
        <v>246</v>
      </c>
      <c r="O1930" s="137">
        <v>434</v>
      </c>
    </row>
    <row r="1931" spans="1:15" ht="15" customHeight="1">
      <c r="A1931" s="15" t="str">
        <f t="shared" si="41"/>
        <v>N</v>
      </c>
      <c r="B1931" s="35"/>
      <c r="C1931" s="38" t="s">
        <v>1386</v>
      </c>
      <c r="D1931" s="38" t="s">
        <v>4597</v>
      </c>
      <c r="E1931" s="38"/>
      <c r="F1931" s="38" t="s">
        <v>4598</v>
      </c>
      <c r="G1931" s="38"/>
      <c r="H1931" s="38"/>
      <c r="I1931" s="44">
        <v>0.79</v>
      </c>
      <c r="J1931" s="16" t="s">
        <v>130</v>
      </c>
      <c r="N1931" s="136" t="s">
        <v>247</v>
      </c>
      <c r="O1931" s="137">
        <v>435</v>
      </c>
    </row>
    <row r="1932" spans="1:15" ht="15" customHeight="1">
      <c r="A1932" s="15" t="str">
        <f t="shared" si="41"/>
        <v>N</v>
      </c>
      <c r="B1932" s="35"/>
      <c r="C1932" s="38" t="s">
        <v>1386</v>
      </c>
      <c r="D1932" s="38" t="s">
        <v>4599</v>
      </c>
      <c r="E1932" s="38"/>
      <c r="F1932" s="38" t="s">
        <v>4600</v>
      </c>
      <c r="G1932" s="38"/>
      <c r="H1932" s="38"/>
      <c r="I1932" s="44">
        <v>7.16</v>
      </c>
      <c r="J1932" s="16" t="s">
        <v>130</v>
      </c>
      <c r="N1932" s="136" t="s">
        <v>248</v>
      </c>
      <c r="O1932" s="137">
        <v>436</v>
      </c>
    </row>
    <row r="1933" spans="1:15" ht="15" customHeight="1">
      <c r="A1933" s="15" t="str">
        <f t="shared" si="41"/>
        <v>N</v>
      </c>
      <c r="B1933" s="35"/>
      <c r="C1933" s="38" t="s">
        <v>1386</v>
      </c>
      <c r="D1933" s="38" t="s">
        <v>4601</v>
      </c>
      <c r="E1933" s="38"/>
      <c r="F1933" s="38" t="s">
        <v>4602</v>
      </c>
      <c r="G1933" s="38"/>
      <c r="H1933" s="38"/>
      <c r="I1933" s="44">
        <v>35.28</v>
      </c>
      <c r="J1933" s="16" t="s">
        <v>130</v>
      </c>
      <c r="N1933" s="136" t="s">
        <v>249</v>
      </c>
      <c r="O1933" s="137">
        <v>437</v>
      </c>
    </row>
    <row r="1934" spans="1:15" ht="15" customHeight="1">
      <c r="A1934" s="15" t="str">
        <f t="shared" si="41"/>
        <v>N</v>
      </c>
      <c r="B1934" s="35"/>
      <c r="C1934" s="38" t="s">
        <v>1386</v>
      </c>
      <c r="D1934" s="38" t="s">
        <v>4603</v>
      </c>
      <c r="E1934" s="38"/>
      <c r="F1934" s="38" t="s">
        <v>4604</v>
      </c>
      <c r="G1934" s="38"/>
      <c r="H1934" s="38"/>
      <c r="I1934" s="44">
        <v>3.53</v>
      </c>
      <c r="J1934" s="16" t="s">
        <v>130</v>
      </c>
      <c r="N1934" s="136" t="s">
        <v>250</v>
      </c>
      <c r="O1934" s="137">
        <v>438</v>
      </c>
    </row>
    <row r="1935" spans="1:15" ht="15" customHeight="1">
      <c r="A1935" s="15" t="str">
        <f t="shared" si="41"/>
        <v>N</v>
      </c>
      <c r="B1935" s="35"/>
      <c r="C1935" s="38" t="s">
        <v>1386</v>
      </c>
      <c r="D1935" s="38" t="s">
        <v>4605</v>
      </c>
      <c r="E1935" s="38"/>
      <c r="F1935" s="38" t="s">
        <v>4606</v>
      </c>
      <c r="G1935" s="38"/>
      <c r="H1935" s="38"/>
      <c r="I1935" s="44">
        <v>2.72</v>
      </c>
      <c r="J1935" s="16" t="s">
        <v>130</v>
      </c>
      <c r="N1935" s="136" t="s">
        <v>251</v>
      </c>
      <c r="O1935" s="137">
        <v>439</v>
      </c>
    </row>
    <row r="1936" spans="1:15" ht="15" customHeight="1">
      <c r="A1936" s="15" t="str">
        <f t="shared" si="41"/>
        <v>N</v>
      </c>
      <c r="B1936" s="35"/>
      <c r="C1936" s="38" t="s">
        <v>1386</v>
      </c>
      <c r="D1936" s="38" t="s">
        <v>4607</v>
      </c>
      <c r="E1936" s="38"/>
      <c r="F1936" s="38" t="s">
        <v>4608</v>
      </c>
      <c r="G1936" s="38"/>
      <c r="H1936" s="38"/>
      <c r="I1936" s="44">
        <v>6.91</v>
      </c>
      <c r="J1936" s="16" t="s">
        <v>130</v>
      </c>
      <c r="N1936" s="136" t="s">
        <v>252</v>
      </c>
      <c r="O1936" s="137">
        <v>440</v>
      </c>
    </row>
    <row r="1937" spans="1:15" ht="15" customHeight="1">
      <c r="A1937" s="15" t="str">
        <f t="shared" si="41"/>
        <v>N</v>
      </c>
      <c r="B1937" s="35"/>
      <c r="C1937" s="38" t="s">
        <v>1386</v>
      </c>
      <c r="D1937" s="38" t="s">
        <v>4609</v>
      </c>
      <c r="E1937" s="38"/>
      <c r="F1937" s="38" t="s">
        <v>4610</v>
      </c>
      <c r="G1937" s="38"/>
      <c r="H1937" s="38"/>
      <c r="I1937" s="44">
        <v>3.95</v>
      </c>
      <c r="J1937" s="16" t="s">
        <v>130</v>
      </c>
      <c r="N1937" s="136" t="s">
        <v>253</v>
      </c>
      <c r="O1937" s="137">
        <v>441</v>
      </c>
    </row>
    <row r="1938" spans="1:15" ht="15" customHeight="1">
      <c r="A1938" s="15" t="str">
        <f t="shared" si="41"/>
        <v>N</v>
      </c>
      <c r="B1938" s="35"/>
      <c r="C1938" s="38" t="s">
        <v>1386</v>
      </c>
      <c r="D1938" s="38" t="s">
        <v>4611</v>
      </c>
      <c r="E1938" s="38"/>
      <c r="F1938" s="38" t="s">
        <v>4612</v>
      </c>
      <c r="G1938" s="38"/>
      <c r="H1938" s="38"/>
      <c r="I1938" s="44">
        <v>2.87</v>
      </c>
      <c r="J1938" s="16" t="s">
        <v>130</v>
      </c>
      <c r="N1938" s="136" t="s">
        <v>254</v>
      </c>
      <c r="O1938" s="137">
        <v>442</v>
      </c>
    </row>
    <row r="1939" spans="1:15" ht="15" customHeight="1">
      <c r="A1939" s="15" t="str">
        <f t="shared" si="41"/>
        <v>N</v>
      </c>
      <c r="B1939" s="35"/>
      <c r="C1939" s="38" t="s">
        <v>1386</v>
      </c>
      <c r="D1939" s="38" t="s">
        <v>4613</v>
      </c>
      <c r="E1939" s="38"/>
      <c r="F1939" s="38" t="s">
        <v>4614</v>
      </c>
      <c r="G1939" s="38"/>
      <c r="H1939" s="38"/>
      <c r="I1939" s="44">
        <v>5.04</v>
      </c>
      <c r="J1939" s="16" t="s">
        <v>130</v>
      </c>
      <c r="N1939" s="136" t="s">
        <v>255</v>
      </c>
      <c r="O1939" s="137">
        <v>443</v>
      </c>
    </row>
    <row r="1940" spans="1:15" ht="15" customHeight="1">
      <c r="A1940" s="15" t="str">
        <f t="shared" si="41"/>
        <v>N</v>
      </c>
      <c r="B1940" s="35"/>
      <c r="C1940" s="38" t="s">
        <v>1386</v>
      </c>
      <c r="D1940" s="38" t="s">
        <v>4615</v>
      </c>
      <c r="E1940" s="38"/>
      <c r="F1940" s="38" t="s">
        <v>4616</v>
      </c>
      <c r="G1940" s="38"/>
      <c r="H1940" s="38"/>
      <c r="I1940" s="44">
        <v>14.99</v>
      </c>
      <c r="J1940" s="16" t="s">
        <v>130</v>
      </c>
      <c r="N1940" s="136" t="s">
        <v>211</v>
      </c>
      <c r="O1940" s="137">
        <v>444</v>
      </c>
    </row>
    <row r="1941" spans="1:15" ht="15" customHeight="1">
      <c r="A1941" s="15" t="str">
        <f t="shared" si="41"/>
        <v>N</v>
      </c>
      <c r="B1941" s="35"/>
      <c r="C1941" s="38" t="s">
        <v>1386</v>
      </c>
      <c r="D1941" s="38" t="s">
        <v>4617</v>
      </c>
      <c r="E1941" s="38"/>
      <c r="F1941" s="38" t="s">
        <v>4618</v>
      </c>
      <c r="G1941" s="38"/>
      <c r="H1941" s="38"/>
      <c r="I1941" s="44">
        <v>45.99</v>
      </c>
      <c r="J1941" s="16" t="s">
        <v>130</v>
      </c>
      <c r="N1941" s="136" t="s">
        <v>256</v>
      </c>
      <c r="O1941" s="137">
        <v>445</v>
      </c>
    </row>
    <row r="1942" spans="1:15" ht="15" customHeight="1">
      <c r="A1942" s="15" t="str">
        <f t="shared" si="41"/>
        <v>N</v>
      </c>
      <c r="B1942" s="35"/>
      <c r="C1942" s="38" t="s">
        <v>1386</v>
      </c>
      <c r="D1942" s="38" t="s">
        <v>4619</v>
      </c>
      <c r="E1942" s="38"/>
      <c r="F1942" s="38" t="s">
        <v>4620</v>
      </c>
      <c r="G1942" s="38"/>
      <c r="H1942" s="38"/>
      <c r="I1942" s="44">
        <v>12.04</v>
      </c>
      <c r="J1942" s="16" t="s">
        <v>130</v>
      </c>
      <c r="N1942" s="136" t="s">
        <v>257</v>
      </c>
      <c r="O1942" s="137">
        <v>511</v>
      </c>
    </row>
    <row r="1943" spans="1:15" ht="15" customHeight="1">
      <c r="A1943" s="15" t="str">
        <f t="shared" si="41"/>
        <v>N</v>
      </c>
      <c r="B1943" s="35"/>
      <c r="C1943" s="38" t="s">
        <v>1386</v>
      </c>
      <c r="D1943" s="38" t="s">
        <v>4621</v>
      </c>
      <c r="E1943" s="38"/>
      <c r="F1943" s="38" t="s">
        <v>4622</v>
      </c>
      <c r="G1943" s="38"/>
      <c r="H1943" s="38"/>
      <c r="I1943" s="44">
        <v>3.43</v>
      </c>
      <c r="J1943" s="16" t="s">
        <v>130</v>
      </c>
      <c r="N1943" s="136" t="s">
        <v>258</v>
      </c>
      <c r="O1943" s="137">
        <v>512</v>
      </c>
    </row>
    <row r="1944" spans="1:15" ht="15" customHeight="1">
      <c r="A1944" s="15" t="str">
        <f t="shared" si="41"/>
        <v>N</v>
      </c>
      <c r="B1944" s="35"/>
      <c r="C1944" s="38" t="s">
        <v>1386</v>
      </c>
      <c r="D1944" s="38" t="s">
        <v>4623</v>
      </c>
      <c r="E1944" s="38"/>
      <c r="F1944" s="38" t="s">
        <v>4624</v>
      </c>
      <c r="G1944" s="38"/>
      <c r="H1944" s="38"/>
      <c r="I1944" s="44">
        <v>5.04</v>
      </c>
      <c r="J1944" s="16" t="s">
        <v>130</v>
      </c>
      <c r="N1944" s="136" t="s">
        <v>259</v>
      </c>
      <c r="O1944" s="137">
        <v>513</v>
      </c>
    </row>
    <row r="1945" spans="1:15" ht="15" customHeight="1">
      <c r="A1945" s="15" t="str">
        <f t="shared" ref="A1945:A2008" si="42">IFERROR((VLOOKUP(J1945,N:O,2,0)),0)</f>
        <v>N</v>
      </c>
      <c r="B1945" s="35"/>
      <c r="C1945" s="38" t="s">
        <v>1386</v>
      </c>
      <c r="D1945" s="38" t="s">
        <v>4625</v>
      </c>
      <c r="E1945" s="38"/>
      <c r="F1945" s="38" t="s">
        <v>4626</v>
      </c>
      <c r="G1945" s="38"/>
      <c r="H1945" s="38"/>
      <c r="I1945" s="44">
        <v>6.84</v>
      </c>
      <c r="J1945" s="16" t="s">
        <v>130</v>
      </c>
      <c r="N1945" s="136" t="s">
        <v>260</v>
      </c>
      <c r="O1945" s="137">
        <v>514</v>
      </c>
    </row>
    <row r="1946" spans="1:15" ht="15" customHeight="1">
      <c r="A1946" s="15" t="str">
        <f t="shared" si="42"/>
        <v>N</v>
      </c>
      <c r="B1946" s="35"/>
      <c r="C1946" s="38" t="s">
        <v>1386</v>
      </c>
      <c r="D1946" s="38" t="s">
        <v>4627</v>
      </c>
      <c r="E1946" s="38"/>
      <c r="F1946" s="38" t="s">
        <v>4628</v>
      </c>
      <c r="G1946" s="38"/>
      <c r="H1946" s="38"/>
      <c r="I1946" s="44">
        <v>12.77</v>
      </c>
      <c r="J1946" s="16" t="s">
        <v>130</v>
      </c>
      <c r="N1946" s="136" t="s">
        <v>261</v>
      </c>
      <c r="O1946" s="137">
        <v>515</v>
      </c>
    </row>
    <row r="1947" spans="1:15" ht="15" customHeight="1">
      <c r="A1947" s="15" t="str">
        <f t="shared" si="42"/>
        <v>N</v>
      </c>
      <c r="B1947" s="35"/>
      <c r="C1947" s="38" t="s">
        <v>1386</v>
      </c>
      <c r="D1947" s="38" t="s">
        <v>4629</v>
      </c>
      <c r="E1947" s="38"/>
      <c r="F1947" s="38" t="s">
        <v>4630</v>
      </c>
      <c r="G1947" s="38"/>
      <c r="H1947" s="38"/>
      <c r="I1947" s="44">
        <v>5.04</v>
      </c>
      <c r="J1947" s="16" t="s">
        <v>130</v>
      </c>
      <c r="N1947" s="136" t="s">
        <v>262</v>
      </c>
      <c r="O1947" s="137">
        <v>516</v>
      </c>
    </row>
    <row r="1948" spans="1:15" ht="15" customHeight="1">
      <c r="A1948" s="15" t="str">
        <f t="shared" si="42"/>
        <v>N</v>
      </c>
      <c r="B1948" s="35"/>
      <c r="C1948" s="38" t="s">
        <v>1386</v>
      </c>
      <c r="D1948" s="38" t="s">
        <v>4631</v>
      </c>
      <c r="E1948" s="38"/>
      <c r="F1948" s="38" t="s">
        <v>4632</v>
      </c>
      <c r="G1948" s="38"/>
      <c r="H1948" s="38"/>
      <c r="I1948" s="44">
        <v>1.68</v>
      </c>
      <c r="J1948" s="16" t="s">
        <v>130</v>
      </c>
      <c r="N1948" s="136" t="s">
        <v>263</v>
      </c>
      <c r="O1948" s="137">
        <v>517</v>
      </c>
    </row>
    <row r="1949" spans="1:15" ht="15" customHeight="1">
      <c r="A1949" s="15" t="str">
        <f t="shared" si="42"/>
        <v>N</v>
      </c>
      <c r="B1949" s="35"/>
      <c r="C1949" s="38" t="s">
        <v>1386</v>
      </c>
      <c r="D1949" s="38" t="s">
        <v>4633</v>
      </c>
      <c r="E1949" s="38"/>
      <c r="F1949" s="38" t="s">
        <v>4634</v>
      </c>
      <c r="G1949" s="38"/>
      <c r="H1949" s="38"/>
      <c r="I1949" s="44">
        <v>36.56</v>
      </c>
      <c r="J1949" s="16" t="s">
        <v>130</v>
      </c>
      <c r="N1949" s="136" t="s">
        <v>264</v>
      </c>
      <c r="O1949" s="137">
        <v>518</v>
      </c>
    </row>
    <row r="1950" spans="1:15" ht="15" customHeight="1">
      <c r="A1950" s="15" t="str">
        <f t="shared" si="42"/>
        <v>N</v>
      </c>
      <c r="B1950" s="35"/>
      <c r="C1950" s="38" t="s">
        <v>1386</v>
      </c>
      <c r="D1950" s="38" t="s">
        <v>4635</v>
      </c>
      <c r="E1950" s="38"/>
      <c r="F1950" s="38" t="s">
        <v>4636</v>
      </c>
      <c r="G1950" s="38"/>
      <c r="H1950" s="38"/>
      <c r="I1950" s="44">
        <v>10.91</v>
      </c>
      <c r="J1950" s="16" t="s">
        <v>130</v>
      </c>
      <c r="N1950" s="136" t="s">
        <v>265</v>
      </c>
      <c r="O1950" s="137">
        <v>519</v>
      </c>
    </row>
    <row r="1951" spans="1:15" ht="15" customHeight="1">
      <c r="A1951" s="15" t="str">
        <f t="shared" si="42"/>
        <v>N</v>
      </c>
      <c r="B1951" s="35"/>
      <c r="C1951" s="38" t="s">
        <v>1386</v>
      </c>
      <c r="D1951" s="38" t="s">
        <v>4637</v>
      </c>
      <c r="E1951" s="38"/>
      <c r="F1951" s="38" t="s">
        <v>4638</v>
      </c>
      <c r="G1951" s="38"/>
      <c r="H1951" s="38"/>
      <c r="I1951" s="44">
        <v>24.79</v>
      </c>
      <c r="J1951" s="16" t="s">
        <v>130</v>
      </c>
      <c r="N1951" s="136" t="s">
        <v>266</v>
      </c>
      <c r="O1951" s="137">
        <v>520</v>
      </c>
    </row>
    <row r="1952" spans="1:15" ht="15" customHeight="1">
      <c r="A1952" s="15" t="str">
        <f t="shared" si="42"/>
        <v>N</v>
      </c>
      <c r="B1952" s="35"/>
      <c r="C1952" s="38" t="s">
        <v>1386</v>
      </c>
      <c r="D1952" s="38" t="s">
        <v>4639</v>
      </c>
      <c r="E1952" s="38"/>
      <c r="F1952" s="38" t="s">
        <v>4640</v>
      </c>
      <c r="G1952" s="38"/>
      <c r="H1952" s="38"/>
      <c r="I1952" s="44">
        <v>67.52</v>
      </c>
      <c r="J1952" s="16" t="s">
        <v>130</v>
      </c>
      <c r="N1952" s="136" t="s">
        <v>267</v>
      </c>
      <c r="O1952" s="137">
        <v>521</v>
      </c>
    </row>
    <row r="1953" spans="1:15" ht="15" customHeight="1">
      <c r="A1953" s="15" t="str">
        <f t="shared" si="42"/>
        <v>N</v>
      </c>
      <c r="B1953" s="35"/>
      <c r="C1953" s="38" t="s">
        <v>1386</v>
      </c>
      <c r="D1953" s="38" t="s">
        <v>10203</v>
      </c>
      <c r="E1953" s="38"/>
      <c r="F1953" s="38" t="s">
        <v>10204</v>
      </c>
      <c r="G1953" s="38"/>
      <c r="H1953" s="38"/>
      <c r="I1953" s="44">
        <v>9.39</v>
      </c>
      <c r="J1953" s="16" t="s">
        <v>130</v>
      </c>
      <c r="N1953" s="136" t="s">
        <v>268</v>
      </c>
      <c r="O1953" s="137">
        <v>522</v>
      </c>
    </row>
    <row r="1954" spans="1:15" ht="15" customHeight="1">
      <c r="A1954" s="15" t="str">
        <f t="shared" si="42"/>
        <v>N</v>
      </c>
      <c r="B1954" s="35"/>
      <c r="C1954" s="38" t="s">
        <v>1386</v>
      </c>
      <c r="D1954" s="38" t="s">
        <v>4641</v>
      </c>
      <c r="E1954" s="38"/>
      <c r="F1954" s="38" t="s">
        <v>4642</v>
      </c>
      <c r="G1954" s="38"/>
      <c r="H1954" s="38"/>
      <c r="I1954" s="44">
        <v>5.04</v>
      </c>
      <c r="J1954" s="16" t="s">
        <v>130</v>
      </c>
      <c r="N1954" s="136" t="s">
        <v>269</v>
      </c>
      <c r="O1954" s="137">
        <v>523</v>
      </c>
    </row>
    <row r="1955" spans="1:15" ht="15" customHeight="1">
      <c r="A1955" s="15" t="str">
        <f t="shared" si="42"/>
        <v>N</v>
      </c>
      <c r="B1955" s="35"/>
      <c r="C1955" s="38" t="s">
        <v>1386</v>
      </c>
      <c r="D1955" s="38" t="s">
        <v>4643</v>
      </c>
      <c r="E1955" s="38"/>
      <c r="F1955" s="38" t="s">
        <v>4644</v>
      </c>
      <c r="G1955" s="38"/>
      <c r="H1955" s="38"/>
      <c r="I1955" s="44">
        <v>4.5199999999999996</v>
      </c>
      <c r="J1955" s="16" t="s">
        <v>130</v>
      </c>
      <c r="N1955" s="136" t="s">
        <v>270</v>
      </c>
      <c r="O1955" s="137">
        <v>524</v>
      </c>
    </row>
    <row r="1956" spans="1:15" ht="15" customHeight="1">
      <c r="A1956" s="15" t="str">
        <f t="shared" si="42"/>
        <v>N</v>
      </c>
      <c r="B1956" s="35"/>
      <c r="C1956" s="38" t="s">
        <v>1386</v>
      </c>
      <c r="D1956" s="38" t="s">
        <v>4645</v>
      </c>
      <c r="E1956" s="38"/>
      <c r="F1956" s="38" t="s">
        <v>4646</v>
      </c>
      <c r="G1956" s="38"/>
      <c r="H1956" s="38"/>
      <c r="I1956" s="44">
        <v>1.18</v>
      </c>
      <c r="J1956" s="16" t="s">
        <v>130</v>
      </c>
      <c r="N1956" s="136" t="s">
        <v>271</v>
      </c>
      <c r="O1956" s="137">
        <v>525</v>
      </c>
    </row>
    <row r="1957" spans="1:15" ht="15" customHeight="1">
      <c r="A1957" s="15" t="str">
        <f t="shared" si="42"/>
        <v>N</v>
      </c>
      <c r="B1957" s="35"/>
      <c r="C1957" s="38" t="s">
        <v>1386</v>
      </c>
      <c r="D1957" s="38" t="s">
        <v>4647</v>
      </c>
      <c r="E1957" s="38"/>
      <c r="F1957" s="38" t="s">
        <v>4648</v>
      </c>
      <c r="G1957" s="38"/>
      <c r="H1957" s="38"/>
      <c r="I1957" s="44">
        <v>20.190000000000001</v>
      </c>
      <c r="J1957" s="16" t="s">
        <v>130</v>
      </c>
      <c r="N1957" s="136" t="s">
        <v>272</v>
      </c>
      <c r="O1957" s="137">
        <v>526</v>
      </c>
    </row>
    <row r="1958" spans="1:15" ht="15" customHeight="1">
      <c r="A1958" s="15" t="str">
        <f t="shared" si="42"/>
        <v>N</v>
      </c>
      <c r="B1958" s="35"/>
      <c r="C1958" s="38" t="s">
        <v>1386</v>
      </c>
      <c r="D1958" s="38" t="s">
        <v>4649</v>
      </c>
      <c r="E1958" s="38"/>
      <c r="F1958" s="38" t="s">
        <v>4650</v>
      </c>
      <c r="G1958" s="38"/>
      <c r="H1958" s="38"/>
      <c r="I1958" s="44">
        <v>5.04</v>
      </c>
      <c r="J1958" s="16" t="s">
        <v>130</v>
      </c>
      <c r="N1958" s="136" t="s">
        <v>273</v>
      </c>
      <c r="O1958" s="137">
        <v>527</v>
      </c>
    </row>
    <row r="1959" spans="1:15" ht="15" customHeight="1">
      <c r="A1959" s="15" t="str">
        <f t="shared" si="42"/>
        <v>N</v>
      </c>
      <c r="B1959" s="35"/>
      <c r="C1959" s="38" t="s">
        <v>1386</v>
      </c>
      <c r="D1959" s="38" t="s">
        <v>4651</v>
      </c>
      <c r="E1959" s="38"/>
      <c r="F1959" s="38" t="s">
        <v>4652</v>
      </c>
      <c r="G1959" s="38"/>
      <c r="H1959" s="38"/>
      <c r="I1959" s="44">
        <v>8.5299999999999994</v>
      </c>
      <c r="J1959" s="16" t="s">
        <v>130</v>
      </c>
      <c r="N1959" s="136" t="s">
        <v>274</v>
      </c>
      <c r="O1959" s="137">
        <v>528</v>
      </c>
    </row>
    <row r="1960" spans="1:15" ht="15" customHeight="1">
      <c r="A1960" s="15" t="str">
        <f t="shared" si="42"/>
        <v>N</v>
      </c>
      <c r="B1960" s="35"/>
      <c r="C1960" s="38" t="s">
        <v>1386</v>
      </c>
      <c r="D1960" s="38" t="s">
        <v>4653</v>
      </c>
      <c r="E1960" s="38"/>
      <c r="F1960" s="38" t="s">
        <v>4654</v>
      </c>
      <c r="G1960" s="38"/>
      <c r="H1960" s="38"/>
      <c r="I1960" s="44">
        <v>7.51</v>
      </c>
      <c r="J1960" s="16" t="s">
        <v>130</v>
      </c>
      <c r="N1960" s="136" t="s">
        <v>275</v>
      </c>
      <c r="O1960" s="137">
        <v>529</v>
      </c>
    </row>
    <row r="1961" spans="1:15" ht="15" customHeight="1">
      <c r="A1961" s="15" t="str">
        <f t="shared" si="42"/>
        <v>N</v>
      </c>
      <c r="B1961" s="35"/>
      <c r="C1961" s="38" t="s">
        <v>1386</v>
      </c>
      <c r="D1961" s="38" t="s">
        <v>4655</v>
      </c>
      <c r="E1961" s="38"/>
      <c r="F1961" s="38" t="s">
        <v>4656</v>
      </c>
      <c r="G1961" s="38"/>
      <c r="H1961" s="38"/>
      <c r="I1961" s="44">
        <v>3.89</v>
      </c>
      <c r="J1961" s="16" t="s">
        <v>130</v>
      </c>
      <c r="N1961" s="136" t="s">
        <v>276</v>
      </c>
      <c r="O1961" s="137">
        <v>530</v>
      </c>
    </row>
    <row r="1962" spans="1:15" ht="15" customHeight="1">
      <c r="A1962" s="15" t="str">
        <f t="shared" si="42"/>
        <v>N</v>
      </c>
      <c r="B1962" s="35"/>
      <c r="C1962" s="38" t="s">
        <v>1386</v>
      </c>
      <c r="D1962" s="38" t="s">
        <v>4657</v>
      </c>
      <c r="E1962" s="38"/>
      <c r="F1962" s="38" t="s">
        <v>4658</v>
      </c>
      <c r="G1962" s="38"/>
      <c r="H1962" s="38"/>
      <c r="I1962" s="44">
        <v>2.6</v>
      </c>
      <c r="J1962" s="16" t="s">
        <v>130</v>
      </c>
      <c r="N1962" s="138" t="s">
        <v>589</v>
      </c>
      <c r="O1962" s="139">
        <v>531</v>
      </c>
    </row>
    <row r="1963" spans="1:15" ht="15" customHeight="1">
      <c r="A1963" s="15" t="str">
        <f t="shared" si="42"/>
        <v>N</v>
      </c>
      <c r="B1963" s="35"/>
      <c r="C1963" s="38" t="s">
        <v>1386</v>
      </c>
      <c r="D1963" s="38" t="s">
        <v>4659</v>
      </c>
      <c r="E1963" s="38"/>
      <c r="F1963" s="38" t="s">
        <v>4660</v>
      </c>
      <c r="G1963" s="38"/>
      <c r="H1963" s="38"/>
      <c r="I1963" s="44">
        <v>5.04</v>
      </c>
      <c r="J1963" s="16" t="s">
        <v>130</v>
      </c>
      <c r="N1963" s="140" t="s">
        <v>277</v>
      </c>
      <c r="O1963" s="137">
        <v>532</v>
      </c>
    </row>
    <row r="1964" spans="1:15" ht="15" customHeight="1">
      <c r="A1964" s="15" t="str">
        <f t="shared" si="42"/>
        <v>N</v>
      </c>
      <c r="B1964" s="35"/>
      <c r="C1964" s="38" t="s">
        <v>1386</v>
      </c>
      <c r="D1964" s="38" t="s">
        <v>4661</v>
      </c>
      <c r="E1964" s="38"/>
      <c r="F1964" s="38" t="s">
        <v>4662</v>
      </c>
      <c r="G1964" s="38"/>
      <c r="H1964" s="38"/>
      <c r="I1964" s="44">
        <v>40.67</v>
      </c>
      <c r="J1964" s="16" t="s">
        <v>130</v>
      </c>
      <c r="N1964" s="136" t="s">
        <v>278</v>
      </c>
      <c r="O1964" s="137">
        <v>533</v>
      </c>
    </row>
    <row r="1965" spans="1:15" ht="15" customHeight="1">
      <c r="A1965" s="15" t="str">
        <f t="shared" si="42"/>
        <v>N</v>
      </c>
      <c r="B1965" s="35"/>
      <c r="C1965" s="38" t="s">
        <v>1386</v>
      </c>
      <c r="D1965" s="38" t="s">
        <v>4663</v>
      </c>
      <c r="E1965" s="38"/>
      <c r="F1965" s="38" t="s">
        <v>4664</v>
      </c>
      <c r="G1965" s="38"/>
      <c r="H1965" s="38"/>
      <c r="I1965" s="44">
        <v>5.04</v>
      </c>
      <c r="J1965" s="16" t="s">
        <v>130</v>
      </c>
      <c r="N1965" s="136" t="s">
        <v>279</v>
      </c>
      <c r="O1965" s="137">
        <v>534</v>
      </c>
    </row>
    <row r="1966" spans="1:15" ht="15" customHeight="1">
      <c r="A1966" s="15" t="str">
        <f t="shared" si="42"/>
        <v>N</v>
      </c>
      <c r="B1966" s="35"/>
      <c r="C1966" s="38" t="s">
        <v>1386</v>
      </c>
      <c r="D1966" s="38" t="s">
        <v>4665</v>
      </c>
      <c r="E1966" s="38"/>
      <c r="F1966" s="38" t="s">
        <v>4666</v>
      </c>
      <c r="G1966" s="38"/>
      <c r="H1966" s="38"/>
      <c r="I1966" s="44">
        <v>5.04</v>
      </c>
      <c r="J1966" s="16" t="s">
        <v>130</v>
      </c>
      <c r="N1966" s="136" t="s">
        <v>280</v>
      </c>
      <c r="O1966" s="137">
        <v>535</v>
      </c>
    </row>
    <row r="1967" spans="1:15" ht="15" customHeight="1">
      <c r="A1967" s="15" t="str">
        <f t="shared" si="42"/>
        <v>N</v>
      </c>
      <c r="B1967" s="35"/>
      <c r="C1967" s="38" t="s">
        <v>1386</v>
      </c>
      <c r="D1967" s="38" t="s">
        <v>4667</v>
      </c>
      <c r="E1967" s="38"/>
      <c r="F1967" s="38" t="s">
        <v>4668</v>
      </c>
      <c r="G1967" s="38"/>
      <c r="H1967" s="38"/>
      <c r="I1967" s="44">
        <v>24.88</v>
      </c>
      <c r="J1967" s="16" t="s">
        <v>130</v>
      </c>
      <c r="N1967" s="136" t="s">
        <v>281</v>
      </c>
      <c r="O1967" s="137">
        <v>536</v>
      </c>
    </row>
    <row r="1968" spans="1:15" ht="15" customHeight="1">
      <c r="A1968" s="15" t="str">
        <f t="shared" si="42"/>
        <v>N</v>
      </c>
      <c r="B1968" s="35"/>
      <c r="C1968" s="38" t="s">
        <v>1386</v>
      </c>
      <c r="D1968" s="38" t="s">
        <v>4669</v>
      </c>
      <c r="E1968" s="38"/>
      <c r="F1968" s="38" t="s">
        <v>4670</v>
      </c>
      <c r="G1968" s="38"/>
      <c r="H1968" s="38"/>
      <c r="I1968" s="44">
        <v>43.87</v>
      </c>
      <c r="J1968" s="16" t="s">
        <v>130</v>
      </c>
      <c r="N1968" s="140" t="s">
        <v>282</v>
      </c>
      <c r="O1968" s="137">
        <v>537</v>
      </c>
    </row>
    <row r="1969" spans="1:15" ht="15" customHeight="1">
      <c r="A1969" s="15" t="str">
        <f t="shared" si="42"/>
        <v>N</v>
      </c>
      <c r="B1969" s="35"/>
      <c r="C1969" s="38" t="s">
        <v>1386</v>
      </c>
      <c r="D1969" s="38" t="s">
        <v>4671</v>
      </c>
      <c r="E1969" s="38"/>
      <c r="F1969" s="38" t="s">
        <v>4672</v>
      </c>
      <c r="G1969" s="38"/>
      <c r="H1969" s="38"/>
      <c r="I1969" s="44">
        <v>2.54</v>
      </c>
      <c r="J1969" s="16" t="s">
        <v>130</v>
      </c>
      <c r="N1969" s="140" t="s">
        <v>283</v>
      </c>
      <c r="O1969" s="137">
        <v>538</v>
      </c>
    </row>
    <row r="1970" spans="1:15" ht="15" customHeight="1">
      <c r="A1970" s="15" t="str">
        <f t="shared" si="42"/>
        <v>N</v>
      </c>
      <c r="B1970" s="35"/>
      <c r="C1970" s="38" t="s">
        <v>1386</v>
      </c>
      <c r="D1970" s="38" t="s">
        <v>4673</v>
      </c>
      <c r="E1970" s="38"/>
      <c r="F1970" s="38" t="s">
        <v>4674</v>
      </c>
      <c r="G1970" s="38"/>
      <c r="H1970" s="38"/>
      <c r="I1970" s="44">
        <v>95.46</v>
      </c>
      <c r="J1970" s="16" t="s">
        <v>130</v>
      </c>
      <c r="N1970" s="136" t="s">
        <v>284</v>
      </c>
      <c r="O1970" s="137">
        <v>539</v>
      </c>
    </row>
    <row r="1971" spans="1:15" ht="15" customHeight="1">
      <c r="A1971" s="15" t="str">
        <f t="shared" si="42"/>
        <v>N</v>
      </c>
      <c r="B1971" s="35"/>
      <c r="C1971" s="38" t="s">
        <v>1386</v>
      </c>
      <c r="D1971" s="38" t="s">
        <v>4675</v>
      </c>
      <c r="E1971" s="38"/>
      <c r="F1971" s="38" t="s">
        <v>4676</v>
      </c>
      <c r="G1971" s="38"/>
      <c r="H1971" s="38"/>
      <c r="I1971" s="44">
        <v>11.04</v>
      </c>
      <c r="J1971" s="16" t="s">
        <v>130</v>
      </c>
      <c r="N1971" s="136" t="s">
        <v>285</v>
      </c>
      <c r="O1971" s="137">
        <v>540</v>
      </c>
    </row>
    <row r="1972" spans="1:15" ht="15" customHeight="1">
      <c r="A1972" s="15" t="str">
        <f t="shared" si="42"/>
        <v>N</v>
      </c>
      <c r="B1972" s="35"/>
      <c r="C1972" s="38" t="s">
        <v>1386</v>
      </c>
      <c r="D1972" s="38" t="s">
        <v>4677</v>
      </c>
      <c r="E1972" s="38"/>
      <c r="F1972" s="38" t="s">
        <v>4678</v>
      </c>
      <c r="G1972" s="38"/>
      <c r="H1972" s="38"/>
      <c r="I1972" s="44">
        <v>6.72</v>
      </c>
      <c r="J1972" s="16" t="s">
        <v>130</v>
      </c>
      <c r="N1972" s="136" t="s">
        <v>286</v>
      </c>
      <c r="O1972" s="137">
        <v>541</v>
      </c>
    </row>
    <row r="1973" spans="1:15" ht="15" customHeight="1">
      <c r="A1973" s="15" t="str">
        <f t="shared" si="42"/>
        <v>N</v>
      </c>
      <c r="B1973" s="35"/>
      <c r="C1973" s="38" t="s">
        <v>1386</v>
      </c>
      <c r="D1973" s="38" t="s">
        <v>4679</v>
      </c>
      <c r="E1973" s="38"/>
      <c r="F1973" s="38" t="s">
        <v>4680</v>
      </c>
      <c r="G1973" s="38"/>
      <c r="H1973" s="38"/>
      <c r="I1973" s="44">
        <v>7.02</v>
      </c>
      <c r="J1973" s="16" t="s">
        <v>130</v>
      </c>
      <c r="N1973" s="136" t="s">
        <v>287</v>
      </c>
      <c r="O1973" s="137">
        <v>542</v>
      </c>
    </row>
    <row r="1974" spans="1:15" ht="15" customHeight="1">
      <c r="A1974" s="15" t="str">
        <f t="shared" si="42"/>
        <v>N</v>
      </c>
      <c r="B1974" s="35"/>
      <c r="C1974" s="38" t="s">
        <v>1386</v>
      </c>
      <c r="D1974" s="38" t="s">
        <v>4681</v>
      </c>
      <c r="E1974" s="38"/>
      <c r="F1974" s="38" t="s">
        <v>4682</v>
      </c>
      <c r="G1974" s="38"/>
      <c r="H1974" s="38"/>
      <c r="I1974" s="44">
        <v>2.34</v>
      </c>
      <c r="J1974" s="16" t="s">
        <v>130</v>
      </c>
      <c r="N1974" s="141" t="s">
        <v>288</v>
      </c>
      <c r="O1974" s="142">
        <v>543</v>
      </c>
    </row>
    <row r="1975" spans="1:15" ht="15" customHeight="1">
      <c r="A1975" s="15" t="str">
        <f t="shared" si="42"/>
        <v>N</v>
      </c>
      <c r="B1975" s="35"/>
      <c r="C1975" s="38" t="s">
        <v>1386</v>
      </c>
      <c r="D1975" s="38" t="s">
        <v>4683</v>
      </c>
      <c r="E1975" s="38"/>
      <c r="F1975" s="38" t="s">
        <v>4684</v>
      </c>
      <c r="G1975" s="38"/>
      <c r="H1975" s="38"/>
      <c r="I1975" s="44">
        <v>9.7899999999999991</v>
      </c>
      <c r="J1975" s="16" t="s">
        <v>130</v>
      </c>
      <c r="N1975" s="136" t="s">
        <v>289</v>
      </c>
      <c r="O1975" s="137">
        <v>544</v>
      </c>
    </row>
    <row r="1976" spans="1:15" ht="15" customHeight="1">
      <c r="A1976" s="15" t="str">
        <f t="shared" si="42"/>
        <v>N</v>
      </c>
      <c r="B1976" s="35"/>
      <c r="C1976" s="38" t="s">
        <v>1386</v>
      </c>
      <c r="D1976" s="38" t="s">
        <v>4685</v>
      </c>
      <c r="E1976" s="38"/>
      <c r="F1976" s="38" t="s">
        <v>4686</v>
      </c>
      <c r="G1976" s="38"/>
      <c r="H1976" s="38"/>
      <c r="I1976" s="44">
        <v>43.16</v>
      </c>
      <c r="J1976" s="16" t="s">
        <v>130</v>
      </c>
      <c r="N1976" s="136" t="s">
        <v>290</v>
      </c>
      <c r="O1976" s="137">
        <v>545</v>
      </c>
    </row>
    <row r="1977" spans="1:15" ht="15" customHeight="1">
      <c r="A1977" s="15" t="str">
        <f t="shared" si="42"/>
        <v>N</v>
      </c>
      <c r="B1977" s="35"/>
      <c r="C1977" s="38" t="s">
        <v>1386</v>
      </c>
      <c r="D1977" s="38" t="s">
        <v>10205</v>
      </c>
      <c r="E1977" s="38"/>
      <c r="F1977" s="38" t="s">
        <v>10206</v>
      </c>
      <c r="G1977" s="38"/>
      <c r="H1977" s="38"/>
      <c r="I1977" s="44">
        <v>5.05</v>
      </c>
      <c r="J1977" s="16" t="s">
        <v>130</v>
      </c>
      <c r="N1977" s="136" t="s">
        <v>291</v>
      </c>
      <c r="O1977" s="137">
        <v>546</v>
      </c>
    </row>
    <row r="1978" spans="1:15" ht="15" customHeight="1">
      <c r="A1978" s="15" t="str">
        <f t="shared" si="42"/>
        <v>N</v>
      </c>
      <c r="B1978" s="35"/>
      <c r="C1978" s="38" t="s">
        <v>1386</v>
      </c>
      <c r="D1978" s="38" t="s">
        <v>4687</v>
      </c>
      <c r="E1978" s="38"/>
      <c r="F1978" s="38" t="s">
        <v>4688</v>
      </c>
      <c r="G1978" s="38"/>
      <c r="H1978" s="38"/>
      <c r="I1978" s="44">
        <v>23.99</v>
      </c>
      <c r="J1978" s="16" t="s">
        <v>130</v>
      </c>
      <c r="N1978" s="136" t="s">
        <v>292</v>
      </c>
      <c r="O1978" s="137">
        <v>547</v>
      </c>
    </row>
    <row r="1979" spans="1:15" ht="15" customHeight="1">
      <c r="A1979" s="15" t="str">
        <f t="shared" si="42"/>
        <v>N</v>
      </c>
      <c r="B1979" s="35"/>
      <c r="C1979" s="38" t="s">
        <v>1386</v>
      </c>
      <c r="D1979" s="38" t="s">
        <v>4689</v>
      </c>
      <c r="E1979" s="38"/>
      <c r="F1979" s="38" t="s">
        <v>4690</v>
      </c>
      <c r="G1979" s="38"/>
      <c r="H1979" s="38"/>
      <c r="I1979" s="44">
        <v>49.87</v>
      </c>
      <c r="J1979" s="16" t="s">
        <v>130</v>
      </c>
      <c r="N1979" s="136" t="s">
        <v>293</v>
      </c>
      <c r="O1979" s="137">
        <v>548</v>
      </c>
    </row>
    <row r="1980" spans="1:15" ht="15" customHeight="1">
      <c r="A1980" s="15" t="str">
        <f t="shared" si="42"/>
        <v>N</v>
      </c>
      <c r="B1980" s="35"/>
      <c r="C1980" s="38" t="s">
        <v>1386</v>
      </c>
      <c r="D1980" s="38" t="s">
        <v>4691</v>
      </c>
      <c r="E1980" s="38"/>
      <c r="F1980" s="38" t="s">
        <v>4692</v>
      </c>
      <c r="G1980" s="38"/>
      <c r="H1980" s="38"/>
      <c r="I1980" s="44">
        <v>6.24</v>
      </c>
      <c r="J1980" s="16" t="s">
        <v>130</v>
      </c>
      <c r="N1980" s="136" t="s">
        <v>294</v>
      </c>
      <c r="O1980" s="137">
        <v>549</v>
      </c>
    </row>
    <row r="1981" spans="1:15" ht="15" customHeight="1">
      <c r="A1981" s="15" t="str">
        <f t="shared" si="42"/>
        <v>N</v>
      </c>
      <c r="B1981" s="35"/>
      <c r="C1981" s="38" t="s">
        <v>1386</v>
      </c>
      <c r="D1981" s="38" t="s">
        <v>4693</v>
      </c>
      <c r="E1981" s="38"/>
      <c r="F1981" s="38" t="s">
        <v>4694</v>
      </c>
      <c r="G1981" s="38"/>
      <c r="H1981" s="38"/>
      <c r="I1981" s="44">
        <v>10.72</v>
      </c>
      <c r="J1981" s="16" t="s">
        <v>130</v>
      </c>
      <c r="N1981" s="136" t="s">
        <v>295</v>
      </c>
      <c r="O1981" s="137">
        <v>553</v>
      </c>
    </row>
    <row r="1982" spans="1:15" ht="15" customHeight="1">
      <c r="A1982" s="15" t="str">
        <f t="shared" si="42"/>
        <v>N</v>
      </c>
      <c r="B1982" s="35"/>
      <c r="C1982" s="38" t="s">
        <v>1386</v>
      </c>
      <c r="D1982" s="38" t="s">
        <v>4695</v>
      </c>
      <c r="E1982" s="38"/>
      <c r="F1982" s="38" t="s">
        <v>4696</v>
      </c>
      <c r="G1982" s="38"/>
      <c r="H1982" s="38"/>
      <c r="I1982" s="44">
        <v>7.81</v>
      </c>
      <c r="J1982" s="16" t="s">
        <v>130</v>
      </c>
      <c r="N1982" s="136" t="s">
        <v>296</v>
      </c>
      <c r="O1982" s="137">
        <v>554</v>
      </c>
    </row>
    <row r="1983" spans="1:15" ht="15" customHeight="1">
      <c r="A1983" s="15" t="str">
        <f t="shared" si="42"/>
        <v>N</v>
      </c>
      <c r="B1983" s="35"/>
      <c r="C1983" s="38" t="s">
        <v>1386</v>
      </c>
      <c r="D1983" s="38" t="s">
        <v>4697</v>
      </c>
      <c r="E1983" s="38"/>
      <c r="F1983" s="38" t="s">
        <v>4698</v>
      </c>
      <c r="G1983" s="38"/>
      <c r="H1983" s="38"/>
      <c r="I1983" s="44">
        <v>30.65</v>
      </c>
      <c r="J1983" s="16" t="s">
        <v>130</v>
      </c>
      <c r="N1983" s="136" t="s">
        <v>297</v>
      </c>
      <c r="O1983" s="137">
        <v>555</v>
      </c>
    </row>
    <row r="1984" spans="1:15" ht="15" customHeight="1">
      <c r="A1984" s="15" t="str">
        <f t="shared" si="42"/>
        <v>N</v>
      </c>
      <c r="B1984" s="35"/>
      <c r="C1984" s="38" t="s">
        <v>1386</v>
      </c>
      <c r="D1984" s="38" t="s">
        <v>4699</v>
      </c>
      <c r="E1984" s="38"/>
      <c r="F1984" s="38" t="s">
        <v>4700</v>
      </c>
      <c r="G1984" s="38"/>
      <c r="H1984" s="38"/>
      <c r="I1984" s="44">
        <v>46.77</v>
      </c>
      <c r="J1984" s="16" t="s">
        <v>130</v>
      </c>
      <c r="N1984" s="136" t="s">
        <v>298</v>
      </c>
      <c r="O1984" s="137">
        <v>556</v>
      </c>
    </row>
    <row r="1985" spans="1:15" ht="15" customHeight="1">
      <c r="A1985" s="15" t="str">
        <f t="shared" si="42"/>
        <v>N</v>
      </c>
      <c r="B1985" s="35"/>
      <c r="C1985" s="38" t="s">
        <v>1386</v>
      </c>
      <c r="D1985" s="38" t="s">
        <v>4701</v>
      </c>
      <c r="E1985" s="38"/>
      <c r="F1985" s="38" t="s">
        <v>4702</v>
      </c>
      <c r="G1985" s="38"/>
      <c r="H1985" s="38"/>
      <c r="I1985" s="44">
        <v>198.05</v>
      </c>
      <c r="J1985" s="16" t="s">
        <v>130</v>
      </c>
      <c r="N1985" s="141" t="s">
        <v>299</v>
      </c>
      <c r="O1985" s="137">
        <v>557</v>
      </c>
    </row>
    <row r="1986" spans="1:15" ht="15" customHeight="1">
      <c r="A1986" s="15" t="str">
        <f t="shared" si="42"/>
        <v>N</v>
      </c>
      <c r="B1986" s="35"/>
      <c r="C1986" s="38" t="s">
        <v>1386</v>
      </c>
      <c r="D1986" s="38" t="s">
        <v>4703</v>
      </c>
      <c r="E1986" s="38"/>
      <c r="F1986" s="38" t="s">
        <v>4704</v>
      </c>
      <c r="G1986" s="38"/>
      <c r="H1986" s="38"/>
      <c r="I1986" s="44">
        <v>3.86</v>
      </c>
      <c r="J1986" s="16" t="s">
        <v>130</v>
      </c>
      <c r="N1986" s="141" t="s">
        <v>300</v>
      </c>
      <c r="O1986" s="137">
        <v>558</v>
      </c>
    </row>
    <row r="1987" spans="1:15" ht="15" customHeight="1">
      <c r="A1987" s="15" t="str">
        <f t="shared" si="42"/>
        <v>N</v>
      </c>
      <c r="B1987" s="35"/>
      <c r="C1987" s="38" t="s">
        <v>1386</v>
      </c>
      <c r="D1987" s="38" t="s">
        <v>4705</v>
      </c>
      <c r="E1987" s="38"/>
      <c r="F1987" s="38" t="s">
        <v>4706</v>
      </c>
      <c r="G1987" s="38"/>
      <c r="H1987" s="38"/>
      <c r="I1987" s="44">
        <v>10.23</v>
      </c>
      <c r="J1987" s="16" t="s">
        <v>130</v>
      </c>
      <c r="N1987" s="136" t="s">
        <v>301</v>
      </c>
      <c r="O1987" s="137">
        <v>559</v>
      </c>
    </row>
    <row r="1988" spans="1:15" ht="15" customHeight="1">
      <c r="A1988" s="15" t="str">
        <f t="shared" si="42"/>
        <v>N</v>
      </c>
      <c r="B1988" s="35"/>
      <c r="C1988" s="38" t="s">
        <v>1386</v>
      </c>
      <c r="D1988" s="38" t="s">
        <v>4707</v>
      </c>
      <c r="E1988" s="38"/>
      <c r="F1988" s="38" t="s">
        <v>4708</v>
      </c>
      <c r="G1988" s="38"/>
      <c r="H1988" s="38"/>
      <c r="I1988" s="44">
        <v>1.1599999999999999</v>
      </c>
      <c r="J1988" s="16" t="s">
        <v>130</v>
      </c>
      <c r="N1988" s="136" t="s">
        <v>302</v>
      </c>
      <c r="O1988" s="137">
        <v>560</v>
      </c>
    </row>
    <row r="1989" spans="1:15" ht="15" customHeight="1">
      <c r="A1989" s="15" t="str">
        <f t="shared" si="42"/>
        <v>N</v>
      </c>
      <c r="B1989" s="35"/>
      <c r="C1989" s="38" t="s">
        <v>1386</v>
      </c>
      <c r="D1989" s="38" t="s">
        <v>4709</v>
      </c>
      <c r="E1989" s="38"/>
      <c r="F1989" s="38" t="s">
        <v>4710</v>
      </c>
      <c r="G1989" s="38"/>
      <c r="H1989" s="38"/>
      <c r="I1989" s="44">
        <v>8.18</v>
      </c>
      <c r="J1989" s="16" t="s">
        <v>130</v>
      </c>
      <c r="N1989" s="136" t="s">
        <v>303</v>
      </c>
      <c r="O1989" s="137">
        <v>561</v>
      </c>
    </row>
    <row r="1990" spans="1:15" ht="15" customHeight="1">
      <c r="A1990" s="15" t="str">
        <f t="shared" si="42"/>
        <v>N</v>
      </c>
      <c r="B1990" s="35"/>
      <c r="C1990" s="38" t="s">
        <v>1386</v>
      </c>
      <c r="D1990" s="38" t="s">
        <v>4711</v>
      </c>
      <c r="E1990" s="38"/>
      <c r="F1990" s="38" t="s">
        <v>4712</v>
      </c>
      <c r="G1990" s="38"/>
      <c r="H1990" s="38"/>
      <c r="I1990" s="44">
        <v>3.07</v>
      </c>
      <c r="J1990" s="16" t="s">
        <v>130</v>
      </c>
      <c r="N1990" s="136" t="s">
        <v>304</v>
      </c>
      <c r="O1990" s="137">
        <v>562</v>
      </c>
    </row>
    <row r="1991" spans="1:15" ht="15" customHeight="1">
      <c r="A1991" s="15" t="str">
        <f t="shared" si="42"/>
        <v>N</v>
      </c>
      <c r="B1991" s="35"/>
      <c r="C1991" s="38" t="s">
        <v>1386</v>
      </c>
      <c r="D1991" s="38" t="s">
        <v>10207</v>
      </c>
      <c r="E1991" s="38"/>
      <c r="F1991" s="38" t="s">
        <v>10208</v>
      </c>
      <c r="G1991" s="38"/>
      <c r="H1991" s="38"/>
      <c r="I1991" s="44">
        <v>2.02</v>
      </c>
      <c r="J1991" s="16" t="s">
        <v>130</v>
      </c>
      <c r="N1991" s="140" t="s">
        <v>305</v>
      </c>
      <c r="O1991" s="137">
        <v>563</v>
      </c>
    </row>
    <row r="1992" spans="1:15" ht="15" customHeight="1">
      <c r="A1992" s="15" t="str">
        <f t="shared" si="42"/>
        <v>N</v>
      </c>
      <c r="B1992" s="35"/>
      <c r="C1992" s="38" t="s">
        <v>1386</v>
      </c>
      <c r="D1992" s="38" t="s">
        <v>4713</v>
      </c>
      <c r="E1992" s="38"/>
      <c r="F1992" s="38" t="s">
        <v>4714</v>
      </c>
      <c r="G1992" s="38"/>
      <c r="H1992" s="38"/>
      <c r="I1992" s="44">
        <v>6.19</v>
      </c>
      <c r="J1992" s="16" t="s">
        <v>130</v>
      </c>
      <c r="N1992" s="140" t="s">
        <v>306</v>
      </c>
      <c r="O1992" s="137">
        <v>564</v>
      </c>
    </row>
    <row r="1993" spans="1:15" ht="15" customHeight="1">
      <c r="A1993" s="15" t="str">
        <f t="shared" si="42"/>
        <v>N</v>
      </c>
      <c r="B1993" s="35"/>
      <c r="C1993" s="38" t="s">
        <v>1386</v>
      </c>
      <c r="D1993" s="38" t="s">
        <v>4715</v>
      </c>
      <c r="E1993" s="38"/>
      <c r="F1993" s="38" t="s">
        <v>4716</v>
      </c>
      <c r="G1993" s="38"/>
      <c r="H1993" s="38"/>
      <c r="I1993" s="44">
        <v>2.2400000000000002</v>
      </c>
      <c r="J1993" s="16" t="s">
        <v>130</v>
      </c>
      <c r="N1993" s="140" t="s">
        <v>307</v>
      </c>
      <c r="O1993" s="137">
        <v>565</v>
      </c>
    </row>
    <row r="1994" spans="1:15" ht="15" customHeight="1">
      <c r="A1994" s="15" t="str">
        <f t="shared" si="42"/>
        <v>N</v>
      </c>
      <c r="B1994" s="35"/>
      <c r="C1994" s="38" t="s">
        <v>1386</v>
      </c>
      <c r="D1994" s="38" t="s">
        <v>4717</v>
      </c>
      <c r="E1994" s="38"/>
      <c r="F1994" s="38" t="s">
        <v>4718</v>
      </c>
      <c r="G1994" s="38"/>
      <c r="H1994" s="38"/>
      <c r="I1994" s="44">
        <v>3.07</v>
      </c>
      <c r="J1994" s="16" t="s">
        <v>130</v>
      </c>
      <c r="N1994" s="140" t="s">
        <v>308</v>
      </c>
      <c r="O1994" s="137">
        <v>566</v>
      </c>
    </row>
    <row r="1995" spans="1:15" ht="15" customHeight="1">
      <c r="A1995" s="15" t="str">
        <f t="shared" si="42"/>
        <v>N</v>
      </c>
      <c r="B1995" s="35"/>
      <c r="C1995" s="38" t="s">
        <v>1386</v>
      </c>
      <c r="D1995" s="38" t="s">
        <v>4719</v>
      </c>
      <c r="E1995" s="38"/>
      <c r="F1995" s="38" t="s">
        <v>4720</v>
      </c>
      <c r="G1995" s="38"/>
      <c r="H1995" s="38"/>
      <c r="I1995" s="44">
        <v>3.59</v>
      </c>
      <c r="J1995" s="16" t="s">
        <v>130</v>
      </c>
      <c r="N1995" s="136" t="s">
        <v>309</v>
      </c>
      <c r="O1995" s="137">
        <v>567</v>
      </c>
    </row>
    <row r="1996" spans="1:15" ht="15" customHeight="1">
      <c r="A1996" s="15" t="str">
        <f t="shared" si="42"/>
        <v>N</v>
      </c>
      <c r="B1996" s="35"/>
      <c r="C1996" s="38" t="s">
        <v>1386</v>
      </c>
      <c r="D1996" s="38" t="s">
        <v>4721</v>
      </c>
      <c r="E1996" s="38"/>
      <c r="F1996" s="38" t="s">
        <v>4722</v>
      </c>
      <c r="G1996" s="38"/>
      <c r="H1996" s="38"/>
      <c r="I1996" s="44">
        <v>3.37</v>
      </c>
      <c r="J1996" s="16" t="s">
        <v>130</v>
      </c>
      <c r="N1996" s="140" t="s">
        <v>310</v>
      </c>
      <c r="O1996" s="137">
        <v>568</v>
      </c>
    </row>
    <row r="1997" spans="1:15" ht="15" customHeight="1">
      <c r="A1997" s="15" t="str">
        <f t="shared" si="42"/>
        <v>N</v>
      </c>
      <c r="B1997" s="35"/>
      <c r="C1997" s="38" t="s">
        <v>1386</v>
      </c>
      <c r="D1997" s="38" t="s">
        <v>4723</v>
      </c>
      <c r="E1997" s="38"/>
      <c r="F1997" s="38" t="s">
        <v>4724</v>
      </c>
      <c r="G1997" s="38"/>
      <c r="H1997" s="38"/>
      <c r="I1997" s="44">
        <v>1.68</v>
      </c>
      <c r="J1997" s="16" t="s">
        <v>130</v>
      </c>
      <c r="N1997" s="136" t="s">
        <v>311</v>
      </c>
      <c r="O1997" s="137">
        <v>569</v>
      </c>
    </row>
    <row r="1998" spans="1:15" ht="15" customHeight="1">
      <c r="A1998" s="15" t="str">
        <f t="shared" si="42"/>
        <v>N</v>
      </c>
      <c r="B1998" s="35"/>
      <c r="C1998" s="38" t="s">
        <v>1386</v>
      </c>
      <c r="D1998" s="38" t="s">
        <v>4725</v>
      </c>
      <c r="E1998" s="38"/>
      <c r="F1998" s="38" t="s">
        <v>4726</v>
      </c>
      <c r="G1998" s="38"/>
      <c r="H1998" s="38"/>
      <c r="I1998" s="44">
        <v>6.18</v>
      </c>
      <c r="J1998" s="16" t="s">
        <v>130</v>
      </c>
      <c r="N1998" s="136" t="s">
        <v>312</v>
      </c>
      <c r="O1998" s="137">
        <v>570</v>
      </c>
    </row>
    <row r="1999" spans="1:15" ht="15" customHeight="1">
      <c r="A1999" s="15" t="str">
        <f t="shared" si="42"/>
        <v>N</v>
      </c>
      <c r="B1999" s="35"/>
      <c r="C1999" s="38" t="s">
        <v>1386</v>
      </c>
      <c r="D1999" s="38" t="s">
        <v>4727</v>
      </c>
      <c r="E1999" s="38"/>
      <c r="F1999" s="38" t="s">
        <v>4728</v>
      </c>
      <c r="G1999" s="38"/>
      <c r="H1999" s="38"/>
      <c r="I1999" s="44">
        <v>11.55</v>
      </c>
      <c r="J1999" s="16" t="s">
        <v>130</v>
      </c>
      <c r="N1999" s="136" t="s">
        <v>313</v>
      </c>
      <c r="O1999" s="137">
        <v>571</v>
      </c>
    </row>
    <row r="2000" spans="1:15" ht="15" customHeight="1">
      <c r="A2000" s="15" t="str">
        <f t="shared" si="42"/>
        <v>N</v>
      </c>
      <c r="B2000" s="35"/>
      <c r="C2000" s="38" t="s">
        <v>1386</v>
      </c>
      <c r="D2000" s="38" t="s">
        <v>10209</v>
      </c>
      <c r="E2000" s="38"/>
      <c r="F2000" s="38" t="s">
        <v>10210</v>
      </c>
      <c r="G2000" s="38"/>
      <c r="H2000" s="38"/>
      <c r="I2000" s="44">
        <v>3.83</v>
      </c>
      <c r="J2000" s="16" t="s">
        <v>130</v>
      </c>
      <c r="N2000" s="136" t="s">
        <v>314</v>
      </c>
      <c r="O2000" s="137">
        <v>572</v>
      </c>
    </row>
    <row r="2001" spans="1:15" ht="15" customHeight="1">
      <c r="A2001" s="15" t="str">
        <f t="shared" si="42"/>
        <v>N</v>
      </c>
      <c r="B2001" s="35"/>
      <c r="C2001" s="38" t="s">
        <v>1386</v>
      </c>
      <c r="D2001" s="38" t="s">
        <v>4729</v>
      </c>
      <c r="E2001" s="38"/>
      <c r="F2001" s="38" t="s">
        <v>4730</v>
      </c>
      <c r="G2001" s="38"/>
      <c r="H2001" s="38"/>
      <c r="I2001" s="44">
        <v>7.12</v>
      </c>
      <c r="J2001" s="16" t="s">
        <v>130</v>
      </c>
      <c r="N2001" s="136" t="s">
        <v>315</v>
      </c>
      <c r="O2001" s="137">
        <v>573</v>
      </c>
    </row>
    <row r="2002" spans="1:15" ht="15" customHeight="1">
      <c r="A2002" s="15" t="str">
        <f t="shared" si="42"/>
        <v>N</v>
      </c>
      <c r="B2002" s="35"/>
      <c r="C2002" s="38" t="s">
        <v>1386</v>
      </c>
      <c r="D2002" s="38" t="s">
        <v>4731</v>
      </c>
      <c r="E2002" s="38"/>
      <c r="F2002" s="38" t="s">
        <v>4732</v>
      </c>
      <c r="G2002" s="38"/>
      <c r="H2002" s="38"/>
      <c r="I2002" s="44">
        <v>2.42</v>
      </c>
      <c r="J2002" s="16" t="s">
        <v>130</v>
      </c>
      <c r="N2002" s="136" t="s">
        <v>316</v>
      </c>
      <c r="O2002" s="137">
        <v>574</v>
      </c>
    </row>
    <row r="2003" spans="1:15" ht="15" customHeight="1">
      <c r="A2003" s="15" t="str">
        <f t="shared" si="42"/>
        <v>N</v>
      </c>
      <c r="B2003" s="35"/>
      <c r="C2003" s="38" t="s">
        <v>1386</v>
      </c>
      <c r="D2003" s="38" t="s">
        <v>4733</v>
      </c>
      <c r="E2003" s="38"/>
      <c r="F2003" s="38" t="s">
        <v>4734</v>
      </c>
      <c r="G2003" s="38"/>
      <c r="H2003" s="38"/>
      <c r="I2003" s="44">
        <v>50.94</v>
      </c>
      <c r="J2003" s="16" t="s">
        <v>130</v>
      </c>
      <c r="N2003" s="136" t="s">
        <v>317</v>
      </c>
      <c r="O2003" s="137">
        <v>575</v>
      </c>
    </row>
    <row r="2004" spans="1:15" ht="15" customHeight="1">
      <c r="A2004" s="15" t="str">
        <f t="shared" si="42"/>
        <v>N</v>
      </c>
      <c r="B2004" s="35"/>
      <c r="C2004" s="38" t="s">
        <v>1386</v>
      </c>
      <c r="D2004" s="38" t="s">
        <v>4735</v>
      </c>
      <c r="E2004" s="38"/>
      <c r="F2004" s="38" t="s">
        <v>4736</v>
      </c>
      <c r="G2004" s="38"/>
      <c r="H2004" s="38"/>
      <c r="I2004" s="44">
        <v>3.1</v>
      </c>
      <c r="J2004" s="16" t="s">
        <v>130</v>
      </c>
      <c r="N2004" s="136" t="s">
        <v>318</v>
      </c>
      <c r="O2004" s="137">
        <v>576</v>
      </c>
    </row>
    <row r="2005" spans="1:15" ht="15" customHeight="1">
      <c r="A2005" s="15" t="str">
        <f t="shared" si="42"/>
        <v>N</v>
      </c>
      <c r="B2005" s="35"/>
      <c r="C2005" s="38" t="s">
        <v>1386</v>
      </c>
      <c r="D2005" s="38" t="s">
        <v>4737</v>
      </c>
      <c r="E2005" s="38"/>
      <c r="F2005" s="38" t="s">
        <v>4738</v>
      </c>
      <c r="G2005" s="38"/>
      <c r="H2005" s="38"/>
      <c r="I2005" s="44">
        <v>6.24</v>
      </c>
      <c r="J2005" s="16" t="s">
        <v>130</v>
      </c>
      <c r="N2005" s="136" t="s">
        <v>319</v>
      </c>
      <c r="O2005" s="137">
        <v>577</v>
      </c>
    </row>
    <row r="2006" spans="1:15" ht="15" customHeight="1">
      <c r="A2006" s="15" t="str">
        <f t="shared" si="42"/>
        <v>N</v>
      </c>
      <c r="B2006" s="35"/>
      <c r="C2006" s="38" t="s">
        <v>1386</v>
      </c>
      <c r="D2006" s="38" t="s">
        <v>4739</v>
      </c>
      <c r="E2006" s="38"/>
      <c r="F2006" s="38" t="s">
        <v>4740</v>
      </c>
      <c r="G2006" s="38"/>
      <c r="H2006" s="38"/>
      <c r="I2006" s="44">
        <v>8.76</v>
      </c>
      <c r="J2006" s="16" t="s">
        <v>130</v>
      </c>
      <c r="N2006" s="136" t="s">
        <v>320</v>
      </c>
      <c r="O2006" s="137">
        <v>578</v>
      </c>
    </row>
    <row r="2007" spans="1:15" ht="15" customHeight="1">
      <c r="A2007" s="15" t="str">
        <f t="shared" si="42"/>
        <v>N</v>
      </c>
      <c r="B2007" s="35"/>
      <c r="C2007" s="38" t="s">
        <v>1386</v>
      </c>
      <c r="D2007" s="38" t="s">
        <v>4741</v>
      </c>
      <c r="E2007" s="38"/>
      <c r="F2007" s="38" t="s">
        <v>4742</v>
      </c>
      <c r="G2007" s="38"/>
      <c r="H2007" s="38"/>
      <c r="I2007" s="44">
        <v>47.71</v>
      </c>
      <c r="J2007" s="16" t="s">
        <v>130</v>
      </c>
      <c r="N2007" s="136" t="s">
        <v>321</v>
      </c>
      <c r="O2007" s="137">
        <v>579</v>
      </c>
    </row>
    <row r="2008" spans="1:15" ht="15" customHeight="1">
      <c r="A2008" s="15" t="str">
        <f t="shared" si="42"/>
        <v>N</v>
      </c>
      <c r="B2008" s="35"/>
      <c r="C2008" s="38" t="s">
        <v>1386</v>
      </c>
      <c r="D2008" s="38" t="s">
        <v>4743</v>
      </c>
      <c r="E2008" s="38"/>
      <c r="F2008" s="38" t="s">
        <v>4744</v>
      </c>
      <c r="G2008" s="38"/>
      <c r="H2008" s="38"/>
      <c r="I2008" s="44">
        <v>20.38</v>
      </c>
      <c r="J2008" s="16" t="s">
        <v>130</v>
      </c>
      <c r="N2008" s="136" t="s">
        <v>322</v>
      </c>
      <c r="O2008" s="137">
        <v>580</v>
      </c>
    </row>
    <row r="2009" spans="1:15" ht="15" customHeight="1">
      <c r="A2009" s="15" t="str">
        <f t="shared" ref="A2009:A2072" si="43">IFERROR((VLOOKUP(J2009,N:O,2,0)),0)</f>
        <v>N</v>
      </c>
      <c r="B2009" s="35"/>
      <c r="C2009" s="38" t="s">
        <v>1386</v>
      </c>
      <c r="D2009" s="38" t="s">
        <v>10211</v>
      </c>
      <c r="E2009" s="38"/>
      <c r="F2009" s="38" t="s">
        <v>10212</v>
      </c>
      <c r="G2009" s="38"/>
      <c r="H2009" s="38"/>
      <c r="I2009" s="44">
        <v>4.21</v>
      </c>
      <c r="J2009" s="16" t="s">
        <v>130</v>
      </c>
      <c r="N2009" s="136" t="s">
        <v>323</v>
      </c>
      <c r="O2009" s="137">
        <v>581</v>
      </c>
    </row>
    <row r="2010" spans="1:15" ht="15" customHeight="1">
      <c r="A2010" s="15" t="str">
        <f t="shared" si="43"/>
        <v>N</v>
      </c>
      <c r="B2010" s="35"/>
      <c r="C2010" s="38" t="s">
        <v>1386</v>
      </c>
      <c r="D2010" s="38" t="s">
        <v>10213</v>
      </c>
      <c r="E2010" s="38"/>
      <c r="F2010" s="38" t="s">
        <v>10214</v>
      </c>
      <c r="G2010" s="38"/>
      <c r="H2010" s="38"/>
      <c r="I2010" s="44">
        <v>91.14</v>
      </c>
      <c r="J2010" s="16" t="s">
        <v>130</v>
      </c>
      <c r="N2010" s="141" t="s">
        <v>324</v>
      </c>
      <c r="O2010" s="142">
        <v>582</v>
      </c>
    </row>
    <row r="2011" spans="1:15" ht="15" customHeight="1">
      <c r="A2011" s="15" t="str">
        <f t="shared" si="43"/>
        <v>N</v>
      </c>
      <c r="B2011" s="35"/>
      <c r="C2011" s="38" t="s">
        <v>1386</v>
      </c>
      <c r="D2011" s="38" t="s">
        <v>4745</v>
      </c>
      <c r="E2011" s="38"/>
      <c r="F2011" s="38" t="s">
        <v>4746</v>
      </c>
      <c r="G2011" s="38"/>
      <c r="H2011" s="38"/>
      <c r="I2011" s="44">
        <v>7.95</v>
      </c>
      <c r="J2011" s="16" t="s">
        <v>130</v>
      </c>
      <c r="N2011" s="136" t="s">
        <v>325</v>
      </c>
      <c r="O2011" s="137">
        <v>583</v>
      </c>
    </row>
    <row r="2012" spans="1:15" ht="15" customHeight="1">
      <c r="A2012" s="15" t="str">
        <f t="shared" si="43"/>
        <v>N</v>
      </c>
      <c r="B2012" s="35"/>
      <c r="C2012" s="38" t="s">
        <v>1386</v>
      </c>
      <c r="D2012" s="38" t="s">
        <v>4747</v>
      </c>
      <c r="E2012" s="38"/>
      <c r="F2012" s="38" t="s">
        <v>4748</v>
      </c>
      <c r="G2012" s="38"/>
      <c r="H2012" s="38"/>
      <c r="I2012" s="44">
        <v>45.32</v>
      </c>
      <c r="J2012" s="16" t="s">
        <v>130</v>
      </c>
      <c r="N2012" s="136" t="s">
        <v>326</v>
      </c>
      <c r="O2012" s="137">
        <v>584</v>
      </c>
    </row>
    <row r="2013" spans="1:15" ht="15" customHeight="1">
      <c r="A2013" s="15" t="str">
        <f t="shared" si="43"/>
        <v>N</v>
      </c>
      <c r="B2013" s="35"/>
      <c r="C2013" s="38" t="s">
        <v>1386</v>
      </c>
      <c r="D2013" s="38" t="s">
        <v>4749</v>
      </c>
      <c r="E2013" s="38"/>
      <c r="F2013" s="38" t="s">
        <v>4750</v>
      </c>
      <c r="G2013" s="38"/>
      <c r="H2013" s="38"/>
      <c r="I2013" s="44">
        <v>6.84</v>
      </c>
      <c r="J2013" s="16" t="s">
        <v>130</v>
      </c>
      <c r="N2013" s="136" t="s">
        <v>327</v>
      </c>
      <c r="O2013" s="137">
        <v>585</v>
      </c>
    </row>
    <row r="2014" spans="1:15" ht="15" customHeight="1">
      <c r="A2014" s="15" t="str">
        <f t="shared" si="43"/>
        <v>N</v>
      </c>
      <c r="B2014" s="35"/>
      <c r="C2014" s="38" t="s">
        <v>1386</v>
      </c>
      <c r="D2014" s="38" t="s">
        <v>4751</v>
      </c>
      <c r="E2014" s="38"/>
      <c r="F2014" s="38" t="s">
        <v>4752</v>
      </c>
      <c r="G2014" s="38"/>
      <c r="H2014" s="38"/>
      <c r="I2014" s="44">
        <v>51.99</v>
      </c>
      <c r="J2014" s="16" t="s">
        <v>130</v>
      </c>
      <c r="N2014" s="136" t="s">
        <v>328</v>
      </c>
      <c r="O2014" s="137">
        <v>586</v>
      </c>
    </row>
    <row r="2015" spans="1:15" ht="15" customHeight="1">
      <c r="A2015" s="15" t="str">
        <f t="shared" si="43"/>
        <v>N</v>
      </c>
      <c r="B2015" s="35"/>
      <c r="C2015" s="38" t="s">
        <v>1386</v>
      </c>
      <c r="D2015" s="38" t="s">
        <v>4753</v>
      </c>
      <c r="E2015" s="38"/>
      <c r="F2015" s="38" t="s">
        <v>4754</v>
      </c>
      <c r="G2015" s="38"/>
      <c r="H2015" s="38"/>
      <c r="I2015" s="44">
        <v>51.77</v>
      </c>
      <c r="J2015" s="16" t="s">
        <v>130</v>
      </c>
      <c r="N2015" s="136" t="s">
        <v>329</v>
      </c>
      <c r="O2015" s="137">
        <v>587</v>
      </c>
    </row>
    <row r="2016" spans="1:15" ht="15" customHeight="1">
      <c r="A2016" s="15" t="str">
        <f t="shared" si="43"/>
        <v>N</v>
      </c>
      <c r="B2016" s="35"/>
      <c r="C2016" s="38" t="s">
        <v>1386</v>
      </c>
      <c r="D2016" s="38" t="s">
        <v>10215</v>
      </c>
      <c r="E2016" s="38"/>
      <c r="F2016" s="38" t="s">
        <v>10216</v>
      </c>
      <c r="G2016" s="38"/>
      <c r="H2016" s="38"/>
      <c r="I2016" s="44">
        <v>3.71</v>
      </c>
      <c r="J2016" s="16" t="s">
        <v>130</v>
      </c>
      <c r="N2016" s="136" t="s">
        <v>328</v>
      </c>
      <c r="O2016" s="137">
        <v>588</v>
      </c>
    </row>
    <row r="2017" spans="1:15" ht="15" customHeight="1">
      <c r="A2017" s="15" t="str">
        <f t="shared" si="43"/>
        <v>N</v>
      </c>
      <c r="B2017" s="35"/>
      <c r="C2017" s="38" t="s">
        <v>1386</v>
      </c>
      <c r="D2017" s="38" t="s">
        <v>4755</v>
      </c>
      <c r="E2017" s="38"/>
      <c r="F2017" s="38" t="s">
        <v>4756</v>
      </c>
      <c r="G2017" s="38"/>
      <c r="H2017" s="38"/>
      <c r="I2017" s="44">
        <v>39.82</v>
      </c>
      <c r="J2017" s="16" t="s">
        <v>130</v>
      </c>
      <c r="N2017" s="136" t="s">
        <v>330</v>
      </c>
      <c r="O2017" s="137">
        <v>601</v>
      </c>
    </row>
    <row r="2018" spans="1:15" ht="15" customHeight="1">
      <c r="A2018" s="15" t="str">
        <f t="shared" si="43"/>
        <v>N</v>
      </c>
      <c r="B2018" s="35"/>
      <c r="C2018" s="38" t="s">
        <v>1386</v>
      </c>
      <c r="D2018" s="38" t="s">
        <v>4757</v>
      </c>
      <c r="E2018" s="38"/>
      <c r="F2018" s="38" t="s">
        <v>4758</v>
      </c>
      <c r="G2018" s="38"/>
      <c r="H2018" s="38"/>
      <c r="I2018" s="44">
        <v>6.9</v>
      </c>
      <c r="J2018" s="16" t="s">
        <v>130</v>
      </c>
      <c r="N2018" s="136" t="s">
        <v>331</v>
      </c>
      <c r="O2018" s="137">
        <v>602</v>
      </c>
    </row>
    <row r="2019" spans="1:15" ht="15" customHeight="1">
      <c r="A2019" s="15" t="str">
        <f t="shared" si="43"/>
        <v>N</v>
      </c>
      <c r="B2019" s="35"/>
      <c r="C2019" s="38" t="s">
        <v>1386</v>
      </c>
      <c r="D2019" s="38" t="s">
        <v>4759</v>
      </c>
      <c r="E2019" s="38"/>
      <c r="F2019" s="38" t="s">
        <v>4760</v>
      </c>
      <c r="G2019" s="38"/>
      <c r="H2019" s="38"/>
      <c r="I2019" s="44">
        <v>20.84</v>
      </c>
      <c r="J2019" s="16" t="s">
        <v>130</v>
      </c>
      <c r="N2019" s="141" t="s">
        <v>332</v>
      </c>
      <c r="O2019" s="142">
        <v>603</v>
      </c>
    </row>
    <row r="2020" spans="1:15" ht="15" customHeight="1">
      <c r="A2020" s="15" t="str">
        <f t="shared" si="43"/>
        <v>N</v>
      </c>
      <c r="B2020" s="35"/>
      <c r="C2020" s="38" t="s">
        <v>1386</v>
      </c>
      <c r="D2020" s="38" t="s">
        <v>10217</v>
      </c>
      <c r="E2020" s="38"/>
      <c r="F2020" s="38" t="s">
        <v>10218</v>
      </c>
      <c r="G2020" s="38"/>
      <c r="H2020" s="38"/>
      <c r="I2020" s="44">
        <v>8.49</v>
      </c>
      <c r="J2020" s="16" t="s">
        <v>130</v>
      </c>
      <c r="N2020" s="136" t="s">
        <v>333</v>
      </c>
      <c r="O2020" s="137">
        <v>604</v>
      </c>
    </row>
    <row r="2021" spans="1:15" ht="15" customHeight="1">
      <c r="A2021" s="15" t="str">
        <f t="shared" si="43"/>
        <v>N</v>
      </c>
      <c r="B2021" s="35"/>
      <c r="C2021" s="38" t="s">
        <v>1386</v>
      </c>
      <c r="D2021" s="38" t="s">
        <v>4761</v>
      </c>
      <c r="E2021" s="38"/>
      <c r="F2021" s="38" t="s">
        <v>4762</v>
      </c>
      <c r="G2021" s="38"/>
      <c r="H2021" s="38"/>
      <c r="I2021" s="44">
        <v>3.36</v>
      </c>
      <c r="J2021" s="16" t="s">
        <v>130</v>
      </c>
      <c r="N2021" s="136" t="s">
        <v>334</v>
      </c>
      <c r="O2021" s="137">
        <v>605</v>
      </c>
    </row>
    <row r="2022" spans="1:15" ht="15" customHeight="1">
      <c r="A2022" s="15" t="str">
        <f t="shared" si="43"/>
        <v>N</v>
      </c>
      <c r="B2022" s="35"/>
      <c r="C2022" s="38" t="s">
        <v>1386</v>
      </c>
      <c r="D2022" s="38" t="s">
        <v>4763</v>
      </c>
      <c r="E2022" s="38"/>
      <c r="F2022" s="38" t="s">
        <v>4764</v>
      </c>
      <c r="G2022" s="38"/>
      <c r="H2022" s="38"/>
      <c r="I2022" s="44">
        <v>182.08</v>
      </c>
      <c r="J2022" s="16" t="s">
        <v>130</v>
      </c>
      <c r="N2022" s="136" t="s">
        <v>335</v>
      </c>
      <c r="O2022" s="137">
        <v>606</v>
      </c>
    </row>
    <row r="2023" spans="1:15" ht="15" customHeight="1">
      <c r="A2023" s="15" t="str">
        <f t="shared" si="43"/>
        <v>N</v>
      </c>
      <c r="B2023" s="35"/>
      <c r="C2023" s="38" t="s">
        <v>1386</v>
      </c>
      <c r="D2023" s="38" t="s">
        <v>4765</v>
      </c>
      <c r="E2023" s="38"/>
      <c r="F2023" s="38" t="s">
        <v>4766</v>
      </c>
      <c r="G2023" s="38"/>
      <c r="H2023" s="38"/>
      <c r="I2023" s="44">
        <v>5.04</v>
      </c>
      <c r="J2023" s="16" t="s">
        <v>130</v>
      </c>
      <c r="N2023" s="136" t="s">
        <v>336</v>
      </c>
      <c r="O2023" s="137">
        <v>607</v>
      </c>
    </row>
    <row r="2024" spans="1:15" ht="15" customHeight="1">
      <c r="A2024" s="15" t="str">
        <f t="shared" si="43"/>
        <v>N</v>
      </c>
      <c r="B2024" s="35"/>
      <c r="C2024" s="38" t="s">
        <v>1386</v>
      </c>
      <c r="D2024" s="38" t="s">
        <v>4767</v>
      </c>
      <c r="E2024" s="38"/>
      <c r="F2024" s="38" t="s">
        <v>4768</v>
      </c>
      <c r="G2024" s="38"/>
      <c r="H2024" s="38"/>
      <c r="I2024" s="44">
        <v>17.3</v>
      </c>
      <c r="J2024" s="16" t="s">
        <v>130</v>
      </c>
      <c r="N2024" s="136" t="s">
        <v>337</v>
      </c>
      <c r="O2024" s="137">
        <v>608</v>
      </c>
    </row>
    <row r="2025" spans="1:15" ht="15" customHeight="1">
      <c r="A2025" s="15" t="str">
        <f t="shared" si="43"/>
        <v>N</v>
      </c>
      <c r="B2025" s="35"/>
      <c r="C2025" s="38" t="s">
        <v>1386</v>
      </c>
      <c r="D2025" s="38" t="s">
        <v>4769</v>
      </c>
      <c r="E2025" s="38"/>
      <c r="F2025" s="38" t="s">
        <v>4770</v>
      </c>
      <c r="G2025" s="38"/>
      <c r="H2025" s="38"/>
      <c r="I2025" s="44">
        <v>13.67</v>
      </c>
      <c r="J2025" s="16" t="s">
        <v>130</v>
      </c>
      <c r="N2025" s="141" t="s">
        <v>338</v>
      </c>
      <c r="O2025" s="137">
        <v>609</v>
      </c>
    </row>
    <row r="2026" spans="1:15" ht="15" customHeight="1">
      <c r="A2026" s="15" t="str">
        <f t="shared" si="43"/>
        <v>N</v>
      </c>
      <c r="B2026" s="35"/>
      <c r="C2026" s="38" t="s">
        <v>1386</v>
      </c>
      <c r="D2026" s="38" t="s">
        <v>4771</v>
      </c>
      <c r="E2026" s="38"/>
      <c r="F2026" s="38" t="s">
        <v>4772</v>
      </c>
      <c r="G2026" s="38"/>
      <c r="H2026" s="38"/>
      <c r="I2026" s="44">
        <v>2.27</v>
      </c>
      <c r="J2026" s="16" t="s">
        <v>130</v>
      </c>
      <c r="N2026" s="141" t="s">
        <v>339</v>
      </c>
      <c r="O2026" s="137">
        <v>610</v>
      </c>
    </row>
    <row r="2027" spans="1:15" ht="15" customHeight="1">
      <c r="A2027" s="15" t="str">
        <f t="shared" si="43"/>
        <v>N</v>
      </c>
      <c r="B2027" s="35"/>
      <c r="C2027" s="38" t="s">
        <v>1386</v>
      </c>
      <c r="D2027" s="38" t="s">
        <v>4773</v>
      </c>
      <c r="E2027" s="38"/>
      <c r="F2027" s="38" t="s">
        <v>4774</v>
      </c>
      <c r="G2027" s="38"/>
      <c r="H2027" s="38"/>
      <c r="I2027" s="44">
        <v>57.46</v>
      </c>
      <c r="J2027" s="16" t="s">
        <v>130</v>
      </c>
      <c r="N2027" s="136" t="s">
        <v>340</v>
      </c>
      <c r="O2027" s="137">
        <v>611</v>
      </c>
    </row>
    <row r="2028" spans="1:15" ht="15" customHeight="1">
      <c r="A2028" s="15" t="str">
        <f t="shared" si="43"/>
        <v>N</v>
      </c>
      <c r="B2028" s="35"/>
      <c r="C2028" s="38" t="s">
        <v>1386</v>
      </c>
      <c r="D2028" s="38" t="s">
        <v>10219</v>
      </c>
      <c r="E2028" s="38"/>
      <c r="F2028" s="38" t="s">
        <v>10220</v>
      </c>
      <c r="G2028" s="38"/>
      <c r="H2028" s="38"/>
      <c r="I2028" s="44">
        <v>3.36</v>
      </c>
      <c r="J2028" s="16" t="s">
        <v>130</v>
      </c>
      <c r="N2028" s="136" t="s">
        <v>341</v>
      </c>
      <c r="O2028" s="137">
        <v>612</v>
      </c>
    </row>
    <row r="2029" spans="1:15" ht="15" customHeight="1">
      <c r="A2029" s="15" t="str">
        <f t="shared" si="43"/>
        <v>N</v>
      </c>
      <c r="B2029" s="35"/>
      <c r="C2029" s="38" t="s">
        <v>1386</v>
      </c>
      <c r="D2029" s="38" t="s">
        <v>4775</v>
      </c>
      <c r="E2029" s="38"/>
      <c r="F2029" s="38" t="s">
        <v>4776</v>
      </c>
      <c r="G2029" s="38"/>
      <c r="H2029" s="38"/>
      <c r="I2029" s="44">
        <v>14.2</v>
      </c>
      <c r="J2029" s="16" t="s">
        <v>130</v>
      </c>
      <c r="N2029" s="136" t="s">
        <v>1327</v>
      </c>
      <c r="O2029" s="137">
        <v>613</v>
      </c>
    </row>
    <row r="2030" spans="1:15" ht="15" customHeight="1">
      <c r="A2030" s="15" t="str">
        <f t="shared" si="43"/>
        <v>N</v>
      </c>
      <c r="B2030" s="35"/>
      <c r="C2030" s="38" t="s">
        <v>1386</v>
      </c>
      <c r="D2030" s="38" t="s">
        <v>4777</v>
      </c>
      <c r="E2030" s="38"/>
      <c r="F2030" s="38" t="s">
        <v>4778</v>
      </c>
      <c r="G2030" s="38"/>
      <c r="H2030" s="38"/>
      <c r="I2030" s="44">
        <v>33.340000000000003</v>
      </c>
      <c r="J2030" s="16" t="s">
        <v>130</v>
      </c>
      <c r="N2030" s="136" t="s">
        <v>342</v>
      </c>
      <c r="O2030" s="137">
        <v>614</v>
      </c>
    </row>
    <row r="2031" spans="1:15" ht="15" customHeight="1">
      <c r="A2031" s="15" t="str">
        <f t="shared" si="43"/>
        <v>N</v>
      </c>
      <c r="B2031" s="35"/>
      <c r="C2031" s="38" t="s">
        <v>1386</v>
      </c>
      <c r="D2031" s="38" t="s">
        <v>4779</v>
      </c>
      <c r="E2031" s="38"/>
      <c r="F2031" s="38" t="s">
        <v>4780</v>
      </c>
      <c r="G2031" s="38"/>
      <c r="H2031" s="38"/>
      <c r="I2031" s="44">
        <v>5.47</v>
      </c>
      <c r="J2031" s="16" t="s">
        <v>130</v>
      </c>
      <c r="N2031" s="136" t="s">
        <v>343</v>
      </c>
      <c r="O2031" s="137">
        <v>615</v>
      </c>
    </row>
    <row r="2032" spans="1:15" ht="15" customHeight="1">
      <c r="A2032" s="15" t="str">
        <f t="shared" si="43"/>
        <v>N</v>
      </c>
      <c r="B2032" s="35"/>
      <c r="C2032" s="38" t="s">
        <v>1386</v>
      </c>
      <c r="D2032" s="38" t="s">
        <v>4781</v>
      </c>
      <c r="E2032" s="38"/>
      <c r="F2032" s="38" t="s">
        <v>4782</v>
      </c>
      <c r="G2032" s="38"/>
      <c r="H2032" s="38"/>
      <c r="I2032" s="44">
        <v>0.47</v>
      </c>
      <c r="J2032" s="16" t="s">
        <v>130</v>
      </c>
      <c r="N2032" s="136" t="s">
        <v>344</v>
      </c>
      <c r="O2032" s="137">
        <v>616</v>
      </c>
    </row>
    <row r="2033" spans="1:15" ht="15" customHeight="1">
      <c r="A2033" s="15" t="str">
        <f t="shared" si="43"/>
        <v>N</v>
      </c>
      <c r="B2033" s="35"/>
      <c r="C2033" s="38" t="s">
        <v>1386</v>
      </c>
      <c r="D2033" s="38" t="s">
        <v>4783</v>
      </c>
      <c r="E2033" s="38"/>
      <c r="F2033" s="38" t="s">
        <v>4784</v>
      </c>
      <c r="G2033" s="38"/>
      <c r="H2033" s="38"/>
      <c r="I2033" s="44">
        <v>5.27</v>
      </c>
      <c r="J2033" s="16" t="s">
        <v>130</v>
      </c>
      <c r="N2033" s="136" t="s">
        <v>1328</v>
      </c>
      <c r="O2033" s="137">
        <v>617</v>
      </c>
    </row>
    <row r="2034" spans="1:15" ht="15" customHeight="1">
      <c r="A2034" s="15" t="str">
        <f t="shared" si="43"/>
        <v>N</v>
      </c>
      <c r="B2034" s="35"/>
      <c r="C2034" s="38" t="s">
        <v>1386</v>
      </c>
      <c r="D2034" s="38" t="s">
        <v>10221</v>
      </c>
      <c r="E2034" s="38"/>
      <c r="F2034" s="38" t="s">
        <v>10222</v>
      </c>
      <c r="G2034" s="38"/>
      <c r="H2034" s="38"/>
      <c r="I2034" s="44">
        <v>5.28</v>
      </c>
      <c r="J2034" s="16" t="s">
        <v>130</v>
      </c>
      <c r="N2034" s="136" t="s">
        <v>151</v>
      </c>
      <c r="O2034" s="137">
        <v>328</v>
      </c>
    </row>
    <row r="2035" spans="1:15" ht="15" customHeight="1">
      <c r="A2035" s="15" t="str">
        <f t="shared" si="43"/>
        <v>N</v>
      </c>
      <c r="B2035" s="35"/>
      <c r="C2035" s="38" t="s">
        <v>1386</v>
      </c>
      <c r="D2035" s="38" t="s">
        <v>10223</v>
      </c>
      <c r="E2035" s="38"/>
      <c r="F2035" s="38" t="s">
        <v>10224</v>
      </c>
      <c r="G2035" s="38"/>
      <c r="H2035" s="38"/>
      <c r="I2035" s="44">
        <v>8.16</v>
      </c>
      <c r="J2035" s="16" t="s">
        <v>130</v>
      </c>
      <c r="N2035" s="136" t="s">
        <v>152</v>
      </c>
      <c r="O2035" s="137">
        <v>329</v>
      </c>
    </row>
    <row r="2036" spans="1:15" ht="15" customHeight="1">
      <c r="A2036" s="15" t="str">
        <f t="shared" si="43"/>
        <v>N</v>
      </c>
      <c r="B2036" s="35"/>
      <c r="C2036" s="38" t="s">
        <v>1386</v>
      </c>
      <c r="D2036" s="38" t="s">
        <v>4785</v>
      </c>
      <c r="E2036" s="38"/>
      <c r="F2036" s="38" t="s">
        <v>4786</v>
      </c>
      <c r="G2036" s="38"/>
      <c r="H2036" s="38"/>
      <c r="I2036" s="44">
        <v>32.659999999999997</v>
      </c>
      <c r="J2036" s="16" t="s">
        <v>130</v>
      </c>
      <c r="N2036" s="136" t="s">
        <v>153</v>
      </c>
      <c r="O2036" s="137">
        <v>330</v>
      </c>
    </row>
    <row r="2037" spans="1:15" ht="15" customHeight="1">
      <c r="A2037" s="15" t="str">
        <f t="shared" si="43"/>
        <v>N</v>
      </c>
      <c r="B2037" s="35"/>
      <c r="C2037" s="38" t="s">
        <v>1386</v>
      </c>
      <c r="D2037" s="38" t="s">
        <v>4787</v>
      </c>
      <c r="E2037" s="38"/>
      <c r="F2037" s="38" t="s">
        <v>4788</v>
      </c>
      <c r="G2037" s="38"/>
      <c r="H2037" s="38"/>
      <c r="I2037" s="44">
        <v>26.78</v>
      </c>
      <c r="J2037" s="16" t="s">
        <v>130</v>
      </c>
      <c r="N2037" s="136" t="s">
        <v>154</v>
      </c>
      <c r="O2037" s="137">
        <v>331</v>
      </c>
    </row>
    <row r="2038" spans="1:15" ht="15" customHeight="1">
      <c r="A2038" s="15" t="str">
        <f t="shared" si="43"/>
        <v>N</v>
      </c>
      <c r="B2038" s="35"/>
      <c r="C2038" s="38" t="s">
        <v>1386</v>
      </c>
      <c r="D2038" s="38" t="s">
        <v>4789</v>
      </c>
      <c r="E2038" s="38"/>
      <c r="F2038" s="38" t="s">
        <v>4790</v>
      </c>
      <c r="G2038" s="38"/>
      <c r="H2038" s="38"/>
      <c r="I2038" s="44">
        <v>5.12</v>
      </c>
      <c r="J2038" s="16" t="s">
        <v>130</v>
      </c>
      <c r="N2038" s="138" t="s">
        <v>583</v>
      </c>
      <c r="O2038" s="139">
        <v>332</v>
      </c>
    </row>
    <row r="2039" spans="1:15" ht="15" customHeight="1">
      <c r="A2039" s="15" t="str">
        <f t="shared" si="43"/>
        <v>N</v>
      </c>
      <c r="B2039" s="35"/>
      <c r="C2039" s="38" t="s">
        <v>1386</v>
      </c>
      <c r="D2039" s="38" t="s">
        <v>4791</v>
      </c>
      <c r="E2039" s="38"/>
      <c r="F2039" s="38" t="s">
        <v>4792</v>
      </c>
      <c r="G2039" s="38"/>
      <c r="H2039" s="38"/>
      <c r="I2039" s="44">
        <v>5.04</v>
      </c>
      <c r="J2039" s="16" t="s">
        <v>130</v>
      </c>
      <c r="N2039" s="136" t="s">
        <v>155</v>
      </c>
      <c r="O2039" s="137">
        <v>333</v>
      </c>
    </row>
    <row r="2040" spans="1:15" ht="15" customHeight="1">
      <c r="A2040" s="15" t="str">
        <f t="shared" si="43"/>
        <v>N</v>
      </c>
      <c r="B2040" s="35"/>
      <c r="C2040" s="38" t="s">
        <v>1386</v>
      </c>
      <c r="D2040" s="38" t="s">
        <v>4793</v>
      </c>
      <c r="E2040" s="38"/>
      <c r="F2040" s="38" t="s">
        <v>4794</v>
      </c>
      <c r="G2040" s="38"/>
      <c r="H2040" s="38"/>
      <c r="I2040" s="44">
        <v>17.45</v>
      </c>
      <c r="J2040" s="16" t="s">
        <v>130</v>
      </c>
      <c r="N2040" s="138" t="s">
        <v>584</v>
      </c>
      <c r="O2040" s="139">
        <v>334</v>
      </c>
    </row>
    <row r="2041" spans="1:15" ht="15" customHeight="1">
      <c r="A2041" s="15" t="str">
        <f t="shared" si="43"/>
        <v>N</v>
      </c>
      <c r="B2041" s="35"/>
      <c r="C2041" s="38" t="s">
        <v>1386</v>
      </c>
      <c r="D2041" s="38" t="s">
        <v>4795</v>
      </c>
      <c r="E2041" s="38"/>
      <c r="F2041" s="38" t="s">
        <v>4796</v>
      </c>
      <c r="G2041" s="38"/>
      <c r="H2041" s="38"/>
      <c r="I2041" s="44">
        <v>85.43</v>
      </c>
      <c r="J2041" s="16" t="s">
        <v>130</v>
      </c>
      <c r="N2041" s="136" t="s">
        <v>156</v>
      </c>
      <c r="O2041" s="137">
        <v>335</v>
      </c>
    </row>
    <row r="2042" spans="1:15" ht="15" customHeight="1">
      <c r="A2042" s="15" t="str">
        <f t="shared" si="43"/>
        <v>N</v>
      </c>
      <c r="B2042" s="35"/>
      <c r="C2042" s="38" t="s">
        <v>1386</v>
      </c>
      <c r="D2042" s="38" t="s">
        <v>4797</v>
      </c>
      <c r="E2042" s="38"/>
      <c r="F2042" s="38" t="s">
        <v>4798</v>
      </c>
      <c r="G2042" s="38"/>
      <c r="H2042" s="38"/>
      <c r="I2042" s="44">
        <v>39.97</v>
      </c>
      <c r="J2042" s="16" t="s">
        <v>130</v>
      </c>
      <c r="N2042" s="136" t="s">
        <v>157</v>
      </c>
      <c r="O2042" s="137">
        <v>336</v>
      </c>
    </row>
    <row r="2043" spans="1:15" ht="15" customHeight="1">
      <c r="A2043" s="15" t="str">
        <f t="shared" si="43"/>
        <v>N</v>
      </c>
      <c r="B2043" s="35"/>
      <c r="C2043" s="38" t="s">
        <v>1386</v>
      </c>
      <c r="D2043" s="38" t="s">
        <v>4799</v>
      </c>
      <c r="E2043" s="38"/>
      <c r="F2043" s="38" t="s">
        <v>4800</v>
      </c>
      <c r="G2043" s="38"/>
      <c r="H2043" s="38"/>
      <c r="I2043" s="44">
        <v>27.24</v>
      </c>
      <c r="J2043" s="16" t="s">
        <v>130</v>
      </c>
      <c r="N2043" s="136" t="s">
        <v>158</v>
      </c>
      <c r="O2043" s="137">
        <v>337</v>
      </c>
    </row>
    <row r="2044" spans="1:15" ht="15" customHeight="1">
      <c r="A2044" s="15" t="str">
        <f t="shared" si="43"/>
        <v>N</v>
      </c>
      <c r="B2044" s="35"/>
      <c r="C2044" s="38" t="s">
        <v>1386</v>
      </c>
      <c r="D2044" s="38" t="s">
        <v>4801</v>
      </c>
      <c r="E2044" s="38"/>
      <c r="F2044" s="38" t="s">
        <v>4802</v>
      </c>
      <c r="G2044" s="38"/>
      <c r="H2044" s="38"/>
      <c r="I2044" s="44">
        <v>12.32</v>
      </c>
      <c r="J2044" s="16" t="s">
        <v>130</v>
      </c>
      <c r="N2044" s="136" t="s">
        <v>159</v>
      </c>
      <c r="O2044" s="137">
        <v>338</v>
      </c>
    </row>
    <row r="2045" spans="1:15" ht="15" customHeight="1">
      <c r="A2045" s="15" t="str">
        <f t="shared" si="43"/>
        <v>N</v>
      </c>
      <c r="B2045" s="35"/>
      <c r="C2045" s="38" t="s">
        <v>1386</v>
      </c>
      <c r="D2045" s="38" t="s">
        <v>4803</v>
      </c>
      <c r="E2045" s="38"/>
      <c r="F2045" s="38" t="s">
        <v>4804</v>
      </c>
      <c r="G2045" s="38"/>
      <c r="H2045" s="38"/>
      <c r="I2045" s="44">
        <v>34.909999999999997</v>
      </c>
      <c r="J2045" s="16" t="s">
        <v>130</v>
      </c>
      <c r="N2045" s="136" t="s">
        <v>160</v>
      </c>
      <c r="O2045" s="137">
        <v>339</v>
      </c>
    </row>
    <row r="2046" spans="1:15" ht="15" customHeight="1">
      <c r="A2046" s="15" t="str">
        <f t="shared" si="43"/>
        <v>N</v>
      </c>
      <c r="B2046" s="35"/>
      <c r="C2046" s="38" t="s">
        <v>1386</v>
      </c>
      <c r="D2046" s="38" t="s">
        <v>10225</v>
      </c>
      <c r="E2046" s="38"/>
      <c r="F2046" s="38" t="s">
        <v>10226</v>
      </c>
      <c r="G2046" s="38"/>
      <c r="H2046" s="38"/>
      <c r="I2046" s="44">
        <v>18.149999999999999</v>
      </c>
      <c r="J2046" s="16" t="s">
        <v>130</v>
      </c>
      <c r="N2046" s="136" t="s">
        <v>161</v>
      </c>
      <c r="O2046" s="137">
        <v>340</v>
      </c>
    </row>
    <row r="2047" spans="1:15" ht="15" customHeight="1">
      <c r="A2047" s="15" t="str">
        <f t="shared" si="43"/>
        <v>N</v>
      </c>
      <c r="B2047" s="35"/>
      <c r="C2047" s="38" t="s">
        <v>1386</v>
      </c>
      <c r="D2047" s="38" t="s">
        <v>4805</v>
      </c>
      <c r="E2047" s="38"/>
      <c r="F2047" s="38" t="s">
        <v>4806</v>
      </c>
      <c r="G2047" s="38"/>
      <c r="H2047" s="38"/>
      <c r="I2047" s="44">
        <v>1.76</v>
      </c>
      <c r="J2047" s="16" t="s">
        <v>130</v>
      </c>
      <c r="N2047" s="136" t="s">
        <v>162</v>
      </c>
      <c r="O2047" s="137">
        <v>341</v>
      </c>
    </row>
    <row r="2048" spans="1:15" ht="15" customHeight="1">
      <c r="A2048" s="15" t="str">
        <f t="shared" si="43"/>
        <v>N</v>
      </c>
      <c r="B2048" s="35"/>
      <c r="C2048" s="38" t="s">
        <v>1386</v>
      </c>
      <c r="D2048" s="38" t="s">
        <v>4807</v>
      </c>
      <c r="E2048" s="38"/>
      <c r="F2048" s="38" t="s">
        <v>4808</v>
      </c>
      <c r="G2048" s="38"/>
      <c r="H2048" s="38"/>
      <c r="I2048" s="44">
        <v>248.1</v>
      </c>
      <c r="J2048" s="16" t="s">
        <v>130</v>
      </c>
      <c r="N2048" s="136" t="s">
        <v>163</v>
      </c>
      <c r="O2048" s="137">
        <v>342</v>
      </c>
    </row>
    <row r="2049" spans="1:15" ht="15" customHeight="1">
      <c r="A2049" s="15" t="str">
        <f t="shared" si="43"/>
        <v>N</v>
      </c>
      <c r="B2049" s="35"/>
      <c r="C2049" s="38" t="s">
        <v>1386</v>
      </c>
      <c r="D2049" s="38" t="s">
        <v>4809</v>
      </c>
      <c r="E2049" s="38"/>
      <c r="F2049" s="38" t="s">
        <v>4810</v>
      </c>
      <c r="G2049" s="38"/>
      <c r="H2049" s="38"/>
      <c r="I2049" s="44">
        <v>3.7</v>
      </c>
      <c r="J2049" s="16" t="s">
        <v>130</v>
      </c>
      <c r="N2049" s="136" t="s">
        <v>164</v>
      </c>
      <c r="O2049" s="137">
        <v>343</v>
      </c>
    </row>
    <row r="2050" spans="1:15" ht="15" customHeight="1">
      <c r="A2050" s="15" t="str">
        <f t="shared" si="43"/>
        <v>N</v>
      </c>
      <c r="B2050" s="35"/>
      <c r="C2050" s="38" t="s">
        <v>1386</v>
      </c>
      <c r="D2050" s="38" t="s">
        <v>4811</v>
      </c>
      <c r="E2050" s="38"/>
      <c r="F2050" s="38" t="s">
        <v>4812</v>
      </c>
      <c r="G2050" s="38"/>
      <c r="H2050" s="38"/>
      <c r="I2050" s="44">
        <v>1.76</v>
      </c>
      <c r="J2050" s="16" t="s">
        <v>130</v>
      </c>
      <c r="N2050" s="136" t="s">
        <v>165</v>
      </c>
      <c r="O2050" s="137">
        <v>344</v>
      </c>
    </row>
    <row r="2051" spans="1:15" ht="15" customHeight="1">
      <c r="A2051" s="15" t="str">
        <f t="shared" si="43"/>
        <v>N</v>
      </c>
      <c r="B2051" s="35"/>
      <c r="C2051" s="38" t="s">
        <v>1386</v>
      </c>
      <c r="D2051" s="38" t="s">
        <v>4813</v>
      </c>
      <c r="E2051" s="38"/>
      <c r="F2051" s="38" t="s">
        <v>4814</v>
      </c>
      <c r="G2051" s="38"/>
      <c r="H2051" s="38"/>
      <c r="I2051" s="44">
        <v>4.5599999999999996</v>
      </c>
      <c r="J2051" s="16" t="s">
        <v>130</v>
      </c>
      <c r="N2051" s="136" t="s">
        <v>166</v>
      </c>
      <c r="O2051" s="137">
        <v>345</v>
      </c>
    </row>
    <row r="2052" spans="1:15" ht="15" customHeight="1">
      <c r="A2052" s="15" t="str">
        <f t="shared" si="43"/>
        <v>N</v>
      </c>
      <c r="B2052" s="35"/>
      <c r="C2052" s="38" t="s">
        <v>1386</v>
      </c>
      <c r="D2052" s="38" t="s">
        <v>4815</v>
      </c>
      <c r="E2052" s="38"/>
      <c r="F2052" s="38" t="s">
        <v>4816</v>
      </c>
      <c r="G2052" s="38"/>
      <c r="H2052" s="38"/>
      <c r="I2052" s="44">
        <v>32.54</v>
      </c>
      <c r="J2052" s="16" t="s">
        <v>130</v>
      </c>
      <c r="N2052" s="136" t="s">
        <v>167</v>
      </c>
      <c r="O2052" s="137">
        <v>346</v>
      </c>
    </row>
    <row r="2053" spans="1:15" ht="15" customHeight="1">
      <c r="A2053" s="15" t="str">
        <f t="shared" si="43"/>
        <v>N</v>
      </c>
      <c r="B2053" s="35"/>
      <c r="C2053" s="38" t="s">
        <v>1386</v>
      </c>
      <c r="D2053" s="38" t="s">
        <v>4817</v>
      </c>
      <c r="E2053" s="38"/>
      <c r="F2053" s="38" t="s">
        <v>4818</v>
      </c>
      <c r="G2053" s="38"/>
      <c r="H2053" s="38"/>
      <c r="I2053" s="44">
        <v>1.83</v>
      </c>
      <c r="J2053" s="16" t="s">
        <v>130</v>
      </c>
      <c r="N2053" s="136" t="s">
        <v>168</v>
      </c>
      <c r="O2053" s="137">
        <v>347</v>
      </c>
    </row>
    <row r="2054" spans="1:15" ht="15" customHeight="1">
      <c r="A2054" s="15" t="str">
        <f t="shared" si="43"/>
        <v>N</v>
      </c>
      <c r="B2054" s="35"/>
      <c r="C2054" s="38" t="s">
        <v>1386</v>
      </c>
      <c r="D2054" s="38" t="s">
        <v>4819</v>
      </c>
      <c r="E2054" s="38"/>
      <c r="F2054" s="38" t="s">
        <v>4820</v>
      </c>
      <c r="G2054" s="38"/>
      <c r="H2054" s="38"/>
      <c r="I2054" s="44">
        <v>39.74</v>
      </c>
      <c r="J2054" s="16" t="s">
        <v>130</v>
      </c>
      <c r="N2054" s="136" t="s">
        <v>169</v>
      </c>
      <c r="O2054" s="137">
        <v>348</v>
      </c>
    </row>
    <row r="2055" spans="1:15" ht="15" customHeight="1">
      <c r="A2055" s="15" t="str">
        <f t="shared" si="43"/>
        <v>N</v>
      </c>
      <c r="B2055" s="35"/>
      <c r="C2055" s="38" t="s">
        <v>1386</v>
      </c>
      <c r="D2055" s="38" t="s">
        <v>4821</v>
      </c>
      <c r="E2055" s="38"/>
      <c r="F2055" s="38" t="s">
        <v>4822</v>
      </c>
      <c r="G2055" s="38"/>
      <c r="H2055" s="38"/>
      <c r="I2055" s="44">
        <v>0.71</v>
      </c>
      <c r="J2055" s="16" t="s">
        <v>130</v>
      </c>
      <c r="N2055" s="136" t="s">
        <v>170</v>
      </c>
      <c r="O2055" s="137">
        <v>349</v>
      </c>
    </row>
    <row r="2056" spans="1:15" ht="15" customHeight="1">
      <c r="A2056" s="15" t="str">
        <f t="shared" si="43"/>
        <v>N</v>
      </c>
      <c r="B2056" s="35"/>
      <c r="C2056" s="38" t="s">
        <v>1386</v>
      </c>
      <c r="D2056" s="38" t="s">
        <v>4823</v>
      </c>
      <c r="E2056" s="38"/>
      <c r="F2056" s="38" t="s">
        <v>4824</v>
      </c>
      <c r="G2056" s="38"/>
      <c r="H2056" s="38"/>
      <c r="I2056" s="44">
        <v>3.12</v>
      </c>
      <c r="J2056" s="16" t="s">
        <v>130</v>
      </c>
      <c r="N2056" s="136" t="s">
        <v>171</v>
      </c>
      <c r="O2056" s="137">
        <v>350</v>
      </c>
    </row>
    <row r="2057" spans="1:15" ht="15" customHeight="1">
      <c r="A2057" s="15" t="str">
        <f t="shared" si="43"/>
        <v>N</v>
      </c>
      <c r="B2057" s="35"/>
      <c r="C2057" s="38" t="s">
        <v>1386</v>
      </c>
      <c r="D2057" s="38" t="s">
        <v>4825</v>
      </c>
      <c r="E2057" s="38"/>
      <c r="F2057" s="38" t="s">
        <v>4826</v>
      </c>
      <c r="G2057" s="38"/>
      <c r="H2057" s="38"/>
      <c r="I2057" s="44">
        <v>6.6</v>
      </c>
      <c r="J2057" s="16" t="s">
        <v>130</v>
      </c>
      <c r="N2057" s="136" t="s">
        <v>172</v>
      </c>
      <c r="O2057" s="137">
        <v>351</v>
      </c>
    </row>
    <row r="2058" spans="1:15" ht="15" customHeight="1">
      <c r="A2058" s="15" t="str">
        <f t="shared" si="43"/>
        <v>N</v>
      </c>
      <c r="B2058" s="35"/>
      <c r="C2058" s="38" t="s">
        <v>1386</v>
      </c>
      <c r="D2058" s="38" t="s">
        <v>4827</v>
      </c>
      <c r="E2058" s="38"/>
      <c r="F2058" s="38" t="s">
        <v>4828</v>
      </c>
      <c r="G2058" s="38"/>
      <c r="H2058" s="38"/>
      <c r="I2058" s="44">
        <v>14.17</v>
      </c>
      <c r="J2058" s="16" t="s">
        <v>130</v>
      </c>
      <c r="N2058" s="136" t="s">
        <v>173</v>
      </c>
      <c r="O2058" s="137">
        <v>352</v>
      </c>
    </row>
    <row r="2059" spans="1:15" ht="15" customHeight="1">
      <c r="A2059" s="15" t="str">
        <f t="shared" si="43"/>
        <v>N</v>
      </c>
      <c r="B2059" s="35"/>
      <c r="C2059" s="38" t="s">
        <v>1386</v>
      </c>
      <c r="D2059" s="38" t="s">
        <v>4829</v>
      </c>
      <c r="E2059" s="38"/>
      <c r="F2059" s="38" t="s">
        <v>4830</v>
      </c>
      <c r="G2059" s="38"/>
      <c r="H2059" s="38"/>
      <c r="I2059" s="44">
        <v>5.04</v>
      </c>
      <c r="J2059" s="16" t="s">
        <v>130</v>
      </c>
      <c r="N2059" s="136" t="s">
        <v>174</v>
      </c>
      <c r="O2059" s="137">
        <v>353</v>
      </c>
    </row>
    <row r="2060" spans="1:15" ht="15" customHeight="1">
      <c r="A2060" s="15" t="str">
        <f t="shared" si="43"/>
        <v>N</v>
      </c>
      <c r="B2060" s="35"/>
      <c r="C2060" s="38" t="s">
        <v>1386</v>
      </c>
      <c r="D2060" s="38" t="s">
        <v>4831</v>
      </c>
      <c r="E2060" s="38"/>
      <c r="F2060" s="38" t="s">
        <v>4832</v>
      </c>
      <c r="G2060" s="38"/>
      <c r="H2060" s="38"/>
      <c r="I2060" s="44">
        <v>16.149999999999999</v>
      </c>
      <c r="J2060" s="16" t="s">
        <v>130</v>
      </c>
      <c r="N2060" s="136" t="s">
        <v>175</v>
      </c>
      <c r="O2060" s="137">
        <v>354</v>
      </c>
    </row>
    <row r="2061" spans="1:15" ht="15" customHeight="1">
      <c r="A2061" s="15" t="str">
        <f t="shared" si="43"/>
        <v>N</v>
      </c>
      <c r="B2061" s="35"/>
      <c r="C2061" s="38" t="s">
        <v>1386</v>
      </c>
      <c r="D2061" s="38" t="s">
        <v>4833</v>
      </c>
      <c r="E2061" s="38"/>
      <c r="F2061" s="38" t="s">
        <v>4834</v>
      </c>
      <c r="G2061" s="38"/>
      <c r="H2061" s="38"/>
      <c r="I2061" s="44">
        <v>12.9</v>
      </c>
      <c r="J2061" s="16" t="s">
        <v>130</v>
      </c>
      <c r="N2061" s="136" t="s">
        <v>176</v>
      </c>
      <c r="O2061" s="137">
        <v>355</v>
      </c>
    </row>
    <row r="2062" spans="1:15" ht="15" customHeight="1">
      <c r="A2062" s="15" t="str">
        <f t="shared" si="43"/>
        <v>N</v>
      </c>
      <c r="B2062" s="35"/>
      <c r="C2062" s="38" t="s">
        <v>1386</v>
      </c>
      <c r="D2062" s="38" t="s">
        <v>4835</v>
      </c>
      <c r="E2062" s="38"/>
      <c r="F2062" s="38" t="s">
        <v>4836</v>
      </c>
      <c r="G2062" s="38"/>
      <c r="H2062" s="38"/>
      <c r="I2062" s="44">
        <v>17.18</v>
      </c>
      <c r="J2062" s="16" t="s">
        <v>130</v>
      </c>
      <c r="N2062" s="136" t="s">
        <v>177</v>
      </c>
      <c r="O2062" s="137">
        <v>356</v>
      </c>
    </row>
    <row r="2063" spans="1:15" ht="15" customHeight="1">
      <c r="A2063" s="15" t="str">
        <f t="shared" si="43"/>
        <v>N</v>
      </c>
      <c r="B2063" s="35"/>
      <c r="C2063" s="38" t="s">
        <v>1386</v>
      </c>
      <c r="D2063" s="38" t="s">
        <v>4837</v>
      </c>
      <c r="E2063" s="38"/>
      <c r="F2063" s="38" t="s">
        <v>4838</v>
      </c>
      <c r="G2063" s="38"/>
      <c r="H2063" s="38"/>
      <c r="I2063" s="44">
        <v>5.04</v>
      </c>
      <c r="J2063" s="16" t="s">
        <v>130</v>
      </c>
      <c r="N2063" s="136" t="s">
        <v>178</v>
      </c>
      <c r="O2063" s="137">
        <v>357</v>
      </c>
    </row>
    <row r="2064" spans="1:15" ht="15" customHeight="1">
      <c r="A2064" s="15" t="str">
        <f t="shared" si="43"/>
        <v>N</v>
      </c>
      <c r="B2064" s="35"/>
      <c r="C2064" s="38" t="s">
        <v>1386</v>
      </c>
      <c r="D2064" s="38" t="s">
        <v>4839</v>
      </c>
      <c r="E2064" s="38"/>
      <c r="F2064" s="38" t="s">
        <v>4840</v>
      </c>
      <c r="G2064" s="38"/>
      <c r="H2064" s="38"/>
      <c r="I2064" s="44">
        <v>16.63</v>
      </c>
      <c r="J2064" s="16" t="s">
        <v>130</v>
      </c>
      <c r="N2064" s="136" t="s">
        <v>179</v>
      </c>
      <c r="O2064" s="137">
        <v>358</v>
      </c>
    </row>
    <row r="2065" spans="1:15" ht="15" customHeight="1">
      <c r="A2065" s="15" t="str">
        <f t="shared" si="43"/>
        <v>N</v>
      </c>
      <c r="B2065" s="35"/>
      <c r="C2065" s="38" t="s">
        <v>1386</v>
      </c>
      <c r="D2065" s="38" t="s">
        <v>4841</v>
      </c>
      <c r="E2065" s="38"/>
      <c r="F2065" s="38" t="s">
        <v>4842</v>
      </c>
      <c r="G2065" s="38"/>
      <c r="H2065" s="38"/>
      <c r="I2065" s="44">
        <v>4.1100000000000003</v>
      </c>
      <c r="J2065" s="16" t="s">
        <v>130</v>
      </c>
      <c r="N2065" s="136" t="s">
        <v>180</v>
      </c>
      <c r="O2065" s="137">
        <v>359</v>
      </c>
    </row>
    <row r="2066" spans="1:15" ht="15" customHeight="1">
      <c r="A2066" s="15" t="str">
        <f t="shared" si="43"/>
        <v>N</v>
      </c>
      <c r="B2066" s="35"/>
      <c r="C2066" s="38" t="s">
        <v>1386</v>
      </c>
      <c r="D2066" s="38" t="s">
        <v>4843</v>
      </c>
      <c r="E2066" s="38"/>
      <c r="F2066" s="38" t="s">
        <v>4844</v>
      </c>
      <c r="G2066" s="38"/>
      <c r="H2066" s="38"/>
      <c r="I2066" s="44">
        <v>3.57</v>
      </c>
      <c r="J2066" s="16" t="s">
        <v>130</v>
      </c>
      <c r="N2066" s="136" t="s">
        <v>181</v>
      </c>
      <c r="O2066" s="137">
        <v>360</v>
      </c>
    </row>
    <row r="2067" spans="1:15" ht="15" customHeight="1">
      <c r="A2067" s="15" t="str">
        <f t="shared" si="43"/>
        <v>N</v>
      </c>
      <c r="B2067" s="35"/>
      <c r="C2067" s="38" t="s">
        <v>1386</v>
      </c>
      <c r="D2067" s="38" t="s">
        <v>4845</v>
      </c>
      <c r="E2067" s="38"/>
      <c r="F2067" s="38" t="s">
        <v>4846</v>
      </c>
      <c r="G2067" s="38"/>
      <c r="H2067" s="38"/>
      <c r="I2067" s="44">
        <v>14.19</v>
      </c>
      <c r="J2067" s="16" t="s">
        <v>130</v>
      </c>
      <c r="N2067" s="136" t="s">
        <v>182</v>
      </c>
      <c r="O2067" s="137">
        <v>362</v>
      </c>
    </row>
    <row r="2068" spans="1:15" ht="15" customHeight="1">
      <c r="A2068" s="15" t="str">
        <f t="shared" si="43"/>
        <v>N</v>
      </c>
      <c r="B2068" s="35"/>
      <c r="C2068" s="38" t="s">
        <v>1386</v>
      </c>
      <c r="D2068" s="38" t="s">
        <v>4847</v>
      </c>
      <c r="E2068" s="38"/>
      <c r="F2068" s="38" t="s">
        <v>4848</v>
      </c>
      <c r="G2068" s="38"/>
      <c r="H2068" s="38"/>
      <c r="I2068" s="44">
        <v>56.96</v>
      </c>
      <c r="J2068" s="16" t="s">
        <v>130</v>
      </c>
      <c r="N2068" s="136" t="s">
        <v>183</v>
      </c>
      <c r="O2068" s="137">
        <v>363</v>
      </c>
    </row>
    <row r="2069" spans="1:15" ht="15" customHeight="1">
      <c r="A2069" s="15" t="str">
        <f t="shared" si="43"/>
        <v>N</v>
      </c>
      <c r="B2069" s="35"/>
      <c r="C2069" s="38" t="s">
        <v>1386</v>
      </c>
      <c r="D2069" s="38" t="s">
        <v>4849</v>
      </c>
      <c r="E2069" s="38"/>
      <c r="F2069" s="38" t="s">
        <v>4850</v>
      </c>
      <c r="G2069" s="38"/>
      <c r="H2069" s="38"/>
      <c r="I2069" s="44">
        <v>19.45</v>
      </c>
      <c r="J2069" s="16" t="s">
        <v>130</v>
      </c>
      <c r="N2069" s="136" t="s">
        <v>184</v>
      </c>
      <c r="O2069" s="137">
        <v>364</v>
      </c>
    </row>
    <row r="2070" spans="1:15" ht="15" customHeight="1">
      <c r="A2070" s="15" t="str">
        <f t="shared" si="43"/>
        <v>N</v>
      </c>
      <c r="B2070" s="35"/>
      <c r="C2070" s="38" t="s">
        <v>1386</v>
      </c>
      <c r="D2070" s="38" t="s">
        <v>4851</v>
      </c>
      <c r="E2070" s="38"/>
      <c r="F2070" s="38" t="s">
        <v>4852</v>
      </c>
      <c r="G2070" s="38"/>
      <c r="H2070" s="38"/>
      <c r="I2070" s="44">
        <v>8.42</v>
      </c>
      <c r="J2070" s="16" t="s">
        <v>130</v>
      </c>
      <c r="N2070" s="136" t="s">
        <v>185</v>
      </c>
      <c r="O2070" s="137">
        <v>365</v>
      </c>
    </row>
    <row r="2071" spans="1:15" ht="15" customHeight="1">
      <c r="A2071" s="15" t="str">
        <f t="shared" si="43"/>
        <v>N</v>
      </c>
      <c r="B2071" s="35"/>
      <c r="C2071" s="38" t="s">
        <v>1386</v>
      </c>
      <c r="D2071" s="38" t="s">
        <v>4853</v>
      </c>
      <c r="E2071" s="38"/>
      <c r="F2071" s="38" t="s">
        <v>4854</v>
      </c>
      <c r="G2071" s="38"/>
      <c r="H2071" s="38"/>
      <c r="I2071" s="44">
        <v>48.82</v>
      </c>
      <c r="J2071" s="16" t="s">
        <v>130</v>
      </c>
      <c r="N2071" s="136" t="s">
        <v>186</v>
      </c>
      <c r="O2071" s="137">
        <v>366</v>
      </c>
    </row>
    <row r="2072" spans="1:15" ht="15" customHeight="1">
      <c r="A2072" s="15" t="str">
        <f t="shared" si="43"/>
        <v>N</v>
      </c>
      <c r="B2072" s="35"/>
      <c r="C2072" s="38" t="s">
        <v>1386</v>
      </c>
      <c r="D2072" s="38" t="s">
        <v>4855</v>
      </c>
      <c r="E2072" s="38"/>
      <c r="F2072" s="38" t="s">
        <v>4856</v>
      </c>
      <c r="G2072" s="38"/>
      <c r="H2072" s="38"/>
      <c r="I2072" s="44">
        <v>52.11</v>
      </c>
      <c r="J2072" s="16" t="s">
        <v>130</v>
      </c>
      <c r="N2072" s="136" t="s">
        <v>187</v>
      </c>
      <c r="O2072" s="137">
        <v>367</v>
      </c>
    </row>
    <row r="2073" spans="1:15" ht="15" customHeight="1">
      <c r="A2073" s="15" t="str">
        <f t="shared" ref="A2073:A2136" si="44">IFERROR((VLOOKUP(J2073,N:O,2,0)),0)</f>
        <v>N</v>
      </c>
      <c r="B2073" s="35"/>
      <c r="C2073" s="38" t="s">
        <v>1386</v>
      </c>
      <c r="D2073" s="38" t="s">
        <v>4857</v>
      </c>
      <c r="E2073" s="38"/>
      <c r="F2073" s="38" t="s">
        <v>4858</v>
      </c>
      <c r="G2073" s="38"/>
      <c r="H2073" s="38"/>
      <c r="I2073" s="44">
        <v>14.07</v>
      </c>
      <c r="J2073" s="16" t="s">
        <v>130</v>
      </c>
      <c r="N2073" s="136" t="s">
        <v>188</v>
      </c>
      <c r="O2073" s="137">
        <v>368</v>
      </c>
    </row>
    <row r="2074" spans="1:15" ht="15" customHeight="1">
      <c r="A2074" s="15" t="str">
        <f t="shared" si="44"/>
        <v>N</v>
      </c>
      <c r="B2074" s="35"/>
      <c r="C2074" s="38" t="s">
        <v>1386</v>
      </c>
      <c r="D2074" s="38" t="s">
        <v>4859</v>
      </c>
      <c r="E2074" s="38"/>
      <c r="F2074" s="38" t="s">
        <v>4860</v>
      </c>
      <c r="G2074" s="38"/>
      <c r="H2074" s="38"/>
      <c r="I2074" s="44">
        <v>15.18</v>
      </c>
      <c r="J2074" s="16" t="s">
        <v>130</v>
      </c>
      <c r="N2074" s="136" t="s">
        <v>189</v>
      </c>
      <c r="O2074" s="137">
        <v>369</v>
      </c>
    </row>
    <row r="2075" spans="1:15" ht="15" customHeight="1">
      <c r="A2075" s="15" t="str">
        <f t="shared" si="44"/>
        <v>N</v>
      </c>
      <c r="B2075" s="35"/>
      <c r="C2075" s="38" t="s">
        <v>1386</v>
      </c>
      <c r="D2075" s="38" t="s">
        <v>4861</v>
      </c>
      <c r="E2075" s="38"/>
      <c r="F2075" s="38" t="s">
        <v>4862</v>
      </c>
      <c r="G2075" s="38"/>
      <c r="H2075" s="38"/>
      <c r="I2075" s="44">
        <v>6.35</v>
      </c>
      <c r="J2075" s="16" t="s">
        <v>130</v>
      </c>
      <c r="N2075" s="136" t="s">
        <v>190</v>
      </c>
      <c r="O2075" s="137">
        <v>370</v>
      </c>
    </row>
    <row r="2076" spans="1:15" ht="15" customHeight="1">
      <c r="A2076" s="15" t="str">
        <f t="shared" si="44"/>
        <v>N</v>
      </c>
      <c r="B2076" s="35"/>
      <c r="C2076" s="38" t="s">
        <v>1386</v>
      </c>
      <c r="D2076" s="38" t="s">
        <v>10227</v>
      </c>
      <c r="E2076" s="38"/>
      <c r="F2076" s="38" t="s">
        <v>10228</v>
      </c>
      <c r="G2076" s="38"/>
      <c r="H2076" s="38"/>
      <c r="I2076" s="44">
        <v>3.54</v>
      </c>
      <c r="J2076" s="16" t="s">
        <v>130</v>
      </c>
      <c r="N2076" s="136" t="s">
        <v>191</v>
      </c>
      <c r="O2076" s="137">
        <v>371</v>
      </c>
    </row>
    <row r="2077" spans="1:15" ht="15" customHeight="1">
      <c r="A2077" s="15" t="str">
        <f t="shared" si="44"/>
        <v>N</v>
      </c>
      <c r="B2077" s="35"/>
      <c r="C2077" s="38" t="s">
        <v>1386</v>
      </c>
      <c r="D2077" s="38" t="s">
        <v>4863</v>
      </c>
      <c r="E2077" s="38"/>
      <c r="F2077" s="38" t="s">
        <v>4864</v>
      </c>
      <c r="G2077" s="38"/>
      <c r="H2077" s="38"/>
      <c r="I2077" s="44">
        <v>14.39</v>
      </c>
      <c r="J2077" s="16" t="s">
        <v>130</v>
      </c>
      <c r="N2077" s="136" t="s">
        <v>192</v>
      </c>
      <c r="O2077" s="137">
        <v>372</v>
      </c>
    </row>
    <row r="2078" spans="1:15" ht="15" customHeight="1">
      <c r="A2078" s="15" t="str">
        <f t="shared" si="44"/>
        <v>N</v>
      </c>
      <c r="B2078" s="35"/>
      <c r="C2078" s="38" t="s">
        <v>1386</v>
      </c>
      <c r="D2078" s="38" t="s">
        <v>10229</v>
      </c>
      <c r="E2078" s="38"/>
      <c r="F2078" s="38" t="s">
        <v>10230</v>
      </c>
      <c r="G2078" s="38"/>
      <c r="H2078" s="38"/>
      <c r="I2078" s="44">
        <v>16.87</v>
      </c>
      <c r="J2078" s="16" t="s">
        <v>130</v>
      </c>
      <c r="N2078" s="136" t="s">
        <v>193</v>
      </c>
      <c r="O2078" s="137">
        <v>373</v>
      </c>
    </row>
    <row r="2079" spans="1:15" ht="15" customHeight="1">
      <c r="A2079" s="15" t="str">
        <f t="shared" si="44"/>
        <v>N</v>
      </c>
      <c r="B2079" s="35"/>
      <c r="C2079" s="38" t="s">
        <v>1386</v>
      </c>
      <c r="D2079" s="38" t="s">
        <v>4865</v>
      </c>
      <c r="E2079" s="38"/>
      <c r="F2079" s="38" t="s">
        <v>4866</v>
      </c>
      <c r="G2079" s="38"/>
      <c r="H2079" s="38"/>
      <c r="I2079" s="44">
        <v>18.28</v>
      </c>
      <c r="J2079" s="16" t="s">
        <v>130</v>
      </c>
      <c r="N2079" s="136" t="s">
        <v>194</v>
      </c>
      <c r="O2079" s="137">
        <v>374</v>
      </c>
    </row>
    <row r="2080" spans="1:15" ht="15" customHeight="1">
      <c r="A2080" s="15" t="str">
        <f t="shared" si="44"/>
        <v>N</v>
      </c>
      <c r="B2080" s="35"/>
      <c r="C2080" s="38" t="s">
        <v>1386</v>
      </c>
      <c r="D2080" s="38" t="s">
        <v>4867</v>
      </c>
      <c r="E2080" s="38"/>
      <c r="F2080" s="38" t="s">
        <v>4868</v>
      </c>
      <c r="G2080" s="38"/>
      <c r="H2080" s="38"/>
      <c r="I2080" s="44">
        <v>56.47</v>
      </c>
      <c r="J2080" s="16" t="s">
        <v>130</v>
      </c>
      <c r="N2080" s="136" t="s">
        <v>195</v>
      </c>
      <c r="O2080" s="137">
        <v>375</v>
      </c>
    </row>
    <row r="2081" spans="1:15" ht="15" customHeight="1">
      <c r="A2081" s="15" t="str">
        <f t="shared" si="44"/>
        <v>N</v>
      </c>
      <c r="B2081" s="35"/>
      <c r="C2081" s="38" t="s">
        <v>1386</v>
      </c>
      <c r="D2081" s="38" t="s">
        <v>4869</v>
      </c>
      <c r="E2081" s="38"/>
      <c r="F2081" s="38" t="s">
        <v>4870</v>
      </c>
      <c r="G2081" s="38"/>
      <c r="H2081" s="38"/>
      <c r="I2081" s="44">
        <v>1.6</v>
      </c>
      <c r="J2081" s="16" t="s">
        <v>130</v>
      </c>
      <c r="N2081" s="136" t="s">
        <v>196</v>
      </c>
      <c r="O2081" s="137">
        <v>376</v>
      </c>
    </row>
    <row r="2082" spans="1:15" ht="15" customHeight="1">
      <c r="A2082" s="15" t="str">
        <f t="shared" si="44"/>
        <v>N</v>
      </c>
      <c r="B2082" s="35"/>
      <c r="C2082" s="38" t="s">
        <v>1386</v>
      </c>
      <c r="D2082" s="38" t="s">
        <v>4871</v>
      </c>
      <c r="E2082" s="38"/>
      <c r="F2082" s="38" t="s">
        <v>4872</v>
      </c>
      <c r="G2082" s="38"/>
      <c r="H2082" s="38"/>
      <c r="I2082" s="44">
        <v>49.25</v>
      </c>
      <c r="J2082" s="16" t="s">
        <v>130</v>
      </c>
      <c r="N2082" s="136" t="s">
        <v>197</v>
      </c>
      <c r="O2082" s="137">
        <v>377</v>
      </c>
    </row>
    <row r="2083" spans="1:15" ht="15" customHeight="1">
      <c r="A2083" s="15" t="str">
        <f t="shared" si="44"/>
        <v>N</v>
      </c>
      <c r="B2083" s="35"/>
      <c r="C2083" s="38" t="s">
        <v>1386</v>
      </c>
      <c r="D2083" s="38" t="s">
        <v>4873</v>
      </c>
      <c r="E2083" s="38"/>
      <c r="F2083" s="38" t="s">
        <v>4874</v>
      </c>
      <c r="G2083" s="38"/>
      <c r="H2083" s="38"/>
      <c r="I2083" s="44">
        <v>8.84</v>
      </c>
      <c r="J2083" s="16" t="s">
        <v>130</v>
      </c>
      <c r="N2083" s="136" t="s">
        <v>198</v>
      </c>
      <c r="O2083" s="137">
        <v>378</v>
      </c>
    </row>
    <row r="2084" spans="1:15" ht="15" customHeight="1">
      <c r="A2084" s="15" t="str">
        <f t="shared" si="44"/>
        <v>N</v>
      </c>
      <c r="B2084" s="35"/>
      <c r="C2084" s="38" t="s">
        <v>1386</v>
      </c>
      <c r="D2084" s="38" t="s">
        <v>10231</v>
      </c>
      <c r="E2084" s="38"/>
      <c r="F2084" s="38" t="s">
        <v>10232</v>
      </c>
      <c r="G2084" s="38"/>
      <c r="H2084" s="38"/>
      <c r="I2084" s="44">
        <v>40.46</v>
      </c>
      <c r="J2084" s="16" t="s">
        <v>130</v>
      </c>
      <c r="N2084" s="136" t="s">
        <v>199</v>
      </c>
      <c r="O2084" s="137">
        <v>379</v>
      </c>
    </row>
    <row r="2085" spans="1:15" ht="15" customHeight="1">
      <c r="A2085" s="15" t="str">
        <f t="shared" si="44"/>
        <v>N</v>
      </c>
      <c r="B2085" s="35"/>
      <c r="C2085" s="38" t="s">
        <v>1386</v>
      </c>
      <c r="D2085" s="38" t="s">
        <v>4875</v>
      </c>
      <c r="E2085" s="38"/>
      <c r="F2085" s="38" t="s">
        <v>4876</v>
      </c>
      <c r="G2085" s="38"/>
      <c r="H2085" s="38"/>
      <c r="I2085" s="44">
        <v>12.68</v>
      </c>
      <c r="J2085" s="16" t="s">
        <v>130</v>
      </c>
      <c r="N2085" s="136" t="s">
        <v>200</v>
      </c>
      <c r="O2085" s="137">
        <v>380</v>
      </c>
    </row>
    <row r="2086" spans="1:15" ht="15" customHeight="1">
      <c r="A2086" s="15" t="str">
        <f t="shared" si="44"/>
        <v>N</v>
      </c>
      <c r="B2086" s="35"/>
      <c r="C2086" s="38" t="s">
        <v>1386</v>
      </c>
      <c r="D2086" s="38" t="s">
        <v>4877</v>
      </c>
      <c r="E2086" s="38"/>
      <c r="F2086" s="38" t="s">
        <v>4878</v>
      </c>
      <c r="G2086" s="38"/>
      <c r="H2086" s="38"/>
      <c r="I2086" s="44">
        <v>87.85</v>
      </c>
      <c r="J2086" s="16" t="s">
        <v>130</v>
      </c>
      <c r="N2086" s="136" t="s">
        <v>201</v>
      </c>
      <c r="O2086" s="137">
        <v>381</v>
      </c>
    </row>
    <row r="2087" spans="1:15" ht="15" customHeight="1">
      <c r="A2087" s="15" t="str">
        <f t="shared" si="44"/>
        <v>N</v>
      </c>
      <c r="B2087" s="35"/>
      <c r="C2087" s="38" t="s">
        <v>1386</v>
      </c>
      <c r="D2087" s="38" t="s">
        <v>4879</v>
      </c>
      <c r="E2087" s="38"/>
      <c r="F2087" s="38" t="s">
        <v>4880</v>
      </c>
      <c r="G2087" s="38"/>
      <c r="H2087" s="38"/>
      <c r="I2087" s="44">
        <v>5.03</v>
      </c>
      <c r="J2087" s="16" t="s">
        <v>130</v>
      </c>
      <c r="N2087" s="136" t="s">
        <v>202</v>
      </c>
      <c r="O2087" s="137">
        <v>382</v>
      </c>
    </row>
    <row r="2088" spans="1:15" ht="15" customHeight="1">
      <c r="A2088" s="15" t="str">
        <f t="shared" si="44"/>
        <v>N</v>
      </c>
      <c r="B2088" s="35"/>
      <c r="C2088" s="38" t="s">
        <v>1386</v>
      </c>
      <c r="D2088" s="38" t="s">
        <v>4881</v>
      </c>
      <c r="E2088" s="38"/>
      <c r="F2088" s="38" t="s">
        <v>4882</v>
      </c>
      <c r="G2088" s="38"/>
      <c r="H2088" s="38"/>
      <c r="I2088" s="44">
        <v>0.56999999999999995</v>
      </c>
      <c r="J2088" s="16" t="s">
        <v>130</v>
      </c>
      <c r="N2088" s="136" t="s">
        <v>203</v>
      </c>
      <c r="O2088" s="137">
        <v>383</v>
      </c>
    </row>
    <row r="2089" spans="1:15" ht="15" customHeight="1">
      <c r="A2089" s="15" t="str">
        <f t="shared" si="44"/>
        <v>N</v>
      </c>
      <c r="B2089" s="35"/>
      <c r="C2089" s="38" t="s">
        <v>1386</v>
      </c>
      <c r="D2089" s="38" t="s">
        <v>4883</v>
      </c>
      <c r="E2089" s="38"/>
      <c r="F2089" s="38" t="s">
        <v>4884</v>
      </c>
      <c r="G2089" s="38"/>
      <c r="H2089" s="38"/>
      <c r="I2089" s="44">
        <v>16.8</v>
      </c>
      <c r="J2089" s="16" t="s">
        <v>130</v>
      </c>
      <c r="N2089" s="136" t="s">
        <v>204</v>
      </c>
      <c r="O2089" s="137">
        <v>384</v>
      </c>
    </row>
    <row r="2090" spans="1:15" ht="15" customHeight="1">
      <c r="A2090" s="15" t="str">
        <f t="shared" si="44"/>
        <v>N</v>
      </c>
      <c r="B2090" s="35"/>
      <c r="C2090" s="38" t="s">
        <v>1386</v>
      </c>
      <c r="D2090" s="38" t="s">
        <v>4885</v>
      </c>
      <c r="E2090" s="38"/>
      <c r="F2090" s="38" t="s">
        <v>4886</v>
      </c>
      <c r="G2090" s="38"/>
      <c r="H2090" s="38"/>
      <c r="I2090" s="44">
        <v>2.98</v>
      </c>
      <c r="J2090" s="16" t="s">
        <v>130</v>
      </c>
      <c r="N2090" s="136" t="s">
        <v>205</v>
      </c>
      <c r="O2090" s="137">
        <v>385</v>
      </c>
    </row>
    <row r="2091" spans="1:15" ht="15" customHeight="1">
      <c r="A2091" s="15" t="str">
        <f t="shared" si="44"/>
        <v>N</v>
      </c>
      <c r="B2091" s="35"/>
      <c r="C2091" s="38" t="s">
        <v>1386</v>
      </c>
      <c r="D2091" s="38" t="s">
        <v>4887</v>
      </c>
      <c r="E2091" s="38"/>
      <c r="F2091" s="38" t="s">
        <v>4888</v>
      </c>
      <c r="G2091" s="38"/>
      <c r="H2091" s="38"/>
      <c r="I2091" s="44">
        <v>5.04</v>
      </c>
      <c r="J2091" s="16" t="s">
        <v>130</v>
      </c>
      <c r="N2091" s="136" t="s">
        <v>206</v>
      </c>
      <c r="O2091" s="137">
        <v>386</v>
      </c>
    </row>
    <row r="2092" spans="1:15" ht="15" customHeight="1">
      <c r="A2092" s="15" t="str">
        <f t="shared" si="44"/>
        <v>N</v>
      </c>
      <c r="B2092" s="35"/>
      <c r="C2092" s="38" t="s">
        <v>1386</v>
      </c>
      <c r="D2092" s="38" t="s">
        <v>4889</v>
      </c>
      <c r="E2092" s="38"/>
      <c r="F2092" s="38" t="s">
        <v>4890</v>
      </c>
      <c r="G2092" s="38"/>
      <c r="H2092" s="38"/>
      <c r="I2092" s="44">
        <v>24.81</v>
      </c>
      <c r="J2092" s="16" t="s">
        <v>130</v>
      </c>
      <c r="N2092" s="136" t="s">
        <v>207</v>
      </c>
      <c r="O2092" s="137">
        <v>387</v>
      </c>
    </row>
    <row r="2093" spans="1:15" ht="15" customHeight="1">
      <c r="A2093" s="15" t="str">
        <f t="shared" si="44"/>
        <v>N</v>
      </c>
      <c r="B2093" s="35"/>
      <c r="C2093" s="38" t="s">
        <v>1386</v>
      </c>
      <c r="D2093" s="38" t="s">
        <v>4891</v>
      </c>
      <c r="E2093" s="38"/>
      <c r="F2093" s="38" t="s">
        <v>4892</v>
      </c>
      <c r="G2093" s="38"/>
      <c r="H2093" s="38"/>
      <c r="I2093" s="44">
        <v>0.34</v>
      </c>
      <c r="J2093" s="16" t="s">
        <v>130</v>
      </c>
      <c r="N2093" s="136" t="s">
        <v>208</v>
      </c>
      <c r="O2093" s="137">
        <v>388</v>
      </c>
    </row>
    <row r="2094" spans="1:15" ht="15" customHeight="1">
      <c r="A2094" s="15" t="str">
        <f t="shared" si="44"/>
        <v>N</v>
      </c>
      <c r="B2094" s="35"/>
      <c r="C2094" s="38" t="s">
        <v>1386</v>
      </c>
      <c r="D2094" s="38" t="s">
        <v>4893</v>
      </c>
      <c r="E2094" s="38"/>
      <c r="F2094" s="38" t="s">
        <v>4894</v>
      </c>
      <c r="G2094" s="38"/>
      <c r="H2094" s="38"/>
      <c r="I2094" s="44">
        <v>3.93</v>
      </c>
      <c r="J2094" s="16" t="s">
        <v>130</v>
      </c>
      <c r="N2094" s="136" t="s">
        <v>209</v>
      </c>
      <c r="O2094" s="137">
        <v>389</v>
      </c>
    </row>
    <row r="2095" spans="1:15" ht="15" customHeight="1">
      <c r="A2095" s="15" t="str">
        <f t="shared" si="44"/>
        <v>N</v>
      </c>
      <c r="B2095" s="35"/>
      <c r="C2095" s="38" t="s">
        <v>1386</v>
      </c>
      <c r="D2095" s="38" t="s">
        <v>4895</v>
      </c>
      <c r="E2095" s="38"/>
      <c r="F2095" s="38" t="s">
        <v>4896</v>
      </c>
      <c r="G2095" s="38"/>
      <c r="H2095" s="38"/>
      <c r="I2095" s="44">
        <v>2.77</v>
      </c>
      <c r="J2095" s="16" t="s">
        <v>130</v>
      </c>
      <c r="N2095" s="136" t="s">
        <v>210</v>
      </c>
      <c r="O2095" s="137">
        <v>390</v>
      </c>
    </row>
    <row r="2096" spans="1:15" ht="15" customHeight="1">
      <c r="A2096" s="15" t="str">
        <f t="shared" si="44"/>
        <v>N</v>
      </c>
      <c r="B2096" s="35"/>
      <c r="C2096" s="38" t="s">
        <v>1386</v>
      </c>
      <c r="D2096" s="38" t="s">
        <v>4897</v>
      </c>
      <c r="E2096" s="38"/>
      <c r="F2096" s="38" t="s">
        <v>4898</v>
      </c>
      <c r="G2096" s="38"/>
      <c r="H2096" s="38"/>
      <c r="I2096" s="44">
        <v>7.74</v>
      </c>
      <c r="J2096" s="16" t="s">
        <v>130</v>
      </c>
      <c r="N2096" s="136" t="s">
        <v>211</v>
      </c>
      <c r="O2096" s="137">
        <v>391</v>
      </c>
    </row>
    <row r="2097" spans="1:15" ht="15" customHeight="1">
      <c r="A2097" s="15" t="str">
        <f t="shared" si="44"/>
        <v>N</v>
      </c>
      <c r="B2097" s="35"/>
      <c r="C2097" s="38" t="s">
        <v>1386</v>
      </c>
      <c r="D2097" s="38" t="s">
        <v>4899</v>
      </c>
      <c r="E2097" s="38"/>
      <c r="F2097" s="38" t="s">
        <v>4900</v>
      </c>
      <c r="G2097" s="38"/>
      <c r="H2097" s="38"/>
      <c r="I2097" s="44">
        <v>4.29</v>
      </c>
      <c r="J2097" s="16" t="s">
        <v>130</v>
      </c>
      <c r="N2097" s="136" t="s">
        <v>212</v>
      </c>
      <c r="O2097" s="137">
        <v>392</v>
      </c>
    </row>
    <row r="2098" spans="1:15" ht="15" customHeight="1">
      <c r="A2098" s="15" t="str">
        <f t="shared" si="44"/>
        <v>N</v>
      </c>
      <c r="B2098" s="35"/>
      <c r="C2098" s="38" t="s">
        <v>1386</v>
      </c>
      <c r="D2098" s="38" t="s">
        <v>4901</v>
      </c>
      <c r="E2098" s="38"/>
      <c r="F2098" s="38" t="s">
        <v>4902</v>
      </c>
      <c r="G2098" s="38"/>
      <c r="H2098" s="38"/>
      <c r="I2098" s="44">
        <v>20.6</v>
      </c>
      <c r="J2098" s="16" t="s">
        <v>130</v>
      </c>
      <c r="N2098" s="136" t="s">
        <v>213</v>
      </c>
      <c r="O2098" s="137">
        <v>393</v>
      </c>
    </row>
    <row r="2099" spans="1:15" ht="15" customHeight="1">
      <c r="A2099" s="15" t="str">
        <f t="shared" si="44"/>
        <v>N</v>
      </c>
      <c r="B2099" s="35"/>
      <c r="C2099" s="38" t="s">
        <v>1386</v>
      </c>
      <c r="D2099" s="38" t="s">
        <v>4903</v>
      </c>
      <c r="E2099" s="38"/>
      <c r="F2099" s="38" t="s">
        <v>4904</v>
      </c>
      <c r="G2099" s="38"/>
      <c r="H2099" s="38"/>
      <c r="I2099" s="44">
        <v>5.04</v>
      </c>
      <c r="J2099" s="16" t="s">
        <v>130</v>
      </c>
      <c r="N2099" s="136" t="s">
        <v>214</v>
      </c>
      <c r="O2099" s="137">
        <v>394</v>
      </c>
    </row>
    <row r="2100" spans="1:15" ht="15" customHeight="1">
      <c r="A2100" s="15" t="str">
        <f t="shared" si="44"/>
        <v>N</v>
      </c>
      <c r="B2100" s="35"/>
      <c r="C2100" s="38" t="s">
        <v>1386</v>
      </c>
      <c r="D2100" s="38" t="s">
        <v>4905</v>
      </c>
      <c r="E2100" s="38"/>
      <c r="F2100" s="38" t="s">
        <v>4906</v>
      </c>
      <c r="G2100" s="38"/>
      <c r="H2100" s="38"/>
      <c r="I2100" s="44">
        <v>5.87</v>
      </c>
      <c r="J2100" s="16" t="s">
        <v>130</v>
      </c>
      <c r="N2100" s="136" t="s">
        <v>215</v>
      </c>
      <c r="O2100" s="137">
        <v>395</v>
      </c>
    </row>
    <row r="2101" spans="1:15" ht="15" customHeight="1">
      <c r="A2101" s="15" t="str">
        <f t="shared" si="44"/>
        <v>N</v>
      </c>
      <c r="B2101" s="35"/>
      <c r="C2101" s="38" t="s">
        <v>1386</v>
      </c>
      <c r="D2101" s="38" t="s">
        <v>4907</v>
      </c>
      <c r="E2101" s="38"/>
      <c r="F2101" s="38" t="s">
        <v>4908</v>
      </c>
      <c r="G2101" s="38"/>
      <c r="H2101" s="38"/>
      <c r="I2101" s="44">
        <v>15.45</v>
      </c>
      <c r="J2101" s="16" t="s">
        <v>130</v>
      </c>
      <c r="N2101" s="136" t="s">
        <v>216</v>
      </c>
      <c r="O2101" s="137">
        <v>396</v>
      </c>
    </row>
    <row r="2102" spans="1:15" ht="15" customHeight="1">
      <c r="A2102" s="15" t="str">
        <f t="shared" si="44"/>
        <v>N</v>
      </c>
      <c r="B2102" s="35"/>
      <c r="C2102" s="38" t="s">
        <v>1386</v>
      </c>
      <c r="D2102" s="38" t="s">
        <v>10233</v>
      </c>
      <c r="E2102" s="38"/>
      <c r="F2102" s="38" t="s">
        <v>10234</v>
      </c>
      <c r="G2102" s="38"/>
      <c r="H2102" s="38"/>
      <c r="I2102" s="44">
        <v>3.71</v>
      </c>
      <c r="J2102" s="16" t="s">
        <v>130</v>
      </c>
      <c r="N2102" s="136" t="s">
        <v>217</v>
      </c>
      <c r="O2102" s="137">
        <v>397</v>
      </c>
    </row>
    <row r="2103" spans="1:15" ht="15" customHeight="1">
      <c r="A2103" s="15" t="str">
        <f t="shared" si="44"/>
        <v>N</v>
      </c>
      <c r="B2103" s="35"/>
      <c r="C2103" s="38" t="s">
        <v>1386</v>
      </c>
      <c r="D2103" s="38" t="s">
        <v>4909</v>
      </c>
      <c r="E2103" s="38"/>
      <c r="F2103" s="38" t="s">
        <v>4910</v>
      </c>
      <c r="G2103" s="38"/>
      <c r="H2103" s="38"/>
      <c r="I2103" s="44">
        <v>37.32</v>
      </c>
      <c r="J2103" s="16" t="s">
        <v>130</v>
      </c>
      <c r="N2103" s="136" t="s">
        <v>218</v>
      </c>
      <c r="O2103" s="137">
        <v>398</v>
      </c>
    </row>
    <row r="2104" spans="1:15" ht="15" customHeight="1">
      <c r="A2104" s="15" t="str">
        <f t="shared" si="44"/>
        <v>N</v>
      </c>
      <c r="B2104" s="35"/>
      <c r="C2104" s="38" t="s">
        <v>1386</v>
      </c>
      <c r="D2104" s="38" t="s">
        <v>4911</v>
      </c>
      <c r="E2104" s="38"/>
      <c r="F2104" s="38" t="s">
        <v>4912</v>
      </c>
      <c r="G2104" s="38"/>
      <c r="H2104" s="38"/>
      <c r="I2104" s="44">
        <v>63.15</v>
      </c>
      <c r="J2104" s="16" t="s">
        <v>130</v>
      </c>
      <c r="N2104" s="136" t="s">
        <v>219</v>
      </c>
      <c r="O2104" s="137">
        <v>399</v>
      </c>
    </row>
    <row r="2105" spans="1:15" ht="15" customHeight="1">
      <c r="A2105" s="15" t="str">
        <f t="shared" si="44"/>
        <v>N</v>
      </c>
      <c r="B2105" s="35"/>
      <c r="C2105" s="38" t="s">
        <v>1386</v>
      </c>
      <c r="D2105" s="38" t="s">
        <v>4913</v>
      </c>
      <c r="E2105" s="38"/>
      <c r="F2105" s="38" t="s">
        <v>4914</v>
      </c>
      <c r="G2105" s="38"/>
      <c r="H2105" s="38"/>
      <c r="I2105" s="44">
        <v>5.59</v>
      </c>
      <c r="J2105" s="16" t="s">
        <v>130</v>
      </c>
      <c r="N2105" s="136" t="s">
        <v>220</v>
      </c>
      <c r="O2105" s="137">
        <v>400</v>
      </c>
    </row>
    <row r="2106" spans="1:15" ht="15" customHeight="1">
      <c r="A2106" s="15" t="str">
        <f t="shared" si="44"/>
        <v>N</v>
      </c>
      <c r="B2106" s="35"/>
      <c r="C2106" s="38" t="s">
        <v>1386</v>
      </c>
      <c r="D2106" s="38" t="s">
        <v>4915</v>
      </c>
      <c r="E2106" s="38"/>
      <c r="F2106" s="38" t="s">
        <v>4916</v>
      </c>
      <c r="G2106" s="38"/>
      <c r="H2106" s="38"/>
      <c r="I2106" s="44">
        <v>6.35</v>
      </c>
      <c r="J2106" s="16" t="s">
        <v>130</v>
      </c>
      <c r="N2106" s="136" t="s">
        <v>221</v>
      </c>
      <c r="O2106" s="137">
        <v>401</v>
      </c>
    </row>
    <row r="2107" spans="1:15" ht="15" customHeight="1">
      <c r="A2107" s="15" t="str">
        <f t="shared" si="44"/>
        <v>N</v>
      </c>
      <c r="B2107" s="35"/>
      <c r="C2107" s="38" t="s">
        <v>1386</v>
      </c>
      <c r="D2107" s="38" t="s">
        <v>4917</v>
      </c>
      <c r="E2107" s="38"/>
      <c r="F2107" s="38" t="s">
        <v>4918</v>
      </c>
      <c r="G2107" s="38"/>
      <c r="H2107" s="38"/>
      <c r="I2107" s="44">
        <v>15.12</v>
      </c>
      <c r="J2107" s="16" t="s">
        <v>130</v>
      </c>
      <c r="N2107" s="136" t="s">
        <v>222</v>
      </c>
      <c r="O2107" s="137">
        <v>402</v>
      </c>
    </row>
    <row r="2108" spans="1:15" ht="15" customHeight="1">
      <c r="A2108" s="15" t="str">
        <f t="shared" si="44"/>
        <v>N</v>
      </c>
      <c r="B2108" s="35"/>
      <c r="C2108" s="38" t="s">
        <v>1386</v>
      </c>
      <c r="D2108" s="38" t="s">
        <v>10235</v>
      </c>
      <c r="E2108" s="38"/>
      <c r="F2108" s="38" t="s">
        <v>10236</v>
      </c>
      <c r="G2108" s="38"/>
      <c r="H2108" s="38"/>
      <c r="I2108" s="44">
        <v>1.68</v>
      </c>
      <c r="J2108" s="16" t="s">
        <v>130</v>
      </c>
      <c r="N2108" s="136" t="s">
        <v>223</v>
      </c>
      <c r="O2108" s="137">
        <v>403</v>
      </c>
    </row>
    <row r="2109" spans="1:15" ht="15" customHeight="1">
      <c r="A2109" s="15" t="str">
        <f t="shared" si="44"/>
        <v>N</v>
      </c>
      <c r="B2109" s="35"/>
      <c r="C2109" s="38" t="s">
        <v>1386</v>
      </c>
      <c r="D2109" s="38" t="s">
        <v>4919</v>
      </c>
      <c r="E2109" s="38"/>
      <c r="F2109" s="38" t="s">
        <v>4920</v>
      </c>
      <c r="G2109" s="38"/>
      <c r="H2109" s="38"/>
      <c r="I2109" s="44">
        <v>9.6999999999999993</v>
      </c>
      <c r="J2109" s="16" t="s">
        <v>130</v>
      </c>
      <c r="N2109" s="136" t="s">
        <v>224</v>
      </c>
      <c r="O2109" s="137">
        <v>404</v>
      </c>
    </row>
    <row r="2110" spans="1:15" ht="15" customHeight="1">
      <c r="A2110" s="15" t="str">
        <f t="shared" si="44"/>
        <v>N</v>
      </c>
      <c r="B2110" s="35"/>
      <c r="C2110" s="38" t="s">
        <v>1386</v>
      </c>
      <c r="D2110" s="38" t="s">
        <v>4921</v>
      </c>
      <c r="E2110" s="38"/>
      <c r="F2110" s="38" t="s">
        <v>4922</v>
      </c>
      <c r="G2110" s="38"/>
      <c r="H2110" s="38"/>
      <c r="I2110" s="44">
        <v>5.04</v>
      </c>
      <c r="J2110" s="16" t="s">
        <v>130</v>
      </c>
      <c r="N2110" s="136" t="s">
        <v>221</v>
      </c>
      <c r="O2110" s="137">
        <v>405</v>
      </c>
    </row>
    <row r="2111" spans="1:15" ht="15" customHeight="1">
      <c r="A2111" s="15" t="str">
        <f t="shared" si="44"/>
        <v>N</v>
      </c>
      <c r="B2111" s="35"/>
      <c r="C2111" s="38" t="s">
        <v>1386</v>
      </c>
      <c r="D2111" s="38" t="s">
        <v>4923</v>
      </c>
      <c r="E2111" s="38"/>
      <c r="F2111" s="38" t="s">
        <v>4924</v>
      </c>
      <c r="G2111" s="38"/>
      <c r="H2111" s="38"/>
      <c r="I2111" s="44">
        <v>17.440000000000001</v>
      </c>
      <c r="J2111" s="16" t="s">
        <v>130</v>
      </c>
      <c r="N2111" s="136" t="s">
        <v>222</v>
      </c>
      <c r="O2111" s="137">
        <v>406</v>
      </c>
    </row>
    <row r="2112" spans="1:15" ht="15" customHeight="1">
      <c r="A2112" s="15" t="str">
        <f t="shared" si="44"/>
        <v>N</v>
      </c>
      <c r="B2112" s="35"/>
      <c r="C2112" s="38" t="s">
        <v>1386</v>
      </c>
      <c r="D2112" s="38" t="s">
        <v>4925</v>
      </c>
      <c r="E2112" s="38"/>
      <c r="F2112" s="38" t="s">
        <v>4926</v>
      </c>
      <c r="G2112" s="38"/>
      <c r="H2112" s="38"/>
      <c r="I2112" s="44">
        <v>5.04</v>
      </c>
      <c r="J2112" s="16" t="s">
        <v>130</v>
      </c>
      <c r="N2112" s="136" t="s">
        <v>225</v>
      </c>
      <c r="O2112" s="137">
        <v>407</v>
      </c>
    </row>
    <row r="2113" spans="1:15" ht="15" customHeight="1">
      <c r="A2113" s="15" t="str">
        <f t="shared" si="44"/>
        <v>N</v>
      </c>
      <c r="B2113" s="35"/>
      <c r="C2113" s="38" t="s">
        <v>1386</v>
      </c>
      <c r="D2113" s="38" t="s">
        <v>4927</v>
      </c>
      <c r="E2113" s="38"/>
      <c r="F2113" s="38" t="s">
        <v>4928</v>
      </c>
      <c r="G2113" s="38"/>
      <c r="H2113" s="38"/>
      <c r="I2113" s="44">
        <v>13.1</v>
      </c>
      <c r="J2113" s="16" t="s">
        <v>130</v>
      </c>
      <c r="N2113" s="136" t="s">
        <v>226</v>
      </c>
      <c r="O2113" s="137">
        <v>408</v>
      </c>
    </row>
    <row r="2114" spans="1:15" ht="15" customHeight="1">
      <c r="A2114" s="15" t="str">
        <f t="shared" si="44"/>
        <v>N</v>
      </c>
      <c r="B2114" s="35"/>
      <c r="C2114" s="38" t="s">
        <v>1386</v>
      </c>
      <c r="D2114" s="38" t="s">
        <v>4929</v>
      </c>
      <c r="E2114" s="38"/>
      <c r="F2114" s="38" t="s">
        <v>4930</v>
      </c>
      <c r="G2114" s="38"/>
      <c r="H2114" s="38"/>
      <c r="I2114" s="44">
        <v>5.04</v>
      </c>
      <c r="J2114" s="16" t="s">
        <v>130</v>
      </c>
      <c r="N2114" s="136" t="s">
        <v>227</v>
      </c>
      <c r="O2114" s="137">
        <v>409</v>
      </c>
    </row>
    <row r="2115" spans="1:15" ht="15" customHeight="1">
      <c r="A2115" s="15" t="str">
        <f t="shared" si="44"/>
        <v>N</v>
      </c>
      <c r="B2115" s="35"/>
      <c r="C2115" s="38" t="s">
        <v>1386</v>
      </c>
      <c r="D2115" s="38" t="s">
        <v>4931</v>
      </c>
      <c r="E2115" s="38"/>
      <c r="F2115" s="38" t="s">
        <v>4932</v>
      </c>
      <c r="G2115" s="38"/>
      <c r="H2115" s="38"/>
      <c r="I2115" s="44">
        <v>12.91</v>
      </c>
      <c r="J2115" s="16" t="s">
        <v>130</v>
      </c>
      <c r="N2115" s="136" t="s">
        <v>228</v>
      </c>
      <c r="O2115" s="137">
        <v>410</v>
      </c>
    </row>
    <row r="2116" spans="1:15" ht="15" customHeight="1">
      <c r="A2116" s="15" t="str">
        <f t="shared" si="44"/>
        <v>N</v>
      </c>
      <c r="B2116" s="35"/>
      <c r="C2116" s="38" t="s">
        <v>1386</v>
      </c>
      <c r="D2116" s="38" t="s">
        <v>4933</v>
      </c>
      <c r="E2116" s="38"/>
      <c r="F2116" s="38" t="s">
        <v>4934</v>
      </c>
      <c r="G2116" s="38"/>
      <c r="H2116" s="38"/>
      <c r="I2116" s="44">
        <v>8.74</v>
      </c>
      <c r="J2116" s="16" t="s">
        <v>130</v>
      </c>
      <c r="N2116" s="136" t="s">
        <v>229</v>
      </c>
      <c r="O2116" s="137">
        <v>411</v>
      </c>
    </row>
    <row r="2117" spans="1:15" ht="15" customHeight="1">
      <c r="A2117" s="15" t="str">
        <f t="shared" si="44"/>
        <v>N</v>
      </c>
      <c r="B2117" s="35"/>
      <c r="C2117" s="38" t="s">
        <v>1386</v>
      </c>
      <c r="D2117" s="38" t="s">
        <v>4935</v>
      </c>
      <c r="E2117" s="38"/>
      <c r="F2117" s="38" t="s">
        <v>4936</v>
      </c>
      <c r="G2117" s="38"/>
      <c r="H2117" s="38"/>
      <c r="I2117" s="44">
        <v>0.51</v>
      </c>
      <c r="J2117" s="16" t="s">
        <v>130</v>
      </c>
      <c r="N2117" s="136" t="s">
        <v>230</v>
      </c>
      <c r="O2117" s="137">
        <v>412</v>
      </c>
    </row>
    <row r="2118" spans="1:15" ht="15" customHeight="1">
      <c r="A2118" s="15" t="str">
        <f t="shared" si="44"/>
        <v>N</v>
      </c>
      <c r="B2118" s="35"/>
      <c r="C2118" s="38" t="s">
        <v>1386</v>
      </c>
      <c r="D2118" s="38" t="s">
        <v>4937</v>
      </c>
      <c r="E2118" s="38"/>
      <c r="F2118" s="38" t="s">
        <v>4938</v>
      </c>
      <c r="G2118" s="38"/>
      <c r="H2118" s="38"/>
      <c r="I2118" s="44">
        <v>2.8</v>
      </c>
      <c r="J2118" s="16" t="s">
        <v>130</v>
      </c>
      <c r="N2118" s="136" t="s">
        <v>231</v>
      </c>
      <c r="O2118" s="137">
        <v>413</v>
      </c>
    </row>
    <row r="2119" spans="1:15" ht="15" customHeight="1">
      <c r="A2119" s="15" t="str">
        <f t="shared" si="44"/>
        <v>N</v>
      </c>
      <c r="B2119" s="35"/>
      <c r="C2119" s="38" t="s">
        <v>1386</v>
      </c>
      <c r="D2119" s="38" t="s">
        <v>4939</v>
      </c>
      <c r="E2119" s="38"/>
      <c r="F2119" s="38" t="s">
        <v>4940</v>
      </c>
      <c r="G2119" s="38"/>
      <c r="H2119" s="38"/>
      <c r="I2119" s="44">
        <v>15.84</v>
      </c>
      <c r="J2119" s="16" t="s">
        <v>130</v>
      </c>
      <c r="N2119" s="136" t="s">
        <v>232</v>
      </c>
      <c r="O2119" s="137">
        <v>414</v>
      </c>
    </row>
    <row r="2120" spans="1:15" ht="15" customHeight="1">
      <c r="A2120" s="15" t="str">
        <f t="shared" si="44"/>
        <v>N</v>
      </c>
      <c r="B2120" s="35"/>
      <c r="C2120" s="38" t="s">
        <v>1386</v>
      </c>
      <c r="D2120" s="38" t="s">
        <v>4941</v>
      </c>
      <c r="E2120" s="38"/>
      <c r="F2120" s="38" t="s">
        <v>4942</v>
      </c>
      <c r="G2120" s="38"/>
      <c r="H2120" s="38"/>
      <c r="I2120" s="44">
        <v>29.62</v>
      </c>
      <c r="J2120" s="16" t="s">
        <v>130</v>
      </c>
      <c r="N2120" s="136" t="s">
        <v>231</v>
      </c>
      <c r="O2120" s="137">
        <v>415</v>
      </c>
    </row>
    <row r="2121" spans="1:15" ht="15" customHeight="1">
      <c r="A2121" s="15" t="str">
        <f t="shared" si="44"/>
        <v>N</v>
      </c>
      <c r="B2121" s="35"/>
      <c r="C2121" s="38" t="s">
        <v>1386</v>
      </c>
      <c r="D2121" s="38" t="s">
        <v>4943</v>
      </c>
      <c r="E2121" s="38"/>
      <c r="F2121" s="38" t="s">
        <v>4944</v>
      </c>
      <c r="G2121" s="38"/>
      <c r="H2121" s="38"/>
      <c r="I2121" s="44">
        <v>3.03</v>
      </c>
      <c r="J2121" s="16" t="s">
        <v>130</v>
      </c>
      <c r="N2121" s="136" t="s">
        <v>233</v>
      </c>
      <c r="O2121" s="137">
        <v>416</v>
      </c>
    </row>
    <row r="2122" spans="1:15" ht="15" customHeight="1">
      <c r="A2122" s="15" t="str">
        <f t="shared" si="44"/>
        <v>N</v>
      </c>
      <c r="B2122" s="35"/>
      <c r="C2122" s="38" t="s">
        <v>1386</v>
      </c>
      <c r="D2122" s="38" t="s">
        <v>4945</v>
      </c>
      <c r="E2122" s="38"/>
      <c r="F2122" s="38" t="s">
        <v>4946</v>
      </c>
      <c r="G2122" s="38"/>
      <c r="H2122" s="38"/>
      <c r="I2122" s="44">
        <v>12.64</v>
      </c>
      <c r="J2122" s="16" t="s">
        <v>130</v>
      </c>
      <c r="N2122" s="136" t="s">
        <v>231</v>
      </c>
      <c r="O2122" s="137">
        <v>417</v>
      </c>
    </row>
    <row r="2123" spans="1:15" ht="15" customHeight="1">
      <c r="A2123" s="15" t="str">
        <f t="shared" si="44"/>
        <v>N</v>
      </c>
      <c r="B2123" s="35"/>
      <c r="C2123" s="38" t="s">
        <v>1386</v>
      </c>
      <c r="D2123" s="38" t="s">
        <v>4947</v>
      </c>
      <c r="E2123" s="38"/>
      <c r="F2123" s="38" t="s">
        <v>4948</v>
      </c>
      <c r="G2123" s="38"/>
      <c r="H2123" s="38"/>
      <c r="I2123" s="44">
        <v>1.8</v>
      </c>
      <c r="J2123" s="16" t="s">
        <v>130</v>
      </c>
      <c r="N2123" s="136" t="s">
        <v>234</v>
      </c>
      <c r="O2123" s="137">
        <v>418</v>
      </c>
    </row>
    <row r="2124" spans="1:15" ht="15" customHeight="1">
      <c r="A2124" s="15" t="str">
        <f t="shared" si="44"/>
        <v>N</v>
      </c>
      <c r="B2124" s="35"/>
      <c r="C2124" s="38" t="s">
        <v>1386</v>
      </c>
      <c r="D2124" s="38" t="s">
        <v>10237</v>
      </c>
      <c r="E2124" s="38"/>
      <c r="F2124" s="38" t="s">
        <v>10238</v>
      </c>
      <c r="G2124" s="38"/>
      <c r="H2124" s="38"/>
      <c r="I2124" s="44">
        <v>30.1</v>
      </c>
      <c r="J2124" s="16" t="s">
        <v>130</v>
      </c>
      <c r="N2124" s="136" t="s">
        <v>235</v>
      </c>
      <c r="O2124" s="137">
        <v>419</v>
      </c>
    </row>
    <row r="2125" spans="1:15" ht="15" customHeight="1">
      <c r="A2125" s="15" t="str">
        <f t="shared" si="44"/>
        <v>N</v>
      </c>
      <c r="B2125" s="35"/>
      <c r="C2125" s="38" t="s">
        <v>1386</v>
      </c>
      <c r="D2125" s="38" t="s">
        <v>4949</v>
      </c>
      <c r="E2125" s="38"/>
      <c r="F2125" s="38" t="s">
        <v>4950</v>
      </c>
      <c r="G2125" s="38"/>
      <c r="H2125" s="38"/>
      <c r="I2125" s="44">
        <v>0.25</v>
      </c>
      <c r="J2125" s="16" t="s">
        <v>130</v>
      </c>
      <c r="N2125" s="136" t="s">
        <v>236</v>
      </c>
      <c r="O2125" s="137">
        <v>420</v>
      </c>
    </row>
    <row r="2126" spans="1:15" ht="15" customHeight="1">
      <c r="A2126" s="15" t="str">
        <f t="shared" si="44"/>
        <v>N</v>
      </c>
      <c r="B2126" s="35"/>
      <c r="C2126" s="38" t="s">
        <v>1386</v>
      </c>
      <c r="D2126" s="38" t="s">
        <v>4951</v>
      </c>
      <c r="E2126" s="38"/>
      <c r="F2126" s="38" t="s">
        <v>4952</v>
      </c>
      <c r="G2126" s="38"/>
      <c r="H2126" s="38"/>
      <c r="I2126" s="44">
        <v>5.54</v>
      </c>
      <c r="J2126" s="16" t="s">
        <v>130</v>
      </c>
      <c r="N2126" s="136" t="s">
        <v>237</v>
      </c>
      <c r="O2126" s="137">
        <v>421</v>
      </c>
    </row>
    <row r="2127" spans="1:15" ht="15" customHeight="1">
      <c r="A2127" s="15" t="str">
        <f t="shared" si="44"/>
        <v>N</v>
      </c>
      <c r="B2127" s="35"/>
      <c r="C2127" s="38" t="s">
        <v>1386</v>
      </c>
      <c r="D2127" s="38" t="s">
        <v>4953</v>
      </c>
      <c r="E2127" s="38"/>
      <c r="F2127" s="38" t="s">
        <v>4954</v>
      </c>
      <c r="G2127" s="38"/>
      <c r="H2127" s="38"/>
      <c r="I2127" s="44">
        <v>3.37</v>
      </c>
      <c r="J2127" s="16" t="s">
        <v>130</v>
      </c>
      <c r="N2127" s="138" t="s">
        <v>585</v>
      </c>
      <c r="O2127" s="137">
        <v>422</v>
      </c>
    </row>
    <row r="2128" spans="1:15" ht="15" customHeight="1">
      <c r="A2128" s="15" t="str">
        <f t="shared" si="44"/>
        <v>N</v>
      </c>
      <c r="B2128" s="35"/>
      <c r="C2128" s="38" t="s">
        <v>1386</v>
      </c>
      <c r="D2128" s="38" t="s">
        <v>4955</v>
      </c>
      <c r="E2128" s="38"/>
      <c r="F2128" s="38" t="s">
        <v>4956</v>
      </c>
      <c r="G2128" s="38"/>
      <c r="H2128" s="38"/>
      <c r="I2128" s="44">
        <v>5.29</v>
      </c>
      <c r="J2128" s="16" t="s">
        <v>130</v>
      </c>
      <c r="N2128" s="136" t="s">
        <v>238</v>
      </c>
      <c r="O2128" s="137">
        <v>423</v>
      </c>
    </row>
    <row r="2129" spans="1:15" ht="15" customHeight="1">
      <c r="A2129" s="15" t="str">
        <f t="shared" si="44"/>
        <v>N</v>
      </c>
      <c r="B2129" s="35"/>
      <c r="C2129" s="38" t="s">
        <v>1386</v>
      </c>
      <c r="D2129" s="38" t="s">
        <v>4958</v>
      </c>
      <c r="E2129" s="38"/>
      <c r="F2129" s="38" t="s">
        <v>4959</v>
      </c>
      <c r="G2129" s="38"/>
      <c r="H2129" s="38"/>
      <c r="I2129" s="44">
        <v>3.74</v>
      </c>
      <c r="J2129" s="16" t="s">
        <v>130</v>
      </c>
      <c r="N2129" s="136" t="s">
        <v>239</v>
      </c>
      <c r="O2129" s="137">
        <v>424</v>
      </c>
    </row>
    <row r="2130" spans="1:15" ht="15" customHeight="1">
      <c r="A2130" s="15" t="str">
        <f t="shared" si="44"/>
        <v>N</v>
      </c>
      <c r="B2130" s="35"/>
      <c r="C2130" s="38" t="s">
        <v>1386</v>
      </c>
      <c r="D2130" s="38" t="s">
        <v>4960</v>
      </c>
      <c r="E2130" s="38"/>
      <c r="F2130" s="38" t="s">
        <v>4961</v>
      </c>
      <c r="G2130" s="38"/>
      <c r="H2130" s="38"/>
      <c r="I2130" s="44">
        <v>9.77</v>
      </c>
      <c r="J2130" s="16" t="s">
        <v>130</v>
      </c>
      <c r="N2130" s="138" t="s">
        <v>586</v>
      </c>
      <c r="O2130" s="139">
        <v>425</v>
      </c>
    </row>
    <row r="2131" spans="1:15" ht="15" customHeight="1">
      <c r="A2131" s="15" t="str">
        <f t="shared" si="44"/>
        <v>N</v>
      </c>
      <c r="B2131" s="35"/>
      <c r="C2131" s="38" t="s">
        <v>1386</v>
      </c>
      <c r="D2131" s="38" t="s">
        <v>4962</v>
      </c>
      <c r="E2131" s="38"/>
      <c r="F2131" s="38" t="s">
        <v>4963</v>
      </c>
      <c r="G2131" s="38"/>
      <c r="H2131" s="38"/>
      <c r="I2131" s="44">
        <v>70.94</v>
      </c>
      <c r="J2131" s="16" t="s">
        <v>130</v>
      </c>
      <c r="N2131" s="136" t="s">
        <v>240</v>
      </c>
      <c r="O2131" s="137">
        <v>426</v>
      </c>
    </row>
    <row r="2132" spans="1:15" ht="15" customHeight="1">
      <c r="A2132" s="15" t="str">
        <f t="shared" si="44"/>
        <v>N</v>
      </c>
      <c r="B2132" s="35"/>
      <c r="C2132" s="38" t="s">
        <v>1386</v>
      </c>
      <c r="D2132" s="38" t="s">
        <v>10239</v>
      </c>
      <c r="E2132" s="38"/>
      <c r="F2132" s="38" t="s">
        <v>10240</v>
      </c>
      <c r="G2132" s="38"/>
      <c r="H2132" s="38"/>
      <c r="I2132" s="44">
        <v>1.77</v>
      </c>
      <c r="J2132" s="16" t="s">
        <v>130</v>
      </c>
      <c r="N2132" s="136" t="s">
        <v>241</v>
      </c>
      <c r="O2132" s="137">
        <v>427</v>
      </c>
    </row>
    <row r="2133" spans="1:15" ht="15" customHeight="1">
      <c r="A2133" s="15" t="str">
        <f t="shared" si="44"/>
        <v>N</v>
      </c>
      <c r="B2133" s="35"/>
      <c r="C2133" s="38" t="s">
        <v>1386</v>
      </c>
      <c r="D2133" s="38" t="s">
        <v>4964</v>
      </c>
      <c r="E2133" s="38"/>
      <c r="F2133" s="38" t="s">
        <v>4965</v>
      </c>
      <c r="G2133" s="38"/>
      <c r="H2133" s="38"/>
      <c r="I2133" s="44">
        <v>3.37</v>
      </c>
      <c r="J2133" s="16" t="s">
        <v>130</v>
      </c>
      <c r="N2133" s="138" t="s">
        <v>587</v>
      </c>
      <c r="O2133" s="137">
        <v>428</v>
      </c>
    </row>
    <row r="2134" spans="1:15" ht="15" customHeight="1">
      <c r="A2134" s="15" t="str">
        <f t="shared" si="44"/>
        <v>N</v>
      </c>
      <c r="B2134" s="35"/>
      <c r="C2134" s="38" t="s">
        <v>1386</v>
      </c>
      <c r="D2134" s="38" t="s">
        <v>4966</v>
      </c>
      <c r="E2134" s="38"/>
      <c r="F2134" s="38" t="s">
        <v>4967</v>
      </c>
      <c r="G2134" s="38"/>
      <c r="H2134" s="38"/>
      <c r="I2134" s="44">
        <v>36.119999999999997</v>
      </c>
      <c r="J2134" s="16" t="s">
        <v>130</v>
      </c>
      <c r="N2134" s="136" t="s">
        <v>242</v>
      </c>
      <c r="O2134" s="137">
        <v>429</v>
      </c>
    </row>
    <row r="2135" spans="1:15" ht="15" customHeight="1">
      <c r="A2135" s="15" t="str">
        <f t="shared" si="44"/>
        <v>N</v>
      </c>
      <c r="B2135" s="35"/>
      <c r="C2135" s="38" t="s">
        <v>1386</v>
      </c>
      <c r="D2135" s="38" t="s">
        <v>4968</v>
      </c>
      <c r="E2135" s="38"/>
      <c r="F2135" s="38" t="s">
        <v>4969</v>
      </c>
      <c r="G2135" s="38"/>
      <c r="H2135" s="38"/>
      <c r="I2135" s="44">
        <v>17.07</v>
      </c>
      <c r="J2135" s="16" t="s">
        <v>130</v>
      </c>
      <c r="N2135" s="136" t="s">
        <v>243</v>
      </c>
      <c r="O2135" s="137">
        <v>430</v>
      </c>
    </row>
    <row r="2136" spans="1:15" ht="15" customHeight="1">
      <c r="A2136" s="15" t="str">
        <f t="shared" si="44"/>
        <v>N</v>
      </c>
      <c r="B2136" s="35"/>
      <c r="C2136" s="38" t="s">
        <v>1386</v>
      </c>
      <c r="D2136" s="38" t="s">
        <v>4970</v>
      </c>
      <c r="E2136" s="38"/>
      <c r="F2136" s="38" t="s">
        <v>4971</v>
      </c>
      <c r="G2136" s="38"/>
      <c r="H2136" s="38"/>
      <c r="I2136" s="44">
        <v>107.56</v>
      </c>
      <c r="J2136" s="16" t="s">
        <v>130</v>
      </c>
      <c r="N2136" s="138" t="s">
        <v>588</v>
      </c>
      <c r="O2136" s="137">
        <v>431</v>
      </c>
    </row>
    <row r="2137" spans="1:15" ht="15" customHeight="1">
      <c r="A2137" s="15" t="str">
        <f t="shared" ref="A2137:A2200" si="45">IFERROR((VLOOKUP(J2137,N:O,2,0)),0)</f>
        <v>N</v>
      </c>
      <c r="B2137" s="35"/>
      <c r="C2137" s="38" t="s">
        <v>1386</v>
      </c>
      <c r="D2137" s="38" t="s">
        <v>10241</v>
      </c>
      <c r="E2137" s="38"/>
      <c r="F2137" s="38" t="s">
        <v>10242</v>
      </c>
      <c r="G2137" s="38"/>
      <c r="H2137" s="38"/>
      <c r="I2137" s="44">
        <v>5.29</v>
      </c>
      <c r="J2137" s="16" t="s">
        <v>130</v>
      </c>
      <c r="N2137" s="136" t="s">
        <v>244</v>
      </c>
      <c r="O2137" s="137">
        <v>432</v>
      </c>
    </row>
    <row r="2138" spans="1:15" ht="15" customHeight="1">
      <c r="A2138" s="15" t="str">
        <f t="shared" si="45"/>
        <v>N</v>
      </c>
      <c r="B2138" s="35"/>
      <c r="C2138" s="38" t="s">
        <v>1386</v>
      </c>
      <c r="D2138" s="38" t="s">
        <v>4972</v>
      </c>
      <c r="E2138" s="38"/>
      <c r="F2138" s="38" t="s">
        <v>4973</v>
      </c>
      <c r="G2138" s="38"/>
      <c r="H2138" s="38"/>
      <c r="I2138" s="44">
        <v>38.380000000000003</v>
      </c>
      <c r="J2138" s="16" t="s">
        <v>130</v>
      </c>
      <c r="N2138" s="136" t="s">
        <v>245</v>
      </c>
      <c r="O2138" s="137">
        <v>433</v>
      </c>
    </row>
    <row r="2139" spans="1:15" ht="15" customHeight="1">
      <c r="A2139" s="15" t="str">
        <f t="shared" si="45"/>
        <v>N</v>
      </c>
      <c r="B2139" s="35"/>
      <c r="C2139" s="38" t="s">
        <v>1386</v>
      </c>
      <c r="D2139" s="38" t="s">
        <v>4974</v>
      </c>
      <c r="E2139" s="38"/>
      <c r="F2139" s="38" t="s">
        <v>4975</v>
      </c>
      <c r="G2139" s="38"/>
      <c r="H2139" s="38"/>
      <c r="I2139" s="44">
        <v>4.6100000000000003</v>
      </c>
      <c r="J2139" s="16" t="s">
        <v>130</v>
      </c>
      <c r="N2139" s="136" t="s">
        <v>246</v>
      </c>
      <c r="O2139" s="137">
        <v>434</v>
      </c>
    </row>
    <row r="2140" spans="1:15" ht="15" customHeight="1">
      <c r="A2140" s="15" t="str">
        <f t="shared" si="45"/>
        <v>N</v>
      </c>
      <c r="B2140" s="35"/>
      <c r="C2140" s="38" t="s">
        <v>1386</v>
      </c>
      <c r="D2140" s="38" t="s">
        <v>4976</v>
      </c>
      <c r="E2140" s="38"/>
      <c r="F2140" s="38" t="s">
        <v>4977</v>
      </c>
      <c r="G2140" s="38"/>
      <c r="H2140" s="38"/>
      <c r="I2140" s="44">
        <v>10.34</v>
      </c>
      <c r="J2140" s="16" t="s">
        <v>130</v>
      </c>
      <c r="N2140" s="136" t="s">
        <v>247</v>
      </c>
      <c r="O2140" s="137">
        <v>435</v>
      </c>
    </row>
    <row r="2141" spans="1:15" ht="15" customHeight="1">
      <c r="A2141" s="15" t="str">
        <f t="shared" si="45"/>
        <v>N</v>
      </c>
      <c r="B2141" s="35"/>
      <c r="C2141" s="38" t="s">
        <v>1386</v>
      </c>
      <c r="D2141" s="38" t="s">
        <v>4978</v>
      </c>
      <c r="E2141" s="38"/>
      <c r="F2141" s="38" t="s">
        <v>4979</v>
      </c>
      <c r="G2141" s="38"/>
      <c r="H2141" s="38"/>
      <c r="I2141" s="44">
        <v>1.76</v>
      </c>
      <c r="J2141" s="16" t="s">
        <v>130</v>
      </c>
      <c r="N2141" s="136" t="s">
        <v>248</v>
      </c>
      <c r="O2141" s="137">
        <v>436</v>
      </c>
    </row>
    <row r="2142" spans="1:15" ht="15" customHeight="1">
      <c r="A2142" s="15" t="str">
        <f t="shared" si="45"/>
        <v>N</v>
      </c>
      <c r="B2142" s="35"/>
      <c r="C2142" s="38" t="s">
        <v>1386</v>
      </c>
      <c r="D2142" s="38" t="s">
        <v>4980</v>
      </c>
      <c r="E2142" s="38"/>
      <c r="F2142" s="38" t="s">
        <v>4981</v>
      </c>
      <c r="G2142" s="38"/>
      <c r="H2142" s="38"/>
      <c r="I2142" s="44">
        <v>55.51</v>
      </c>
      <c r="J2142" s="16" t="s">
        <v>130</v>
      </c>
      <c r="N2142" s="136" t="s">
        <v>249</v>
      </c>
      <c r="O2142" s="137">
        <v>437</v>
      </c>
    </row>
    <row r="2143" spans="1:15" ht="15" customHeight="1">
      <c r="A2143" s="15" t="str">
        <f t="shared" si="45"/>
        <v>N</v>
      </c>
      <c r="B2143" s="35"/>
      <c r="C2143" s="38" t="s">
        <v>1386</v>
      </c>
      <c r="D2143" s="38" t="s">
        <v>4982</v>
      </c>
      <c r="E2143" s="38"/>
      <c r="F2143" s="38" t="s">
        <v>4983</v>
      </c>
      <c r="G2143" s="38"/>
      <c r="H2143" s="38"/>
      <c r="I2143" s="44">
        <v>88.11</v>
      </c>
      <c r="J2143" s="16" t="s">
        <v>130</v>
      </c>
      <c r="N2143" s="136" t="s">
        <v>250</v>
      </c>
      <c r="O2143" s="137">
        <v>438</v>
      </c>
    </row>
    <row r="2144" spans="1:15" ht="15" customHeight="1">
      <c r="A2144" s="15" t="str">
        <f t="shared" si="45"/>
        <v>N</v>
      </c>
      <c r="B2144" s="35"/>
      <c r="C2144" s="38" t="s">
        <v>1386</v>
      </c>
      <c r="D2144" s="38" t="s">
        <v>4984</v>
      </c>
      <c r="E2144" s="38"/>
      <c r="F2144" s="38" t="s">
        <v>4985</v>
      </c>
      <c r="G2144" s="38"/>
      <c r="H2144" s="38"/>
      <c r="I2144" s="44">
        <v>31.5</v>
      </c>
      <c r="J2144" s="16" t="s">
        <v>130</v>
      </c>
      <c r="N2144" s="136" t="s">
        <v>251</v>
      </c>
      <c r="O2144" s="137">
        <v>439</v>
      </c>
    </row>
    <row r="2145" spans="1:15" ht="15" customHeight="1">
      <c r="A2145" s="15" t="str">
        <f t="shared" si="45"/>
        <v>N</v>
      </c>
      <c r="B2145" s="35"/>
      <c r="C2145" s="38" t="s">
        <v>1386</v>
      </c>
      <c r="D2145" s="38" t="s">
        <v>4986</v>
      </c>
      <c r="E2145" s="38"/>
      <c r="F2145" s="38" t="s">
        <v>4987</v>
      </c>
      <c r="G2145" s="38"/>
      <c r="H2145" s="38"/>
      <c r="I2145" s="44">
        <v>19.54</v>
      </c>
      <c r="J2145" s="16" t="s">
        <v>130</v>
      </c>
      <c r="N2145" s="136" t="s">
        <v>252</v>
      </c>
      <c r="O2145" s="137">
        <v>440</v>
      </c>
    </row>
    <row r="2146" spans="1:15" ht="15" customHeight="1">
      <c r="A2146" s="15" t="str">
        <f t="shared" si="45"/>
        <v>N</v>
      </c>
      <c r="B2146" s="35"/>
      <c r="C2146" s="38" t="s">
        <v>1386</v>
      </c>
      <c r="D2146" s="38" t="s">
        <v>4988</v>
      </c>
      <c r="E2146" s="38"/>
      <c r="F2146" s="38" t="s">
        <v>4989</v>
      </c>
      <c r="G2146" s="38"/>
      <c r="H2146" s="38"/>
      <c r="I2146" s="44">
        <v>5.05</v>
      </c>
      <c r="J2146" s="16" t="s">
        <v>130</v>
      </c>
      <c r="N2146" s="136" t="s">
        <v>253</v>
      </c>
      <c r="O2146" s="137">
        <v>441</v>
      </c>
    </row>
    <row r="2147" spans="1:15" ht="15" customHeight="1">
      <c r="A2147" s="15" t="str">
        <f t="shared" si="45"/>
        <v>N</v>
      </c>
      <c r="B2147" s="35"/>
      <c r="C2147" s="38" t="s">
        <v>1386</v>
      </c>
      <c r="D2147" s="38" t="s">
        <v>4990</v>
      </c>
      <c r="E2147" s="38"/>
      <c r="F2147" s="38" t="s">
        <v>4991</v>
      </c>
      <c r="G2147" s="38"/>
      <c r="H2147" s="38"/>
      <c r="I2147" s="44">
        <v>12.21</v>
      </c>
      <c r="J2147" s="16" t="s">
        <v>130</v>
      </c>
      <c r="N2147" s="136" t="s">
        <v>254</v>
      </c>
      <c r="O2147" s="137">
        <v>442</v>
      </c>
    </row>
    <row r="2148" spans="1:15" ht="15" customHeight="1">
      <c r="A2148" s="15" t="str">
        <f t="shared" si="45"/>
        <v>N</v>
      </c>
      <c r="B2148" s="35"/>
      <c r="C2148" s="38" t="s">
        <v>1386</v>
      </c>
      <c r="D2148" s="38" t="s">
        <v>4992</v>
      </c>
      <c r="E2148" s="38"/>
      <c r="F2148" s="38" t="s">
        <v>4993</v>
      </c>
      <c r="G2148" s="38"/>
      <c r="H2148" s="38"/>
      <c r="I2148" s="44">
        <v>22.89</v>
      </c>
      <c r="J2148" s="16" t="s">
        <v>130</v>
      </c>
      <c r="N2148" s="136" t="s">
        <v>255</v>
      </c>
      <c r="O2148" s="137">
        <v>443</v>
      </c>
    </row>
    <row r="2149" spans="1:15" ht="15" customHeight="1">
      <c r="A2149" s="15" t="str">
        <f t="shared" si="45"/>
        <v>N</v>
      </c>
      <c r="B2149" s="35"/>
      <c r="C2149" s="38" t="s">
        <v>1386</v>
      </c>
      <c r="D2149" s="38" t="s">
        <v>4994</v>
      </c>
      <c r="E2149" s="38"/>
      <c r="F2149" s="38" t="s">
        <v>4995</v>
      </c>
      <c r="G2149" s="38"/>
      <c r="H2149" s="38"/>
      <c r="I2149" s="44">
        <v>21.74</v>
      </c>
      <c r="J2149" s="16" t="s">
        <v>130</v>
      </c>
      <c r="N2149" s="136" t="s">
        <v>211</v>
      </c>
      <c r="O2149" s="137">
        <v>444</v>
      </c>
    </row>
    <row r="2150" spans="1:15" ht="15" customHeight="1">
      <c r="A2150" s="15" t="str">
        <f t="shared" si="45"/>
        <v>N</v>
      </c>
      <c r="B2150" s="35"/>
      <c r="C2150" s="38" t="s">
        <v>1386</v>
      </c>
      <c r="D2150" s="38" t="s">
        <v>4996</v>
      </c>
      <c r="E2150" s="38"/>
      <c r="F2150" s="38" t="s">
        <v>4997</v>
      </c>
      <c r="G2150" s="38"/>
      <c r="H2150" s="38"/>
      <c r="I2150" s="44">
        <v>-1.96</v>
      </c>
      <c r="J2150" s="16" t="s">
        <v>130</v>
      </c>
      <c r="N2150" s="136" t="s">
        <v>256</v>
      </c>
      <c r="O2150" s="137">
        <v>445</v>
      </c>
    </row>
    <row r="2151" spans="1:15" ht="15" customHeight="1">
      <c r="A2151" s="15" t="str">
        <f t="shared" si="45"/>
        <v>N</v>
      </c>
      <c r="B2151" s="35"/>
      <c r="C2151" s="38" t="s">
        <v>1386</v>
      </c>
      <c r="D2151" s="38" t="s">
        <v>10243</v>
      </c>
      <c r="E2151" s="38"/>
      <c r="F2151" s="38" t="s">
        <v>10244</v>
      </c>
      <c r="G2151" s="38"/>
      <c r="H2151" s="38"/>
      <c r="I2151" s="44">
        <v>5.71</v>
      </c>
      <c r="J2151" s="16" t="s">
        <v>130</v>
      </c>
      <c r="N2151" s="136" t="s">
        <v>257</v>
      </c>
      <c r="O2151" s="137">
        <v>511</v>
      </c>
    </row>
    <row r="2152" spans="1:15" ht="15" customHeight="1">
      <c r="A2152" s="15" t="str">
        <f t="shared" si="45"/>
        <v>N</v>
      </c>
      <c r="B2152" s="35"/>
      <c r="C2152" s="38" t="s">
        <v>1386</v>
      </c>
      <c r="D2152" s="38" t="s">
        <v>4998</v>
      </c>
      <c r="E2152" s="38"/>
      <c r="F2152" s="38" t="s">
        <v>4999</v>
      </c>
      <c r="G2152" s="38"/>
      <c r="H2152" s="38"/>
      <c r="I2152" s="44">
        <v>3.99</v>
      </c>
      <c r="J2152" s="16" t="s">
        <v>130</v>
      </c>
      <c r="N2152" s="136" t="s">
        <v>258</v>
      </c>
      <c r="O2152" s="137">
        <v>512</v>
      </c>
    </row>
    <row r="2153" spans="1:15" ht="15" customHeight="1">
      <c r="A2153" s="15" t="str">
        <f t="shared" si="45"/>
        <v>N</v>
      </c>
      <c r="B2153" s="35"/>
      <c r="C2153" s="38" t="s">
        <v>1386</v>
      </c>
      <c r="D2153" s="38" t="s">
        <v>5000</v>
      </c>
      <c r="E2153" s="38"/>
      <c r="F2153" s="38" t="s">
        <v>5001</v>
      </c>
      <c r="G2153" s="38"/>
      <c r="H2153" s="38"/>
      <c r="I2153" s="44">
        <v>3.57</v>
      </c>
      <c r="J2153" s="16" t="s">
        <v>130</v>
      </c>
      <c r="N2153" s="136" t="s">
        <v>259</v>
      </c>
      <c r="O2153" s="137">
        <v>513</v>
      </c>
    </row>
    <row r="2154" spans="1:15" ht="15" customHeight="1">
      <c r="A2154" s="15" t="str">
        <f t="shared" si="45"/>
        <v>N</v>
      </c>
      <c r="B2154" s="35"/>
      <c r="C2154" s="38" t="s">
        <v>1386</v>
      </c>
      <c r="D2154" s="38" t="s">
        <v>5002</v>
      </c>
      <c r="E2154" s="38"/>
      <c r="F2154" s="38" t="s">
        <v>5003</v>
      </c>
      <c r="G2154" s="38"/>
      <c r="H2154" s="38"/>
      <c r="I2154" s="44">
        <v>15.07</v>
      </c>
      <c r="J2154" s="16" t="s">
        <v>130</v>
      </c>
      <c r="N2154" s="136" t="s">
        <v>260</v>
      </c>
      <c r="O2154" s="137">
        <v>514</v>
      </c>
    </row>
    <row r="2155" spans="1:15" ht="15" customHeight="1">
      <c r="A2155" s="15" t="str">
        <f t="shared" si="45"/>
        <v>N</v>
      </c>
      <c r="B2155" s="35"/>
      <c r="C2155" s="38" t="s">
        <v>1386</v>
      </c>
      <c r="D2155" s="38" t="s">
        <v>5004</v>
      </c>
      <c r="E2155" s="38"/>
      <c r="F2155" s="38" t="s">
        <v>5005</v>
      </c>
      <c r="G2155" s="38"/>
      <c r="H2155" s="38"/>
      <c r="I2155" s="44">
        <v>6.69</v>
      </c>
      <c r="J2155" s="16" t="s">
        <v>130</v>
      </c>
      <c r="N2155" s="136" t="s">
        <v>261</v>
      </c>
      <c r="O2155" s="137">
        <v>515</v>
      </c>
    </row>
    <row r="2156" spans="1:15" ht="15" customHeight="1">
      <c r="A2156" s="15" t="str">
        <f t="shared" si="45"/>
        <v>N</v>
      </c>
      <c r="B2156" s="35"/>
      <c r="C2156" s="38" t="s">
        <v>1386</v>
      </c>
      <c r="D2156" s="38" t="s">
        <v>5006</v>
      </c>
      <c r="E2156" s="38"/>
      <c r="F2156" s="38" t="s">
        <v>5007</v>
      </c>
      <c r="G2156" s="38"/>
      <c r="H2156" s="38"/>
      <c r="I2156" s="44">
        <v>5.14</v>
      </c>
      <c r="J2156" s="16" t="s">
        <v>130</v>
      </c>
      <c r="N2156" s="136" t="s">
        <v>262</v>
      </c>
      <c r="O2156" s="137">
        <v>516</v>
      </c>
    </row>
    <row r="2157" spans="1:15" ht="15" customHeight="1">
      <c r="A2157" s="15" t="str">
        <f t="shared" si="45"/>
        <v>N</v>
      </c>
      <c r="B2157" s="35"/>
      <c r="C2157" s="38" t="s">
        <v>1386</v>
      </c>
      <c r="D2157" s="38" t="s">
        <v>5008</v>
      </c>
      <c r="E2157" s="38"/>
      <c r="F2157" s="38" t="s">
        <v>5009</v>
      </c>
      <c r="G2157" s="38"/>
      <c r="H2157" s="38"/>
      <c r="I2157" s="44">
        <v>13.86</v>
      </c>
      <c r="J2157" s="16" t="s">
        <v>130</v>
      </c>
      <c r="N2157" s="136" t="s">
        <v>263</v>
      </c>
      <c r="O2157" s="137">
        <v>517</v>
      </c>
    </row>
    <row r="2158" spans="1:15" ht="15" customHeight="1">
      <c r="A2158" s="15" t="str">
        <f t="shared" si="45"/>
        <v>N</v>
      </c>
      <c r="B2158" s="35"/>
      <c r="C2158" s="38" t="s">
        <v>1386</v>
      </c>
      <c r="D2158" s="38" t="s">
        <v>5010</v>
      </c>
      <c r="E2158" s="38"/>
      <c r="F2158" s="38" t="s">
        <v>5011</v>
      </c>
      <c r="G2158" s="38"/>
      <c r="H2158" s="38"/>
      <c r="I2158" s="44">
        <v>6.85</v>
      </c>
      <c r="J2158" s="16" t="s">
        <v>130</v>
      </c>
      <c r="N2158" s="136" t="s">
        <v>264</v>
      </c>
      <c r="O2158" s="137">
        <v>518</v>
      </c>
    </row>
    <row r="2159" spans="1:15" ht="15" customHeight="1">
      <c r="A2159" s="15" t="str">
        <f t="shared" si="45"/>
        <v>N</v>
      </c>
      <c r="B2159" s="35"/>
      <c r="C2159" s="38" t="s">
        <v>1386</v>
      </c>
      <c r="D2159" s="38" t="s">
        <v>5012</v>
      </c>
      <c r="E2159" s="38"/>
      <c r="F2159" s="38" t="s">
        <v>5013</v>
      </c>
      <c r="G2159" s="38"/>
      <c r="H2159" s="38"/>
      <c r="I2159" s="44">
        <v>3.21</v>
      </c>
      <c r="J2159" s="16" t="s">
        <v>130</v>
      </c>
      <c r="N2159" s="136" t="s">
        <v>265</v>
      </c>
      <c r="O2159" s="137">
        <v>519</v>
      </c>
    </row>
    <row r="2160" spans="1:15" ht="15" customHeight="1">
      <c r="A2160" s="15" t="str">
        <f t="shared" si="45"/>
        <v>N</v>
      </c>
      <c r="B2160" s="35"/>
      <c r="C2160" s="38" t="s">
        <v>1386</v>
      </c>
      <c r="D2160" s="38" t="s">
        <v>5014</v>
      </c>
      <c r="E2160" s="38"/>
      <c r="F2160" s="38" t="s">
        <v>5015</v>
      </c>
      <c r="G2160" s="38"/>
      <c r="H2160" s="38"/>
      <c r="I2160" s="44">
        <v>21.9</v>
      </c>
      <c r="J2160" s="16" t="s">
        <v>130</v>
      </c>
      <c r="N2160" s="136" t="s">
        <v>266</v>
      </c>
      <c r="O2160" s="137">
        <v>520</v>
      </c>
    </row>
    <row r="2161" spans="1:15" ht="15" customHeight="1">
      <c r="A2161" s="15" t="str">
        <f t="shared" si="45"/>
        <v>N</v>
      </c>
      <c r="B2161" s="35"/>
      <c r="C2161" s="38" t="s">
        <v>1386</v>
      </c>
      <c r="D2161" s="38" t="s">
        <v>5016</v>
      </c>
      <c r="E2161" s="38"/>
      <c r="F2161" s="38" t="s">
        <v>5017</v>
      </c>
      <c r="G2161" s="38"/>
      <c r="H2161" s="38"/>
      <c r="I2161" s="44">
        <v>6.12</v>
      </c>
      <c r="J2161" s="16" t="s">
        <v>130</v>
      </c>
      <c r="N2161" s="136" t="s">
        <v>267</v>
      </c>
      <c r="O2161" s="137">
        <v>521</v>
      </c>
    </row>
    <row r="2162" spans="1:15" ht="15" customHeight="1">
      <c r="A2162" s="15" t="str">
        <f t="shared" si="45"/>
        <v>N</v>
      </c>
      <c r="B2162" s="35"/>
      <c r="C2162" s="38" t="s">
        <v>1386</v>
      </c>
      <c r="D2162" s="38" t="s">
        <v>5018</v>
      </c>
      <c r="E2162" s="38"/>
      <c r="F2162" s="38" t="s">
        <v>5019</v>
      </c>
      <c r="G2162" s="38"/>
      <c r="H2162" s="38"/>
      <c r="I2162" s="44">
        <v>4.59</v>
      </c>
      <c r="J2162" s="16" t="s">
        <v>130</v>
      </c>
      <c r="N2162" s="136" t="s">
        <v>268</v>
      </c>
      <c r="O2162" s="137">
        <v>522</v>
      </c>
    </row>
    <row r="2163" spans="1:15" ht="15" customHeight="1">
      <c r="A2163" s="15" t="str">
        <f t="shared" si="45"/>
        <v>N</v>
      </c>
      <c r="B2163" s="35"/>
      <c r="C2163" s="38" t="s">
        <v>1386</v>
      </c>
      <c r="D2163" s="38" t="s">
        <v>5020</v>
      </c>
      <c r="E2163" s="38"/>
      <c r="F2163" s="38" t="s">
        <v>5021</v>
      </c>
      <c r="G2163" s="38"/>
      <c r="H2163" s="38"/>
      <c r="I2163" s="44">
        <v>60.1</v>
      </c>
      <c r="J2163" s="16" t="s">
        <v>130</v>
      </c>
      <c r="N2163" s="136" t="s">
        <v>269</v>
      </c>
      <c r="O2163" s="137">
        <v>523</v>
      </c>
    </row>
    <row r="2164" spans="1:15" ht="15" customHeight="1">
      <c r="A2164" s="15" t="str">
        <f t="shared" si="45"/>
        <v>N</v>
      </c>
      <c r="B2164" s="35"/>
      <c r="C2164" s="38" t="s">
        <v>1386</v>
      </c>
      <c r="D2164" s="38" t="s">
        <v>5022</v>
      </c>
      <c r="E2164" s="38"/>
      <c r="F2164" s="38" t="s">
        <v>5023</v>
      </c>
      <c r="G2164" s="38"/>
      <c r="H2164" s="38"/>
      <c r="I2164" s="44">
        <v>3.39</v>
      </c>
      <c r="J2164" s="16" t="s">
        <v>130</v>
      </c>
      <c r="N2164" s="136" t="s">
        <v>270</v>
      </c>
      <c r="O2164" s="137">
        <v>524</v>
      </c>
    </row>
    <row r="2165" spans="1:15" ht="15" customHeight="1">
      <c r="A2165" s="15" t="str">
        <f t="shared" si="45"/>
        <v>N</v>
      </c>
      <c r="B2165" s="35"/>
      <c r="C2165" s="38" t="s">
        <v>1386</v>
      </c>
      <c r="D2165" s="38" t="s">
        <v>10245</v>
      </c>
      <c r="E2165" s="38"/>
      <c r="F2165" s="38" t="s">
        <v>10246</v>
      </c>
      <c r="G2165" s="38"/>
      <c r="H2165" s="38"/>
      <c r="I2165" s="44">
        <v>37.799999999999997</v>
      </c>
      <c r="J2165" s="16" t="s">
        <v>130</v>
      </c>
      <c r="N2165" s="136" t="s">
        <v>271</v>
      </c>
      <c r="O2165" s="137">
        <v>525</v>
      </c>
    </row>
    <row r="2166" spans="1:15" ht="15" customHeight="1">
      <c r="A2166" s="15" t="str">
        <f t="shared" si="45"/>
        <v>N</v>
      </c>
      <c r="B2166" s="35"/>
      <c r="C2166" s="38" t="s">
        <v>1386</v>
      </c>
      <c r="D2166" s="38" t="s">
        <v>5024</v>
      </c>
      <c r="E2166" s="38"/>
      <c r="F2166" s="38" t="s">
        <v>5025</v>
      </c>
      <c r="G2166" s="38"/>
      <c r="H2166" s="38"/>
      <c r="I2166" s="44">
        <v>24.86</v>
      </c>
      <c r="J2166" s="16" t="s">
        <v>130</v>
      </c>
      <c r="N2166" s="136" t="s">
        <v>272</v>
      </c>
      <c r="O2166" s="137">
        <v>526</v>
      </c>
    </row>
    <row r="2167" spans="1:15" ht="15" customHeight="1">
      <c r="A2167" s="15" t="str">
        <f t="shared" si="45"/>
        <v>N</v>
      </c>
      <c r="B2167" s="35"/>
      <c r="C2167" s="38" t="s">
        <v>1386</v>
      </c>
      <c r="D2167" s="38" t="s">
        <v>5027</v>
      </c>
      <c r="E2167" s="38"/>
      <c r="F2167" s="38" t="s">
        <v>5028</v>
      </c>
      <c r="G2167" s="38"/>
      <c r="H2167" s="38"/>
      <c r="I2167" s="44">
        <v>13.55</v>
      </c>
      <c r="J2167" s="16" t="s">
        <v>130</v>
      </c>
      <c r="N2167" s="136" t="s">
        <v>273</v>
      </c>
      <c r="O2167" s="137">
        <v>527</v>
      </c>
    </row>
    <row r="2168" spans="1:15" ht="15" customHeight="1">
      <c r="A2168" s="15" t="str">
        <f t="shared" si="45"/>
        <v>N</v>
      </c>
      <c r="B2168" s="35"/>
      <c r="C2168" s="38" t="s">
        <v>1386</v>
      </c>
      <c r="D2168" s="38" t="s">
        <v>5029</v>
      </c>
      <c r="E2168" s="38"/>
      <c r="F2168" s="38" t="s">
        <v>5030</v>
      </c>
      <c r="G2168" s="38"/>
      <c r="H2168" s="38"/>
      <c r="I2168" s="44">
        <v>1.18</v>
      </c>
      <c r="J2168" s="16" t="s">
        <v>130</v>
      </c>
      <c r="N2168" s="136" t="s">
        <v>274</v>
      </c>
      <c r="O2168" s="137">
        <v>528</v>
      </c>
    </row>
    <row r="2169" spans="1:15" ht="15" customHeight="1">
      <c r="A2169" s="15" t="str">
        <f t="shared" si="45"/>
        <v>N</v>
      </c>
      <c r="B2169" s="35"/>
      <c r="C2169" s="38" t="s">
        <v>1386</v>
      </c>
      <c r="D2169" s="38" t="s">
        <v>5031</v>
      </c>
      <c r="E2169" s="38"/>
      <c r="F2169" s="38" t="s">
        <v>5032</v>
      </c>
      <c r="G2169" s="38"/>
      <c r="H2169" s="38"/>
      <c r="I2169" s="44">
        <v>3.9</v>
      </c>
      <c r="J2169" s="16" t="s">
        <v>130</v>
      </c>
      <c r="N2169" s="136" t="s">
        <v>275</v>
      </c>
      <c r="O2169" s="137">
        <v>529</v>
      </c>
    </row>
    <row r="2170" spans="1:15" ht="15" customHeight="1">
      <c r="A2170" s="15" t="str">
        <f t="shared" si="45"/>
        <v>N</v>
      </c>
      <c r="B2170" s="35"/>
      <c r="C2170" s="38" t="s">
        <v>1386</v>
      </c>
      <c r="D2170" s="38" t="s">
        <v>10247</v>
      </c>
      <c r="E2170" s="38"/>
      <c r="F2170" s="38" t="s">
        <v>10248</v>
      </c>
      <c r="G2170" s="38"/>
      <c r="H2170" s="38"/>
      <c r="I2170" s="44">
        <v>6.72</v>
      </c>
      <c r="J2170" s="16" t="s">
        <v>130</v>
      </c>
      <c r="N2170" s="136" t="s">
        <v>276</v>
      </c>
      <c r="O2170" s="137">
        <v>530</v>
      </c>
    </row>
    <row r="2171" spans="1:15" ht="15" customHeight="1">
      <c r="A2171" s="15" t="str">
        <f t="shared" si="45"/>
        <v>N</v>
      </c>
      <c r="B2171" s="35"/>
      <c r="C2171" s="38" t="s">
        <v>1386</v>
      </c>
      <c r="D2171" s="38" t="s">
        <v>5033</v>
      </c>
      <c r="E2171" s="38"/>
      <c r="F2171" s="38" t="s">
        <v>5034</v>
      </c>
      <c r="G2171" s="38"/>
      <c r="H2171" s="38"/>
      <c r="I2171" s="44">
        <v>30.93</v>
      </c>
      <c r="J2171" s="16" t="s">
        <v>130</v>
      </c>
      <c r="N2171" s="138" t="s">
        <v>589</v>
      </c>
      <c r="O2171" s="139">
        <v>531</v>
      </c>
    </row>
    <row r="2172" spans="1:15" ht="15" customHeight="1">
      <c r="A2172" s="15" t="str">
        <f t="shared" si="45"/>
        <v>N</v>
      </c>
      <c r="B2172" s="35"/>
      <c r="C2172" s="38" t="s">
        <v>1386</v>
      </c>
      <c r="D2172" s="38" t="s">
        <v>5035</v>
      </c>
      <c r="E2172" s="38"/>
      <c r="F2172" s="38" t="s">
        <v>5036</v>
      </c>
      <c r="G2172" s="38"/>
      <c r="H2172" s="38"/>
      <c r="I2172" s="44">
        <v>2.59</v>
      </c>
      <c r="J2172" s="16" t="s">
        <v>130</v>
      </c>
      <c r="N2172" s="140" t="s">
        <v>277</v>
      </c>
      <c r="O2172" s="137">
        <v>532</v>
      </c>
    </row>
    <row r="2173" spans="1:15" ht="15" customHeight="1">
      <c r="A2173" s="15" t="str">
        <f t="shared" si="45"/>
        <v>N</v>
      </c>
      <c r="B2173" s="35"/>
      <c r="C2173" s="38" t="s">
        <v>1386</v>
      </c>
      <c r="D2173" s="38" t="s">
        <v>5037</v>
      </c>
      <c r="E2173" s="38"/>
      <c r="F2173" s="38" t="s">
        <v>5038</v>
      </c>
      <c r="G2173" s="38"/>
      <c r="H2173" s="38"/>
      <c r="I2173" s="44">
        <v>5.04</v>
      </c>
      <c r="J2173" s="16" t="s">
        <v>130</v>
      </c>
      <c r="N2173" s="136" t="s">
        <v>278</v>
      </c>
      <c r="O2173" s="137">
        <v>533</v>
      </c>
    </row>
    <row r="2174" spans="1:15" ht="15" customHeight="1">
      <c r="A2174" s="15" t="str">
        <f t="shared" si="45"/>
        <v>N</v>
      </c>
      <c r="B2174" s="35"/>
      <c r="C2174" s="38" t="s">
        <v>1386</v>
      </c>
      <c r="D2174" s="38" t="s">
        <v>10249</v>
      </c>
      <c r="E2174" s="38"/>
      <c r="F2174" s="38" t="s">
        <v>10250</v>
      </c>
      <c r="G2174" s="38"/>
      <c r="H2174" s="38"/>
      <c r="I2174" s="44">
        <v>12.84</v>
      </c>
      <c r="J2174" s="16" t="s">
        <v>130</v>
      </c>
      <c r="N2174" s="136" t="s">
        <v>279</v>
      </c>
      <c r="O2174" s="137">
        <v>534</v>
      </c>
    </row>
    <row r="2175" spans="1:15" ht="15" customHeight="1">
      <c r="A2175" s="15" t="str">
        <f t="shared" si="45"/>
        <v>N</v>
      </c>
      <c r="B2175" s="35"/>
      <c r="C2175" s="38" t="s">
        <v>1386</v>
      </c>
      <c r="D2175" s="38" t="s">
        <v>5039</v>
      </c>
      <c r="E2175" s="38"/>
      <c r="F2175" s="38" t="s">
        <v>5040</v>
      </c>
      <c r="G2175" s="38"/>
      <c r="H2175" s="38"/>
      <c r="I2175" s="44">
        <v>17.66</v>
      </c>
      <c r="J2175" s="16" t="s">
        <v>130</v>
      </c>
      <c r="N2175" s="136" t="s">
        <v>280</v>
      </c>
      <c r="O2175" s="137">
        <v>535</v>
      </c>
    </row>
    <row r="2176" spans="1:15" ht="15" customHeight="1">
      <c r="A2176" s="15" t="str">
        <f t="shared" si="45"/>
        <v>N</v>
      </c>
      <c r="B2176" s="35"/>
      <c r="C2176" s="38" t="s">
        <v>1386</v>
      </c>
      <c r="D2176" s="38" t="s">
        <v>5041</v>
      </c>
      <c r="E2176" s="38"/>
      <c r="F2176" s="38" t="s">
        <v>5042</v>
      </c>
      <c r="G2176" s="38"/>
      <c r="H2176" s="38"/>
      <c r="I2176" s="44">
        <v>24.24</v>
      </c>
      <c r="J2176" s="16" t="s">
        <v>130</v>
      </c>
      <c r="N2176" s="136" t="s">
        <v>281</v>
      </c>
      <c r="O2176" s="137">
        <v>536</v>
      </c>
    </row>
    <row r="2177" spans="1:15" ht="15" customHeight="1">
      <c r="A2177" s="15" t="str">
        <f t="shared" si="45"/>
        <v>N</v>
      </c>
      <c r="B2177" s="35"/>
      <c r="C2177" s="38" t="s">
        <v>1386</v>
      </c>
      <c r="D2177" s="38" t="s">
        <v>5043</v>
      </c>
      <c r="E2177" s="38"/>
      <c r="F2177" s="38" t="s">
        <v>5044</v>
      </c>
      <c r="G2177" s="38"/>
      <c r="H2177" s="38"/>
      <c r="I2177" s="44">
        <v>3.36</v>
      </c>
      <c r="J2177" s="16" t="s">
        <v>130</v>
      </c>
      <c r="N2177" s="140" t="s">
        <v>282</v>
      </c>
      <c r="O2177" s="137">
        <v>537</v>
      </c>
    </row>
    <row r="2178" spans="1:15" ht="15" customHeight="1">
      <c r="A2178" s="15" t="str">
        <f t="shared" si="45"/>
        <v>N</v>
      </c>
      <c r="B2178" s="35"/>
      <c r="C2178" s="38" t="s">
        <v>1386</v>
      </c>
      <c r="D2178" s="38" t="s">
        <v>5045</v>
      </c>
      <c r="E2178" s="38"/>
      <c r="F2178" s="38" t="s">
        <v>5046</v>
      </c>
      <c r="G2178" s="38"/>
      <c r="H2178" s="38"/>
      <c r="I2178" s="44">
        <v>114.33</v>
      </c>
      <c r="J2178" s="16" t="s">
        <v>130</v>
      </c>
      <c r="N2178" s="140" t="s">
        <v>283</v>
      </c>
      <c r="O2178" s="137">
        <v>538</v>
      </c>
    </row>
    <row r="2179" spans="1:15" ht="15" customHeight="1">
      <c r="A2179" s="15" t="str">
        <f t="shared" si="45"/>
        <v>N</v>
      </c>
      <c r="B2179" s="35"/>
      <c r="C2179" s="38" t="s">
        <v>1386</v>
      </c>
      <c r="D2179" s="38" t="s">
        <v>5047</v>
      </c>
      <c r="E2179" s="38"/>
      <c r="F2179" s="38" t="s">
        <v>5048</v>
      </c>
      <c r="G2179" s="38"/>
      <c r="H2179" s="38"/>
      <c r="I2179" s="44">
        <v>6.6</v>
      </c>
      <c r="J2179" s="16" t="s">
        <v>130</v>
      </c>
      <c r="N2179" s="136" t="s">
        <v>284</v>
      </c>
      <c r="O2179" s="137">
        <v>539</v>
      </c>
    </row>
    <row r="2180" spans="1:15" ht="15" customHeight="1">
      <c r="A2180" s="15" t="str">
        <f t="shared" si="45"/>
        <v>N</v>
      </c>
      <c r="B2180" s="35"/>
      <c r="C2180" s="38" t="s">
        <v>1386</v>
      </c>
      <c r="D2180" s="38" t="s">
        <v>5049</v>
      </c>
      <c r="E2180" s="38"/>
      <c r="F2180" s="38" t="s">
        <v>5050</v>
      </c>
      <c r="G2180" s="38"/>
      <c r="H2180" s="38"/>
      <c r="I2180" s="44">
        <v>3.56</v>
      </c>
      <c r="J2180" s="16" t="s">
        <v>130</v>
      </c>
      <c r="N2180" s="136" t="s">
        <v>285</v>
      </c>
      <c r="O2180" s="137">
        <v>540</v>
      </c>
    </row>
    <row r="2181" spans="1:15" ht="15" customHeight="1">
      <c r="A2181" s="15" t="str">
        <f t="shared" si="45"/>
        <v>N</v>
      </c>
      <c r="B2181" s="35"/>
      <c r="C2181" s="38" t="s">
        <v>1386</v>
      </c>
      <c r="D2181" s="38" t="s">
        <v>5051</v>
      </c>
      <c r="E2181" s="38"/>
      <c r="F2181" s="38" t="s">
        <v>5052</v>
      </c>
      <c r="G2181" s="38"/>
      <c r="H2181" s="38"/>
      <c r="I2181" s="44">
        <v>6.75</v>
      </c>
      <c r="J2181" s="16" t="s">
        <v>130</v>
      </c>
      <c r="N2181" s="136" t="s">
        <v>286</v>
      </c>
      <c r="O2181" s="137">
        <v>541</v>
      </c>
    </row>
    <row r="2182" spans="1:15" ht="15" customHeight="1">
      <c r="A2182" s="15" t="str">
        <f t="shared" si="45"/>
        <v>N</v>
      </c>
      <c r="B2182" s="35"/>
      <c r="C2182" s="38" t="s">
        <v>1386</v>
      </c>
      <c r="D2182" s="38" t="s">
        <v>5053</v>
      </c>
      <c r="E2182" s="38"/>
      <c r="F2182" s="38" t="s">
        <v>5054</v>
      </c>
      <c r="G2182" s="38"/>
      <c r="H2182" s="38"/>
      <c r="I2182" s="44">
        <v>19.86</v>
      </c>
      <c r="J2182" s="16" t="s">
        <v>130</v>
      </c>
      <c r="N2182" s="136" t="s">
        <v>287</v>
      </c>
      <c r="O2182" s="137">
        <v>542</v>
      </c>
    </row>
    <row r="2183" spans="1:15" ht="15" customHeight="1">
      <c r="A2183" s="15" t="str">
        <f t="shared" si="45"/>
        <v>N</v>
      </c>
      <c r="B2183" s="35"/>
      <c r="C2183" s="38" t="s">
        <v>1386</v>
      </c>
      <c r="D2183" s="38" t="s">
        <v>5055</v>
      </c>
      <c r="E2183" s="38"/>
      <c r="F2183" s="38" t="s">
        <v>5056</v>
      </c>
      <c r="G2183" s="38"/>
      <c r="H2183" s="38"/>
      <c r="I2183" s="44">
        <v>16.559999999999999</v>
      </c>
      <c r="J2183" s="16" t="s">
        <v>130</v>
      </c>
      <c r="N2183" s="141" t="s">
        <v>288</v>
      </c>
      <c r="O2183" s="142">
        <v>543</v>
      </c>
    </row>
    <row r="2184" spans="1:15" ht="15" customHeight="1">
      <c r="A2184" s="15" t="str">
        <f t="shared" si="45"/>
        <v>N</v>
      </c>
      <c r="B2184" s="35"/>
      <c r="C2184" s="38" t="s">
        <v>1386</v>
      </c>
      <c r="D2184" s="38" t="s">
        <v>5057</v>
      </c>
      <c r="E2184" s="38"/>
      <c r="F2184" s="38" t="s">
        <v>5058</v>
      </c>
      <c r="G2184" s="38"/>
      <c r="H2184" s="38"/>
      <c r="I2184" s="44">
        <v>21.28</v>
      </c>
      <c r="J2184" s="16" t="s">
        <v>130</v>
      </c>
      <c r="N2184" s="136" t="s">
        <v>289</v>
      </c>
      <c r="O2184" s="137">
        <v>544</v>
      </c>
    </row>
    <row r="2185" spans="1:15" ht="15" customHeight="1">
      <c r="A2185" s="15" t="str">
        <f t="shared" si="45"/>
        <v>N</v>
      </c>
      <c r="B2185" s="35"/>
      <c r="C2185" s="38" t="s">
        <v>1386</v>
      </c>
      <c r="D2185" s="38" t="s">
        <v>5059</v>
      </c>
      <c r="E2185" s="38"/>
      <c r="F2185" s="38" t="s">
        <v>5060</v>
      </c>
      <c r="G2185" s="38"/>
      <c r="H2185" s="38"/>
      <c r="I2185" s="44">
        <v>1.8</v>
      </c>
      <c r="J2185" s="16" t="s">
        <v>130</v>
      </c>
      <c r="N2185" s="136" t="s">
        <v>290</v>
      </c>
      <c r="O2185" s="137">
        <v>545</v>
      </c>
    </row>
    <row r="2186" spans="1:15" ht="15" customHeight="1">
      <c r="A2186" s="15" t="str">
        <f t="shared" si="45"/>
        <v>N</v>
      </c>
      <c r="B2186" s="35"/>
      <c r="C2186" s="38" t="s">
        <v>1386</v>
      </c>
      <c r="D2186" s="38" t="s">
        <v>5061</v>
      </c>
      <c r="E2186" s="38"/>
      <c r="F2186" s="38" t="s">
        <v>5062</v>
      </c>
      <c r="G2186" s="38"/>
      <c r="H2186" s="38"/>
      <c r="I2186" s="44">
        <v>51.66</v>
      </c>
      <c r="J2186" s="16" t="s">
        <v>130</v>
      </c>
      <c r="N2186" s="136" t="s">
        <v>291</v>
      </c>
      <c r="O2186" s="137">
        <v>546</v>
      </c>
    </row>
    <row r="2187" spans="1:15" ht="15" customHeight="1">
      <c r="A2187" s="15" t="str">
        <f t="shared" si="45"/>
        <v>N</v>
      </c>
      <c r="B2187" s="35"/>
      <c r="C2187" s="38" t="s">
        <v>1386</v>
      </c>
      <c r="D2187" s="38" t="s">
        <v>10251</v>
      </c>
      <c r="E2187" s="38"/>
      <c r="F2187" s="38" t="s">
        <v>10252</v>
      </c>
      <c r="G2187" s="38"/>
      <c r="H2187" s="38"/>
      <c r="I2187" s="44">
        <v>17.62</v>
      </c>
      <c r="J2187" s="16" t="s">
        <v>130</v>
      </c>
      <c r="N2187" s="136" t="s">
        <v>292</v>
      </c>
      <c r="O2187" s="137">
        <v>547</v>
      </c>
    </row>
    <row r="2188" spans="1:15" ht="15" customHeight="1">
      <c r="A2188" s="15" t="str">
        <f t="shared" si="45"/>
        <v>N</v>
      </c>
      <c r="B2188" s="35"/>
      <c r="C2188" s="38" t="s">
        <v>1386</v>
      </c>
      <c r="D2188" s="38" t="s">
        <v>5063</v>
      </c>
      <c r="E2188" s="38"/>
      <c r="F2188" s="38" t="s">
        <v>5064</v>
      </c>
      <c r="G2188" s="38"/>
      <c r="H2188" s="38"/>
      <c r="I2188" s="44">
        <v>34.92</v>
      </c>
      <c r="J2188" s="16" t="s">
        <v>130</v>
      </c>
      <c r="N2188" s="136" t="s">
        <v>293</v>
      </c>
      <c r="O2188" s="137">
        <v>548</v>
      </c>
    </row>
    <row r="2189" spans="1:15" ht="15" customHeight="1">
      <c r="A2189" s="15" t="str">
        <f t="shared" si="45"/>
        <v>N</v>
      </c>
      <c r="B2189" s="35"/>
      <c r="C2189" s="38" t="s">
        <v>1386</v>
      </c>
      <c r="D2189" s="38" t="s">
        <v>5065</v>
      </c>
      <c r="E2189" s="38"/>
      <c r="F2189" s="38" t="s">
        <v>5066</v>
      </c>
      <c r="G2189" s="38"/>
      <c r="H2189" s="38"/>
      <c r="I2189" s="44">
        <v>20.010000000000002</v>
      </c>
      <c r="J2189" s="16" t="s">
        <v>130</v>
      </c>
      <c r="N2189" s="136" t="s">
        <v>294</v>
      </c>
      <c r="O2189" s="137">
        <v>549</v>
      </c>
    </row>
    <row r="2190" spans="1:15" ht="15" customHeight="1">
      <c r="A2190" s="15" t="str">
        <f t="shared" si="45"/>
        <v>N</v>
      </c>
      <c r="B2190" s="35"/>
      <c r="C2190" s="38" t="s">
        <v>1386</v>
      </c>
      <c r="D2190" s="38" t="s">
        <v>5067</v>
      </c>
      <c r="E2190" s="38"/>
      <c r="F2190" s="38" t="s">
        <v>5068</v>
      </c>
      <c r="G2190" s="38"/>
      <c r="H2190" s="38"/>
      <c r="I2190" s="44">
        <v>5.19</v>
      </c>
      <c r="J2190" s="16" t="s">
        <v>130</v>
      </c>
      <c r="N2190" s="136" t="s">
        <v>295</v>
      </c>
      <c r="O2190" s="137">
        <v>553</v>
      </c>
    </row>
    <row r="2191" spans="1:15" ht="15" customHeight="1">
      <c r="A2191" s="15" t="str">
        <f t="shared" si="45"/>
        <v>N</v>
      </c>
      <c r="B2191" s="35"/>
      <c r="C2191" s="38" t="s">
        <v>1386</v>
      </c>
      <c r="D2191" s="38" t="s">
        <v>10253</v>
      </c>
      <c r="E2191" s="38"/>
      <c r="F2191" s="38" t="s">
        <v>10254</v>
      </c>
      <c r="G2191" s="38"/>
      <c r="H2191" s="38"/>
      <c r="I2191" s="44">
        <v>17.600000000000001</v>
      </c>
      <c r="J2191" s="16" t="s">
        <v>130</v>
      </c>
      <c r="N2191" s="136" t="s">
        <v>296</v>
      </c>
      <c r="O2191" s="137">
        <v>554</v>
      </c>
    </row>
    <row r="2192" spans="1:15" ht="15" customHeight="1">
      <c r="A2192" s="15" t="str">
        <f t="shared" si="45"/>
        <v>N</v>
      </c>
      <c r="B2192" s="35"/>
      <c r="C2192" s="38" t="s">
        <v>1386</v>
      </c>
      <c r="D2192" s="38" t="s">
        <v>10255</v>
      </c>
      <c r="E2192" s="38"/>
      <c r="F2192" s="38" t="s">
        <v>10256</v>
      </c>
      <c r="G2192" s="38"/>
      <c r="H2192" s="38"/>
      <c r="I2192" s="44">
        <v>1.68</v>
      </c>
      <c r="J2192" s="16" t="s">
        <v>130</v>
      </c>
      <c r="N2192" s="136" t="s">
        <v>297</v>
      </c>
      <c r="O2192" s="137">
        <v>555</v>
      </c>
    </row>
    <row r="2193" spans="1:15" ht="15" customHeight="1">
      <c r="A2193" s="15" t="str">
        <f t="shared" si="45"/>
        <v>N</v>
      </c>
      <c r="B2193" s="35"/>
      <c r="C2193" s="38" t="s">
        <v>1386</v>
      </c>
      <c r="D2193" s="38" t="s">
        <v>5069</v>
      </c>
      <c r="E2193" s="38"/>
      <c r="F2193" s="38" t="s">
        <v>5070</v>
      </c>
      <c r="G2193" s="38"/>
      <c r="H2193" s="38"/>
      <c r="I2193" s="44">
        <v>2.0499999999999998</v>
      </c>
      <c r="J2193" s="16" t="s">
        <v>130</v>
      </c>
      <c r="N2193" s="136" t="s">
        <v>298</v>
      </c>
      <c r="O2193" s="137">
        <v>556</v>
      </c>
    </row>
    <row r="2194" spans="1:15" ht="15" customHeight="1">
      <c r="A2194" s="15" t="str">
        <f t="shared" si="45"/>
        <v>N</v>
      </c>
      <c r="B2194" s="35"/>
      <c r="C2194" s="38" t="s">
        <v>1386</v>
      </c>
      <c r="D2194" s="38" t="s">
        <v>5071</v>
      </c>
      <c r="E2194" s="38"/>
      <c r="F2194" s="38" t="s">
        <v>5072</v>
      </c>
      <c r="G2194" s="38"/>
      <c r="H2194" s="38"/>
      <c r="I2194" s="44">
        <v>6.72</v>
      </c>
      <c r="J2194" s="16" t="s">
        <v>130</v>
      </c>
      <c r="N2194" s="141" t="s">
        <v>299</v>
      </c>
      <c r="O2194" s="137">
        <v>557</v>
      </c>
    </row>
    <row r="2195" spans="1:15" ht="15" customHeight="1">
      <c r="A2195" s="15" t="str">
        <f t="shared" si="45"/>
        <v>N</v>
      </c>
      <c r="B2195" s="35"/>
      <c r="C2195" s="38" t="s">
        <v>1386</v>
      </c>
      <c r="D2195" s="38" t="s">
        <v>5073</v>
      </c>
      <c r="E2195" s="38"/>
      <c r="F2195" s="38" t="s">
        <v>5074</v>
      </c>
      <c r="G2195" s="38"/>
      <c r="H2195" s="38"/>
      <c r="I2195" s="44">
        <v>16.3</v>
      </c>
      <c r="J2195" s="16" t="s">
        <v>130</v>
      </c>
      <c r="N2195" s="141" t="s">
        <v>300</v>
      </c>
      <c r="O2195" s="137">
        <v>558</v>
      </c>
    </row>
    <row r="2196" spans="1:15" ht="15" customHeight="1">
      <c r="A2196" s="15" t="str">
        <f t="shared" si="45"/>
        <v>N</v>
      </c>
      <c r="B2196" s="35"/>
      <c r="C2196" s="38" t="s">
        <v>1386</v>
      </c>
      <c r="D2196" s="38" t="s">
        <v>5075</v>
      </c>
      <c r="E2196" s="38"/>
      <c r="F2196" s="38" t="s">
        <v>5076</v>
      </c>
      <c r="G2196" s="38"/>
      <c r="H2196" s="38"/>
      <c r="I2196" s="44">
        <v>37.71</v>
      </c>
      <c r="J2196" s="16" t="s">
        <v>130</v>
      </c>
      <c r="N2196" s="136" t="s">
        <v>301</v>
      </c>
      <c r="O2196" s="137">
        <v>559</v>
      </c>
    </row>
    <row r="2197" spans="1:15" ht="15" customHeight="1">
      <c r="A2197" s="15" t="str">
        <f t="shared" si="45"/>
        <v>N</v>
      </c>
      <c r="B2197" s="35"/>
      <c r="C2197" s="38" t="s">
        <v>1386</v>
      </c>
      <c r="D2197" s="38" t="s">
        <v>5077</v>
      </c>
      <c r="E2197" s="38"/>
      <c r="F2197" s="38" t="s">
        <v>5078</v>
      </c>
      <c r="G2197" s="38"/>
      <c r="H2197" s="38"/>
      <c r="I2197" s="44">
        <v>58.93</v>
      </c>
      <c r="J2197" s="16" t="s">
        <v>130</v>
      </c>
      <c r="N2197" s="136" t="s">
        <v>302</v>
      </c>
      <c r="O2197" s="137">
        <v>560</v>
      </c>
    </row>
    <row r="2198" spans="1:15" ht="15" customHeight="1">
      <c r="A2198" s="15" t="str">
        <f t="shared" si="45"/>
        <v>N</v>
      </c>
      <c r="B2198" s="35"/>
      <c r="C2198" s="38" t="s">
        <v>1386</v>
      </c>
      <c r="D2198" s="38" t="s">
        <v>10257</v>
      </c>
      <c r="E2198" s="38"/>
      <c r="F2198" s="38" t="s">
        <v>10258</v>
      </c>
      <c r="G2198" s="38"/>
      <c r="H2198" s="38"/>
      <c r="I2198" s="44">
        <v>27.5</v>
      </c>
      <c r="J2198" s="16" t="s">
        <v>130</v>
      </c>
      <c r="N2198" s="136" t="s">
        <v>303</v>
      </c>
      <c r="O2198" s="137">
        <v>561</v>
      </c>
    </row>
    <row r="2199" spans="1:15" ht="15" customHeight="1">
      <c r="A2199" s="15" t="str">
        <f t="shared" si="45"/>
        <v>N</v>
      </c>
      <c r="B2199" s="35"/>
      <c r="C2199" s="38" t="s">
        <v>1386</v>
      </c>
      <c r="D2199" s="38" t="s">
        <v>5079</v>
      </c>
      <c r="E2199" s="38"/>
      <c r="F2199" s="38" t="s">
        <v>5080</v>
      </c>
      <c r="G2199" s="38"/>
      <c r="H2199" s="38"/>
      <c r="I2199" s="44">
        <v>30.51</v>
      </c>
      <c r="J2199" s="16" t="s">
        <v>130</v>
      </c>
      <c r="N2199" s="136" t="s">
        <v>304</v>
      </c>
      <c r="O2199" s="137">
        <v>562</v>
      </c>
    </row>
    <row r="2200" spans="1:15" ht="15" customHeight="1">
      <c r="A2200" s="15" t="str">
        <f t="shared" si="45"/>
        <v>N</v>
      </c>
      <c r="B2200" s="35"/>
      <c r="C2200" s="38" t="s">
        <v>1386</v>
      </c>
      <c r="D2200" s="38" t="s">
        <v>5081</v>
      </c>
      <c r="E2200" s="38"/>
      <c r="F2200" s="38" t="s">
        <v>5082</v>
      </c>
      <c r="G2200" s="38"/>
      <c r="H2200" s="38"/>
      <c r="I2200" s="44">
        <v>3.36</v>
      </c>
      <c r="J2200" s="16" t="s">
        <v>130</v>
      </c>
      <c r="N2200" s="140" t="s">
        <v>305</v>
      </c>
      <c r="O2200" s="137">
        <v>563</v>
      </c>
    </row>
    <row r="2201" spans="1:15" ht="15" customHeight="1">
      <c r="A2201" s="15" t="str">
        <f t="shared" ref="A2201:A2264" si="46">IFERROR((VLOOKUP(J2201,N:O,2,0)),0)</f>
        <v>N</v>
      </c>
      <c r="B2201" s="35"/>
      <c r="C2201" s="38" t="s">
        <v>1386</v>
      </c>
      <c r="D2201" s="38" t="s">
        <v>5083</v>
      </c>
      <c r="E2201" s="38"/>
      <c r="F2201" s="38" t="s">
        <v>5084</v>
      </c>
      <c r="G2201" s="38"/>
      <c r="H2201" s="38"/>
      <c r="I2201" s="44">
        <v>9.9</v>
      </c>
      <c r="J2201" s="16" t="s">
        <v>130</v>
      </c>
      <c r="N2201" s="140" t="s">
        <v>306</v>
      </c>
      <c r="O2201" s="137">
        <v>564</v>
      </c>
    </row>
    <row r="2202" spans="1:15" ht="15" customHeight="1">
      <c r="A2202" s="15" t="str">
        <f t="shared" si="46"/>
        <v>N</v>
      </c>
      <c r="B2202" s="35"/>
      <c r="C2202" s="38" t="s">
        <v>1386</v>
      </c>
      <c r="D2202" s="38" t="s">
        <v>10259</v>
      </c>
      <c r="E2202" s="38"/>
      <c r="F2202" s="38" t="s">
        <v>10260</v>
      </c>
      <c r="G2202" s="38"/>
      <c r="H2202" s="38"/>
      <c r="I2202" s="44">
        <v>7.55</v>
      </c>
      <c r="J2202" s="16" t="s">
        <v>130</v>
      </c>
      <c r="N2202" s="140" t="s">
        <v>307</v>
      </c>
      <c r="O2202" s="137">
        <v>565</v>
      </c>
    </row>
    <row r="2203" spans="1:15" ht="15" customHeight="1">
      <c r="A2203" s="15" t="str">
        <f t="shared" si="46"/>
        <v>N</v>
      </c>
      <c r="B2203" s="35"/>
      <c r="C2203" s="38" t="s">
        <v>1386</v>
      </c>
      <c r="D2203" s="38" t="s">
        <v>5085</v>
      </c>
      <c r="E2203" s="38"/>
      <c r="F2203" s="38" t="s">
        <v>5086</v>
      </c>
      <c r="G2203" s="38"/>
      <c r="H2203" s="38"/>
      <c r="I2203" s="44">
        <v>29.89</v>
      </c>
      <c r="J2203" s="16" t="s">
        <v>130</v>
      </c>
      <c r="N2203" s="140" t="s">
        <v>308</v>
      </c>
      <c r="O2203" s="137">
        <v>566</v>
      </c>
    </row>
    <row r="2204" spans="1:15" ht="15" customHeight="1">
      <c r="A2204" s="15" t="str">
        <f t="shared" si="46"/>
        <v>N</v>
      </c>
      <c r="B2204" s="35"/>
      <c r="C2204" s="38" t="s">
        <v>1386</v>
      </c>
      <c r="D2204" s="38" t="s">
        <v>5087</v>
      </c>
      <c r="E2204" s="38"/>
      <c r="F2204" s="38" t="s">
        <v>5088</v>
      </c>
      <c r="G2204" s="38"/>
      <c r="H2204" s="38"/>
      <c r="I2204" s="44">
        <v>5.04</v>
      </c>
      <c r="J2204" s="16" t="s">
        <v>130</v>
      </c>
      <c r="N2204" s="136" t="s">
        <v>309</v>
      </c>
      <c r="O2204" s="137">
        <v>567</v>
      </c>
    </row>
    <row r="2205" spans="1:15" ht="15" customHeight="1">
      <c r="A2205" s="15" t="str">
        <f t="shared" si="46"/>
        <v>N</v>
      </c>
      <c r="B2205" s="35"/>
      <c r="C2205" s="38" t="s">
        <v>1386</v>
      </c>
      <c r="D2205" s="38" t="s">
        <v>5089</v>
      </c>
      <c r="E2205" s="38"/>
      <c r="F2205" s="38" t="s">
        <v>5090</v>
      </c>
      <c r="G2205" s="38"/>
      <c r="H2205" s="38"/>
      <c r="I2205" s="44">
        <v>36.880000000000003</v>
      </c>
      <c r="J2205" s="16" t="s">
        <v>130</v>
      </c>
      <c r="N2205" s="140" t="s">
        <v>310</v>
      </c>
      <c r="O2205" s="137">
        <v>568</v>
      </c>
    </row>
    <row r="2206" spans="1:15" ht="15" customHeight="1">
      <c r="A2206" s="15" t="str">
        <f t="shared" si="46"/>
        <v>N</v>
      </c>
      <c r="B2206" s="35"/>
      <c r="C2206" s="38" t="s">
        <v>1386</v>
      </c>
      <c r="D2206" s="38" t="s">
        <v>5091</v>
      </c>
      <c r="E2206" s="38"/>
      <c r="F2206" s="38" t="s">
        <v>5092</v>
      </c>
      <c r="G2206" s="38"/>
      <c r="H2206" s="38"/>
      <c r="I2206" s="44">
        <v>-0.86</v>
      </c>
      <c r="J2206" s="16" t="s">
        <v>130</v>
      </c>
      <c r="N2206" s="136" t="s">
        <v>311</v>
      </c>
      <c r="O2206" s="137">
        <v>569</v>
      </c>
    </row>
    <row r="2207" spans="1:15" ht="15" customHeight="1">
      <c r="A2207" s="15" t="str">
        <f t="shared" si="46"/>
        <v>N</v>
      </c>
      <c r="B2207" s="35"/>
      <c r="C2207" s="38" t="s">
        <v>1386</v>
      </c>
      <c r="D2207" s="38" t="s">
        <v>5093</v>
      </c>
      <c r="E2207" s="38"/>
      <c r="F2207" s="38" t="s">
        <v>5094</v>
      </c>
      <c r="G2207" s="38"/>
      <c r="H2207" s="38"/>
      <c r="I2207" s="44">
        <v>5.04</v>
      </c>
      <c r="J2207" s="16" t="s">
        <v>130</v>
      </c>
      <c r="N2207" s="136" t="s">
        <v>312</v>
      </c>
      <c r="O2207" s="137">
        <v>570</v>
      </c>
    </row>
    <row r="2208" spans="1:15" ht="15" customHeight="1">
      <c r="A2208" s="15" t="str">
        <f t="shared" si="46"/>
        <v>N</v>
      </c>
      <c r="B2208" s="35"/>
      <c r="C2208" s="38" t="s">
        <v>1386</v>
      </c>
      <c r="D2208" s="38" t="s">
        <v>5095</v>
      </c>
      <c r="E2208" s="38"/>
      <c r="F2208" s="38" t="s">
        <v>5096</v>
      </c>
      <c r="G2208" s="38"/>
      <c r="H2208" s="38"/>
      <c r="I2208" s="44">
        <v>7.84</v>
      </c>
      <c r="J2208" s="16" t="s">
        <v>130</v>
      </c>
      <c r="N2208" s="136" t="s">
        <v>313</v>
      </c>
      <c r="O2208" s="137">
        <v>571</v>
      </c>
    </row>
    <row r="2209" spans="1:15" ht="15" customHeight="1">
      <c r="A2209" s="15" t="str">
        <f t="shared" si="46"/>
        <v>N</v>
      </c>
      <c r="B2209" s="35"/>
      <c r="C2209" s="38" t="s">
        <v>1386</v>
      </c>
      <c r="D2209" s="38" t="s">
        <v>5097</v>
      </c>
      <c r="E2209" s="38"/>
      <c r="F2209" s="38" t="s">
        <v>5098</v>
      </c>
      <c r="G2209" s="38"/>
      <c r="H2209" s="38"/>
      <c r="I2209" s="44">
        <v>1</v>
      </c>
      <c r="J2209" s="16" t="s">
        <v>130</v>
      </c>
      <c r="N2209" s="136" t="s">
        <v>314</v>
      </c>
      <c r="O2209" s="137">
        <v>572</v>
      </c>
    </row>
    <row r="2210" spans="1:15" ht="15" customHeight="1">
      <c r="A2210" s="15" t="str">
        <f t="shared" si="46"/>
        <v>N</v>
      </c>
      <c r="B2210" s="35"/>
      <c r="C2210" s="38" t="s">
        <v>1386</v>
      </c>
      <c r="D2210" s="38" t="s">
        <v>5099</v>
      </c>
      <c r="E2210" s="38"/>
      <c r="F2210" s="38" t="s">
        <v>5100</v>
      </c>
      <c r="G2210" s="38"/>
      <c r="H2210" s="38"/>
      <c r="I2210" s="44">
        <v>1.0900000000000001</v>
      </c>
      <c r="J2210" s="16" t="s">
        <v>130</v>
      </c>
      <c r="N2210" s="136" t="s">
        <v>315</v>
      </c>
      <c r="O2210" s="137">
        <v>573</v>
      </c>
    </row>
    <row r="2211" spans="1:15" ht="15" customHeight="1">
      <c r="A2211" s="15" t="str">
        <f t="shared" si="46"/>
        <v>N</v>
      </c>
      <c r="B2211" s="35"/>
      <c r="C2211" s="38" t="s">
        <v>1386</v>
      </c>
      <c r="D2211" s="38" t="s">
        <v>5101</v>
      </c>
      <c r="E2211" s="38"/>
      <c r="F2211" s="38" t="s">
        <v>5102</v>
      </c>
      <c r="G2211" s="38"/>
      <c r="H2211" s="38"/>
      <c r="I2211" s="44">
        <v>1.93</v>
      </c>
      <c r="J2211" s="16" t="s">
        <v>130</v>
      </c>
      <c r="N2211" s="136" t="s">
        <v>316</v>
      </c>
      <c r="O2211" s="137">
        <v>574</v>
      </c>
    </row>
    <row r="2212" spans="1:15" ht="15" customHeight="1">
      <c r="A2212" s="15" t="str">
        <f t="shared" si="46"/>
        <v>N</v>
      </c>
      <c r="B2212" s="35"/>
      <c r="C2212" s="38" t="s">
        <v>1386</v>
      </c>
      <c r="D2212" s="38" t="s">
        <v>5103</v>
      </c>
      <c r="E2212" s="38"/>
      <c r="F2212" s="38" t="s">
        <v>5104</v>
      </c>
      <c r="G2212" s="38"/>
      <c r="H2212" s="38"/>
      <c r="I2212" s="44">
        <v>6.38</v>
      </c>
      <c r="J2212" s="16" t="s">
        <v>130</v>
      </c>
      <c r="N2212" s="136" t="s">
        <v>317</v>
      </c>
      <c r="O2212" s="137">
        <v>575</v>
      </c>
    </row>
    <row r="2213" spans="1:15" ht="15" customHeight="1">
      <c r="A2213" s="15" t="str">
        <f t="shared" si="46"/>
        <v>N</v>
      </c>
      <c r="B2213" s="35"/>
      <c r="C2213" s="38" t="s">
        <v>1386</v>
      </c>
      <c r="D2213" s="38" t="s">
        <v>5105</v>
      </c>
      <c r="E2213" s="38"/>
      <c r="F2213" s="38" t="s">
        <v>5106</v>
      </c>
      <c r="G2213" s="38"/>
      <c r="H2213" s="38"/>
      <c r="I2213" s="44">
        <v>19.12</v>
      </c>
      <c r="J2213" s="16" t="s">
        <v>130</v>
      </c>
      <c r="N2213" s="136" t="s">
        <v>318</v>
      </c>
      <c r="O2213" s="137">
        <v>576</v>
      </c>
    </row>
    <row r="2214" spans="1:15" ht="15" customHeight="1">
      <c r="A2214" s="15" t="str">
        <f t="shared" si="46"/>
        <v>N</v>
      </c>
      <c r="B2214" s="35"/>
      <c r="C2214" s="38" t="s">
        <v>1386</v>
      </c>
      <c r="D2214" s="38" t="s">
        <v>5107</v>
      </c>
      <c r="E2214" s="38"/>
      <c r="F2214" s="38" t="s">
        <v>5108</v>
      </c>
      <c r="G2214" s="38"/>
      <c r="H2214" s="38"/>
      <c r="I2214" s="44">
        <v>39.340000000000003</v>
      </c>
      <c r="J2214" s="16" t="s">
        <v>130</v>
      </c>
      <c r="N2214" s="136" t="s">
        <v>319</v>
      </c>
      <c r="O2214" s="137">
        <v>577</v>
      </c>
    </row>
    <row r="2215" spans="1:15" ht="15" customHeight="1">
      <c r="A2215" s="15" t="str">
        <f t="shared" si="46"/>
        <v>N</v>
      </c>
      <c r="B2215" s="35"/>
      <c r="C2215" s="38" t="s">
        <v>1386</v>
      </c>
      <c r="D2215" s="38" t="s">
        <v>5109</v>
      </c>
      <c r="E2215" s="38"/>
      <c r="F2215" s="38" t="s">
        <v>5110</v>
      </c>
      <c r="G2215" s="38"/>
      <c r="H2215" s="38"/>
      <c r="I2215" s="44">
        <v>20.39</v>
      </c>
      <c r="J2215" s="16" t="s">
        <v>130</v>
      </c>
      <c r="N2215" s="136" t="s">
        <v>320</v>
      </c>
      <c r="O2215" s="137">
        <v>578</v>
      </c>
    </row>
    <row r="2216" spans="1:15" ht="15" customHeight="1">
      <c r="A2216" s="15" t="str">
        <f t="shared" si="46"/>
        <v>N</v>
      </c>
      <c r="B2216" s="35"/>
      <c r="C2216" s="38" t="s">
        <v>1386</v>
      </c>
      <c r="D2216" s="38" t="s">
        <v>5111</v>
      </c>
      <c r="E2216" s="38"/>
      <c r="F2216" s="38" t="s">
        <v>5112</v>
      </c>
      <c r="G2216" s="38"/>
      <c r="H2216" s="38"/>
      <c r="I2216" s="44">
        <v>2.72</v>
      </c>
      <c r="J2216" s="16" t="s">
        <v>130</v>
      </c>
      <c r="N2216" s="136" t="s">
        <v>321</v>
      </c>
      <c r="O2216" s="137">
        <v>579</v>
      </c>
    </row>
    <row r="2217" spans="1:15" ht="15" customHeight="1">
      <c r="A2217" s="15" t="str">
        <f t="shared" si="46"/>
        <v>N</v>
      </c>
      <c r="B2217" s="35"/>
      <c r="C2217" s="38" t="s">
        <v>1386</v>
      </c>
      <c r="D2217" s="38" t="s">
        <v>5113</v>
      </c>
      <c r="E2217" s="38"/>
      <c r="F2217" s="38" t="s">
        <v>5114</v>
      </c>
      <c r="G2217" s="38"/>
      <c r="H2217" s="38"/>
      <c r="I2217" s="44">
        <v>3.39</v>
      </c>
      <c r="J2217" s="16" t="s">
        <v>130</v>
      </c>
      <c r="N2217" s="136" t="s">
        <v>322</v>
      </c>
      <c r="O2217" s="137">
        <v>580</v>
      </c>
    </row>
    <row r="2218" spans="1:15" ht="15" customHeight="1">
      <c r="A2218" s="15" t="str">
        <f t="shared" si="46"/>
        <v>N</v>
      </c>
      <c r="B2218" s="35"/>
      <c r="C2218" s="38" t="s">
        <v>1386</v>
      </c>
      <c r="D2218" s="38" t="s">
        <v>5115</v>
      </c>
      <c r="E2218" s="38"/>
      <c r="F2218" s="38" t="s">
        <v>5116</v>
      </c>
      <c r="G2218" s="38"/>
      <c r="H2218" s="38"/>
      <c r="I2218" s="44">
        <v>3.36</v>
      </c>
      <c r="J2218" s="16" t="s">
        <v>130</v>
      </c>
      <c r="N2218" s="136" t="s">
        <v>323</v>
      </c>
      <c r="O2218" s="137">
        <v>581</v>
      </c>
    </row>
    <row r="2219" spans="1:15" ht="15" customHeight="1">
      <c r="A2219" s="15" t="str">
        <f t="shared" si="46"/>
        <v>N</v>
      </c>
      <c r="B2219" s="35"/>
      <c r="C2219" s="38" t="s">
        <v>1386</v>
      </c>
      <c r="D2219" s="38" t="s">
        <v>5117</v>
      </c>
      <c r="E2219" s="38"/>
      <c r="F2219" s="38" t="s">
        <v>5118</v>
      </c>
      <c r="G2219" s="38"/>
      <c r="H2219" s="38"/>
      <c r="I2219" s="44">
        <v>15.4</v>
      </c>
      <c r="J2219" s="16" t="s">
        <v>130</v>
      </c>
      <c r="N2219" s="141" t="s">
        <v>324</v>
      </c>
      <c r="O2219" s="142">
        <v>582</v>
      </c>
    </row>
    <row r="2220" spans="1:15" ht="15" customHeight="1">
      <c r="A2220" s="15" t="str">
        <f t="shared" si="46"/>
        <v>N</v>
      </c>
      <c r="B2220" s="35"/>
      <c r="C2220" s="38" t="s">
        <v>1386</v>
      </c>
      <c r="D2220" s="38" t="s">
        <v>5119</v>
      </c>
      <c r="E2220" s="38"/>
      <c r="F2220" s="38" t="s">
        <v>5120</v>
      </c>
      <c r="G2220" s="38"/>
      <c r="H2220" s="38"/>
      <c r="I2220" s="44">
        <v>70.27</v>
      </c>
      <c r="J2220" s="16" t="s">
        <v>130</v>
      </c>
      <c r="N2220" s="136" t="s">
        <v>325</v>
      </c>
      <c r="O2220" s="137">
        <v>583</v>
      </c>
    </row>
    <row r="2221" spans="1:15" ht="15" customHeight="1">
      <c r="A2221" s="15" t="str">
        <f t="shared" si="46"/>
        <v>N</v>
      </c>
      <c r="B2221" s="35"/>
      <c r="C2221" s="38" t="s">
        <v>1386</v>
      </c>
      <c r="D2221" s="38" t="s">
        <v>5121</v>
      </c>
      <c r="E2221" s="38"/>
      <c r="F2221" s="38" t="s">
        <v>5122</v>
      </c>
      <c r="G2221" s="38"/>
      <c r="H2221" s="38"/>
      <c r="I2221" s="44">
        <v>17.809999999999999</v>
      </c>
      <c r="J2221" s="16" t="s">
        <v>130</v>
      </c>
      <c r="N2221" s="136" t="s">
        <v>326</v>
      </c>
      <c r="O2221" s="137">
        <v>584</v>
      </c>
    </row>
    <row r="2222" spans="1:15" ht="15" customHeight="1">
      <c r="A2222" s="15" t="str">
        <f t="shared" si="46"/>
        <v>N</v>
      </c>
      <c r="B2222" s="35"/>
      <c r="C2222" s="38" t="s">
        <v>1386</v>
      </c>
      <c r="D2222" s="38" t="s">
        <v>5123</v>
      </c>
      <c r="E2222" s="38"/>
      <c r="F2222" s="38" t="s">
        <v>5124</v>
      </c>
      <c r="G2222" s="38"/>
      <c r="H2222" s="38"/>
      <c r="I2222" s="44">
        <v>19.11</v>
      </c>
      <c r="J2222" s="16" t="s">
        <v>130</v>
      </c>
      <c r="N2222" s="136" t="s">
        <v>327</v>
      </c>
      <c r="O2222" s="137">
        <v>585</v>
      </c>
    </row>
    <row r="2223" spans="1:15" ht="15" customHeight="1">
      <c r="A2223" s="15" t="str">
        <f t="shared" si="46"/>
        <v>N</v>
      </c>
      <c r="B2223" s="35"/>
      <c r="C2223" s="38" t="s">
        <v>1386</v>
      </c>
      <c r="D2223" s="38" t="s">
        <v>10261</v>
      </c>
      <c r="E2223" s="38"/>
      <c r="F2223" s="38" t="s">
        <v>10262</v>
      </c>
      <c r="G2223" s="38"/>
      <c r="H2223" s="38"/>
      <c r="I2223" s="44">
        <v>5.55</v>
      </c>
      <c r="J2223" s="16" t="s">
        <v>130</v>
      </c>
      <c r="N2223" s="136" t="s">
        <v>328</v>
      </c>
      <c r="O2223" s="137">
        <v>586</v>
      </c>
    </row>
    <row r="2224" spans="1:15" ht="15" customHeight="1">
      <c r="A2224" s="15" t="str">
        <f t="shared" si="46"/>
        <v>N</v>
      </c>
      <c r="B2224" s="35"/>
      <c r="C2224" s="38" t="s">
        <v>1386</v>
      </c>
      <c r="D2224" s="38" t="s">
        <v>5125</v>
      </c>
      <c r="E2224" s="38"/>
      <c r="F2224" s="38" t="s">
        <v>5126</v>
      </c>
      <c r="G2224" s="38"/>
      <c r="H2224" s="38"/>
      <c r="I2224" s="44">
        <v>10.88</v>
      </c>
      <c r="J2224" s="16" t="s">
        <v>130</v>
      </c>
      <c r="N2224" s="136" t="s">
        <v>329</v>
      </c>
      <c r="O2224" s="137">
        <v>587</v>
      </c>
    </row>
    <row r="2225" spans="1:15" ht="15" customHeight="1">
      <c r="A2225" s="15" t="str">
        <f t="shared" si="46"/>
        <v>N</v>
      </c>
      <c r="B2225" s="35"/>
      <c r="C2225" s="38" t="s">
        <v>1386</v>
      </c>
      <c r="D2225" s="38" t="s">
        <v>5127</v>
      </c>
      <c r="E2225" s="38"/>
      <c r="F2225" s="38" t="s">
        <v>5128</v>
      </c>
      <c r="G2225" s="38"/>
      <c r="H2225" s="38"/>
      <c r="I2225" s="44">
        <v>3.82</v>
      </c>
      <c r="J2225" s="16" t="s">
        <v>130</v>
      </c>
      <c r="N2225" s="136" t="s">
        <v>328</v>
      </c>
      <c r="O2225" s="137">
        <v>588</v>
      </c>
    </row>
    <row r="2226" spans="1:15" ht="15" customHeight="1">
      <c r="A2226" s="15" t="str">
        <f t="shared" si="46"/>
        <v>N</v>
      </c>
      <c r="B2226" s="35"/>
      <c r="C2226" s="38" t="s">
        <v>1386</v>
      </c>
      <c r="D2226" s="38" t="s">
        <v>5129</v>
      </c>
      <c r="E2226" s="38"/>
      <c r="F2226" s="38" t="s">
        <v>5130</v>
      </c>
      <c r="G2226" s="38"/>
      <c r="H2226" s="38"/>
      <c r="I2226" s="44">
        <v>31.35</v>
      </c>
      <c r="J2226" s="16" t="s">
        <v>130</v>
      </c>
      <c r="N2226" s="136" t="s">
        <v>330</v>
      </c>
      <c r="O2226" s="137">
        <v>601</v>
      </c>
    </row>
    <row r="2227" spans="1:15" ht="15" customHeight="1">
      <c r="A2227" s="15" t="str">
        <f t="shared" si="46"/>
        <v>N</v>
      </c>
      <c r="B2227" s="35"/>
      <c r="C2227" s="38" t="s">
        <v>1386</v>
      </c>
      <c r="D2227" s="38" t="s">
        <v>5131</v>
      </c>
      <c r="E2227" s="38"/>
      <c r="F2227" s="38" t="s">
        <v>5132</v>
      </c>
      <c r="G2227" s="38"/>
      <c r="H2227" s="38"/>
      <c r="I2227" s="44">
        <v>19.21</v>
      </c>
      <c r="J2227" s="16" t="s">
        <v>130</v>
      </c>
      <c r="N2227" s="136" t="s">
        <v>331</v>
      </c>
      <c r="O2227" s="137">
        <v>602</v>
      </c>
    </row>
    <row r="2228" spans="1:15" ht="15" customHeight="1">
      <c r="A2228" s="15" t="str">
        <f t="shared" si="46"/>
        <v>N</v>
      </c>
      <c r="B2228" s="35"/>
      <c r="C2228" s="38" t="s">
        <v>1386</v>
      </c>
      <c r="D2228" s="38" t="s">
        <v>5133</v>
      </c>
      <c r="E2228" s="38"/>
      <c r="F2228" s="38" t="s">
        <v>5134</v>
      </c>
      <c r="G2228" s="38"/>
      <c r="H2228" s="38"/>
      <c r="I2228" s="44">
        <v>2.39</v>
      </c>
      <c r="J2228" s="16" t="s">
        <v>130</v>
      </c>
      <c r="N2228" s="141" t="s">
        <v>332</v>
      </c>
      <c r="O2228" s="142">
        <v>603</v>
      </c>
    </row>
    <row r="2229" spans="1:15" ht="15" customHeight="1">
      <c r="A2229" s="15" t="str">
        <f t="shared" si="46"/>
        <v>N</v>
      </c>
      <c r="B2229" s="35"/>
      <c r="C2229" s="38" t="s">
        <v>1386</v>
      </c>
      <c r="D2229" s="38" t="s">
        <v>5135</v>
      </c>
      <c r="E2229" s="38"/>
      <c r="F2229" s="38" t="s">
        <v>5136</v>
      </c>
      <c r="G2229" s="38"/>
      <c r="H2229" s="38"/>
      <c r="I2229" s="44">
        <v>14.96</v>
      </c>
      <c r="J2229" s="16" t="s">
        <v>130</v>
      </c>
      <c r="N2229" s="136" t="s">
        <v>333</v>
      </c>
      <c r="O2229" s="137">
        <v>604</v>
      </c>
    </row>
    <row r="2230" spans="1:15" ht="15" customHeight="1">
      <c r="A2230" s="15" t="str">
        <f t="shared" si="46"/>
        <v>N</v>
      </c>
      <c r="B2230" s="35"/>
      <c r="C2230" s="38" t="s">
        <v>1386</v>
      </c>
      <c r="D2230" s="38" t="s">
        <v>5137</v>
      </c>
      <c r="E2230" s="38"/>
      <c r="F2230" s="38" t="s">
        <v>5138</v>
      </c>
      <c r="G2230" s="38"/>
      <c r="H2230" s="38"/>
      <c r="I2230" s="44">
        <v>1.69</v>
      </c>
      <c r="J2230" s="16" t="s">
        <v>130</v>
      </c>
      <c r="N2230" s="136" t="s">
        <v>334</v>
      </c>
      <c r="O2230" s="137">
        <v>605</v>
      </c>
    </row>
    <row r="2231" spans="1:15" ht="15" customHeight="1">
      <c r="A2231" s="15" t="str">
        <f t="shared" si="46"/>
        <v>N</v>
      </c>
      <c r="B2231" s="35"/>
      <c r="C2231" s="38" t="s">
        <v>1386</v>
      </c>
      <c r="D2231" s="38" t="s">
        <v>5139</v>
      </c>
      <c r="E2231" s="38"/>
      <c r="F2231" s="38" t="s">
        <v>5140</v>
      </c>
      <c r="G2231" s="38"/>
      <c r="H2231" s="38"/>
      <c r="I2231" s="44">
        <v>34.729999999999997</v>
      </c>
      <c r="J2231" s="16" t="s">
        <v>130</v>
      </c>
      <c r="N2231" s="136" t="s">
        <v>335</v>
      </c>
      <c r="O2231" s="137">
        <v>606</v>
      </c>
    </row>
    <row r="2232" spans="1:15" ht="15" customHeight="1">
      <c r="A2232" s="15" t="str">
        <f t="shared" si="46"/>
        <v>N</v>
      </c>
      <c r="B2232" s="35"/>
      <c r="C2232" s="38" t="s">
        <v>1386</v>
      </c>
      <c r="D2232" s="38" t="s">
        <v>5141</v>
      </c>
      <c r="E2232" s="38"/>
      <c r="F2232" s="38" t="s">
        <v>5142</v>
      </c>
      <c r="G2232" s="38"/>
      <c r="H2232" s="38"/>
      <c r="I2232" s="44">
        <v>5.04</v>
      </c>
      <c r="J2232" s="16" t="s">
        <v>130</v>
      </c>
      <c r="N2232" s="136" t="s">
        <v>336</v>
      </c>
      <c r="O2232" s="137">
        <v>607</v>
      </c>
    </row>
    <row r="2233" spans="1:15" ht="15" customHeight="1">
      <c r="A2233" s="15" t="str">
        <f t="shared" si="46"/>
        <v>N</v>
      </c>
      <c r="B2233" s="35"/>
      <c r="C2233" s="38" t="s">
        <v>1386</v>
      </c>
      <c r="D2233" s="38" t="s">
        <v>5143</v>
      </c>
      <c r="E2233" s="38"/>
      <c r="F2233" s="38" t="s">
        <v>5144</v>
      </c>
      <c r="G2233" s="38"/>
      <c r="H2233" s="38"/>
      <c r="I2233" s="44">
        <v>2.37</v>
      </c>
      <c r="J2233" s="16" t="s">
        <v>130</v>
      </c>
      <c r="N2233" s="136" t="s">
        <v>337</v>
      </c>
      <c r="O2233" s="137">
        <v>608</v>
      </c>
    </row>
    <row r="2234" spans="1:15" ht="15" customHeight="1">
      <c r="A2234" s="15" t="str">
        <f t="shared" si="46"/>
        <v>N</v>
      </c>
      <c r="B2234" s="35"/>
      <c r="C2234" s="38" t="s">
        <v>1386</v>
      </c>
      <c r="D2234" s="38" t="s">
        <v>5145</v>
      </c>
      <c r="E2234" s="38"/>
      <c r="F2234" s="38" t="s">
        <v>5146</v>
      </c>
      <c r="G2234" s="38"/>
      <c r="H2234" s="38"/>
      <c r="I2234" s="44">
        <v>8.52</v>
      </c>
      <c r="J2234" s="16" t="s">
        <v>130</v>
      </c>
      <c r="N2234" s="141" t="s">
        <v>338</v>
      </c>
      <c r="O2234" s="137">
        <v>609</v>
      </c>
    </row>
    <row r="2235" spans="1:15" ht="15" customHeight="1">
      <c r="A2235" s="15" t="str">
        <f t="shared" si="46"/>
        <v>N</v>
      </c>
      <c r="B2235" s="35"/>
      <c r="C2235" s="38" t="s">
        <v>1386</v>
      </c>
      <c r="D2235" s="38" t="s">
        <v>5147</v>
      </c>
      <c r="E2235" s="38"/>
      <c r="F2235" s="38" t="s">
        <v>5148</v>
      </c>
      <c r="G2235" s="38"/>
      <c r="H2235" s="38"/>
      <c r="I2235" s="44">
        <v>28.44</v>
      </c>
      <c r="J2235" s="16" t="s">
        <v>130</v>
      </c>
      <c r="N2235" s="136" t="s">
        <v>166</v>
      </c>
      <c r="O2235" s="137">
        <v>345</v>
      </c>
    </row>
    <row r="2236" spans="1:15" ht="15" customHeight="1">
      <c r="A2236" s="15" t="str">
        <f t="shared" si="46"/>
        <v>N</v>
      </c>
      <c r="B2236" s="35"/>
      <c r="C2236" s="38" t="s">
        <v>1386</v>
      </c>
      <c r="D2236" s="38" t="s">
        <v>5149</v>
      </c>
      <c r="E2236" s="38"/>
      <c r="F2236" s="38" t="s">
        <v>5150</v>
      </c>
      <c r="G2236" s="38"/>
      <c r="H2236" s="38"/>
      <c r="I2236" s="44">
        <v>66.040000000000006</v>
      </c>
      <c r="J2236" s="16" t="s">
        <v>130</v>
      </c>
      <c r="N2236" s="136" t="s">
        <v>167</v>
      </c>
      <c r="O2236" s="137">
        <v>346</v>
      </c>
    </row>
    <row r="2237" spans="1:15" ht="15" customHeight="1">
      <c r="A2237" s="15" t="str">
        <f t="shared" si="46"/>
        <v>N</v>
      </c>
      <c r="B2237" s="35"/>
      <c r="C2237" s="38" t="s">
        <v>1386</v>
      </c>
      <c r="D2237" s="38" t="s">
        <v>5151</v>
      </c>
      <c r="E2237" s="38"/>
      <c r="F2237" s="38" t="s">
        <v>5152</v>
      </c>
      <c r="G2237" s="38"/>
      <c r="H2237" s="38"/>
      <c r="I2237" s="44">
        <v>1.88</v>
      </c>
      <c r="J2237" s="16" t="s">
        <v>130</v>
      </c>
      <c r="N2237" s="136" t="s">
        <v>168</v>
      </c>
      <c r="O2237" s="137">
        <v>347</v>
      </c>
    </row>
    <row r="2238" spans="1:15" ht="15" customHeight="1">
      <c r="A2238" s="15" t="str">
        <f t="shared" si="46"/>
        <v>N</v>
      </c>
      <c r="B2238" s="35"/>
      <c r="C2238" s="38" t="s">
        <v>1386</v>
      </c>
      <c r="D2238" s="38" t="s">
        <v>5153</v>
      </c>
      <c r="E2238" s="38"/>
      <c r="F2238" s="38" t="s">
        <v>5154</v>
      </c>
      <c r="G2238" s="38"/>
      <c r="H2238" s="38"/>
      <c r="I2238" s="44">
        <v>100.79</v>
      </c>
      <c r="J2238" s="16" t="s">
        <v>130</v>
      </c>
      <c r="N2238" s="136" t="s">
        <v>169</v>
      </c>
      <c r="O2238" s="137">
        <v>348</v>
      </c>
    </row>
    <row r="2239" spans="1:15" ht="15" customHeight="1">
      <c r="A2239" s="15" t="str">
        <f t="shared" si="46"/>
        <v>N</v>
      </c>
      <c r="B2239" s="35"/>
      <c r="C2239" s="38" t="s">
        <v>1386</v>
      </c>
      <c r="D2239" s="38" t="s">
        <v>10263</v>
      </c>
      <c r="E2239" s="38"/>
      <c r="F2239" s="38" t="s">
        <v>10264</v>
      </c>
      <c r="G2239" s="38"/>
      <c r="H2239" s="38"/>
      <c r="I2239" s="44">
        <v>29.23</v>
      </c>
      <c r="J2239" s="16" t="s">
        <v>130</v>
      </c>
      <c r="N2239" s="136" t="s">
        <v>170</v>
      </c>
      <c r="O2239" s="137">
        <v>349</v>
      </c>
    </row>
    <row r="2240" spans="1:15" ht="15" customHeight="1">
      <c r="A2240" s="15" t="str">
        <f t="shared" si="46"/>
        <v>N</v>
      </c>
      <c r="B2240" s="35"/>
      <c r="C2240" s="38" t="s">
        <v>1386</v>
      </c>
      <c r="D2240" s="38" t="s">
        <v>5155</v>
      </c>
      <c r="E2240" s="38"/>
      <c r="F2240" s="38" t="s">
        <v>5156</v>
      </c>
      <c r="G2240" s="38"/>
      <c r="H2240" s="38"/>
      <c r="I2240" s="44">
        <v>12.94</v>
      </c>
      <c r="J2240" s="16" t="s">
        <v>130</v>
      </c>
      <c r="N2240" s="136" t="s">
        <v>171</v>
      </c>
      <c r="O2240" s="137">
        <v>350</v>
      </c>
    </row>
    <row r="2241" spans="1:15" ht="15" customHeight="1">
      <c r="A2241" s="15" t="str">
        <f t="shared" si="46"/>
        <v>N</v>
      </c>
      <c r="B2241" s="35"/>
      <c r="C2241" s="38" t="s">
        <v>1386</v>
      </c>
      <c r="D2241" s="38" t="s">
        <v>5157</v>
      </c>
      <c r="E2241" s="38"/>
      <c r="F2241" s="38" t="s">
        <v>5158</v>
      </c>
      <c r="G2241" s="38"/>
      <c r="H2241" s="38"/>
      <c r="I2241" s="44">
        <v>70.36</v>
      </c>
      <c r="J2241" s="16" t="s">
        <v>130</v>
      </c>
      <c r="N2241" s="136" t="s">
        <v>172</v>
      </c>
      <c r="O2241" s="137">
        <v>351</v>
      </c>
    </row>
    <row r="2242" spans="1:15" ht="15" customHeight="1">
      <c r="A2242" s="15" t="str">
        <f t="shared" si="46"/>
        <v>N</v>
      </c>
      <c r="B2242" s="35"/>
      <c r="C2242" s="38" t="s">
        <v>1386</v>
      </c>
      <c r="D2242" s="38" t="s">
        <v>5159</v>
      </c>
      <c r="E2242" s="38"/>
      <c r="F2242" s="38" t="s">
        <v>5160</v>
      </c>
      <c r="G2242" s="38"/>
      <c r="H2242" s="38"/>
      <c r="I2242" s="44">
        <v>3.38</v>
      </c>
      <c r="J2242" s="16" t="s">
        <v>130</v>
      </c>
      <c r="N2242" s="136" t="s">
        <v>173</v>
      </c>
      <c r="O2242" s="137">
        <v>352</v>
      </c>
    </row>
    <row r="2243" spans="1:15" ht="15" customHeight="1">
      <c r="A2243" s="15" t="str">
        <f t="shared" si="46"/>
        <v>N</v>
      </c>
      <c r="B2243" s="35"/>
      <c r="C2243" s="38" t="s">
        <v>1386</v>
      </c>
      <c r="D2243" s="38" t="s">
        <v>5161</v>
      </c>
      <c r="E2243" s="38"/>
      <c r="F2243" s="38" t="s">
        <v>5162</v>
      </c>
      <c r="G2243" s="38"/>
      <c r="H2243" s="38"/>
      <c r="I2243" s="44">
        <v>3.14</v>
      </c>
      <c r="J2243" s="16" t="s">
        <v>130</v>
      </c>
      <c r="N2243" s="136" t="s">
        <v>174</v>
      </c>
      <c r="O2243" s="137">
        <v>353</v>
      </c>
    </row>
    <row r="2244" spans="1:15" ht="15" customHeight="1">
      <c r="A2244" s="15" t="str">
        <f t="shared" si="46"/>
        <v>N</v>
      </c>
      <c r="B2244" s="35"/>
      <c r="C2244" s="38" t="s">
        <v>1386</v>
      </c>
      <c r="D2244" s="38" t="s">
        <v>5163</v>
      </c>
      <c r="E2244" s="38"/>
      <c r="F2244" s="38" t="s">
        <v>5164</v>
      </c>
      <c r="G2244" s="38"/>
      <c r="H2244" s="38"/>
      <c r="I2244" s="44">
        <v>117.12</v>
      </c>
      <c r="J2244" s="16" t="s">
        <v>130</v>
      </c>
      <c r="N2244" s="136" t="s">
        <v>175</v>
      </c>
      <c r="O2244" s="137">
        <v>354</v>
      </c>
    </row>
    <row r="2245" spans="1:15" ht="15" customHeight="1">
      <c r="A2245" s="15" t="str">
        <f t="shared" si="46"/>
        <v>N</v>
      </c>
      <c r="B2245" s="35"/>
      <c r="C2245" s="38" t="s">
        <v>1386</v>
      </c>
      <c r="D2245" s="38" t="s">
        <v>10265</v>
      </c>
      <c r="E2245" s="38"/>
      <c r="F2245" s="38" t="s">
        <v>10266</v>
      </c>
      <c r="G2245" s="38"/>
      <c r="H2245" s="38"/>
      <c r="I2245" s="44">
        <v>1.68</v>
      </c>
      <c r="J2245" s="16" t="s">
        <v>130</v>
      </c>
      <c r="N2245" s="136" t="s">
        <v>176</v>
      </c>
      <c r="O2245" s="137">
        <v>355</v>
      </c>
    </row>
    <row r="2246" spans="1:15" ht="15" customHeight="1">
      <c r="A2246" s="15" t="str">
        <f t="shared" si="46"/>
        <v>N</v>
      </c>
      <c r="B2246" s="35"/>
      <c r="C2246" s="38" t="s">
        <v>1386</v>
      </c>
      <c r="D2246" s="38" t="s">
        <v>5165</v>
      </c>
      <c r="E2246" s="38"/>
      <c r="F2246" s="38" t="s">
        <v>5166</v>
      </c>
      <c r="G2246" s="38"/>
      <c r="H2246" s="38"/>
      <c r="I2246" s="44">
        <v>1.68</v>
      </c>
      <c r="J2246" s="16" t="s">
        <v>130</v>
      </c>
      <c r="N2246" s="136" t="s">
        <v>177</v>
      </c>
      <c r="O2246" s="137">
        <v>356</v>
      </c>
    </row>
    <row r="2247" spans="1:15" ht="15" customHeight="1">
      <c r="A2247" s="15" t="str">
        <f t="shared" si="46"/>
        <v>N</v>
      </c>
      <c r="B2247" s="35"/>
      <c r="C2247" s="38" t="s">
        <v>1386</v>
      </c>
      <c r="D2247" s="38" t="s">
        <v>5167</v>
      </c>
      <c r="E2247" s="38"/>
      <c r="F2247" s="38" t="s">
        <v>5168</v>
      </c>
      <c r="G2247" s="35"/>
      <c r="H2247" s="35"/>
      <c r="I2247" s="44">
        <v>1.64</v>
      </c>
      <c r="J2247" s="16" t="s">
        <v>130</v>
      </c>
      <c r="N2247" s="136" t="s">
        <v>178</v>
      </c>
      <c r="O2247" s="137">
        <v>357</v>
      </c>
    </row>
    <row r="2248" spans="1:15" ht="15" customHeight="1">
      <c r="A2248" s="15" t="str">
        <f t="shared" si="46"/>
        <v>N</v>
      </c>
      <c r="B2248" s="35"/>
      <c r="C2248" s="38" t="s">
        <v>1386</v>
      </c>
      <c r="D2248" s="38" t="s">
        <v>5169</v>
      </c>
      <c r="E2248" s="38"/>
      <c r="F2248" s="38" t="s">
        <v>5170</v>
      </c>
      <c r="G2248" s="35"/>
      <c r="H2248" s="35"/>
      <c r="I2248" s="44">
        <v>2.64</v>
      </c>
      <c r="J2248" s="16" t="s">
        <v>130</v>
      </c>
      <c r="N2248" s="136" t="s">
        <v>178</v>
      </c>
      <c r="O2248" s="137">
        <v>357</v>
      </c>
    </row>
    <row r="2249" spans="1:15" ht="15" customHeight="1">
      <c r="A2249" s="15" t="str">
        <f t="shared" si="46"/>
        <v>N</v>
      </c>
      <c r="B2249" s="35"/>
      <c r="C2249" s="38" t="s">
        <v>1386</v>
      </c>
      <c r="D2249" s="38" t="s">
        <v>5171</v>
      </c>
      <c r="E2249" s="38"/>
      <c r="F2249" s="38" t="s">
        <v>5172</v>
      </c>
      <c r="G2249" s="35"/>
      <c r="H2249" s="35"/>
      <c r="I2249" s="44">
        <v>27.32</v>
      </c>
      <c r="J2249" s="16" t="s">
        <v>130</v>
      </c>
      <c r="N2249" s="136" t="s">
        <v>178</v>
      </c>
      <c r="O2249" s="137">
        <v>357</v>
      </c>
    </row>
    <row r="2250" spans="1:15" ht="15" customHeight="1">
      <c r="A2250" s="15" t="str">
        <f t="shared" si="46"/>
        <v>N</v>
      </c>
      <c r="B2250" s="35"/>
      <c r="C2250" s="38" t="s">
        <v>1386</v>
      </c>
      <c r="D2250" s="38" t="s">
        <v>5173</v>
      </c>
      <c r="E2250" s="38"/>
      <c r="F2250" s="38" t="s">
        <v>5174</v>
      </c>
      <c r="G2250" s="35"/>
      <c r="H2250" s="35"/>
      <c r="I2250" s="44">
        <v>5.0199999999999996</v>
      </c>
      <c r="J2250" s="16" t="s">
        <v>130</v>
      </c>
      <c r="N2250" s="136" t="s">
        <v>178</v>
      </c>
      <c r="O2250" s="137">
        <v>357</v>
      </c>
    </row>
    <row r="2251" spans="1:15" ht="15" customHeight="1">
      <c r="A2251" s="15" t="str">
        <f t="shared" si="46"/>
        <v>N</v>
      </c>
      <c r="B2251" s="35"/>
      <c r="C2251" s="38" t="s">
        <v>1386</v>
      </c>
      <c r="D2251" s="38" t="s">
        <v>10267</v>
      </c>
      <c r="E2251" s="38"/>
      <c r="F2251" s="38" t="s">
        <v>10268</v>
      </c>
      <c r="G2251" s="35"/>
      <c r="H2251" s="35"/>
      <c r="I2251" s="44">
        <v>18.48</v>
      </c>
      <c r="J2251" s="16" t="s">
        <v>130</v>
      </c>
      <c r="N2251" s="136" t="s">
        <v>178</v>
      </c>
      <c r="O2251" s="137">
        <v>357</v>
      </c>
    </row>
    <row r="2252" spans="1:15" ht="15" customHeight="1">
      <c r="A2252" s="15" t="str">
        <f t="shared" si="46"/>
        <v>N</v>
      </c>
      <c r="B2252" s="35"/>
      <c r="C2252" s="38" t="s">
        <v>1386</v>
      </c>
      <c r="D2252" s="38" t="s">
        <v>5175</v>
      </c>
      <c r="E2252" s="38"/>
      <c r="F2252" s="38" t="s">
        <v>5176</v>
      </c>
      <c r="G2252" s="35"/>
      <c r="H2252" s="35"/>
      <c r="I2252" s="44">
        <v>3.36</v>
      </c>
      <c r="J2252" s="16" t="s">
        <v>130</v>
      </c>
      <c r="N2252" s="136" t="s">
        <v>178</v>
      </c>
      <c r="O2252" s="137">
        <v>357</v>
      </c>
    </row>
    <row r="2253" spans="1:15" ht="15" customHeight="1">
      <c r="A2253" s="15" t="str">
        <f t="shared" si="46"/>
        <v>N</v>
      </c>
      <c r="B2253" s="35"/>
      <c r="C2253" s="38" t="s">
        <v>1386</v>
      </c>
      <c r="D2253" s="38" t="s">
        <v>5177</v>
      </c>
      <c r="E2253" s="38"/>
      <c r="F2253" s="38" t="s">
        <v>5178</v>
      </c>
      <c r="G2253" s="35"/>
      <c r="H2253" s="35"/>
      <c r="I2253" s="44">
        <v>26.64</v>
      </c>
      <c r="J2253" s="16" t="s">
        <v>130</v>
      </c>
      <c r="N2253" s="136" t="s">
        <v>178</v>
      </c>
      <c r="O2253" s="137">
        <v>357</v>
      </c>
    </row>
    <row r="2254" spans="1:15" ht="15" customHeight="1">
      <c r="A2254" s="15" t="str">
        <f t="shared" si="46"/>
        <v>N</v>
      </c>
      <c r="B2254" s="35"/>
      <c r="C2254" s="38" t="s">
        <v>1386</v>
      </c>
      <c r="D2254" s="38" t="s">
        <v>5179</v>
      </c>
      <c r="E2254" s="38"/>
      <c r="F2254" s="38" t="s">
        <v>5180</v>
      </c>
      <c r="G2254" s="35"/>
      <c r="H2254" s="35"/>
      <c r="I2254" s="44">
        <v>58.65</v>
      </c>
      <c r="J2254" s="16" t="s">
        <v>130</v>
      </c>
      <c r="N2254" s="136" t="s">
        <v>178</v>
      </c>
      <c r="O2254" s="137">
        <v>357</v>
      </c>
    </row>
    <row r="2255" spans="1:15" ht="15" customHeight="1">
      <c r="A2255" s="15" t="str">
        <f t="shared" si="46"/>
        <v>N</v>
      </c>
      <c r="B2255" s="35"/>
      <c r="C2255" s="38" t="s">
        <v>1386</v>
      </c>
      <c r="D2255" s="38" t="s">
        <v>5181</v>
      </c>
      <c r="E2255" s="38"/>
      <c r="F2255" s="38" t="s">
        <v>5182</v>
      </c>
      <c r="G2255" s="35"/>
      <c r="H2255" s="35"/>
      <c r="I2255" s="44">
        <v>9.99</v>
      </c>
      <c r="J2255" s="16" t="s">
        <v>130</v>
      </c>
      <c r="N2255" s="136" t="s">
        <v>178</v>
      </c>
      <c r="O2255" s="137">
        <v>357</v>
      </c>
    </row>
    <row r="2256" spans="1:15" ht="15" customHeight="1">
      <c r="A2256" s="15" t="str">
        <f t="shared" si="46"/>
        <v>N</v>
      </c>
      <c r="B2256" s="35"/>
      <c r="C2256" s="38" t="s">
        <v>1386</v>
      </c>
      <c r="D2256" s="38" t="s">
        <v>5183</v>
      </c>
      <c r="E2256" s="38"/>
      <c r="F2256" s="38" t="s">
        <v>5184</v>
      </c>
      <c r="G2256" s="35"/>
      <c r="H2256" s="35"/>
      <c r="I2256" s="44">
        <v>58.12</v>
      </c>
      <c r="J2256" s="16" t="s">
        <v>130</v>
      </c>
      <c r="N2256" s="136" t="s">
        <v>178</v>
      </c>
      <c r="O2256" s="137">
        <v>357</v>
      </c>
    </row>
    <row r="2257" spans="1:15" ht="15" customHeight="1">
      <c r="A2257" s="15" t="str">
        <f t="shared" si="46"/>
        <v>N</v>
      </c>
      <c r="B2257" s="35"/>
      <c r="C2257" s="38" t="s">
        <v>1386</v>
      </c>
      <c r="D2257" s="38" t="s">
        <v>5185</v>
      </c>
      <c r="E2257" s="38"/>
      <c r="F2257" s="38" t="s">
        <v>5186</v>
      </c>
      <c r="G2257" s="35"/>
      <c r="H2257" s="35"/>
      <c r="I2257" s="44">
        <v>13.44</v>
      </c>
      <c r="J2257" s="16" t="s">
        <v>130</v>
      </c>
      <c r="N2257" s="136" t="s">
        <v>178</v>
      </c>
      <c r="O2257" s="137">
        <v>357</v>
      </c>
    </row>
    <row r="2258" spans="1:15" ht="15" customHeight="1">
      <c r="A2258" s="15" t="str">
        <f t="shared" si="46"/>
        <v>N</v>
      </c>
      <c r="B2258" s="35"/>
      <c r="C2258" s="38" t="s">
        <v>1386</v>
      </c>
      <c r="D2258" s="38" t="s">
        <v>5187</v>
      </c>
      <c r="E2258" s="38"/>
      <c r="F2258" s="38" t="s">
        <v>5188</v>
      </c>
      <c r="G2258" s="35"/>
      <c r="H2258" s="35"/>
      <c r="I2258" s="44">
        <v>33.08</v>
      </c>
      <c r="J2258" s="16" t="s">
        <v>130</v>
      </c>
      <c r="N2258" s="136" t="s">
        <v>178</v>
      </c>
      <c r="O2258" s="137">
        <v>357</v>
      </c>
    </row>
    <row r="2259" spans="1:15" ht="15" customHeight="1">
      <c r="A2259" s="15" t="str">
        <f t="shared" si="46"/>
        <v>N</v>
      </c>
      <c r="B2259" s="35"/>
      <c r="C2259" s="38" t="s">
        <v>1386</v>
      </c>
      <c r="D2259" s="38" t="s">
        <v>5189</v>
      </c>
      <c r="E2259" s="38"/>
      <c r="F2259" s="38" t="s">
        <v>5190</v>
      </c>
      <c r="G2259" s="35"/>
      <c r="H2259" s="35"/>
      <c r="I2259" s="44">
        <v>13.06</v>
      </c>
      <c r="J2259" s="16" t="s">
        <v>130</v>
      </c>
      <c r="N2259" s="136" t="s">
        <v>178</v>
      </c>
      <c r="O2259" s="137">
        <v>357</v>
      </c>
    </row>
    <row r="2260" spans="1:15" ht="15" customHeight="1">
      <c r="A2260" s="15" t="str">
        <f t="shared" si="46"/>
        <v>N</v>
      </c>
      <c r="B2260" s="35"/>
      <c r="C2260" s="38" t="s">
        <v>1386</v>
      </c>
      <c r="D2260" s="38" t="s">
        <v>5191</v>
      </c>
      <c r="E2260" s="38"/>
      <c r="F2260" s="38" t="s">
        <v>5192</v>
      </c>
      <c r="G2260" s="35"/>
      <c r="H2260" s="35"/>
      <c r="I2260" s="44">
        <v>6.93</v>
      </c>
      <c r="J2260" s="16" t="s">
        <v>130</v>
      </c>
      <c r="N2260" s="136" t="s">
        <v>178</v>
      </c>
      <c r="O2260" s="137">
        <v>357</v>
      </c>
    </row>
    <row r="2261" spans="1:15" ht="15" customHeight="1">
      <c r="A2261" s="15" t="str">
        <f t="shared" si="46"/>
        <v>N</v>
      </c>
      <c r="B2261" s="35"/>
      <c r="C2261" s="38" t="s">
        <v>1386</v>
      </c>
      <c r="D2261" s="38" t="s">
        <v>5193</v>
      </c>
      <c r="E2261" s="38"/>
      <c r="F2261" s="38" t="s">
        <v>5194</v>
      </c>
      <c r="G2261" s="35"/>
      <c r="H2261" s="35"/>
      <c r="I2261" s="44">
        <v>3.23</v>
      </c>
      <c r="J2261" s="16" t="s">
        <v>130</v>
      </c>
      <c r="N2261" s="136" t="s">
        <v>178</v>
      </c>
      <c r="O2261" s="137">
        <v>357</v>
      </c>
    </row>
    <row r="2262" spans="1:15" ht="15" customHeight="1">
      <c r="A2262" s="15" t="str">
        <f t="shared" si="46"/>
        <v>N</v>
      </c>
      <c r="B2262" s="35"/>
      <c r="C2262" s="38" t="s">
        <v>1386</v>
      </c>
      <c r="D2262" s="38" t="s">
        <v>5195</v>
      </c>
      <c r="E2262" s="38"/>
      <c r="F2262" s="38" t="s">
        <v>5196</v>
      </c>
      <c r="G2262" s="35"/>
      <c r="H2262" s="35"/>
      <c r="I2262" s="44">
        <v>17.32</v>
      </c>
      <c r="J2262" s="16" t="s">
        <v>130</v>
      </c>
      <c r="N2262" s="136" t="s">
        <v>178</v>
      </c>
      <c r="O2262" s="137">
        <v>357</v>
      </c>
    </row>
    <row r="2263" spans="1:15" ht="15" customHeight="1">
      <c r="A2263" s="15" t="str">
        <f t="shared" si="46"/>
        <v>N</v>
      </c>
      <c r="B2263" s="35"/>
      <c r="C2263" s="38" t="s">
        <v>1386</v>
      </c>
      <c r="D2263" s="38" t="s">
        <v>10269</v>
      </c>
      <c r="E2263" s="38"/>
      <c r="F2263" s="38" t="s">
        <v>10270</v>
      </c>
      <c r="G2263" s="35"/>
      <c r="H2263" s="35"/>
      <c r="I2263" s="44">
        <v>18.48</v>
      </c>
      <c r="J2263" s="16" t="s">
        <v>130</v>
      </c>
      <c r="N2263" s="136" t="s">
        <v>178</v>
      </c>
      <c r="O2263" s="137">
        <v>357</v>
      </c>
    </row>
    <row r="2264" spans="1:15" ht="15" customHeight="1">
      <c r="A2264" s="15" t="str">
        <f t="shared" si="46"/>
        <v>N</v>
      </c>
      <c r="B2264" s="35"/>
      <c r="C2264" s="38" t="s">
        <v>1386</v>
      </c>
      <c r="D2264" s="38" t="s">
        <v>5197</v>
      </c>
      <c r="E2264" s="38"/>
      <c r="F2264" s="38" t="s">
        <v>5198</v>
      </c>
      <c r="G2264" s="35"/>
      <c r="H2264" s="35"/>
      <c r="I2264" s="44">
        <v>13.2</v>
      </c>
      <c r="J2264" s="16" t="s">
        <v>130</v>
      </c>
      <c r="N2264" s="136" t="s">
        <v>178</v>
      </c>
      <c r="O2264" s="137">
        <v>357</v>
      </c>
    </row>
    <row r="2265" spans="1:15" ht="15" customHeight="1">
      <c r="A2265" s="15" t="str">
        <f t="shared" ref="A2265:A2297" si="47">IFERROR((VLOOKUP(J2265,N:O,2,0)),0)</f>
        <v>N</v>
      </c>
      <c r="B2265" s="35"/>
      <c r="C2265" s="38" t="s">
        <v>1386</v>
      </c>
      <c r="D2265" s="38" t="s">
        <v>5199</v>
      </c>
      <c r="E2265" s="38"/>
      <c r="F2265" s="38" t="s">
        <v>5200</v>
      </c>
      <c r="G2265" s="35"/>
      <c r="H2265" s="35"/>
      <c r="I2265" s="44">
        <v>3.43</v>
      </c>
      <c r="J2265" s="16" t="s">
        <v>130</v>
      </c>
      <c r="N2265" s="136" t="s">
        <v>178</v>
      </c>
      <c r="O2265" s="137">
        <v>357</v>
      </c>
    </row>
    <row r="2266" spans="1:15" ht="15" customHeight="1">
      <c r="A2266" s="15" t="str">
        <f t="shared" si="47"/>
        <v>N</v>
      </c>
      <c r="B2266" s="35"/>
      <c r="C2266" s="38" t="s">
        <v>1386</v>
      </c>
      <c r="D2266" s="38" t="s">
        <v>5201</v>
      </c>
      <c r="E2266" s="38"/>
      <c r="F2266" s="38" t="s">
        <v>5202</v>
      </c>
      <c r="G2266" s="35"/>
      <c r="H2266" s="35"/>
      <c r="I2266" s="44">
        <v>33.39</v>
      </c>
      <c r="J2266" s="16" t="s">
        <v>130</v>
      </c>
      <c r="N2266" s="136" t="s">
        <v>178</v>
      </c>
      <c r="O2266" s="137">
        <v>357</v>
      </c>
    </row>
    <row r="2267" spans="1:15" ht="15" customHeight="1">
      <c r="A2267" s="15" t="str">
        <f t="shared" si="47"/>
        <v>N</v>
      </c>
      <c r="B2267" s="35"/>
      <c r="C2267" s="38" t="s">
        <v>1386</v>
      </c>
      <c r="D2267" s="38" t="s">
        <v>10271</v>
      </c>
      <c r="E2267" s="38"/>
      <c r="F2267" s="38" t="s">
        <v>10272</v>
      </c>
      <c r="G2267" s="35"/>
      <c r="H2267" s="35"/>
      <c r="I2267" s="44">
        <v>1.29</v>
      </c>
      <c r="J2267" s="16" t="s">
        <v>130</v>
      </c>
      <c r="N2267" s="136" t="s">
        <v>178</v>
      </c>
      <c r="O2267" s="137">
        <v>357</v>
      </c>
    </row>
    <row r="2268" spans="1:15" ht="15" customHeight="1">
      <c r="A2268" s="15" t="str">
        <f t="shared" si="47"/>
        <v>N</v>
      </c>
      <c r="B2268" s="35"/>
      <c r="C2268" s="38" t="s">
        <v>1386</v>
      </c>
      <c r="D2268" s="38" t="s">
        <v>5203</v>
      </c>
      <c r="E2268" s="38"/>
      <c r="F2268" s="38" t="s">
        <v>5204</v>
      </c>
      <c r="G2268" s="35"/>
      <c r="H2268" s="35"/>
      <c r="I2268" s="44">
        <v>4.67</v>
      </c>
      <c r="J2268" s="16" t="s">
        <v>130</v>
      </c>
      <c r="N2268" s="136" t="s">
        <v>178</v>
      </c>
      <c r="O2268" s="137">
        <v>357</v>
      </c>
    </row>
    <row r="2269" spans="1:15" ht="15" customHeight="1">
      <c r="A2269" s="15" t="str">
        <f t="shared" si="47"/>
        <v>N</v>
      </c>
      <c r="B2269" s="35"/>
      <c r="C2269" s="38" t="s">
        <v>1386</v>
      </c>
      <c r="D2269" s="38" t="s">
        <v>5205</v>
      </c>
      <c r="E2269" s="38"/>
      <c r="F2269" s="38" t="s">
        <v>5206</v>
      </c>
      <c r="G2269" s="35"/>
      <c r="H2269" s="35"/>
      <c r="I2269" s="44">
        <v>44.92</v>
      </c>
      <c r="J2269" s="16" t="s">
        <v>130</v>
      </c>
      <c r="N2269" s="136" t="s">
        <v>178</v>
      </c>
      <c r="O2269" s="137">
        <v>357</v>
      </c>
    </row>
    <row r="2270" spans="1:15" ht="15" customHeight="1">
      <c r="A2270" s="15" t="str">
        <f t="shared" si="47"/>
        <v>N</v>
      </c>
      <c r="B2270" s="35"/>
      <c r="C2270" s="38" t="s">
        <v>1386</v>
      </c>
      <c r="D2270" s="38" t="s">
        <v>5207</v>
      </c>
      <c r="E2270" s="38"/>
      <c r="F2270" s="38" t="s">
        <v>5208</v>
      </c>
      <c r="G2270" s="35"/>
      <c r="H2270" s="35"/>
      <c r="I2270" s="44">
        <v>0.26</v>
      </c>
      <c r="J2270" s="16" t="s">
        <v>130</v>
      </c>
      <c r="N2270" s="136" t="s">
        <v>178</v>
      </c>
      <c r="O2270" s="137">
        <v>357</v>
      </c>
    </row>
    <row r="2271" spans="1:15" ht="15" customHeight="1">
      <c r="A2271" s="15" t="str">
        <f t="shared" si="47"/>
        <v>N</v>
      </c>
      <c r="B2271" s="35"/>
      <c r="C2271" s="38" t="s">
        <v>1386</v>
      </c>
      <c r="D2271" s="38" t="s">
        <v>5209</v>
      </c>
      <c r="E2271" s="38"/>
      <c r="F2271" s="38" t="s">
        <v>5210</v>
      </c>
      <c r="G2271" s="35"/>
      <c r="H2271" s="35"/>
      <c r="I2271" s="44">
        <v>39.28</v>
      </c>
      <c r="J2271" s="16" t="s">
        <v>130</v>
      </c>
      <c r="N2271" s="136" t="s">
        <v>178</v>
      </c>
      <c r="O2271" s="137">
        <v>357</v>
      </c>
    </row>
    <row r="2272" spans="1:15" ht="15" customHeight="1">
      <c r="A2272" s="15" t="str">
        <f t="shared" si="47"/>
        <v>N</v>
      </c>
      <c r="B2272" s="35"/>
      <c r="C2272" s="38" t="s">
        <v>1386</v>
      </c>
      <c r="D2272" s="38" t="s">
        <v>5211</v>
      </c>
      <c r="E2272" s="38"/>
      <c r="F2272" s="38" t="s">
        <v>5212</v>
      </c>
      <c r="G2272" s="35"/>
      <c r="H2272" s="35"/>
      <c r="I2272" s="44">
        <v>28.35</v>
      </c>
      <c r="J2272" s="16" t="s">
        <v>130</v>
      </c>
      <c r="N2272" s="136" t="s">
        <v>178</v>
      </c>
      <c r="O2272" s="137">
        <v>357</v>
      </c>
    </row>
    <row r="2273" spans="1:15" ht="15" customHeight="1">
      <c r="A2273" s="15" t="str">
        <f t="shared" si="47"/>
        <v>N</v>
      </c>
      <c r="B2273" s="35"/>
      <c r="C2273" s="38" t="s">
        <v>1386</v>
      </c>
      <c r="D2273" s="38" t="s">
        <v>5213</v>
      </c>
      <c r="E2273" s="38"/>
      <c r="F2273" s="38" t="s">
        <v>5214</v>
      </c>
      <c r="G2273" s="35"/>
      <c r="H2273" s="35"/>
      <c r="I2273" s="44">
        <v>2.76</v>
      </c>
      <c r="J2273" s="16" t="s">
        <v>130</v>
      </c>
      <c r="N2273" s="136" t="s">
        <v>178</v>
      </c>
      <c r="O2273" s="137">
        <v>357</v>
      </c>
    </row>
    <row r="2274" spans="1:15" ht="15" customHeight="1">
      <c r="A2274" s="15" t="str">
        <f t="shared" si="47"/>
        <v>N</v>
      </c>
      <c r="B2274" s="35"/>
      <c r="C2274" s="38" t="s">
        <v>1386</v>
      </c>
      <c r="D2274" s="38" t="s">
        <v>5215</v>
      </c>
      <c r="E2274" s="38"/>
      <c r="F2274" s="38" t="s">
        <v>5216</v>
      </c>
      <c r="G2274" s="35"/>
      <c r="H2274" s="35"/>
      <c r="I2274" s="44">
        <v>25.44</v>
      </c>
      <c r="J2274" s="16" t="s">
        <v>130</v>
      </c>
      <c r="N2274" s="136" t="s">
        <v>178</v>
      </c>
      <c r="O2274" s="137">
        <v>357</v>
      </c>
    </row>
    <row r="2275" spans="1:15" ht="15" customHeight="1">
      <c r="A2275" s="15" t="str">
        <f t="shared" si="47"/>
        <v>N</v>
      </c>
      <c r="B2275" s="35"/>
      <c r="C2275" s="38" t="s">
        <v>1386</v>
      </c>
      <c r="D2275" s="38" t="s">
        <v>5217</v>
      </c>
      <c r="E2275" s="38"/>
      <c r="F2275" s="38" t="s">
        <v>5218</v>
      </c>
      <c r="G2275" s="35"/>
      <c r="H2275" s="35"/>
      <c r="I2275" s="44">
        <v>1000.99</v>
      </c>
      <c r="J2275" s="16" t="s">
        <v>130</v>
      </c>
      <c r="N2275" s="136" t="s">
        <v>178</v>
      </c>
      <c r="O2275" s="137">
        <v>357</v>
      </c>
    </row>
    <row r="2276" spans="1:15" ht="15" customHeight="1">
      <c r="A2276" s="15" t="str">
        <f t="shared" si="47"/>
        <v>N</v>
      </c>
      <c r="B2276" s="35"/>
      <c r="C2276" s="38" t="s">
        <v>1386</v>
      </c>
      <c r="D2276" s="38" t="s">
        <v>10273</v>
      </c>
      <c r="E2276" s="38"/>
      <c r="F2276" s="38" t="s">
        <v>10274</v>
      </c>
      <c r="G2276" s="35"/>
      <c r="H2276" s="35"/>
      <c r="I2276" s="44">
        <v>18.11</v>
      </c>
      <c r="J2276" s="16" t="s">
        <v>130</v>
      </c>
      <c r="N2276" s="136" t="s">
        <v>178</v>
      </c>
      <c r="O2276" s="137">
        <v>357</v>
      </c>
    </row>
    <row r="2277" spans="1:15" ht="15" customHeight="1">
      <c r="A2277" s="15" t="str">
        <f t="shared" si="47"/>
        <v>N</v>
      </c>
      <c r="B2277" s="35"/>
      <c r="C2277" s="38" t="s">
        <v>1386</v>
      </c>
      <c r="D2277" s="38" t="s">
        <v>5219</v>
      </c>
      <c r="E2277" s="38"/>
      <c r="F2277" s="38" t="s">
        <v>5220</v>
      </c>
      <c r="G2277" s="35"/>
      <c r="H2277" s="35"/>
      <c r="I2277" s="44">
        <v>10.24</v>
      </c>
      <c r="J2277" s="16" t="s">
        <v>130</v>
      </c>
      <c r="N2277" s="136" t="s">
        <v>178</v>
      </c>
      <c r="O2277" s="137">
        <v>357</v>
      </c>
    </row>
    <row r="2278" spans="1:15" ht="15" customHeight="1">
      <c r="A2278" s="15" t="str">
        <f t="shared" si="47"/>
        <v>N</v>
      </c>
      <c r="B2278" s="35"/>
      <c r="C2278" s="38" t="s">
        <v>1386</v>
      </c>
      <c r="D2278" s="38" t="s">
        <v>5221</v>
      </c>
      <c r="E2278" s="38"/>
      <c r="F2278" s="38" t="s">
        <v>5222</v>
      </c>
      <c r="G2278" s="35"/>
      <c r="H2278" s="35"/>
      <c r="I2278" s="44">
        <v>24.54</v>
      </c>
      <c r="J2278" s="16" t="s">
        <v>130</v>
      </c>
      <c r="N2278" s="136" t="s">
        <v>178</v>
      </c>
      <c r="O2278" s="137">
        <v>357</v>
      </c>
    </row>
    <row r="2279" spans="1:15" ht="15" customHeight="1">
      <c r="A2279" s="15" t="str">
        <f t="shared" si="47"/>
        <v>N</v>
      </c>
      <c r="B2279" s="35"/>
      <c r="C2279" s="38" t="s">
        <v>1386</v>
      </c>
      <c r="D2279" s="38" t="s">
        <v>5223</v>
      </c>
      <c r="E2279" s="38"/>
      <c r="F2279" s="38" t="s">
        <v>5224</v>
      </c>
      <c r="G2279" s="35"/>
      <c r="H2279" s="35"/>
      <c r="I2279" s="44">
        <v>3.45</v>
      </c>
      <c r="J2279" s="16" t="s">
        <v>130</v>
      </c>
      <c r="N2279" s="136" t="s">
        <v>178</v>
      </c>
      <c r="O2279" s="137">
        <v>357</v>
      </c>
    </row>
    <row r="2280" spans="1:15" ht="15" customHeight="1">
      <c r="A2280" s="15" t="str">
        <f t="shared" si="47"/>
        <v>N</v>
      </c>
      <c r="B2280" s="35"/>
      <c r="C2280" s="38" t="s">
        <v>1386</v>
      </c>
      <c r="D2280" s="38" t="s">
        <v>10275</v>
      </c>
      <c r="E2280" s="38"/>
      <c r="F2280" s="38" t="s">
        <v>10276</v>
      </c>
      <c r="G2280" s="35"/>
      <c r="H2280" s="35"/>
      <c r="I2280" s="44">
        <v>16.809999999999999</v>
      </c>
      <c r="J2280" s="16" t="s">
        <v>130</v>
      </c>
      <c r="N2280" s="136" t="s">
        <v>178</v>
      </c>
      <c r="O2280" s="137">
        <v>357</v>
      </c>
    </row>
    <row r="2281" spans="1:15" ht="15" customHeight="1">
      <c r="A2281" s="15" t="str">
        <f t="shared" si="47"/>
        <v>N</v>
      </c>
      <c r="B2281" s="35"/>
      <c r="C2281" s="38" t="s">
        <v>1386</v>
      </c>
      <c r="D2281" s="38" t="s">
        <v>5225</v>
      </c>
      <c r="E2281" s="38"/>
      <c r="F2281" s="38" t="s">
        <v>5226</v>
      </c>
      <c r="G2281" s="35"/>
      <c r="H2281" s="35"/>
      <c r="I2281" s="44">
        <v>4.13</v>
      </c>
      <c r="J2281" s="16" t="s">
        <v>130</v>
      </c>
      <c r="N2281" s="136" t="s">
        <v>178</v>
      </c>
      <c r="O2281" s="137">
        <v>357</v>
      </c>
    </row>
    <row r="2282" spans="1:15" ht="15" customHeight="1">
      <c r="A2282" s="15" t="str">
        <f t="shared" si="47"/>
        <v>N</v>
      </c>
      <c r="B2282" s="35"/>
      <c r="C2282" s="38" t="s">
        <v>1386</v>
      </c>
      <c r="D2282" s="38" t="s">
        <v>5227</v>
      </c>
      <c r="E2282" s="38"/>
      <c r="F2282" s="38" t="s">
        <v>5228</v>
      </c>
      <c r="G2282" s="35"/>
      <c r="H2282" s="35"/>
      <c r="I2282" s="44">
        <v>19.43</v>
      </c>
      <c r="J2282" s="16" t="s">
        <v>130</v>
      </c>
      <c r="N2282" s="136" t="s">
        <v>178</v>
      </c>
      <c r="O2282" s="137">
        <v>357</v>
      </c>
    </row>
    <row r="2283" spans="1:15" ht="15" customHeight="1">
      <c r="A2283" s="15" t="str">
        <f t="shared" si="47"/>
        <v>N</v>
      </c>
      <c r="B2283" s="35"/>
      <c r="C2283" s="38" t="s">
        <v>1386</v>
      </c>
      <c r="D2283" s="38" t="s">
        <v>5229</v>
      </c>
      <c r="E2283" s="38"/>
      <c r="F2283" s="38" t="s">
        <v>5230</v>
      </c>
      <c r="G2283" s="35"/>
      <c r="H2283" s="35"/>
      <c r="I2283" s="44">
        <v>80.17</v>
      </c>
      <c r="J2283" s="16" t="s">
        <v>130</v>
      </c>
      <c r="N2283" s="136" t="s">
        <v>178</v>
      </c>
      <c r="O2283" s="137">
        <v>357</v>
      </c>
    </row>
    <row r="2284" spans="1:15" ht="15" customHeight="1">
      <c r="A2284" s="15" t="str">
        <f t="shared" si="47"/>
        <v>N</v>
      </c>
      <c r="B2284" s="35"/>
      <c r="C2284" s="38" t="s">
        <v>1386</v>
      </c>
      <c r="D2284" s="38" t="s">
        <v>5231</v>
      </c>
      <c r="E2284" s="38"/>
      <c r="F2284" s="38" t="s">
        <v>5232</v>
      </c>
      <c r="G2284" s="35"/>
      <c r="H2284" s="35"/>
      <c r="I2284" s="44">
        <v>67.03</v>
      </c>
      <c r="J2284" s="16" t="s">
        <v>130</v>
      </c>
      <c r="N2284" s="136" t="s">
        <v>178</v>
      </c>
      <c r="O2284" s="137">
        <v>357</v>
      </c>
    </row>
    <row r="2285" spans="1:15" ht="15" customHeight="1">
      <c r="A2285" s="15" t="str">
        <f t="shared" si="47"/>
        <v>N</v>
      </c>
      <c r="B2285" s="35"/>
      <c r="C2285" s="38" t="s">
        <v>1386</v>
      </c>
      <c r="D2285" s="38" t="s">
        <v>5233</v>
      </c>
      <c r="E2285" s="38"/>
      <c r="F2285" s="38" t="s">
        <v>5234</v>
      </c>
      <c r="G2285" s="35"/>
      <c r="H2285" s="35"/>
      <c r="I2285" s="44">
        <v>31.43</v>
      </c>
      <c r="J2285" s="16" t="s">
        <v>130</v>
      </c>
      <c r="N2285" s="136" t="s">
        <v>178</v>
      </c>
      <c r="O2285" s="137">
        <v>357</v>
      </c>
    </row>
    <row r="2286" spans="1:15" ht="15" customHeight="1">
      <c r="A2286" s="15" t="str">
        <f t="shared" si="47"/>
        <v>N</v>
      </c>
      <c r="B2286" s="35"/>
      <c r="C2286" s="38" t="s">
        <v>1386</v>
      </c>
      <c r="D2286" s="38" t="s">
        <v>5235</v>
      </c>
      <c r="E2286" s="38"/>
      <c r="F2286" s="38" t="s">
        <v>5236</v>
      </c>
      <c r="G2286" s="35"/>
      <c r="H2286" s="35"/>
      <c r="I2286" s="44">
        <v>0.1</v>
      </c>
      <c r="J2286" s="16" t="s">
        <v>130</v>
      </c>
      <c r="N2286" s="136" t="s">
        <v>178</v>
      </c>
      <c r="O2286" s="137">
        <v>357</v>
      </c>
    </row>
    <row r="2287" spans="1:15" ht="15" customHeight="1">
      <c r="A2287" s="15" t="str">
        <f t="shared" si="47"/>
        <v>N</v>
      </c>
      <c r="B2287" s="35"/>
      <c r="C2287" s="38" t="s">
        <v>1386</v>
      </c>
      <c r="D2287" s="38" t="s">
        <v>5237</v>
      </c>
      <c r="E2287" s="38"/>
      <c r="F2287" s="38" t="s">
        <v>5238</v>
      </c>
      <c r="G2287" s="35"/>
      <c r="H2287" s="35"/>
      <c r="I2287" s="44">
        <v>8.2799999999999994</v>
      </c>
      <c r="J2287" s="16" t="s">
        <v>130</v>
      </c>
      <c r="N2287" s="136" t="s">
        <v>178</v>
      </c>
      <c r="O2287" s="137">
        <v>357</v>
      </c>
    </row>
    <row r="2288" spans="1:15" ht="15" customHeight="1">
      <c r="A2288" s="15" t="str">
        <f t="shared" si="47"/>
        <v>N</v>
      </c>
      <c r="B2288" s="35"/>
      <c r="C2288" s="38" t="s">
        <v>1386</v>
      </c>
      <c r="D2288" s="38" t="s">
        <v>5239</v>
      </c>
      <c r="E2288" s="38"/>
      <c r="F2288" s="38" t="s">
        <v>5240</v>
      </c>
      <c r="G2288" s="35"/>
      <c r="H2288" s="35"/>
      <c r="I2288" s="44">
        <v>36.369999999999997</v>
      </c>
      <c r="J2288" s="16" t="s">
        <v>130</v>
      </c>
      <c r="N2288" s="136" t="s">
        <v>178</v>
      </c>
      <c r="O2288" s="137">
        <v>357</v>
      </c>
    </row>
    <row r="2289" spans="1:15" ht="15" customHeight="1">
      <c r="A2289" s="15" t="str">
        <f t="shared" si="47"/>
        <v>N</v>
      </c>
      <c r="B2289" s="35"/>
      <c r="C2289" s="38" t="s">
        <v>1386</v>
      </c>
      <c r="D2289" s="38" t="s">
        <v>10277</v>
      </c>
      <c r="E2289" s="38"/>
      <c r="F2289" s="38" t="s">
        <v>10278</v>
      </c>
      <c r="G2289" s="35"/>
      <c r="H2289" s="35"/>
      <c r="I2289" s="44">
        <v>5.8</v>
      </c>
      <c r="J2289" s="16" t="s">
        <v>130</v>
      </c>
      <c r="N2289" s="136" t="s">
        <v>178</v>
      </c>
      <c r="O2289" s="137">
        <v>357</v>
      </c>
    </row>
    <row r="2290" spans="1:15" ht="15" customHeight="1">
      <c r="A2290" s="15" t="str">
        <f t="shared" si="47"/>
        <v>N</v>
      </c>
      <c r="B2290" s="35"/>
      <c r="C2290" s="38" t="s">
        <v>1386</v>
      </c>
      <c r="D2290" s="38" t="s">
        <v>5241</v>
      </c>
      <c r="E2290" s="38"/>
      <c r="F2290" s="38" t="s">
        <v>5242</v>
      </c>
      <c r="G2290" s="35"/>
      <c r="H2290" s="35"/>
      <c r="I2290" s="44">
        <v>201.86</v>
      </c>
      <c r="J2290" s="16" t="s">
        <v>130</v>
      </c>
      <c r="N2290" s="136" t="s">
        <v>178</v>
      </c>
      <c r="O2290" s="137">
        <v>357</v>
      </c>
    </row>
    <row r="2291" spans="1:15" ht="15" customHeight="1">
      <c r="A2291" s="15" t="str">
        <f t="shared" si="47"/>
        <v>N</v>
      </c>
      <c r="B2291" s="35"/>
      <c r="C2291" s="38" t="s">
        <v>1386</v>
      </c>
      <c r="D2291" s="38" t="s">
        <v>5243</v>
      </c>
      <c r="E2291" s="38"/>
      <c r="F2291" s="38" t="s">
        <v>5244</v>
      </c>
      <c r="G2291" s="35"/>
      <c r="H2291" s="35"/>
      <c r="I2291" s="44">
        <v>16.53</v>
      </c>
      <c r="J2291" s="16" t="s">
        <v>130</v>
      </c>
      <c r="N2291" s="136" t="s">
        <v>178</v>
      </c>
      <c r="O2291" s="137">
        <v>357</v>
      </c>
    </row>
    <row r="2292" spans="1:15" ht="15" customHeight="1">
      <c r="A2292" s="15" t="str">
        <f t="shared" si="47"/>
        <v>N</v>
      </c>
      <c r="B2292" s="35"/>
      <c r="C2292" s="38" t="s">
        <v>1386</v>
      </c>
      <c r="D2292" s="38" t="s">
        <v>5245</v>
      </c>
      <c r="E2292" s="38"/>
      <c r="F2292" s="38" t="s">
        <v>5246</v>
      </c>
      <c r="G2292" s="35"/>
      <c r="H2292" s="35"/>
      <c r="I2292" s="44">
        <v>2.52</v>
      </c>
      <c r="J2292" s="16" t="s">
        <v>130</v>
      </c>
      <c r="N2292" s="136" t="s">
        <v>178</v>
      </c>
      <c r="O2292" s="137">
        <v>357</v>
      </c>
    </row>
    <row r="2293" spans="1:15" ht="15" customHeight="1">
      <c r="A2293" s="15" t="str">
        <f t="shared" si="47"/>
        <v>N</v>
      </c>
      <c r="B2293" s="35"/>
      <c r="C2293" s="38" t="s">
        <v>1386</v>
      </c>
      <c r="D2293" s="38" t="s">
        <v>5247</v>
      </c>
      <c r="E2293" s="38"/>
      <c r="F2293" s="38" t="s">
        <v>5248</v>
      </c>
      <c r="G2293" s="35"/>
      <c r="H2293" s="35"/>
      <c r="I2293" s="44">
        <v>1.39</v>
      </c>
      <c r="J2293" s="16" t="s">
        <v>130</v>
      </c>
      <c r="N2293" s="136" t="s">
        <v>178</v>
      </c>
      <c r="O2293" s="137">
        <v>357</v>
      </c>
    </row>
    <row r="2294" spans="1:15" ht="15" customHeight="1">
      <c r="A2294" s="15" t="str">
        <f t="shared" si="47"/>
        <v>N</v>
      </c>
      <c r="B2294" s="35"/>
      <c r="C2294" s="38" t="s">
        <v>1386</v>
      </c>
      <c r="D2294" s="38" t="s">
        <v>5249</v>
      </c>
      <c r="E2294" s="38"/>
      <c r="F2294" s="38" t="s">
        <v>5250</v>
      </c>
      <c r="G2294" s="35"/>
      <c r="H2294" s="35"/>
      <c r="I2294" s="44">
        <v>3.48</v>
      </c>
      <c r="J2294" s="16" t="s">
        <v>130</v>
      </c>
      <c r="N2294" s="136" t="s">
        <v>178</v>
      </c>
      <c r="O2294" s="137">
        <v>357</v>
      </c>
    </row>
    <row r="2295" spans="1:15" ht="15" customHeight="1">
      <c r="A2295" s="15" t="str">
        <f t="shared" si="47"/>
        <v>N</v>
      </c>
      <c r="B2295" s="35"/>
      <c r="C2295" s="38" t="s">
        <v>1386</v>
      </c>
      <c r="D2295" s="38" t="s">
        <v>5251</v>
      </c>
      <c r="E2295" s="38"/>
      <c r="F2295" s="38" t="s">
        <v>5252</v>
      </c>
      <c r="G2295" s="35"/>
      <c r="H2295" s="35"/>
      <c r="I2295" s="44">
        <v>9.67</v>
      </c>
      <c r="J2295" s="16" t="s">
        <v>130</v>
      </c>
      <c r="N2295" s="136" t="s">
        <v>178</v>
      </c>
      <c r="O2295" s="137">
        <v>357</v>
      </c>
    </row>
    <row r="2296" spans="1:15" ht="15" customHeight="1">
      <c r="A2296" s="15" t="str">
        <f t="shared" si="47"/>
        <v>N</v>
      </c>
      <c r="B2296" s="35"/>
      <c r="C2296" s="38" t="s">
        <v>1386</v>
      </c>
      <c r="D2296" s="38" t="s">
        <v>10279</v>
      </c>
      <c r="E2296" s="38"/>
      <c r="F2296" s="38" t="s">
        <v>10280</v>
      </c>
      <c r="G2296" s="35"/>
      <c r="H2296" s="35"/>
      <c r="I2296" s="44">
        <v>32.31</v>
      </c>
      <c r="J2296" s="16" t="s">
        <v>130</v>
      </c>
      <c r="N2296" s="136" t="s">
        <v>178</v>
      </c>
      <c r="O2296" s="137">
        <v>357</v>
      </c>
    </row>
    <row r="2297" spans="1:15" ht="15" customHeight="1">
      <c r="A2297" s="15" t="str">
        <f t="shared" si="47"/>
        <v>N</v>
      </c>
      <c r="B2297" s="35"/>
      <c r="C2297" s="35"/>
      <c r="D2297" s="35"/>
      <c r="E2297" s="35"/>
      <c r="F2297" s="35"/>
      <c r="G2297" s="35"/>
      <c r="H2297" s="35"/>
      <c r="I2297" s="35"/>
      <c r="J2297" s="16" t="s">
        <v>130</v>
      </c>
      <c r="N2297" s="136" t="s">
        <v>178</v>
      </c>
      <c r="O2297" s="137">
        <v>357</v>
      </c>
    </row>
    <row r="2298" spans="1:15">
      <c r="A2298" s="15">
        <v>315</v>
      </c>
      <c r="B2298" s="38" t="s">
        <v>5253</v>
      </c>
      <c r="C2298" s="35"/>
      <c r="D2298" s="38" t="s">
        <v>5254</v>
      </c>
      <c r="E2298" s="38"/>
      <c r="F2298" s="35"/>
      <c r="G2298" s="35"/>
      <c r="H2298" s="35"/>
      <c r="I2298" s="50">
        <f>SUM(I2299:I2562)</f>
        <v>5518.9699999999975</v>
      </c>
      <c r="J2298" s="16" t="s">
        <v>130</v>
      </c>
      <c r="N2298" s="136" t="s">
        <v>179</v>
      </c>
      <c r="O2298" s="137">
        <v>358</v>
      </c>
    </row>
    <row r="2299" spans="1:15" ht="15" customHeight="1">
      <c r="A2299" s="15" t="str">
        <f t="shared" ref="A2299:A2362" si="48">IFERROR((VLOOKUP(J2299,N:O,2,0)),0)</f>
        <v>N</v>
      </c>
      <c r="B2299" s="35"/>
      <c r="C2299" s="38" t="s">
        <v>1386</v>
      </c>
      <c r="D2299" s="38" t="s">
        <v>5255</v>
      </c>
      <c r="E2299" s="38"/>
      <c r="F2299" s="38" t="s">
        <v>4952</v>
      </c>
      <c r="G2299" s="38"/>
      <c r="H2299" s="38"/>
      <c r="I2299" s="44">
        <v>20.6</v>
      </c>
      <c r="J2299" s="16" t="s">
        <v>130</v>
      </c>
      <c r="N2299" s="136" t="s">
        <v>180</v>
      </c>
      <c r="O2299" s="137">
        <v>359</v>
      </c>
    </row>
    <row r="2300" spans="1:15" ht="15" customHeight="1">
      <c r="A2300" s="15" t="str">
        <f t="shared" si="48"/>
        <v>N</v>
      </c>
      <c r="B2300" s="35"/>
      <c r="C2300" s="38" t="s">
        <v>1386</v>
      </c>
      <c r="D2300" s="38" t="s">
        <v>5256</v>
      </c>
      <c r="E2300" s="38"/>
      <c r="F2300" s="38" t="s">
        <v>5257</v>
      </c>
      <c r="G2300" s="38"/>
      <c r="H2300" s="38"/>
      <c r="I2300" s="44">
        <v>2.5299999999999998</v>
      </c>
      <c r="J2300" s="16" t="s">
        <v>130</v>
      </c>
      <c r="N2300" s="136" t="s">
        <v>181</v>
      </c>
      <c r="O2300" s="137">
        <v>360</v>
      </c>
    </row>
    <row r="2301" spans="1:15" ht="15" customHeight="1">
      <c r="A2301" s="15" t="str">
        <f t="shared" si="48"/>
        <v>N</v>
      </c>
      <c r="B2301" s="35"/>
      <c r="C2301" s="38" t="s">
        <v>1386</v>
      </c>
      <c r="D2301" s="38" t="s">
        <v>5258</v>
      </c>
      <c r="E2301" s="38"/>
      <c r="F2301" s="38" t="s">
        <v>5259</v>
      </c>
      <c r="G2301" s="38"/>
      <c r="H2301" s="38"/>
      <c r="I2301" s="44">
        <v>37.64</v>
      </c>
      <c r="J2301" s="16" t="s">
        <v>130</v>
      </c>
      <c r="N2301" s="136" t="s">
        <v>182</v>
      </c>
      <c r="O2301" s="137">
        <v>362</v>
      </c>
    </row>
    <row r="2302" spans="1:15" ht="15" customHeight="1">
      <c r="A2302" s="15" t="str">
        <f t="shared" si="48"/>
        <v>N</v>
      </c>
      <c r="B2302" s="35"/>
      <c r="C2302" s="38" t="s">
        <v>1386</v>
      </c>
      <c r="D2302" s="38" t="s">
        <v>5260</v>
      </c>
      <c r="E2302" s="38"/>
      <c r="F2302" s="38" t="s">
        <v>5261</v>
      </c>
      <c r="G2302" s="38"/>
      <c r="H2302" s="38"/>
      <c r="I2302" s="44">
        <v>29.45</v>
      </c>
      <c r="J2302" s="16" t="s">
        <v>130</v>
      </c>
      <c r="N2302" s="136" t="s">
        <v>183</v>
      </c>
      <c r="O2302" s="137">
        <v>363</v>
      </c>
    </row>
    <row r="2303" spans="1:15" ht="15" customHeight="1">
      <c r="A2303" s="15" t="str">
        <f t="shared" si="48"/>
        <v>N</v>
      </c>
      <c r="B2303" s="35"/>
      <c r="C2303" s="38" t="s">
        <v>1386</v>
      </c>
      <c r="D2303" s="38" t="s">
        <v>5262</v>
      </c>
      <c r="E2303" s="38"/>
      <c r="F2303" s="38" t="s">
        <v>5263</v>
      </c>
      <c r="G2303" s="38"/>
      <c r="H2303" s="38"/>
      <c r="I2303" s="44">
        <v>56.6</v>
      </c>
      <c r="J2303" s="16" t="s">
        <v>130</v>
      </c>
      <c r="N2303" s="136" t="s">
        <v>184</v>
      </c>
      <c r="O2303" s="137">
        <v>364</v>
      </c>
    </row>
    <row r="2304" spans="1:15" ht="15" customHeight="1">
      <c r="A2304" s="15" t="str">
        <f t="shared" si="48"/>
        <v>N</v>
      </c>
      <c r="B2304" s="35"/>
      <c r="C2304" s="38" t="s">
        <v>1386</v>
      </c>
      <c r="D2304" s="38" t="s">
        <v>5264</v>
      </c>
      <c r="E2304" s="38"/>
      <c r="F2304" s="38" t="s">
        <v>5265</v>
      </c>
      <c r="G2304" s="38"/>
      <c r="H2304" s="38"/>
      <c r="I2304" s="44">
        <v>64.19</v>
      </c>
      <c r="J2304" s="16" t="s">
        <v>130</v>
      </c>
      <c r="N2304" s="136" t="s">
        <v>185</v>
      </c>
      <c r="O2304" s="137">
        <v>365</v>
      </c>
    </row>
    <row r="2305" spans="1:15" ht="15" customHeight="1">
      <c r="A2305" s="15" t="str">
        <f t="shared" si="48"/>
        <v>N</v>
      </c>
      <c r="B2305" s="35"/>
      <c r="C2305" s="38" t="s">
        <v>1386</v>
      </c>
      <c r="D2305" s="38" t="s">
        <v>5266</v>
      </c>
      <c r="E2305" s="38"/>
      <c r="F2305" s="38" t="s">
        <v>5267</v>
      </c>
      <c r="G2305" s="38"/>
      <c r="H2305" s="38"/>
      <c r="I2305" s="44">
        <v>55.52</v>
      </c>
      <c r="J2305" s="16" t="s">
        <v>130</v>
      </c>
      <c r="N2305" s="136" t="s">
        <v>186</v>
      </c>
      <c r="O2305" s="137">
        <v>366</v>
      </c>
    </row>
    <row r="2306" spans="1:15" ht="15" customHeight="1">
      <c r="A2306" s="15" t="str">
        <f t="shared" si="48"/>
        <v>N</v>
      </c>
      <c r="B2306" s="35"/>
      <c r="C2306" s="38" t="s">
        <v>1386</v>
      </c>
      <c r="D2306" s="38" t="s">
        <v>10281</v>
      </c>
      <c r="E2306" s="38"/>
      <c r="F2306" s="38" t="s">
        <v>10282</v>
      </c>
      <c r="G2306" s="38"/>
      <c r="H2306" s="38"/>
      <c r="I2306" s="44">
        <v>-0.37</v>
      </c>
      <c r="J2306" s="16" t="s">
        <v>130</v>
      </c>
      <c r="N2306" s="136" t="s">
        <v>187</v>
      </c>
      <c r="O2306" s="137">
        <v>367</v>
      </c>
    </row>
    <row r="2307" spans="1:15" ht="15" customHeight="1">
      <c r="A2307" s="15" t="str">
        <f t="shared" si="48"/>
        <v>N</v>
      </c>
      <c r="B2307" s="35"/>
      <c r="C2307" s="38" t="s">
        <v>1386</v>
      </c>
      <c r="D2307" s="38" t="s">
        <v>10283</v>
      </c>
      <c r="E2307" s="38"/>
      <c r="F2307" s="38" t="s">
        <v>10284</v>
      </c>
      <c r="G2307" s="38"/>
      <c r="H2307" s="38"/>
      <c r="I2307" s="44">
        <v>3.74</v>
      </c>
      <c r="J2307" s="16" t="s">
        <v>130</v>
      </c>
      <c r="N2307" s="136" t="s">
        <v>188</v>
      </c>
      <c r="O2307" s="137">
        <v>368</v>
      </c>
    </row>
    <row r="2308" spans="1:15" ht="15" customHeight="1">
      <c r="A2308" s="15" t="str">
        <f t="shared" si="48"/>
        <v>N</v>
      </c>
      <c r="B2308" s="35"/>
      <c r="C2308" s="38" t="s">
        <v>1386</v>
      </c>
      <c r="D2308" s="38" t="s">
        <v>5268</v>
      </c>
      <c r="E2308" s="38"/>
      <c r="F2308" s="38" t="s">
        <v>5269</v>
      </c>
      <c r="G2308" s="38"/>
      <c r="H2308" s="38"/>
      <c r="I2308" s="44">
        <v>19.2</v>
      </c>
      <c r="J2308" s="16" t="s">
        <v>130</v>
      </c>
      <c r="N2308" s="136" t="s">
        <v>189</v>
      </c>
      <c r="O2308" s="137">
        <v>369</v>
      </c>
    </row>
    <row r="2309" spans="1:15" ht="15" customHeight="1">
      <c r="A2309" s="15" t="str">
        <f t="shared" si="48"/>
        <v>N</v>
      </c>
      <c r="B2309" s="35"/>
      <c r="C2309" s="38" t="s">
        <v>1386</v>
      </c>
      <c r="D2309" s="38" t="s">
        <v>10285</v>
      </c>
      <c r="E2309" s="38"/>
      <c r="F2309" s="38" t="s">
        <v>10286</v>
      </c>
      <c r="G2309" s="38"/>
      <c r="H2309" s="38"/>
      <c r="I2309" s="44">
        <v>1.93</v>
      </c>
      <c r="J2309" s="16" t="s">
        <v>130</v>
      </c>
      <c r="N2309" s="136" t="s">
        <v>190</v>
      </c>
      <c r="O2309" s="137">
        <v>370</v>
      </c>
    </row>
    <row r="2310" spans="1:15" ht="15" customHeight="1">
      <c r="A2310" s="15" t="str">
        <f t="shared" si="48"/>
        <v>N</v>
      </c>
      <c r="B2310" s="35"/>
      <c r="C2310" s="38" t="s">
        <v>1386</v>
      </c>
      <c r="D2310" s="38" t="s">
        <v>5270</v>
      </c>
      <c r="E2310" s="38"/>
      <c r="F2310" s="38" t="s">
        <v>5271</v>
      </c>
      <c r="G2310" s="38"/>
      <c r="H2310" s="38"/>
      <c r="I2310" s="44">
        <v>6.01</v>
      </c>
      <c r="J2310" s="16" t="s">
        <v>130</v>
      </c>
      <c r="N2310" s="136" t="s">
        <v>191</v>
      </c>
      <c r="O2310" s="137">
        <v>371</v>
      </c>
    </row>
    <row r="2311" spans="1:15" ht="15" customHeight="1">
      <c r="A2311" s="15" t="str">
        <f t="shared" si="48"/>
        <v>N</v>
      </c>
      <c r="B2311" s="35"/>
      <c r="C2311" s="38" t="s">
        <v>1386</v>
      </c>
      <c r="D2311" s="38" t="s">
        <v>5272</v>
      </c>
      <c r="E2311" s="38"/>
      <c r="F2311" s="38" t="s">
        <v>5273</v>
      </c>
      <c r="G2311" s="38"/>
      <c r="H2311" s="38"/>
      <c r="I2311" s="44">
        <v>4.1500000000000004</v>
      </c>
      <c r="J2311" s="16" t="s">
        <v>130</v>
      </c>
      <c r="N2311" s="136" t="s">
        <v>192</v>
      </c>
      <c r="O2311" s="137">
        <v>372</v>
      </c>
    </row>
    <row r="2312" spans="1:15" ht="15" customHeight="1">
      <c r="A2312" s="15" t="str">
        <f t="shared" si="48"/>
        <v>N</v>
      </c>
      <c r="B2312" s="35"/>
      <c r="C2312" s="38" t="s">
        <v>1386</v>
      </c>
      <c r="D2312" s="38" t="s">
        <v>5274</v>
      </c>
      <c r="E2312" s="38"/>
      <c r="F2312" s="38" t="s">
        <v>5275</v>
      </c>
      <c r="G2312" s="38"/>
      <c r="H2312" s="38"/>
      <c r="I2312" s="44">
        <v>43.4</v>
      </c>
      <c r="J2312" s="16" t="s">
        <v>130</v>
      </c>
      <c r="N2312" s="136" t="s">
        <v>193</v>
      </c>
      <c r="O2312" s="137">
        <v>373</v>
      </c>
    </row>
    <row r="2313" spans="1:15" ht="15" customHeight="1">
      <c r="A2313" s="15" t="str">
        <f t="shared" si="48"/>
        <v>N</v>
      </c>
      <c r="B2313" s="35"/>
      <c r="C2313" s="38" t="s">
        <v>1386</v>
      </c>
      <c r="D2313" s="38" t="s">
        <v>5276</v>
      </c>
      <c r="E2313" s="38"/>
      <c r="F2313" s="38" t="s">
        <v>5277</v>
      </c>
      <c r="G2313" s="38"/>
      <c r="H2313" s="38"/>
      <c r="I2313" s="44">
        <v>20.51</v>
      </c>
      <c r="J2313" s="16" t="s">
        <v>130</v>
      </c>
      <c r="N2313" s="136" t="s">
        <v>194</v>
      </c>
      <c r="O2313" s="137">
        <v>374</v>
      </c>
    </row>
    <row r="2314" spans="1:15" ht="15" customHeight="1">
      <c r="A2314" s="15" t="str">
        <f t="shared" si="48"/>
        <v>N</v>
      </c>
      <c r="B2314" s="35"/>
      <c r="C2314" s="38" t="s">
        <v>1386</v>
      </c>
      <c r="D2314" s="38" t="s">
        <v>5278</v>
      </c>
      <c r="E2314" s="38"/>
      <c r="F2314" s="38" t="s">
        <v>5279</v>
      </c>
      <c r="G2314" s="38"/>
      <c r="H2314" s="38"/>
      <c r="I2314" s="44">
        <v>5.04</v>
      </c>
      <c r="J2314" s="16" t="s">
        <v>130</v>
      </c>
      <c r="N2314" s="136" t="s">
        <v>195</v>
      </c>
      <c r="O2314" s="137">
        <v>375</v>
      </c>
    </row>
    <row r="2315" spans="1:15" ht="15" customHeight="1">
      <c r="A2315" s="15" t="str">
        <f t="shared" si="48"/>
        <v>N</v>
      </c>
      <c r="B2315" s="35"/>
      <c r="C2315" s="38" t="s">
        <v>1386</v>
      </c>
      <c r="D2315" s="38" t="s">
        <v>10287</v>
      </c>
      <c r="E2315" s="38"/>
      <c r="F2315" s="38" t="s">
        <v>10288</v>
      </c>
      <c r="G2315" s="38"/>
      <c r="H2315" s="38"/>
      <c r="I2315" s="44">
        <v>5.59</v>
      </c>
      <c r="J2315" s="16" t="s">
        <v>130</v>
      </c>
      <c r="N2315" s="136" t="s">
        <v>196</v>
      </c>
      <c r="O2315" s="137">
        <v>376</v>
      </c>
    </row>
    <row r="2316" spans="1:15" ht="15" customHeight="1">
      <c r="A2316" s="15" t="str">
        <f t="shared" si="48"/>
        <v>N</v>
      </c>
      <c r="B2316" s="35"/>
      <c r="C2316" s="38" t="s">
        <v>1386</v>
      </c>
      <c r="D2316" s="38" t="s">
        <v>5280</v>
      </c>
      <c r="E2316" s="38"/>
      <c r="F2316" s="38" t="s">
        <v>5281</v>
      </c>
      <c r="G2316" s="38"/>
      <c r="H2316" s="38"/>
      <c r="I2316" s="44">
        <v>24.86</v>
      </c>
      <c r="J2316" s="16" t="s">
        <v>130</v>
      </c>
      <c r="N2316" s="136" t="s">
        <v>197</v>
      </c>
      <c r="O2316" s="137">
        <v>377</v>
      </c>
    </row>
    <row r="2317" spans="1:15" ht="15" customHeight="1">
      <c r="A2317" s="15" t="str">
        <f t="shared" si="48"/>
        <v>N</v>
      </c>
      <c r="B2317" s="35"/>
      <c r="C2317" s="38" t="s">
        <v>1386</v>
      </c>
      <c r="D2317" s="38" t="s">
        <v>5282</v>
      </c>
      <c r="E2317" s="38"/>
      <c r="F2317" s="38" t="s">
        <v>5283</v>
      </c>
      <c r="G2317" s="38"/>
      <c r="H2317" s="38"/>
      <c r="I2317" s="44">
        <v>6.85</v>
      </c>
      <c r="J2317" s="16" t="s">
        <v>130</v>
      </c>
      <c r="N2317" s="136" t="s">
        <v>198</v>
      </c>
      <c r="O2317" s="137">
        <v>378</v>
      </c>
    </row>
    <row r="2318" spans="1:15" ht="15" customHeight="1">
      <c r="A2318" s="15" t="str">
        <f t="shared" si="48"/>
        <v>N</v>
      </c>
      <c r="B2318" s="35"/>
      <c r="C2318" s="38" t="s">
        <v>1386</v>
      </c>
      <c r="D2318" s="38" t="s">
        <v>10289</v>
      </c>
      <c r="E2318" s="38"/>
      <c r="F2318" s="38" t="s">
        <v>10290</v>
      </c>
      <c r="G2318" s="38"/>
      <c r="H2318" s="38"/>
      <c r="I2318" s="44">
        <v>39.81</v>
      </c>
      <c r="J2318" s="16" t="s">
        <v>130</v>
      </c>
      <c r="N2318" s="136" t="s">
        <v>199</v>
      </c>
      <c r="O2318" s="137">
        <v>379</v>
      </c>
    </row>
    <row r="2319" spans="1:15" ht="15" customHeight="1">
      <c r="A2319" s="15" t="str">
        <f t="shared" si="48"/>
        <v>N</v>
      </c>
      <c r="B2319" s="35"/>
      <c r="C2319" s="38" t="s">
        <v>1386</v>
      </c>
      <c r="D2319" s="38" t="s">
        <v>5284</v>
      </c>
      <c r="E2319" s="38"/>
      <c r="F2319" s="38" t="s">
        <v>5285</v>
      </c>
      <c r="G2319" s="38"/>
      <c r="H2319" s="38"/>
      <c r="I2319" s="44">
        <v>1.1499999999999999</v>
      </c>
      <c r="J2319" s="16" t="s">
        <v>130</v>
      </c>
      <c r="N2319" s="136" t="s">
        <v>200</v>
      </c>
      <c r="O2319" s="137">
        <v>380</v>
      </c>
    </row>
    <row r="2320" spans="1:15" ht="15" customHeight="1">
      <c r="A2320" s="15" t="str">
        <f t="shared" si="48"/>
        <v>N</v>
      </c>
      <c r="B2320" s="35"/>
      <c r="C2320" s="38" t="s">
        <v>1386</v>
      </c>
      <c r="D2320" s="38" t="s">
        <v>5286</v>
      </c>
      <c r="E2320" s="38"/>
      <c r="F2320" s="38" t="s">
        <v>5287</v>
      </c>
      <c r="G2320" s="38"/>
      <c r="H2320" s="38"/>
      <c r="I2320" s="44">
        <v>22.13</v>
      </c>
      <c r="J2320" s="16" t="s">
        <v>130</v>
      </c>
      <c r="N2320" s="136" t="s">
        <v>201</v>
      </c>
      <c r="O2320" s="137">
        <v>381</v>
      </c>
    </row>
    <row r="2321" spans="1:15" ht="15" customHeight="1">
      <c r="A2321" s="15" t="str">
        <f t="shared" si="48"/>
        <v>N</v>
      </c>
      <c r="B2321" s="35"/>
      <c r="C2321" s="38" t="s">
        <v>1386</v>
      </c>
      <c r="D2321" s="38" t="s">
        <v>5288</v>
      </c>
      <c r="E2321" s="38"/>
      <c r="F2321" s="38" t="s">
        <v>5289</v>
      </c>
      <c r="G2321" s="38"/>
      <c r="H2321" s="38"/>
      <c r="I2321" s="44">
        <v>32.590000000000003</v>
      </c>
      <c r="J2321" s="16" t="s">
        <v>130</v>
      </c>
      <c r="N2321" s="136" t="s">
        <v>202</v>
      </c>
      <c r="O2321" s="137">
        <v>382</v>
      </c>
    </row>
    <row r="2322" spans="1:15" ht="15" customHeight="1">
      <c r="A2322" s="15" t="str">
        <f t="shared" si="48"/>
        <v>N</v>
      </c>
      <c r="B2322" s="35"/>
      <c r="C2322" s="38" t="s">
        <v>1386</v>
      </c>
      <c r="D2322" s="38" t="s">
        <v>5290</v>
      </c>
      <c r="E2322" s="38"/>
      <c r="F2322" s="38" t="s">
        <v>5291</v>
      </c>
      <c r="G2322" s="38"/>
      <c r="H2322" s="38"/>
      <c r="I2322" s="44">
        <v>75.64</v>
      </c>
      <c r="J2322" s="16" t="s">
        <v>130</v>
      </c>
      <c r="N2322" s="136" t="s">
        <v>203</v>
      </c>
      <c r="O2322" s="137">
        <v>383</v>
      </c>
    </row>
    <row r="2323" spans="1:15" ht="15" customHeight="1">
      <c r="A2323" s="15" t="str">
        <f t="shared" si="48"/>
        <v>N</v>
      </c>
      <c r="B2323" s="35"/>
      <c r="C2323" s="38" t="s">
        <v>1386</v>
      </c>
      <c r="D2323" s="38" t="s">
        <v>10291</v>
      </c>
      <c r="E2323" s="38"/>
      <c r="F2323" s="38" t="s">
        <v>10292</v>
      </c>
      <c r="G2323" s="38"/>
      <c r="H2323" s="38"/>
      <c r="I2323" s="44">
        <v>4.2699999999999996</v>
      </c>
      <c r="J2323" s="16" t="s">
        <v>130</v>
      </c>
      <c r="N2323" s="136" t="s">
        <v>204</v>
      </c>
      <c r="O2323" s="137">
        <v>384</v>
      </c>
    </row>
    <row r="2324" spans="1:15" ht="15" customHeight="1">
      <c r="A2324" s="15" t="str">
        <f t="shared" si="48"/>
        <v>N</v>
      </c>
      <c r="B2324" s="35"/>
      <c r="C2324" s="38" t="s">
        <v>1386</v>
      </c>
      <c r="D2324" s="38" t="s">
        <v>5292</v>
      </c>
      <c r="E2324" s="38"/>
      <c r="F2324" s="38" t="s">
        <v>5293</v>
      </c>
      <c r="G2324" s="38"/>
      <c r="H2324" s="38"/>
      <c r="I2324" s="44">
        <v>30.61</v>
      </c>
      <c r="J2324" s="16" t="s">
        <v>130</v>
      </c>
      <c r="N2324" s="136" t="s">
        <v>205</v>
      </c>
      <c r="O2324" s="137">
        <v>385</v>
      </c>
    </row>
    <row r="2325" spans="1:15" ht="15" customHeight="1">
      <c r="A2325" s="15" t="str">
        <f t="shared" si="48"/>
        <v>N</v>
      </c>
      <c r="B2325" s="35"/>
      <c r="C2325" s="38" t="s">
        <v>1386</v>
      </c>
      <c r="D2325" s="38" t="s">
        <v>5294</v>
      </c>
      <c r="E2325" s="38"/>
      <c r="F2325" s="38" t="s">
        <v>5295</v>
      </c>
      <c r="G2325" s="38"/>
      <c r="H2325" s="38"/>
      <c r="I2325" s="44">
        <v>5.14</v>
      </c>
      <c r="J2325" s="16" t="s">
        <v>130</v>
      </c>
      <c r="N2325" s="136" t="s">
        <v>206</v>
      </c>
      <c r="O2325" s="137">
        <v>386</v>
      </c>
    </row>
    <row r="2326" spans="1:15" ht="15" customHeight="1">
      <c r="A2326" s="15" t="str">
        <f t="shared" si="48"/>
        <v>N</v>
      </c>
      <c r="B2326" s="35"/>
      <c r="C2326" s="38" t="s">
        <v>1386</v>
      </c>
      <c r="D2326" s="38" t="s">
        <v>5296</v>
      </c>
      <c r="E2326" s="38"/>
      <c r="F2326" s="38" t="s">
        <v>5297</v>
      </c>
      <c r="G2326" s="38"/>
      <c r="H2326" s="38"/>
      <c r="I2326" s="44">
        <v>8.1999999999999993</v>
      </c>
      <c r="J2326" s="16" t="s">
        <v>130</v>
      </c>
      <c r="N2326" s="136" t="s">
        <v>207</v>
      </c>
      <c r="O2326" s="137">
        <v>387</v>
      </c>
    </row>
    <row r="2327" spans="1:15" ht="15" customHeight="1">
      <c r="A2327" s="15" t="str">
        <f t="shared" si="48"/>
        <v>N</v>
      </c>
      <c r="B2327" s="35"/>
      <c r="C2327" s="38" t="s">
        <v>1386</v>
      </c>
      <c r="D2327" s="38" t="s">
        <v>10293</v>
      </c>
      <c r="E2327" s="38"/>
      <c r="F2327" s="38" t="s">
        <v>10294</v>
      </c>
      <c r="G2327" s="38"/>
      <c r="H2327" s="38"/>
      <c r="I2327" s="44">
        <v>12.34</v>
      </c>
      <c r="J2327" s="16" t="s">
        <v>130</v>
      </c>
      <c r="N2327" s="136" t="s">
        <v>208</v>
      </c>
      <c r="O2327" s="137">
        <v>388</v>
      </c>
    </row>
    <row r="2328" spans="1:15" ht="15" customHeight="1">
      <c r="A2328" s="15" t="str">
        <f t="shared" si="48"/>
        <v>N</v>
      </c>
      <c r="B2328" s="35"/>
      <c r="C2328" s="38" t="s">
        <v>1386</v>
      </c>
      <c r="D2328" s="38" t="s">
        <v>5298</v>
      </c>
      <c r="E2328" s="38"/>
      <c r="F2328" s="38" t="s">
        <v>5299</v>
      </c>
      <c r="G2328" s="38"/>
      <c r="H2328" s="38"/>
      <c r="I2328" s="44">
        <v>2.94</v>
      </c>
      <c r="J2328" s="16" t="s">
        <v>130</v>
      </c>
      <c r="N2328" s="136" t="s">
        <v>209</v>
      </c>
      <c r="O2328" s="137">
        <v>389</v>
      </c>
    </row>
    <row r="2329" spans="1:15" ht="15" customHeight="1">
      <c r="A2329" s="15" t="str">
        <f t="shared" si="48"/>
        <v>N</v>
      </c>
      <c r="B2329" s="35"/>
      <c r="C2329" s="38" t="s">
        <v>1386</v>
      </c>
      <c r="D2329" s="38" t="s">
        <v>5300</v>
      </c>
      <c r="E2329" s="38"/>
      <c r="F2329" s="38" t="s">
        <v>5301</v>
      </c>
      <c r="G2329" s="38"/>
      <c r="H2329" s="38"/>
      <c r="I2329" s="44">
        <v>8.23</v>
      </c>
      <c r="J2329" s="16" t="s">
        <v>130</v>
      </c>
      <c r="N2329" s="136" t="s">
        <v>210</v>
      </c>
      <c r="O2329" s="137">
        <v>390</v>
      </c>
    </row>
    <row r="2330" spans="1:15" ht="15" customHeight="1">
      <c r="A2330" s="15" t="str">
        <f t="shared" si="48"/>
        <v>N</v>
      </c>
      <c r="B2330" s="35"/>
      <c r="C2330" s="38" t="s">
        <v>1386</v>
      </c>
      <c r="D2330" s="38" t="s">
        <v>5302</v>
      </c>
      <c r="E2330" s="38"/>
      <c r="F2330" s="38" t="s">
        <v>5303</v>
      </c>
      <c r="G2330" s="38"/>
      <c r="H2330" s="38"/>
      <c r="I2330" s="44">
        <v>9.34</v>
      </c>
      <c r="J2330" s="16" t="s">
        <v>130</v>
      </c>
      <c r="N2330" s="136" t="s">
        <v>211</v>
      </c>
      <c r="O2330" s="137">
        <v>391</v>
      </c>
    </row>
    <row r="2331" spans="1:15" ht="15" customHeight="1">
      <c r="A2331" s="15" t="str">
        <f t="shared" si="48"/>
        <v>N</v>
      </c>
      <c r="B2331" s="35"/>
      <c r="C2331" s="38" t="s">
        <v>1386</v>
      </c>
      <c r="D2331" s="38" t="s">
        <v>5304</v>
      </c>
      <c r="E2331" s="38"/>
      <c r="F2331" s="38" t="s">
        <v>5305</v>
      </c>
      <c r="G2331" s="38"/>
      <c r="H2331" s="38"/>
      <c r="I2331" s="44">
        <v>2.12</v>
      </c>
      <c r="J2331" s="16" t="s">
        <v>130</v>
      </c>
      <c r="N2331" s="136" t="s">
        <v>212</v>
      </c>
      <c r="O2331" s="137">
        <v>392</v>
      </c>
    </row>
    <row r="2332" spans="1:15" ht="15" customHeight="1">
      <c r="A2332" s="15" t="str">
        <f t="shared" si="48"/>
        <v>N</v>
      </c>
      <c r="B2332" s="35"/>
      <c r="C2332" s="38" t="s">
        <v>1386</v>
      </c>
      <c r="D2332" s="38" t="s">
        <v>5306</v>
      </c>
      <c r="E2332" s="38"/>
      <c r="F2332" s="38" t="s">
        <v>5307</v>
      </c>
      <c r="G2332" s="38"/>
      <c r="H2332" s="38"/>
      <c r="I2332" s="44">
        <v>1.68</v>
      </c>
      <c r="J2332" s="16" t="s">
        <v>130</v>
      </c>
      <c r="N2332" s="136" t="s">
        <v>213</v>
      </c>
      <c r="O2332" s="137">
        <v>393</v>
      </c>
    </row>
    <row r="2333" spans="1:15" ht="15" customHeight="1">
      <c r="A2333" s="15" t="str">
        <f t="shared" si="48"/>
        <v>N</v>
      </c>
      <c r="B2333" s="35"/>
      <c r="C2333" s="38" t="s">
        <v>1386</v>
      </c>
      <c r="D2333" s="38" t="s">
        <v>5308</v>
      </c>
      <c r="E2333" s="38"/>
      <c r="F2333" s="38" t="s">
        <v>5309</v>
      </c>
      <c r="G2333" s="38"/>
      <c r="H2333" s="38"/>
      <c r="I2333" s="44">
        <v>11.53</v>
      </c>
      <c r="J2333" s="16" t="s">
        <v>130</v>
      </c>
      <c r="N2333" s="136" t="s">
        <v>214</v>
      </c>
      <c r="O2333" s="137">
        <v>394</v>
      </c>
    </row>
    <row r="2334" spans="1:15" ht="15" customHeight="1">
      <c r="A2334" s="15" t="str">
        <f t="shared" si="48"/>
        <v>N</v>
      </c>
      <c r="B2334" s="35"/>
      <c r="C2334" s="38" t="s">
        <v>1386</v>
      </c>
      <c r="D2334" s="38" t="s">
        <v>5310</v>
      </c>
      <c r="E2334" s="38"/>
      <c r="F2334" s="38" t="s">
        <v>5311</v>
      </c>
      <c r="G2334" s="38"/>
      <c r="H2334" s="38"/>
      <c r="I2334" s="44">
        <v>35.71</v>
      </c>
      <c r="J2334" s="16" t="s">
        <v>130</v>
      </c>
      <c r="N2334" s="136" t="s">
        <v>215</v>
      </c>
      <c r="O2334" s="137">
        <v>395</v>
      </c>
    </row>
    <row r="2335" spans="1:15" ht="15" customHeight="1">
      <c r="A2335" s="15" t="str">
        <f t="shared" si="48"/>
        <v>N</v>
      </c>
      <c r="B2335" s="35"/>
      <c r="C2335" s="38" t="s">
        <v>1386</v>
      </c>
      <c r="D2335" s="38" t="s">
        <v>5312</v>
      </c>
      <c r="E2335" s="38"/>
      <c r="F2335" s="38" t="s">
        <v>5313</v>
      </c>
      <c r="G2335" s="38"/>
      <c r="H2335" s="38"/>
      <c r="I2335" s="44">
        <v>2.33</v>
      </c>
      <c r="J2335" s="16" t="s">
        <v>130</v>
      </c>
      <c r="N2335" s="136" t="s">
        <v>216</v>
      </c>
      <c r="O2335" s="137">
        <v>396</v>
      </c>
    </row>
    <row r="2336" spans="1:15" ht="15" customHeight="1">
      <c r="A2336" s="15" t="str">
        <f t="shared" si="48"/>
        <v>N</v>
      </c>
      <c r="B2336" s="35"/>
      <c r="C2336" s="38" t="s">
        <v>1386</v>
      </c>
      <c r="D2336" s="38" t="s">
        <v>5314</v>
      </c>
      <c r="E2336" s="38"/>
      <c r="F2336" s="38" t="s">
        <v>5315</v>
      </c>
      <c r="G2336" s="38"/>
      <c r="H2336" s="38"/>
      <c r="I2336" s="44">
        <v>20.92</v>
      </c>
      <c r="J2336" s="16" t="s">
        <v>130</v>
      </c>
      <c r="N2336" s="136" t="s">
        <v>217</v>
      </c>
      <c r="O2336" s="137">
        <v>397</v>
      </c>
    </row>
    <row r="2337" spans="1:15" ht="15" customHeight="1">
      <c r="A2337" s="15" t="str">
        <f t="shared" si="48"/>
        <v>N</v>
      </c>
      <c r="B2337" s="35"/>
      <c r="C2337" s="38" t="s">
        <v>1386</v>
      </c>
      <c r="D2337" s="38" t="s">
        <v>5316</v>
      </c>
      <c r="E2337" s="38"/>
      <c r="F2337" s="38" t="s">
        <v>5317</v>
      </c>
      <c r="G2337" s="38"/>
      <c r="H2337" s="38"/>
      <c r="I2337" s="44">
        <v>2.1800000000000002</v>
      </c>
      <c r="J2337" s="16" t="s">
        <v>130</v>
      </c>
      <c r="N2337" s="136" t="s">
        <v>218</v>
      </c>
      <c r="O2337" s="137">
        <v>398</v>
      </c>
    </row>
    <row r="2338" spans="1:15" ht="15" customHeight="1">
      <c r="A2338" s="15" t="str">
        <f t="shared" si="48"/>
        <v>N</v>
      </c>
      <c r="B2338" s="35"/>
      <c r="C2338" s="38" t="s">
        <v>1386</v>
      </c>
      <c r="D2338" s="38" t="s">
        <v>5318</v>
      </c>
      <c r="E2338" s="38"/>
      <c r="F2338" s="38" t="s">
        <v>5319</v>
      </c>
      <c r="G2338" s="38"/>
      <c r="H2338" s="38"/>
      <c r="I2338" s="44">
        <v>8.9600000000000009</v>
      </c>
      <c r="J2338" s="16" t="s">
        <v>130</v>
      </c>
      <c r="N2338" s="136" t="s">
        <v>219</v>
      </c>
      <c r="O2338" s="137">
        <v>399</v>
      </c>
    </row>
    <row r="2339" spans="1:15" ht="15" customHeight="1">
      <c r="A2339" s="15" t="str">
        <f t="shared" si="48"/>
        <v>N</v>
      </c>
      <c r="B2339" s="35"/>
      <c r="C2339" s="38" t="s">
        <v>1386</v>
      </c>
      <c r="D2339" s="38" t="s">
        <v>5320</v>
      </c>
      <c r="E2339" s="38"/>
      <c r="F2339" s="38" t="s">
        <v>5321</v>
      </c>
      <c r="G2339" s="38"/>
      <c r="H2339" s="38"/>
      <c r="I2339" s="44">
        <v>21.45</v>
      </c>
      <c r="J2339" s="16" t="s">
        <v>130</v>
      </c>
      <c r="N2339" s="136" t="s">
        <v>220</v>
      </c>
      <c r="O2339" s="137">
        <v>400</v>
      </c>
    </row>
    <row r="2340" spans="1:15" ht="15" customHeight="1">
      <c r="A2340" s="15" t="str">
        <f t="shared" si="48"/>
        <v>N</v>
      </c>
      <c r="B2340" s="35"/>
      <c r="C2340" s="38" t="s">
        <v>1386</v>
      </c>
      <c r="D2340" s="38" t="s">
        <v>10295</v>
      </c>
      <c r="E2340" s="38"/>
      <c r="F2340" s="38" t="s">
        <v>10296</v>
      </c>
      <c r="G2340" s="38"/>
      <c r="H2340" s="38"/>
      <c r="I2340" s="44">
        <v>3.36</v>
      </c>
      <c r="J2340" s="16" t="s">
        <v>130</v>
      </c>
      <c r="N2340" s="136" t="s">
        <v>221</v>
      </c>
      <c r="O2340" s="137">
        <v>401</v>
      </c>
    </row>
    <row r="2341" spans="1:15" ht="15" customHeight="1">
      <c r="A2341" s="15" t="str">
        <f t="shared" si="48"/>
        <v>N</v>
      </c>
      <c r="B2341" s="35"/>
      <c r="C2341" s="38" t="s">
        <v>1386</v>
      </c>
      <c r="D2341" s="38" t="s">
        <v>5322</v>
      </c>
      <c r="E2341" s="38"/>
      <c r="F2341" s="38" t="s">
        <v>5323</v>
      </c>
      <c r="G2341" s="38"/>
      <c r="H2341" s="38"/>
      <c r="I2341" s="44">
        <v>49.72</v>
      </c>
      <c r="J2341" s="16" t="s">
        <v>130</v>
      </c>
      <c r="N2341" s="136" t="s">
        <v>222</v>
      </c>
      <c r="O2341" s="137">
        <v>402</v>
      </c>
    </row>
    <row r="2342" spans="1:15" ht="15" customHeight="1">
      <c r="A2342" s="15" t="str">
        <f t="shared" si="48"/>
        <v>N</v>
      </c>
      <c r="B2342" s="35"/>
      <c r="C2342" s="38" t="s">
        <v>1386</v>
      </c>
      <c r="D2342" s="38" t="s">
        <v>5324</v>
      </c>
      <c r="E2342" s="38"/>
      <c r="F2342" s="38" t="s">
        <v>5325</v>
      </c>
      <c r="G2342" s="38"/>
      <c r="H2342" s="38"/>
      <c r="I2342" s="44">
        <v>2.67</v>
      </c>
      <c r="J2342" s="16" t="s">
        <v>130</v>
      </c>
      <c r="N2342" s="136" t="s">
        <v>223</v>
      </c>
      <c r="O2342" s="137">
        <v>403</v>
      </c>
    </row>
    <row r="2343" spans="1:15" ht="15" customHeight="1">
      <c r="A2343" s="15" t="str">
        <f t="shared" si="48"/>
        <v>N</v>
      </c>
      <c r="B2343" s="35"/>
      <c r="C2343" s="38" t="s">
        <v>1386</v>
      </c>
      <c r="D2343" s="38" t="s">
        <v>5326</v>
      </c>
      <c r="E2343" s="38"/>
      <c r="F2343" s="38" t="s">
        <v>5327</v>
      </c>
      <c r="G2343" s="38"/>
      <c r="H2343" s="38"/>
      <c r="I2343" s="44">
        <v>5.04</v>
      </c>
      <c r="J2343" s="16" t="s">
        <v>130</v>
      </c>
      <c r="N2343" s="136" t="s">
        <v>224</v>
      </c>
      <c r="O2343" s="137">
        <v>404</v>
      </c>
    </row>
    <row r="2344" spans="1:15" ht="15" customHeight="1">
      <c r="A2344" s="15" t="str">
        <f t="shared" si="48"/>
        <v>N</v>
      </c>
      <c r="B2344" s="35"/>
      <c r="C2344" s="38" t="s">
        <v>1386</v>
      </c>
      <c r="D2344" s="38" t="s">
        <v>5328</v>
      </c>
      <c r="E2344" s="38"/>
      <c r="F2344" s="38" t="s">
        <v>5329</v>
      </c>
      <c r="G2344" s="38"/>
      <c r="H2344" s="38"/>
      <c r="I2344" s="44">
        <v>7.01</v>
      </c>
      <c r="J2344" s="16" t="s">
        <v>130</v>
      </c>
      <c r="N2344" s="136" t="s">
        <v>221</v>
      </c>
      <c r="O2344" s="137">
        <v>405</v>
      </c>
    </row>
    <row r="2345" spans="1:15" ht="15" customHeight="1">
      <c r="A2345" s="15" t="str">
        <f t="shared" si="48"/>
        <v>N</v>
      </c>
      <c r="B2345" s="35"/>
      <c r="C2345" s="38" t="s">
        <v>1386</v>
      </c>
      <c r="D2345" s="38" t="s">
        <v>10297</v>
      </c>
      <c r="E2345" s="38"/>
      <c r="F2345" s="38" t="s">
        <v>10298</v>
      </c>
      <c r="G2345" s="38"/>
      <c r="H2345" s="38"/>
      <c r="I2345" s="44">
        <v>1.68</v>
      </c>
      <c r="J2345" s="16" t="s">
        <v>130</v>
      </c>
      <c r="N2345" s="136" t="s">
        <v>222</v>
      </c>
      <c r="O2345" s="137">
        <v>406</v>
      </c>
    </row>
    <row r="2346" spans="1:15" ht="15" customHeight="1">
      <c r="A2346" s="15" t="str">
        <f t="shared" si="48"/>
        <v>N</v>
      </c>
      <c r="B2346" s="35"/>
      <c r="C2346" s="38" t="s">
        <v>1386</v>
      </c>
      <c r="D2346" s="38" t="s">
        <v>5330</v>
      </c>
      <c r="E2346" s="38"/>
      <c r="F2346" s="38" t="s">
        <v>5331</v>
      </c>
      <c r="G2346" s="38"/>
      <c r="H2346" s="38"/>
      <c r="I2346" s="44">
        <v>141</v>
      </c>
      <c r="J2346" s="16" t="s">
        <v>130</v>
      </c>
      <c r="N2346" s="136" t="s">
        <v>225</v>
      </c>
      <c r="O2346" s="137">
        <v>407</v>
      </c>
    </row>
    <row r="2347" spans="1:15" ht="15" customHeight="1">
      <c r="A2347" s="15" t="str">
        <f t="shared" si="48"/>
        <v>N</v>
      </c>
      <c r="B2347" s="35"/>
      <c r="C2347" s="38" t="s">
        <v>1386</v>
      </c>
      <c r="D2347" s="38" t="s">
        <v>5332</v>
      </c>
      <c r="E2347" s="38"/>
      <c r="F2347" s="38" t="s">
        <v>5333</v>
      </c>
      <c r="G2347" s="38"/>
      <c r="H2347" s="38"/>
      <c r="I2347" s="44">
        <v>17.86</v>
      </c>
      <c r="J2347" s="16" t="s">
        <v>130</v>
      </c>
      <c r="N2347" s="136" t="s">
        <v>226</v>
      </c>
      <c r="O2347" s="137">
        <v>408</v>
      </c>
    </row>
    <row r="2348" spans="1:15" ht="15" customHeight="1">
      <c r="A2348" s="15" t="str">
        <f t="shared" si="48"/>
        <v>N</v>
      </c>
      <c r="B2348" s="35"/>
      <c r="C2348" s="38" t="s">
        <v>1386</v>
      </c>
      <c r="D2348" s="38" t="s">
        <v>5334</v>
      </c>
      <c r="E2348" s="38"/>
      <c r="F2348" s="38" t="s">
        <v>5335</v>
      </c>
      <c r="G2348" s="38"/>
      <c r="H2348" s="38"/>
      <c r="I2348" s="44">
        <v>43.64</v>
      </c>
      <c r="J2348" s="16" t="s">
        <v>130</v>
      </c>
      <c r="N2348" s="136" t="s">
        <v>227</v>
      </c>
      <c r="O2348" s="137">
        <v>409</v>
      </c>
    </row>
    <row r="2349" spans="1:15" ht="15" customHeight="1">
      <c r="A2349" s="15" t="str">
        <f t="shared" si="48"/>
        <v>N</v>
      </c>
      <c r="B2349" s="35"/>
      <c r="C2349" s="38" t="s">
        <v>1386</v>
      </c>
      <c r="D2349" s="38" t="s">
        <v>5336</v>
      </c>
      <c r="E2349" s="38"/>
      <c r="F2349" s="38" t="s">
        <v>5337</v>
      </c>
      <c r="G2349" s="38"/>
      <c r="H2349" s="38"/>
      <c r="I2349" s="44">
        <v>11.16</v>
      </c>
      <c r="J2349" s="16" t="s">
        <v>130</v>
      </c>
      <c r="N2349" s="136" t="s">
        <v>228</v>
      </c>
      <c r="O2349" s="137">
        <v>410</v>
      </c>
    </row>
    <row r="2350" spans="1:15" ht="15" customHeight="1">
      <c r="A2350" s="15" t="str">
        <f t="shared" si="48"/>
        <v>N</v>
      </c>
      <c r="B2350" s="35"/>
      <c r="C2350" s="38" t="s">
        <v>1386</v>
      </c>
      <c r="D2350" s="38" t="s">
        <v>5338</v>
      </c>
      <c r="E2350" s="38"/>
      <c r="F2350" s="38" t="s">
        <v>5339</v>
      </c>
      <c r="G2350" s="38"/>
      <c r="H2350" s="38"/>
      <c r="I2350" s="44">
        <v>72.61</v>
      </c>
      <c r="J2350" s="16" t="s">
        <v>130</v>
      </c>
      <c r="N2350" s="136" t="s">
        <v>229</v>
      </c>
      <c r="O2350" s="137">
        <v>411</v>
      </c>
    </row>
    <row r="2351" spans="1:15" ht="15" customHeight="1">
      <c r="A2351" s="15" t="str">
        <f t="shared" si="48"/>
        <v>N</v>
      </c>
      <c r="B2351" s="35"/>
      <c r="C2351" s="38" t="s">
        <v>1386</v>
      </c>
      <c r="D2351" s="38" t="s">
        <v>5340</v>
      </c>
      <c r="E2351" s="38"/>
      <c r="F2351" s="38" t="s">
        <v>5341</v>
      </c>
      <c r="G2351" s="38"/>
      <c r="H2351" s="38"/>
      <c r="I2351" s="44">
        <v>8.2799999999999994</v>
      </c>
      <c r="J2351" s="16" t="s">
        <v>130</v>
      </c>
      <c r="N2351" s="136" t="s">
        <v>230</v>
      </c>
      <c r="O2351" s="137">
        <v>412</v>
      </c>
    </row>
    <row r="2352" spans="1:15" ht="15" customHeight="1">
      <c r="A2352" s="15" t="str">
        <f t="shared" si="48"/>
        <v>N</v>
      </c>
      <c r="B2352" s="35"/>
      <c r="C2352" s="38" t="s">
        <v>1386</v>
      </c>
      <c r="D2352" s="38" t="s">
        <v>5342</v>
      </c>
      <c r="E2352" s="38"/>
      <c r="F2352" s="38" t="s">
        <v>5343</v>
      </c>
      <c r="G2352" s="38"/>
      <c r="H2352" s="38"/>
      <c r="I2352" s="44">
        <v>1.68</v>
      </c>
      <c r="J2352" s="16" t="s">
        <v>130</v>
      </c>
      <c r="N2352" s="136" t="s">
        <v>231</v>
      </c>
      <c r="O2352" s="137">
        <v>413</v>
      </c>
    </row>
    <row r="2353" spans="1:15" ht="15" customHeight="1">
      <c r="A2353" s="15" t="str">
        <f t="shared" si="48"/>
        <v>N</v>
      </c>
      <c r="B2353" s="35"/>
      <c r="C2353" s="38" t="s">
        <v>1386</v>
      </c>
      <c r="D2353" s="38" t="s">
        <v>5344</v>
      </c>
      <c r="E2353" s="38"/>
      <c r="F2353" s="38" t="s">
        <v>5345</v>
      </c>
      <c r="G2353" s="38"/>
      <c r="H2353" s="38"/>
      <c r="I2353" s="44">
        <v>5.82</v>
      </c>
      <c r="J2353" s="16" t="s">
        <v>130</v>
      </c>
      <c r="N2353" s="136" t="s">
        <v>232</v>
      </c>
      <c r="O2353" s="137">
        <v>414</v>
      </c>
    </row>
    <row r="2354" spans="1:15" ht="15" customHeight="1">
      <c r="A2354" s="15" t="str">
        <f t="shared" si="48"/>
        <v>N</v>
      </c>
      <c r="B2354" s="35"/>
      <c r="C2354" s="38" t="s">
        <v>1386</v>
      </c>
      <c r="D2354" s="38" t="s">
        <v>5346</v>
      </c>
      <c r="E2354" s="38"/>
      <c r="F2354" s="38" t="s">
        <v>5347</v>
      </c>
      <c r="G2354" s="38"/>
      <c r="H2354" s="38"/>
      <c r="I2354" s="44">
        <v>54.37</v>
      </c>
      <c r="J2354" s="16" t="s">
        <v>130</v>
      </c>
      <c r="N2354" s="136" t="s">
        <v>231</v>
      </c>
      <c r="O2354" s="137">
        <v>415</v>
      </c>
    </row>
    <row r="2355" spans="1:15" ht="15" customHeight="1">
      <c r="A2355" s="15" t="str">
        <f t="shared" si="48"/>
        <v>N</v>
      </c>
      <c r="B2355" s="35"/>
      <c r="C2355" s="38" t="s">
        <v>1386</v>
      </c>
      <c r="D2355" s="38" t="s">
        <v>5348</v>
      </c>
      <c r="E2355" s="38"/>
      <c r="F2355" s="38" t="s">
        <v>5349</v>
      </c>
      <c r="G2355" s="38"/>
      <c r="H2355" s="38"/>
      <c r="I2355" s="44">
        <v>78.989999999999995</v>
      </c>
      <c r="J2355" s="16" t="s">
        <v>130</v>
      </c>
      <c r="N2355" s="136" t="s">
        <v>233</v>
      </c>
      <c r="O2355" s="137">
        <v>416</v>
      </c>
    </row>
    <row r="2356" spans="1:15" ht="15" customHeight="1">
      <c r="A2356" s="15" t="str">
        <f t="shared" si="48"/>
        <v>N</v>
      </c>
      <c r="B2356" s="35"/>
      <c r="C2356" s="38" t="s">
        <v>1386</v>
      </c>
      <c r="D2356" s="38" t="s">
        <v>5350</v>
      </c>
      <c r="E2356" s="38"/>
      <c r="F2356" s="38" t="s">
        <v>5351</v>
      </c>
      <c r="G2356" s="38"/>
      <c r="H2356" s="38"/>
      <c r="I2356" s="44">
        <v>44.8</v>
      </c>
      <c r="J2356" s="16" t="s">
        <v>130</v>
      </c>
      <c r="N2356" s="136" t="s">
        <v>231</v>
      </c>
      <c r="O2356" s="137">
        <v>417</v>
      </c>
    </row>
    <row r="2357" spans="1:15" ht="15" customHeight="1">
      <c r="A2357" s="15" t="str">
        <f t="shared" si="48"/>
        <v>N</v>
      </c>
      <c r="B2357" s="35"/>
      <c r="C2357" s="38" t="s">
        <v>1386</v>
      </c>
      <c r="D2357" s="38" t="s">
        <v>10299</v>
      </c>
      <c r="E2357" s="38"/>
      <c r="F2357" s="38" t="s">
        <v>10300</v>
      </c>
      <c r="G2357" s="38"/>
      <c r="H2357" s="38"/>
      <c r="I2357" s="44">
        <v>9.23</v>
      </c>
      <c r="J2357" s="16" t="s">
        <v>130</v>
      </c>
      <c r="N2357" s="136" t="s">
        <v>234</v>
      </c>
      <c r="O2357" s="137">
        <v>418</v>
      </c>
    </row>
    <row r="2358" spans="1:15" ht="15" customHeight="1">
      <c r="A2358" s="15" t="str">
        <f t="shared" si="48"/>
        <v>N</v>
      </c>
      <c r="B2358" s="35"/>
      <c r="C2358" s="38" t="s">
        <v>1386</v>
      </c>
      <c r="D2358" s="38" t="s">
        <v>5352</v>
      </c>
      <c r="E2358" s="38"/>
      <c r="F2358" s="38" t="s">
        <v>5353</v>
      </c>
      <c r="G2358" s="38"/>
      <c r="H2358" s="38"/>
      <c r="I2358" s="44">
        <v>5.52</v>
      </c>
      <c r="J2358" s="16" t="s">
        <v>130</v>
      </c>
      <c r="N2358" s="136" t="s">
        <v>235</v>
      </c>
      <c r="O2358" s="137">
        <v>419</v>
      </c>
    </row>
    <row r="2359" spans="1:15" ht="15" customHeight="1">
      <c r="A2359" s="15" t="str">
        <f t="shared" si="48"/>
        <v>N</v>
      </c>
      <c r="B2359" s="35"/>
      <c r="C2359" s="38" t="s">
        <v>1386</v>
      </c>
      <c r="D2359" s="38" t="s">
        <v>5354</v>
      </c>
      <c r="E2359" s="38"/>
      <c r="F2359" s="38" t="s">
        <v>5355</v>
      </c>
      <c r="G2359" s="38"/>
      <c r="H2359" s="38"/>
      <c r="I2359" s="44">
        <v>5.9</v>
      </c>
      <c r="J2359" s="16" t="s">
        <v>130</v>
      </c>
      <c r="N2359" s="136" t="s">
        <v>236</v>
      </c>
      <c r="O2359" s="137">
        <v>420</v>
      </c>
    </row>
    <row r="2360" spans="1:15" ht="15" customHeight="1">
      <c r="A2360" s="15" t="str">
        <f t="shared" si="48"/>
        <v>N</v>
      </c>
      <c r="B2360" s="35"/>
      <c r="C2360" s="38" t="s">
        <v>1386</v>
      </c>
      <c r="D2360" s="38" t="s">
        <v>5356</v>
      </c>
      <c r="E2360" s="38"/>
      <c r="F2360" s="38" t="s">
        <v>5357</v>
      </c>
      <c r="G2360" s="38"/>
      <c r="H2360" s="38"/>
      <c r="I2360" s="44">
        <v>39.619999999999997</v>
      </c>
      <c r="J2360" s="16" t="s">
        <v>130</v>
      </c>
      <c r="N2360" s="136" t="s">
        <v>237</v>
      </c>
      <c r="O2360" s="137">
        <v>421</v>
      </c>
    </row>
    <row r="2361" spans="1:15" ht="15" customHeight="1">
      <c r="A2361" s="15" t="str">
        <f t="shared" si="48"/>
        <v>N</v>
      </c>
      <c r="B2361" s="35"/>
      <c r="C2361" s="38" t="s">
        <v>1386</v>
      </c>
      <c r="D2361" s="38" t="s">
        <v>5358</v>
      </c>
      <c r="E2361" s="38"/>
      <c r="F2361" s="38" t="s">
        <v>5359</v>
      </c>
      <c r="G2361" s="38"/>
      <c r="H2361" s="38"/>
      <c r="I2361" s="44">
        <v>5.04</v>
      </c>
      <c r="J2361" s="16" t="s">
        <v>130</v>
      </c>
      <c r="N2361" s="138" t="s">
        <v>585</v>
      </c>
      <c r="O2361" s="137">
        <v>422</v>
      </c>
    </row>
    <row r="2362" spans="1:15" ht="15" customHeight="1">
      <c r="A2362" s="15" t="str">
        <f t="shared" si="48"/>
        <v>N</v>
      </c>
      <c r="B2362" s="35"/>
      <c r="C2362" s="38" t="s">
        <v>1386</v>
      </c>
      <c r="D2362" s="38" t="s">
        <v>5360</v>
      </c>
      <c r="E2362" s="38"/>
      <c r="F2362" s="38" t="s">
        <v>5361</v>
      </c>
      <c r="G2362" s="38"/>
      <c r="H2362" s="38"/>
      <c r="I2362" s="44">
        <v>5.04</v>
      </c>
      <c r="J2362" s="16" t="s">
        <v>130</v>
      </c>
      <c r="N2362" s="136" t="s">
        <v>238</v>
      </c>
      <c r="O2362" s="137">
        <v>423</v>
      </c>
    </row>
    <row r="2363" spans="1:15" ht="15" customHeight="1">
      <c r="A2363" s="15" t="str">
        <f t="shared" ref="A2363:A2426" si="49">IFERROR((VLOOKUP(J2363,N:O,2,0)),0)</f>
        <v>N</v>
      </c>
      <c r="B2363" s="35"/>
      <c r="C2363" s="38" t="s">
        <v>1386</v>
      </c>
      <c r="D2363" s="38" t="s">
        <v>5362</v>
      </c>
      <c r="E2363" s="38"/>
      <c r="F2363" s="38" t="s">
        <v>5363</v>
      </c>
      <c r="G2363" s="38"/>
      <c r="H2363" s="38"/>
      <c r="I2363" s="44">
        <v>17.68</v>
      </c>
      <c r="J2363" s="16" t="s">
        <v>130</v>
      </c>
      <c r="N2363" s="136" t="s">
        <v>239</v>
      </c>
      <c r="O2363" s="137">
        <v>424</v>
      </c>
    </row>
    <row r="2364" spans="1:15" ht="15" customHeight="1">
      <c r="A2364" s="15" t="str">
        <f t="shared" si="49"/>
        <v>N</v>
      </c>
      <c r="B2364" s="35"/>
      <c r="C2364" s="38" t="s">
        <v>1386</v>
      </c>
      <c r="D2364" s="38" t="s">
        <v>5364</v>
      </c>
      <c r="E2364" s="38"/>
      <c r="F2364" s="38" t="s">
        <v>5365</v>
      </c>
      <c r="G2364" s="38"/>
      <c r="H2364" s="38"/>
      <c r="I2364" s="44">
        <v>8.2100000000000009</v>
      </c>
      <c r="J2364" s="16" t="s">
        <v>130</v>
      </c>
      <c r="N2364" s="138" t="s">
        <v>586</v>
      </c>
      <c r="O2364" s="139">
        <v>425</v>
      </c>
    </row>
    <row r="2365" spans="1:15" ht="15" customHeight="1">
      <c r="A2365" s="15" t="str">
        <f t="shared" si="49"/>
        <v>N</v>
      </c>
      <c r="B2365" s="35"/>
      <c r="C2365" s="38" t="s">
        <v>1386</v>
      </c>
      <c r="D2365" s="38" t="s">
        <v>5366</v>
      </c>
      <c r="E2365" s="38"/>
      <c r="F2365" s="38" t="s">
        <v>5367</v>
      </c>
      <c r="G2365" s="38"/>
      <c r="H2365" s="38"/>
      <c r="I2365" s="44">
        <v>3.76</v>
      </c>
      <c r="J2365" s="16" t="s">
        <v>130</v>
      </c>
      <c r="N2365" s="136" t="s">
        <v>240</v>
      </c>
      <c r="O2365" s="137">
        <v>426</v>
      </c>
    </row>
    <row r="2366" spans="1:15" ht="15" customHeight="1">
      <c r="A2366" s="15" t="str">
        <f t="shared" si="49"/>
        <v>N</v>
      </c>
      <c r="B2366" s="35"/>
      <c r="C2366" s="38" t="s">
        <v>1386</v>
      </c>
      <c r="D2366" s="38" t="s">
        <v>5368</v>
      </c>
      <c r="E2366" s="38"/>
      <c r="F2366" s="38" t="s">
        <v>5369</v>
      </c>
      <c r="G2366" s="38"/>
      <c r="H2366" s="38"/>
      <c r="I2366" s="44">
        <v>21.07</v>
      </c>
      <c r="J2366" s="16" t="s">
        <v>130</v>
      </c>
      <c r="N2366" s="136" t="s">
        <v>241</v>
      </c>
      <c r="O2366" s="137">
        <v>427</v>
      </c>
    </row>
    <row r="2367" spans="1:15" ht="15" customHeight="1">
      <c r="A2367" s="15" t="str">
        <f t="shared" si="49"/>
        <v>N</v>
      </c>
      <c r="B2367" s="35"/>
      <c r="C2367" s="38" t="s">
        <v>1386</v>
      </c>
      <c r="D2367" s="38" t="s">
        <v>5370</v>
      </c>
      <c r="E2367" s="38"/>
      <c r="F2367" s="38" t="s">
        <v>5371</v>
      </c>
      <c r="G2367" s="38"/>
      <c r="H2367" s="38"/>
      <c r="I2367" s="44">
        <v>11</v>
      </c>
      <c r="J2367" s="16" t="s">
        <v>130</v>
      </c>
      <c r="N2367" s="138" t="s">
        <v>587</v>
      </c>
      <c r="O2367" s="137">
        <v>428</v>
      </c>
    </row>
    <row r="2368" spans="1:15" ht="15" customHeight="1">
      <c r="A2368" s="15" t="str">
        <f t="shared" si="49"/>
        <v>N</v>
      </c>
      <c r="B2368" s="35"/>
      <c r="C2368" s="38" t="s">
        <v>1386</v>
      </c>
      <c r="D2368" s="38" t="s">
        <v>5372</v>
      </c>
      <c r="E2368" s="38"/>
      <c r="F2368" s="38" t="s">
        <v>5373</v>
      </c>
      <c r="G2368" s="38"/>
      <c r="H2368" s="38"/>
      <c r="I2368" s="44">
        <v>20.62</v>
      </c>
      <c r="J2368" s="16" t="s">
        <v>130</v>
      </c>
      <c r="N2368" s="136" t="s">
        <v>242</v>
      </c>
      <c r="O2368" s="137">
        <v>429</v>
      </c>
    </row>
    <row r="2369" spans="1:15" ht="15" customHeight="1">
      <c r="A2369" s="15" t="str">
        <f t="shared" si="49"/>
        <v>N</v>
      </c>
      <c r="B2369" s="35"/>
      <c r="C2369" s="38" t="s">
        <v>1386</v>
      </c>
      <c r="D2369" s="38" t="s">
        <v>5374</v>
      </c>
      <c r="E2369" s="38"/>
      <c r="F2369" s="38" t="s">
        <v>5375</v>
      </c>
      <c r="G2369" s="38"/>
      <c r="H2369" s="38"/>
      <c r="I2369" s="44">
        <v>7.0000000000000007E-2</v>
      </c>
      <c r="J2369" s="16" t="s">
        <v>130</v>
      </c>
      <c r="N2369" s="136" t="s">
        <v>243</v>
      </c>
      <c r="O2369" s="137">
        <v>430</v>
      </c>
    </row>
    <row r="2370" spans="1:15" ht="15" customHeight="1">
      <c r="A2370" s="15" t="str">
        <f t="shared" si="49"/>
        <v>N</v>
      </c>
      <c r="B2370" s="35"/>
      <c r="C2370" s="38" t="s">
        <v>1386</v>
      </c>
      <c r="D2370" s="38" t="s">
        <v>5376</v>
      </c>
      <c r="E2370" s="38"/>
      <c r="F2370" s="38" t="s">
        <v>5377</v>
      </c>
      <c r="G2370" s="38"/>
      <c r="H2370" s="38"/>
      <c r="I2370" s="44">
        <v>34.590000000000003</v>
      </c>
      <c r="J2370" s="16" t="s">
        <v>130</v>
      </c>
      <c r="N2370" s="138" t="s">
        <v>588</v>
      </c>
      <c r="O2370" s="137">
        <v>431</v>
      </c>
    </row>
    <row r="2371" spans="1:15" ht="15" customHeight="1">
      <c r="A2371" s="15" t="str">
        <f t="shared" si="49"/>
        <v>N</v>
      </c>
      <c r="B2371" s="35"/>
      <c r="C2371" s="38" t="s">
        <v>1386</v>
      </c>
      <c r="D2371" s="38" t="s">
        <v>5378</v>
      </c>
      <c r="E2371" s="38"/>
      <c r="F2371" s="38" t="s">
        <v>5379</v>
      </c>
      <c r="G2371" s="38"/>
      <c r="H2371" s="38"/>
      <c r="I2371" s="44">
        <v>15.12</v>
      </c>
      <c r="J2371" s="16" t="s">
        <v>130</v>
      </c>
      <c r="N2371" s="136" t="s">
        <v>244</v>
      </c>
      <c r="O2371" s="137">
        <v>432</v>
      </c>
    </row>
    <row r="2372" spans="1:15" ht="15" customHeight="1">
      <c r="A2372" s="15" t="str">
        <f t="shared" si="49"/>
        <v>N</v>
      </c>
      <c r="B2372" s="35"/>
      <c r="C2372" s="38" t="s">
        <v>1386</v>
      </c>
      <c r="D2372" s="38" t="s">
        <v>10301</v>
      </c>
      <c r="E2372" s="38"/>
      <c r="F2372" s="38" t="s">
        <v>10302</v>
      </c>
      <c r="G2372" s="38"/>
      <c r="H2372" s="38"/>
      <c r="I2372" s="44">
        <v>8.4</v>
      </c>
      <c r="J2372" s="16" t="s">
        <v>130</v>
      </c>
      <c r="N2372" s="136" t="s">
        <v>245</v>
      </c>
      <c r="O2372" s="137">
        <v>433</v>
      </c>
    </row>
    <row r="2373" spans="1:15" ht="15" customHeight="1">
      <c r="A2373" s="15" t="str">
        <f t="shared" si="49"/>
        <v>N</v>
      </c>
      <c r="B2373" s="35"/>
      <c r="C2373" s="38" t="s">
        <v>1386</v>
      </c>
      <c r="D2373" s="38" t="s">
        <v>5380</v>
      </c>
      <c r="E2373" s="38"/>
      <c r="F2373" s="38" t="s">
        <v>5381</v>
      </c>
      <c r="G2373" s="38"/>
      <c r="H2373" s="38"/>
      <c r="I2373" s="44">
        <v>5.61</v>
      </c>
      <c r="J2373" s="16" t="s">
        <v>130</v>
      </c>
      <c r="N2373" s="136" t="s">
        <v>246</v>
      </c>
      <c r="O2373" s="137">
        <v>434</v>
      </c>
    </row>
    <row r="2374" spans="1:15" ht="15" customHeight="1">
      <c r="A2374" s="15" t="str">
        <f t="shared" si="49"/>
        <v>N</v>
      </c>
      <c r="B2374" s="35"/>
      <c r="C2374" s="38" t="s">
        <v>1386</v>
      </c>
      <c r="D2374" s="38" t="s">
        <v>5382</v>
      </c>
      <c r="E2374" s="38"/>
      <c r="F2374" s="38" t="s">
        <v>5383</v>
      </c>
      <c r="G2374" s="38"/>
      <c r="H2374" s="38"/>
      <c r="I2374" s="44">
        <v>29</v>
      </c>
      <c r="J2374" s="16" t="s">
        <v>130</v>
      </c>
      <c r="N2374" s="136" t="s">
        <v>247</v>
      </c>
      <c r="O2374" s="137">
        <v>435</v>
      </c>
    </row>
    <row r="2375" spans="1:15" ht="15" customHeight="1">
      <c r="A2375" s="15" t="str">
        <f t="shared" si="49"/>
        <v>N</v>
      </c>
      <c r="B2375" s="35"/>
      <c r="C2375" s="38" t="s">
        <v>1386</v>
      </c>
      <c r="D2375" s="38" t="s">
        <v>5384</v>
      </c>
      <c r="E2375" s="38"/>
      <c r="F2375" s="38" t="s">
        <v>5385</v>
      </c>
      <c r="G2375" s="38"/>
      <c r="H2375" s="38"/>
      <c r="I2375" s="44">
        <v>5.04</v>
      </c>
      <c r="J2375" s="16" t="s">
        <v>130</v>
      </c>
      <c r="N2375" s="136" t="s">
        <v>248</v>
      </c>
      <c r="O2375" s="137">
        <v>436</v>
      </c>
    </row>
    <row r="2376" spans="1:15" ht="15" customHeight="1">
      <c r="A2376" s="15" t="str">
        <f t="shared" si="49"/>
        <v>N</v>
      </c>
      <c r="B2376" s="35"/>
      <c r="C2376" s="38" t="s">
        <v>1386</v>
      </c>
      <c r="D2376" s="38" t="s">
        <v>5386</v>
      </c>
      <c r="E2376" s="38"/>
      <c r="F2376" s="38" t="s">
        <v>5387</v>
      </c>
      <c r="G2376" s="38"/>
      <c r="H2376" s="38"/>
      <c r="I2376" s="44">
        <v>10.14</v>
      </c>
      <c r="J2376" s="16" t="s">
        <v>130</v>
      </c>
      <c r="N2376" s="136" t="s">
        <v>249</v>
      </c>
      <c r="O2376" s="137">
        <v>437</v>
      </c>
    </row>
    <row r="2377" spans="1:15" ht="15" customHeight="1">
      <c r="A2377" s="15" t="str">
        <f t="shared" si="49"/>
        <v>N</v>
      </c>
      <c r="B2377" s="35"/>
      <c r="C2377" s="38" t="s">
        <v>1386</v>
      </c>
      <c r="D2377" s="38" t="s">
        <v>5388</v>
      </c>
      <c r="E2377" s="38"/>
      <c r="F2377" s="38" t="s">
        <v>5389</v>
      </c>
      <c r="G2377" s="38"/>
      <c r="H2377" s="38"/>
      <c r="I2377" s="44">
        <v>5.04</v>
      </c>
      <c r="J2377" s="16" t="s">
        <v>130</v>
      </c>
      <c r="N2377" s="136" t="s">
        <v>250</v>
      </c>
      <c r="O2377" s="137">
        <v>438</v>
      </c>
    </row>
    <row r="2378" spans="1:15" ht="15" customHeight="1">
      <c r="A2378" s="15" t="str">
        <f t="shared" si="49"/>
        <v>N</v>
      </c>
      <c r="B2378" s="35"/>
      <c r="C2378" s="38" t="s">
        <v>1386</v>
      </c>
      <c r="D2378" s="38" t="s">
        <v>5390</v>
      </c>
      <c r="E2378" s="38"/>
      <c r="F2378" s="38" t="s">
        <v>5391</v>
      </c>
      <c r="G2378" s="38"/>
      <c r="H2378" s="38"/>
      <c r="I2378" s="44">
        <v>17.170000000000002</v>
      </c>
      <c r="J2378" s="16" t="s">
        <v>130</v>
      </c>
      <c r="N2378" s="136" t="s">
        <v>251</v>
      </c>
      <c r="O2378" s="137">
        <v>439</v>
      </c>
    </row>
    <row r="2379" spans="1:15" ht="15" customHeight="1">
      <c r="A2379" s="15" t="str">
        <f t="shared" si="49"/>
        <v>N</v>
      </c>
      <c r="B2379" s="35"/>
      <c r="C2379" s="38" t="s">
        <v>1386</v>
      </c>
      <c r="D2379" s="38" t="s">
        <v>10303</v>
      </c>
      <c r="E2379" s="38"/>
      <c r="F2379" s="38" t="s">
        <v>10304</v>
      </c>
      <c r="G2379" s="38"/>
      <c r="H2379" s="38"/>
      <c r="I2379" s="44">
        <v>24.59</v>
      </c>
      <c r="J2379" s="16" t="s">
        <v>130</v>
      </c>
      <c r="N2379" s="136" t="s">
        <v>252</v>
      </c>
      <c r="O2379" s="137">
        <v>440</v>
      </c>
    </row>
    <row r="2380" spans="1:15" ht="15" customHeight="1">
      <c r="A2380" s="15" t="str">
        <f t="shared" si="49"/>
        <v>N</v>
      </c>
      <c r="B2380" s="35"/>
      <c r="C2380" s="38" t="s">
        <v>1386</v>
      </c>
      <c r="D2380" s="38" t="s">
        <v>5392</v>
      </c>
      <c r="E2380" s="38"/>
      <c r="F2380" s="38" t="s">
        <v>5393</v>
      </c>
      <c r="G2380" s="38"/>
      <c r="H2380" s="38"/>
      <c r="I2380" s="44">
        <v>20.18</v>
      </c>
      <c r="J2380" s="16" t="s">
        <v>130</v>
      </c>
      <c r="N2380" s="136" t="s">
        <v>253</v>
      </c>
      <c r="O2380" s="137">
        <v>441</v>
      </c>
    </row>
    <row r="2381" spans="1:15" ht="15" customHeight="1">
      <c r="A2381" s="15" t="str">
        <f t="shared" si="49"/>
        <v>N</v>
      </c>
      <c r="B2381" s="35"/>
      <c r="C2381" s="38" t="s">
        <v>1386</v>
      </c>
      <c r="D2381" s="38" t="s">
        <v>5394</v>
      </c>
      <c r="E2381" s="38"/>
      <c r="F2381" s="38" t="s">
        <v>5395</v>
      </c>
      <c r="G2381" s="38"/>
      <c r="H2381" s="38"/>
      <c r="I2381" s="44">
        <v>22.61</v>
      </c>
      <c r="J2381" s="16" t="s">
        <v>130</v>
      </c>
      <c r="N2381" s="136" t="s">
        <v>254</v>
      </c>
      <c r="O2381" s="137">
        <v>442</v>
      </c>
    </row>
    <row r="2382" spans="1:15" ht="15" customHeight="1">
      <c r="A2382" s="15" t="str">
        <f t="shared" si="49"/>
        <v>N</v>
      </c>
      <c r="B2382" s="35"/>
      <c r="C2382" s="38" t="s">
        <v>1386</v>
      </c>
      <c r="D2382" s="38" t="s">
        <v>5396</v>
      </c>
      <c r="E2382" s="38"/>
      <c r="F2382" s="38" t="s">
        <v>5397</v>
      </c>
      <c r="G2382" s="38"/>
      <c r="H2382" s="38"/>
      <c r="I2382" s="44">
        <v>27.75</v>
      </c>
      <c r="J2382" s="16" t="s">
        <v>130</v>
      </c>
      <c r="N2382" s="136" t="s">
        <v>255</v>
      </c>
      <c r="O2382" s="137">
        <v>443</v>
      </c>
    </row>
    <row r="2383" spans="1:15" ht="15" customHeight="1">
      <c r="A2383" s="15" t="str">
        <f t="shared" si="49"/>
        <v>N</v>
      </c>
      <c r="B2383" s="35"/>
      <c r="C2383" s="38" t="s">
        <v>1386</v>
      </c>
      <c r="D2383" s="38" t="s">
        <v>5398</v>
      </c>
      <c r="E2383" s="38"/>
      <c r="F2383" s="38" t="s">
        <v>5399</v>
      </c>
      <c r="G2383" s="38"/>
      <c r="H2383" s="38"/>
      <c r="I2383" s="44">
        <v>0.76</v>
      </c>
      <c r="J2383" s="16" t="s">
        <v>130</v>
      </c>
      <c r="N2383" s="136" t="s">
        <v>211</v>
      </c>
      <c r="O2383" s="137">
        <v>444</v>
      </c>
    </row>
    <row r="2384" spans="1:15" ht="15" customHeight="1">
      <c r="A2384" s="15" t="str">
        <f t="shared" si="49"/>
        <v>N</v>
      </c>
      <c r="B2384" s="35"/>
      <c r="C2384" s="38" t="s">
        <v>1386</v>
      </c>
      <c r="D2384" s="38" t="s">
        <v>5400</v>
      </c>
      <c r="E2384" s="38"/>
      <c r="F2384" s="38" t="s">
        <v>5401</v>
      </c>
      <c r="G2384" s="38"/>
      <c r="H2384" s="38"/>
      <c r="I2384" s="44">
        <v>3.36</v>
      </c>
      <c r="J2384" s="16" t="s">
        <v>130</v>
      </c>
      <c r="N2384" s="136" t="s">
        <v>256</v>
      </c>
      <c r="O2384" s="137">
        <v>445</v>
      </c>
    </row>
    <row r="2385" spans="1:15" ht="15" customHeight="1">
      <c r="A2385" s="15" t="str">
        <f t="shared" si="49"/>
        <v>N</v>
      </c>
      <c r="B2385" s="35"/>
      <c r="C2385" s="38" t="s">
        <v>1386</v>
      </c>
      <c r="D2385" s="38" t="s">
        <v>5402</v>
      </c>
      <c r="E2385" s="38"/>
      <c r="F2385" s="38" t="s">
        <v>5403</v>
      </c>
      <c r="G2385" s="38"/>
      <c r="H2385" s="38"/>
      <c r="I2385" s="44">
        <v>1.43</v>
      </c>
      <c r="J2385" s="16" t="s">
        <v>130</v>
      </c>
      <c r="N2385" s="136" t="s">
        <v>257</v>
      </c>
      <c r="O2385" s="137">
        <v>511</v>
      </c>
    </row>
    <row r="2386" spans="1:15" ht="15" customHeight="1">
      <c r="A2386" s="15" t="str">
        <f t="shared" si="49"/>
        <v>N</v>
      </c>
      <c r="B2386" s="35"/>
      <c r="C2386" s="38" t="s">
        <v>1386</v>
      </c>
      <c r="D2386" s="38" t="s">
        <v>5404</v>
      </c>
      <c r="E2386" s="38"/>
      <c r="F2386" s="38" t="s">
        <v>5405</v>
      </c>
      <c r="G2386" s="38"/>
      <c r="H2386" s="38"/>
      <c r="I2386" s="44">
        <v>15.1</v>
      </c>
      <c r="J2386" s="16" t="s">
        <v>130</v>
      </c>
      <c r="N2386" s="136" t="s">
        <v>258</v>
      </c>
      <c r="O2386" s="137">
        <v>512</v>
      </c>
    </row>
    <row r="2387" spans="1:15" ht="15" customHeight="1">
      <c r="A2387" s="15" t="str">
        <f t="shared" si="49"/>
        <v>N</v>
      </c>
      <c r="B2387" s="35"/>
      <c r="C2387" s="38" t="s">
        <v>1386</v>
      </c>
      <c r="D2387" s="38" t="s">
        <v>5406</v>
      </c>
      <c r="E2387" s="38"/>
      <c r="F2387" s="38" t="s">
        <v>5407</v>
      </c>
      <c r="G2387" s="38"/>
      <c r="H2387" s="38"/>
      <c r="I2387" s="44">
        <v>15.4</v>
      </c>
      <c r="J2387" s="16" t="s">
        <v>130</v>
      </c>
      <c r="N2387" s="136" t="s">
        <v>259</v>
      </c>
      <c r="O2387" s="137">
        <v>513</v>
      </c>
    </row>
    <row r="2388" spans="1:15" ht="15" customHeight="1">
      <c r="A2388" s="15" t="str">
        <f t="shared" si="49"/>
        <v>N</v>
      </c>
      <c r="B2388" s="35"/>
      <c r="C2388" s="38" t="s">
        <v>1386</v>
      </c>
      <c r="D2388" s="38" t="s">
        <v>5408</v>
      </c>
      <c r="E2388" s="38"/>
      <c r="F2388" s="38" t="s">
        <v>5409</v>
      </c>
      <c r="G2388" s="38"/>
      <c r="H2388" s="38"/>
      <c r="I2388" s="44">
        <v>15.78</v>
      </c>
      <c r="J2388" s="16" t="s">
        <v>130</v>
      </c>
      <c r="N2388" s="136" t="s">
        <v>260</v>
      </c>
      <c r="O2388" s="137">
        <v>514</v>
      </c>
    </row>
    <row r="2389" spans="1:15" ht="15" customHeight="1">
      <c r="A2389" s="15" t="str">
        <f t="shared" si="49"/>
        <v>N</v>
      </c>
      <c r="B2389" s="35"/>
      <c r="C2389" s="38" t="s">
        <v>1386</v>
      </c>
      <c r="D2389" s="38" t="s">
        <v>5410</v>
      </c>
      <c r="E2389" s="38"/>
      <c r="F2389" s="38" t="s">
        <v>5411</v>
      </c>
      <c r="G2389" s="38"/>
      <c r="H2389" s="38"/>
      <c r="I2389" s="44">
        <v>71.45</v>
      </c>
      <c r="J2389" s="16" t="s">
        <v>130</v>
      </c>
      <c r="N2389" s="136" t="s">
        <v>261</v>
      </c>
      <c r="O2389" s="137">
        <v>515</v>
      </c>
    </row>
    <row r="2390" spans="1:15" ht="15" customHeight="1">
      <c r="A2390" s="15" t="str">
        <f t="shared" si="49"/>
        <v>N</v>
      </c>
      <c r="B2390" s="35"/>
      <c r="C2390" s="38" t="s">
        <v>1386</v>
      </c>
      <c r="D2390" s="38" t="s">
        <v>5412</v>
      </c>
      <c r="E2390" s="38"/>
      <c r="F2390" s="38" t="s">
        <v>5413</v>
      </c>
      <c r="G2390" s="38"/>
      <c r="H2390" s="38"/>
      <c r="I2390" s="44">
        <v>8.31</v>
      </c>
      <c r="J2390" s="16" t="s">
        <v>130</v>
      </c>
      <c r="N2390" s="136" t="s">
        <v>262</v>
      </c>
      <c r="O2390" s="137">
        <v>516</v>
      </c>
    </row>
    <row r="2391" spans="1:15" ht="15" customHeight="1">
      <c r="A2391" s="15" t="str">
        <f t="shared" si="49"/>
        <v>N</v>
      </c>
      <c r="B2391" s="35"/>
      <c r="C2391" s="38" t="s">
        <v>1386</v>
      </c>
      <c r="D2391" s="38" t="s">
        <v>5414</v>
      </c>
      <c r="E2391" s="38"/>
      <c r="F2391" s="38" t="s">
        <v>5415</v>
      </c>
      <c r="G2391" s="38"/>
      <c r="H2391" s="38"/>
      <c r="I2391" s="44">
        <v>5.04</v>
      </c>
      <c r="J2391" s="16" t="s">
        <v>130</v>
      </c>
      <c r="N2391" s="136" t="s">
        <v>263</v>
      </c>
      <c r="O2391" s="137">
        <v>517</v>
      </c>
    </row>
    <row r="2392" spans="1:15" ht="15" customHeight="1">
      <c r="A2392" s="15" t="str">
        <f t="shared" si="49"/>
        <v>N</v>
      </c>
      <c r="B2392" s="35"/>
      <c r="C2392" s="38" t="s">
        <v>1386</v>
      </c>
      <c r="D2392" s="38" t="s">
        <v>5416</v>
      </c>
      <c r="E2392" s="38"/>
      <c r="F2392" s="38" t="s">
        <v>5417</v>
      </c>
      <c r="G2392" s="38"/>
      <c r="H2392" s="38"/>
      <c r="I2392" s="44">
        <v>4.74</v>
      </c>
      <c r="J2392" s="16" t="s">
        <v>130</v>
      </c>
      <c r="N2392" s="136" t="s">
        <v>264</v>
      </c>
      <c r="O2392" s="137">
        <v>518</v>
      </c>
    </row>
    <row r="2393" spans="1:15" ht="15" customHeight="1">
      <c r="A2393" s="15" t="str">
        <f t="shared" si="49"/>
        <v>N</v>
      </c>
      <c r="B2393" s="35"/>
      <c r="C2393" s="38" t="s">
        <v>1386</v>
      </c>
      <c r="D2393" s="38" t="s">
        <v>5418</v>
      </c>
      <c r="E2393" s="38"/>
      <c r="F2393" s="38" t="s">
        <v>5419</v>
      </c>
      <c r="G2393" s="38"/>
      <c r="H2393" s="38"/>
      <c r="I2393" s="44">
        <v>99.03</v>
      </c>
      <c r="J2393" s="16" t="s">
        <v>130</v>
      </c>
      <c r="N2393" s="136" t="s">
        <v>265</v>
      </c>
      <c r="O2393" s="137">
        <v>519</v>
      </c>
    </row>
    <row r="2394" spans="1:15" ht="15" customHeight="1">
      <c r="A2394" s="15" t="str">
        <f t="shared" si="49"/>
        <v>N</v>
      </c>
      <c r="B2394" s="35"/>
      <c r="C2394" s="38" t="s">
        <v>1386</v>
      </c>
      <c r="D2394" s="38" t="s">
        <v>5420</v>
      </c>
      <c r="E2394" s="38"/>
      <c r="F2394" s="38" t="s">
        <v>5421</v>
      </c>
      <c r="G2394" s="38"/>
      <c r="H2394" s="38"/>
      <c r="I2394" s="44">
        <v>28.59</v>
      </c>
      <c r="J2394" s="16" t="s">
        <v>130</v>
      </c>
      <c r="N2394" s="136" t="s">
        <v>266</v>
      </c>
      <c r="O2394" s="137">
        <v>520</v>
      </c>
    </row>
    <row r="2395" spans="1:15" ht="15" customHeight="1">
      <c r="A2395" s="15" t="str">
        <f t="shared" si="49"/>
        <v>N</v>
      </c>
      <c r="B2395" s="35"/>
      <c r="C2395" s="38" t="s">
        <v>1386</v>
      </c>
      <c r="D2395" s="38" t="s">
        <v>5422</v>
      </c>
      <c r="E2395" s="38"/>
      <c r="F2395" s="38" t="s">
        <v>5423</v>
      </c>
      <c r="G2395" s="38"/>
      <c r="H2395" s="38"/>
      <c r="I2395" s="44">
        <v>23.45</v>
      </c>
      <c r="J2395" s="16" t="s">
        <v>130</v>
      </c>
      <c r="N2395" s="136" t="s">
        <v>267</v>
      </c>
      <c r="O2395" s="137">
        <v>521</v>
      </c>
    </row>
    <row r="2396" spans="1:15" ht="15" customHeight="1">
      <c r="A2396" s="15" t="str">
        <f t="shared" si="49"/>
        <v>N</v>
      </c>
      <c r="B2396" s="35"/>
      <c r="C2396" s="38" t="s">
        <v>1386</v>
      </c>
      <c r="D2396" s="38" t="s">
        <v>5424</v>
      </c>
      <c r="E2396" s="38"/>
      <c r="F2396" s="38" t="s">
        <v>5425</v>
      </c>
      <c r="G2396" s="38"/>
      <c r="H2396" s="38"/>
      <c r="I2396" s="44">
        <v>1.68</v>
      </c>
      <c r="J2396" s="16" t="s">
        <v>130</v>
      </c>
      <c r="N2396" s="136" t="s">
        <v>268</v>
      </c>
      <c r="O2396" s="137">
        <v>522</v>
      </c>
    </row>
    <row r="2397" spans="1:15" ht="15" customHeight="1">
      <c r="A2397" s="15" t="str">
        <f t="shared" si="49"/>
        <v>N</v>
      </c>
      <c r="B2397" s="35"/>
      <c r="C2397" s="38" t="s">
        <v>1386</v>
      </c>
      <c r="D2397" s="38" t="s">
        <v>5426</v>
      </c>
      <c r="E2397" s="38"/>
      <c r="F2397" s="38" t="s">
        <v>5427</v>
      </c>
      <c r="G2397" s="38"/>
      <c r="H2397" s="38"/>
      <c r="I2397" s="44">
        <v>37.909999999999997</v>
      </c>
      <c r="J2397" s="16" t="s">
        <v>130</v>
      </c>
      <c r="N2397" s="136" t="s">
        <v>269</v>
      </c>
      <c r="O2397" s="137">
        <v>523</v>
      </c>
    </row>
    <row r="2398" spans="1:15" ht="15" customHeight="1">
      <c r="A2398" s="15" t="str">
        <f t="shared" si="49"/>
        <v>N</v>
      </c>
      <c r="B2398" s="35"/>
      <c r="C2398" s="38" t="s">
        <v>1386</v>
      </c>
      <c r="D2398" s="38" t="s">
        <v>5428</v>
      </c>
      <c r="E2398" s="38"/>
      <c r="F2398" s="38" t="s">
        <v>5429</v>
      </c>
      <c r="G2398" s="38"/>
      <c r="H2398" s="38"/>
      <c r="I2398" s="44">
        <v>38.53</v>
      </c>
      <c r="J2398" s="16" t="s">
        <v>130</v>
      </c>
      <c r="N2398" s="136" t="s">
        <v>270</v>
      </c>
      <c r="O2398" s="137">
        <v>524</v>
      </c>
    </row>
    <row r="2399" spans="1:15" ht="15" customHeight="1">
      <c r="A2399" s="15" t="str">
        <f t="shared" si="49"/>
        <v>N</v>
      </c>
      <c r="B2399" s="35"/>
      <c r="C2399" s="38" t="s">
        <v>1386</v>
      </c>
      <c r="D2399" s="38" t="s">
        <v>5430</v>
      </c>
      <c r="E2399" s="38"/>
      <c r="F2399" s="38" t="s">
        <v>5431</v>
      </c>
      <c r="G2399" s="38"/>
      <c r="H2399" s="38"/>
      <c r="I2399" s="44">
        <v>86.46</v>
      </c>
      <c r="J2399" s="16" t="s">
        <v>130</v>
      </c>
      <c r="N2399" s="136" t="s">
        <v>271</v>
      </c>
      <c r="O2399" s="137">
        <v>525</v>
      </c>
    </row>
    <row r="2400" spans="1:15" ht="15" customHeight="1">
      <c r="A2400" s="15" t="str">
        <f t="shared" si="49"/>
        <v>N</v>
      </c>
      <c r="B2400" s="35"/>
      <c r="C2400" s="38" t="s">
        <v>1386</v>
      </c>
      <c r="D2400" s="38" t="s">
        <v>5432</v>
      </c>
      <c r="E2400" s="38"/>
      <c r="F2400" s="38" t="s">
        <v>5433</v>
      </c>
      <c r="G2400" s="38"/>
      <c r="H2400" s="38"/>
      <c r="I2400" s="44">
        <v>40.57</v>
      </c>
      <c r="J2400" s="16" t="s">
        <v>130</v>
      </c>
      <c r="N2400" s="136" t="s">
        <v>272</v>
      </c>
      <c r="O2400" s="137">
        <v>526</v>
      </c>
    </row>
    <row r="2401" spans="1:15" ht="15" customHeight="1">
      <c r="A2401" s="15" t="str">
        <f t="shared" si="49"/>
        <v>N</v>
      </c>
      <c r="B2401" s="35"/>
      <c r="C2401" s="38" t="s">
        <v>1386</v>
      </c>
      <c r="D2401" s="38" t="s">
        <v>5434</v>
      </c>
      <c r="E2401" s="38"/>
      <c r="F2401" s="38" t="s">
        <v>5435</v>
      </c>
      <c r="G2401" s="38"/>
      <c r="H2401" s="38"/>
      <c r="I2401" s="44">
        <v>0.83</v>
      </c>
      <c r="J2401" s="16" t="s">
        <v>130</v>
      </c>
      <c r="N2401" s="136" t="s">
        <v>273</v>
      </c>
      <c r="O2401" s="137">
        <v>527</v>
      </c>
    </row>
    <row r="2402" spans="1:15" ht="15" customHeight="1">
      <c r="A2402" s="15" t="str">
        <f t="shared" si="49"/>
        <v>N</v>
      </c>
      <c r="B2402" s="35"/>
      <c r="C2402" s="38" t="s">
        <v>1386</v>
      </c>
      <c r="D2402" s="38" t="s">
        <v>10305</v>
      </c>
      <c r="E2402" s="38"/>
      <c r="F2402" s="38" t="s">
        <v>10306</v>
      </c>
      <c r="G2402" s="38"/>
      <c r="H2402" s="38"/>
      <c r="I2402" s="44">
        <v>1.68</v>
      </c>
      <c r="J2402" s="16" t="s">
        <v>130</v>
      </c>
      <c r="N2402" s="136" t="s">
        <v>274</v>
      </c>
      <c r="O2402" s="137">
        <v>528</v>
      </c>
    </row>
    <row r="2403" spans="1:15" ht="15" customHeight="1">
      <c r="A2403" s="15" t="str">
        <f t="shared" si="49"/>
        <v>N</v>
      </c>
      <c r="B2403" s="35"/>
      <c r="C2403" s="38" t="s">
        <v>1386</v>
      </c>
      <c r="D2403" s="38" t="s">
        <v>5436</v>
      </c>
      <c r="E2403" s="38"/>
      <c r="F2403" s="38" t="s">
        <v>5437</v>
      </c>
      <c r="G2403" s="38"/>
      <c r="H2403" s="38"/>
      <c r="I2403" s="44">
        <v>5.04</v>
      </c>
      <c r="J2403" s="16" t="s">
        <v>130</v>
      </c>
      <c r="N2403" s="136" t="s">
        <v>275</v>
      </c>
      <c r="O2403" s="137">
        <v>529</v>
      </c>
    </row>
    <row r="2404" spans="1:15" ht="15" customHeight="1">
      <c r="A2404" s="15" t="str">
        <f t="shared" si="49"/>
        <v>N</v>
      </c>
      <c r="B2404" s="35"/>
      <c r="C2404" s="38" t="s">
        <v>1386</v>
      </c>
      <c r="D2404" s="38" t="s">
        <v>5438</v>
      </c>
      <c r="E2404" s="38"/>
      <c r="F2404" s="38" t="s">
        <v>5439</v>
      </c>
      <c r="G2404" s="38"/>
      <c r="H2404" s="38"/>
      <c r="I2404" s="44">
        <v>5.04</v>
      </c>
      <c r="J2404" s="16" t="s">
        <v>130</v>
      </c>
      <c r="N2404" s="136" t="s">
        <v>276</v>
      </c>
      <c r="O2404" s="137">
        <v>530</v>
      </c>
    </row>
    <row r="2405" spans="1:15" ht="15" customHeight="1">
      <c r="A2405" s="15" t="str">
        <f t="shared" si="49"/>
        <v>N</v>
      </c>
      <c r="B2405" s="35"/>
      <c r="C2405" s="38" t="s">
        <v>1386</v>
      </c>
      <c r="D2405" s="38" t="s">
        <v>5440</v>
      </c>
      <c r="E2405" s="38"/>
      <c r="F2405" s="38" t="s">
        <v>5441</v>
      </c>
      <c r="G2405" s="38"/>
      <c r="H2405" s="38"/>
      <c r="I2405" s="44">
        <v>45.48</v>
      </c>
      <c r="J2405" s="16" t="s">
        <v>130</v>
      </c>
      <c r="N2405" s="138" t="s">
        <v>589</v>
      </c>
      <c r="O2405" s="139">
        <v>531</v>
      </c>
    </row>
    <row r="2406" spans="1:15" ht="15" customHeight="1">
      <c r="A2406" s="15" t="str">
        <f t="shared" si="49"/>
        <v>N</v>
      </c>
      <c r="B2406" s="35"/>
      <c r="C2406" s="38" t="s">
        <v>1386</v>
      </c>
      <c r="D2406" s="38" t="s">
        <v>5442</v>
      </c>
      <c r="E2406" s="38"/>
      <c r="F2406" s="38" t="s">
        <v>5443</v>
      </c>
      <c r="G2406" s="38"/>
      <c r="H2406" s="38"/>
      <c r="I2406" s="44">
        <v>0.64</v>
      </c>
      <c r="J2406" s="16" t="s">
        <v>130</v>
      </c>
      <c r="N2406" s="140" t="s">
        <v>277</v>
      </c>
      <c r="O2406" s="137">
        <v>532</v>
      </c>
    </row>
    <row r="2407" spans="1:15" ht="15" customHeight="1">
      <c r="A2407" s="15" t="str">
        <f t="shared" si="49"/>
        <v>N</v>
      </c>
      <c r="B2407" s="35"/>
      <c r="C2407" s="38" t="s">
        <v>1386</v>
      </c>
      <c r="D2407" s="38" t="s">
        <v>5444</v>
      </c>
      <c r="E2407" s="38"/>
      <c r="F2407" s="38" t="s">
        <v>5445</v>
      </c>
      <c r="G2407" s="38"/>
      <c r="H2407" s="38"/>
      <c r="I2407" s="44">
        <v>56.37</v>
      </c>
      <c r="J2407" s="16" t="s">
        <v>130</v>
      </c>
      <c r="N2407" s="136" t="s">
        <v>278</v>
      </c>
      <c r="O2407" s="137">
        <v>533</v>
      </c>
    </row>
    <row r="2408" spans="1:15" ht="15" customHeight="1">
      <c r="A2408" s="15" t="str">
        <f t="shared" si="49"/>
        <v>N</v>
      </c>
      <c r="B2408" s="35"/>
      <c r="C2408" s="38" t="s">
        <v>1386</v>
      </c>
      <c r="D2408" s="38" t="s">
        <v>5446</v>
      </c>
      <c r="E2408" s="38"/>
      <c r="F2408" s="38" t="s">
        <v>5447</v>
      </c>
      <c r="G2408" s="38"/>
      <c r="H2408" s="38"/>
      <c r="I2408" s="44">
        <v>31.46</v>
      </c>
      <c r="J2408" s="16" t="s">
        <v>130</v>
      </c>
      <c r="N2408" s="136" t="s">
        <v>279</v>
      </c>
      <c r="O2408" s="137">
        <v>534</v>
      </c>
    </row>
    <row r="2409" spans="1:15" ht="15" customHeight="1">
      <c r="A2409" s="15" t="str">
        <f t="shared" si="49"/>
        <v>N</v>
      </c>
      <c r="B2409" s="35"/>
      <c r="C2409" s="38" t="s">
        <v>1386</v>
      </c>
      <c r="D2409" s="38" t="s">
        <v>5448</v>
      </c>
      <c r="E2409" s="38"/>
      <c r="F2409" s="38" t="s">
        <v>5449</v>
      </c>
      <c r="G2409" s="38"/>
      <c r="H2409" s="38"/>
      <c r="I2409" s="44">
        <v>11.74</v>
      </c>
      <c r="J2409" s="16" t="s">
        <v>130</v>
      </c>
      <c r="N2409" s="136" t="s">
        <v>280</v>
      </c>
      <c r="O2409" s="137">
        <v>535</v>
      </c>
    </row>
    <row r="2410" spans="1:15" ht="15" customHeight="1">
      <c r="A2410" s="15" t="str">
        <f t="shared" si="49"/>
        <v>N</v>
      </c>
      <c r="B2410" s="35"/>
      <c r="C2410" s="38" t="s">
        <v>1386</v>
      </c>
      <c r="D2410" s="38" t="s">
        <v>5450</v>
      </c>
      <c r="E2410" s="38"/>
      <c r="F2410" s="38" t="s">
        <v>5451</v>
      </c>
      <c r="G2410" s="38"/>
      <c r="H2410" s="38"/>
      <c r="I2410" s="44">
        <v>2.4700000000000002</v>
      </c>
      <c r="J2410" s="16" t="s">
        <v>130</v>
      </c>
      <c r="N2410" s="136" t="s">
        <v>281</v>
      </c>
      <c r="O2410" s="137">
        <v>536</v>
      </c>
    </row>
    <row r="2411" spans="1:15" ht="15" customHeight="1">
      <c r="A2411" s="15" t="str">
        <f t="shared" si="49"/>
        <v>N</v>
      </c>
      <c r="B2411" s="35"/>
      <c r="C2411" s="38" t="s">
        <v>1386</v>
      </c>
      <c r="D2411" s="38" t="s">
        <v>5452</v>
      </c>
      <c r="E2411" s="38"/>
      <c r="F2411" s="38" t="s">
        <v>5453</v>
      </c>
      <c r="G2411" s="38"/>
      <c r="H2411" s="38"/>
      <c r="I2411" s="44">
        <v>6.2</v>
      </c>
      <c r="J2411" s="16" t="s">
        <v>130</v>
      </c>
      <c r="N2411" s="140" t="s">
        <v>282</v>
      </c>
      <c r="O2411" s="137">
        <v>537</v>
      </c>
    </row>
    <row r="2412" spans="1:15" ht="15" customHeight="1">
      <c r="A2412" s="15" t="str">
        <f t="shared" si="49"/>
        <v>N</v>
      </c>
      <c r="B2412" s="35"/>
      <c r="C2412" s="38" t="s">
        <v>1386</v>
      </c>
      <c r="D2412" s="38" t="s">
        <v>5454</v>
      </c>
      <c r="E2412" s="38"/>
      <c r="F2412" s="38" t="s">
        <v>5455</v>
      </c>
      <c r="G2412" s="38"/>
      <c r="H2412" s="38"/>
      <c r="I2412" s="44">
        <v>5.04</v>
      </c>
      <c r="J2412" s="16" t="s">
        <v>130</v>
      </c>
      <c r="N2412" s="140" t="s">
        <v>283</v>
      </c>
      <c r="O2412" s="137">
        <v>538</v>
      </c>
    </row>
    <row r="2413" spans="1:15" ht="15" customHeight="1">
      <c r="A2413" s="15" t="str">
        <f t="shared" si="49"/>
        <v>N</v>
      </c>
      <c r="B2413" s="35"/>
      <c r="C2413" s="38" t="s">
        <v>1386</v>
      </c>
      <c r="D2413" s="38" t="s">
        <v>5456</v>
      </c>
      <c r="E2413" s="38"/>
      <c r="F2413" s="38" t="s">
        <v>5457</v>
      </c>
      <c r="G2413" s="38"/>
      <c r="H2413" s="38"/>
      <c r="I2413" s="44">
        <v>12.19</v>
      </c>
      <c r="J2413" s="16" t="s">
        <v>130</v>
      </c>
      <c r="N2413" s="136" t="s">
        <v>284</v>
      </c>
      <c r="O2413" s="137">
        <v>539</v>
      </c>
    </row>
    <row r="2414" spans="1:15" ht="15" customHeight="1">
      <c r="A2414" s="15" t="str">
        <f t="shared" si="49"/>
        <v>N</v>
      </c>
      <c r="B2414" s="35"/>
      <c r="C2414" s="38" t="s">
        <v>1386</v>
      </c>
      <c r="D2414" s="38" t="s">
        <v>5458</v>
      </c>
      <c r="E2414" s="38"/>
      <c r="F2414" s="38" t="s">
        <v>5459</v>
      </c>
      <c r="G2414" s="38"/>
      <c r="H2414" s="38"/>
      <c r="I2414" s="44">
        <v>8.4</v>
      </c>
      <c r="J2414" s="16" t="s">
        <v>130</v>
      </c>
      <c r="N2414" s="136" t="s">
        <v>285</v>
      </c>
      <c r="O2414" s="137">
        <v>540</v>
      </c>
    </row>
    <row r="2415" spans="1:15" ht="15" customHeight="1">
      <c r="A2415" s="15" t="str">
        <f t="shared" si="49"/>
        <v>N</v>
      </c>
      <c r="B2415" s="35"/>
      <c r="C2415" s="38" t="s">
        <v>1386</v>
      </c>
      <c r="D2415" s="38" t="s">
        <v>5460</v>
      </c>
      <c r="E2415" s="38"/>
      <c r="F2415" s="38" t="s">
        <v>5461</v>
      </c>
      <c r="G2415" s="38"/>
      <c r="H2415" s="38"/>
      <c r="I2415" s="44">
        <v>4.96</v>
      </c>
      <c r="J2415" s="16" t="s">
        <v>130</v>
      </c>
      <c r="N2415" s="136" t="s">
        <v>286</v>
      </c>
      <c r="O2415" s="137">
        <v>541</v>
      </c>
    </row>
    <row r="2416" spans="1:15" ht="15" customHeight="1">
      <c r="A2416" s="15" t="str">
        <f t="shared" si="49"/>
        <v>N</v>
      </c>
      <c r="B2416" s="35"/>
      <c r="C2416" s="38" t="s">
        <v>1386</v>
      </c>
      <c r="D2416" s="38" t="s">
        <v>5462</v>
      </c>
      <c r="E2416" s="38"/>
      <c r="F2416" s="38" t="s">
        <v>5463</v>
      </c>
      <c r="G2416" s="38"/>
      <c r="H2416" s="38"/>
      <c r="I2416" s="44">
        <v>3.51</v>
      </c>
      <c r="J2416" s="16" t="s">
        <v>130</v>
      </c>
      <c r="N2416" s="136" t="s">
        <v>287</v>
      </c>
      <c r="O2416" s="137">
        <v>542</v>
      </c>
    </row>
    <row r="2417" spans="1:15" ht="15" customHeight="1">
      <c r="A2417" s="15" t="str">
        <f t="shared" si="49"/>
        <v>N</v>
      </c>
      <c r="B2417" s="35"/>
      <c r="C2417" s="38" t="s">
        <v>1386</v>
      </c>
      <c r="D2417" s="38" t="s">
        <v>5464</v>
      </c>
      <c r="E2417" s="38"/>
      <c r="F2417" s="38" t="s">
        <v>5465</v>
      </c>
      <c r="G2417" s="38"/>
      <c r="H2417" s="38"/>
      <c r="I2417" s="44">
        <v>5.04</v>
      </c>
      <c r="J2417" s="16" t="s">
        <v>130</v>
      </c>
      <c r="N2417" s="141" t="s">
        <v>288</v>
      </c>
      <c r="O2417" s="142">
        <v>543</v>
      </c>
    </row>
    <row r="2418" spans="1:15" ht="15" customHeight="1">
      <c r="A2418" s="15" t="str">
        <f t="shared" si="49"/>
        <v>N</v>
      </c>
      <c r="B2418" s="35"/>
      <c r="C2418" s="38" t="s">
        <v>1386</v>
      </c>
      <c r="D2418" s="38" t="s">
        <v>5466</v>
      </c>
      <c r="E2418" s="38"/>
      <c r="F2418" s="38" t="s">
        <v>5467</v>
      </c>
      <c r="G2418" s="38"/>
      <c r="H2418" s="38"/>
      <c r="I2418" s="44">
        <v>70.27</v>
      </c>
      <c r="J2418" s="16" t="s">
        <v>130</v>
      </c>
      <c r="N2418" s="136" t="s">
        <v>289</v>
      </c>
      <c r="O2418" s="137">
        <v>544</v>
      </c>
    </row>
    <row r="2419" spans="1:15" ht="15" customHeight="1">
      <c r="A2419" s="15" t="str">
        <f t="shared" si="49"/>
        <v>N</v>
      </c>
      <c r="B2419" s="35"/>
      <c r="C2419" s="38" t="s">
        <v>1386</v>
      </c>
      <c r="D2419" s="38" t="s">
        <v>5468</v>
      </c>
      <c r="E2419" s="38"/>
      <c r="F2419" s="38" t="s">
        <v>5469</v>
      </c>
      <c r="G2419" s="38"/>
      <c r="H2419" s="38"/>
      <c r="I2419" s="44">
        <v>114.23</v>
      </c>
      <c r="J2419" s="16" t="s">
        <v>130</v>
      </c>
      <c r="N2419" s="136" t="s">
        <v>290</v>
      </c>
      <c r="O2419" s="137">
        <v>545</v>
      </c>
    </row>
    <row r="2420" spans="1:15" ht="15" customHeight="1">
      <c r="A2420" s="15" t="str">
        <f t="shared" si="49"/>
        <v>N</v>
      </c>
      <c r="B2420" s="35"/>
      <c r="C2420" s="38" t="s">
        <v>1386</v>
      </c>
      <c r="D2420" s="38" t="s">
        <v>5470</v>
      </c>
      <c r="E2420" s="38"/>
      <c r="F2420" s="38" t="s">
        <v>5471</v>
      </c>
      <c r="G2420" s="38"/>
      <c r="H2420" s="38"/>
      <c r="I2420" s="44">
        <v>2.82</v>
      </c>
      <c r="J2420" s="16" t="s">
        <v>130</v>
      </c>
      <c r="N2420" s="136" t="s">
        <v>291</v>
      </c>
      <c r="O2420" s="137">
        <v>546</v>
      </c>
    </row>
    <row r="2421" spans="1:15" ht="15" customHeight="1">
      <c r="A2421" s="15" t="str">
        <f t="shared" si="49"/>
        <v>N</v>
      </c>
      <c r="B2421" s="35"/>
      <c r="C2421" s="38" t="s">
        <v>1386</v>
      </c>
      <c r="D2421" s="38" t="s">
        <v>5472</v>
      </c>
      <c r="E2421" s="38"/>
      <c r="F2421" s="38" t="s">
        <v>5473</v>
      </c>
      <c r="G2421" s="38"/>
      <c r="H2421" s="38"/>
      <c r="I2421" s="44">
        <v>22.56</v>
      </c>
      <c r="J2421" s="16" t="s">
        <v>130</v>
      </c>
      <c r="N2421" s="136" t="s">
        <v>292</v>
      </c>
      <c r="O2421" s="137">
        <v>547</v>
      </c>
    </row>
    <row r="2422" spans="1:15" ht="15" customHeight="1">
      <c r="A2422" s="15" t="str">
        <f t="shared" si="49"/>
        <v>N</v>
      </c>
      <c r="B2422" s="35"/>
      <c r="C2422" s="38" t="s">
        <v>1386</v>
      </c>
      <c r="D2422" s="38" t="s">
        <v>5474</v>
      </c>
      <c r="E2422" s="38"/>
      <c r="F2422" s="38" t="s">
        <v>5475</v>
      </c>
      <c r="G2422" s="38"/>
      <c r="H2422" s="38"/>
      <c r="I2422" s="44">
        <v>15.13</v>
      </c>
      <c r="J2422" s="16" t="s">
        <v>130</v>
      </c>
      <c r="N2422" s="136" t="s">
        <v>293</v>
      </c>
      <c r="O2422" s="137">
        <v>548</v>
      </c>
    </row>
    <row r="2423" spans="1:15" ht="15" customHeight="1">
      <c r="A2423" s="15" t="str">
        <f t="shared" si="49"/>
        <v>N</v>
      </c>
      <c r="B2423" s="35"/>
      <c r="C2423" s="38" t="s">
        <v>1386</v>
      </c>
      <c r="D2423" s="38" t="s">
        <v>5476</v>
      </c>
      <c r="E2423" s="38"/>
      <c r="F2423" s="38" t="s">
        <v>5477</v>
      </c>
      <c r="G2423" s="38"/>
      <c r="H2423" s="38"/>
      <c r="I2423" s="44">
        <v>0.97</v>
      </c>
      <c r="J2423" s="16" t="s">
        <v>130</v>
      </c>
      <c r="N2423" s="136" t="s">
        <v>294</v>
      </c>
      <c r="O2423" s="137">
        <v>549</v>
      </c>
    </row>
    <row r="2424" spans="1:15" ht="15" customHeight="1">
      <c r="A2424" s="15" t="str">
        <f t="shared" si="49"/>
        <v>N</v>
      </c>
      <c r="B2424" s="35"/>
      <c r="C2424" s="38" t="s">
        <v>1386</v>
      </c>
      <c r="D2424" s="38" t="s">
        <v>5478</v>
      </c>
      <c r="E2424" s="38"/>
      <c r="F2424" s="38" t="s">
        <v>5479</v>
      </c>
      <c r="G2424" s="38"/>
      <c r="H2424" s="38"/>
      <c r="I2424" s="44">
        <v>20.76</v>
      </c>
      <c r="J2424" s="16" t="s">
        <v>130</v>
      </c>
      <c r="N2424" s="136" t="s">
        <v>295</v>
      </c>
      <c r="O2424" s="137">
        <v>553</v>
      </c>
    </row>
    <row r="2425" spans="1:15" ht="15" customHeight="1">
      <c r="A2425" s="15" t="str">
        <f t="shared" si="49"/>
        <v>N</v>
      </c>
      <c r="B2425" s="35"/>
      <c r="C2425" s="38" t="s">
        <v>1386</v>
      </c>
      <c r="D2425" s="38" t="s">
        <v>5480</v>
      </c>
      <c r="E2425" s="38"/>
      <c r="F2425" s="38" t="s">
        <v>5481</v>
      </c>
      <c r="G2425" s="38"/>
      <c r="H2425" s="38"/>
      <c r="I2425" s="44">
        <v>70.540000000000006</v>
      </c>
      <c r="J2425" s="16" t="s">
        <v>130</v>
      </c>
      <c r="N2425" s="136" t="s">
        <v>296</v>
      </c>
      <c r="O2425" s="137">
        <v>554</v>
      </c>
    </row>
    <row r="2426" spans="1:15" ht="15" customHeight="1">
      <c r="A2426" s="15" t="str">
        <f t="shared" si="49"/>
        <v>N</v>
      </c>
      <c r="B2426" s="35"/>
      <c r="C2426" s="38" t="s">
        <v>1386</v>
      </c>
      <c r="D2426" s="38" t="s">
        <v>10307</v>
      </c>
      <c r="E2426" s="38"/>
      <c r="F2426" s="38" t="s">
        <v>10308</v>
      </c>
      <c r="G2426" s="38"/>
      <c r="H2426" s="38"/>
      <c r="I2426" s="44">
        <v>15.12</v>
      </c>
      <c r="J2426" s="16" t="s">
        <v>130</v>
      </c>
      <c r="N2426" s="136" t="s">
        <v>297</v>
      </c>
      <c r="O2426" s="137">
        <v>555</v>
      </c>
    </row>
    <row r="2427" spans="1:15" ht="15" customHeight="1">
      <c r="A2427" s="15" t="str">
        <f t="shared" ref="A2427:A2490" si="50">IFERROR((VLOOKUP(J2427,N:O,2,0)),0)</f>
        <v>N</v>
      </c>
      <c r="B2427" s="35"/>
      <c r="C2427" s="38" t="s">
        <v>1386</v>
      </c>
      <c r="D2427" s="38" t="s">
        <v>5482</v>
      </c>
      <c r="E2427" s="38"/>
      <c r="F2427" s="38" t="s">
        <v>5483</v>
      </c>
      <c r="G2427" s="38"/>
      <c r="H2427" s="38"/>
      <c r="I2427" s="44">
        <v>5.46</v>
      </c>
      <c r="J2427" s="16" t="s">
        <v>130</v>
      </c>
      <c r="N2427" s="136" t="s">
        <v>298</v>
      </c>
      <c r="O2427" s="137">
        <v>556</v>
      </c>
    </row>
    <row r="2428" spans="1:15" ht="15" customHeight="1">
      <c r="A2428" s="15" t="str">
        <f t="shared" si="50"/>
        <v>N</v>
      </c>
      <c r="B2428" s="35"/>
      <c r="C2428" s="38" t="s">
        <v>1386</v>
      </c>
      <c r="D2428" s="38" t="s">
        <v>5484</v>
      </c>
      <c r="E2428" s="38"/>
      <c r="F2428" s="38" t="s">
        <v>5485</v>
      </c>
      <c r="G2428" s="38"/>
      <c r="H2428" s="38"/>
      <c r="I2428" s="44">
        <v>5.94</v>
      </c>
      <c r="J2428" s="16" t="s">
        <v>130</v>
      </c>
      <c r="N2428" s="141" t="s">
        <v>299</v>
      </c>
      <c r="O2428" s="137">
        <v>557</v>
      </c>
    </row>
    <row r="2429" spans="1:15" ht="15" customHeight="1">
      <c r="A2429" s="15" t="str">
        <f t="shared" si="50"/>
        <v>N</v>
      </c>
      <c r="B2429" s="35"/>
      <c r="C2429" s="38" t="s">
        <v>1386</v>
      </c>
      <c r="D2429" s="38" t="s">
        <v>5486</v>
      </c>
      <c r="E2429" s="38"/>
      <c r="F2429" s="38" t="s">
        <v>5487</v>
      </c>
      <c r="G2429" s="38"/>
      <c r="H2429" s="38"/>
      <c r="I2429" s="44">
        <v>5.04</v>
      </c>
      <c r="J2429" s="16" t="s">
        <v>130</v>
      </c>
      <c r="N2429" s="141" t="s">
        <v>300</v>
      </c>
      <c r="O2429" s="137">
        <v>558</v>
      </c>
    </row>
    <row r="2430" spans="1:15" ht="15" customHeight="1">
      <c r="A2430" s="15" t="str">
        <f t="shared" si="50"/>
        <v>N</v>
      </c>
      <c r="B2430" s="35"/>
      <c r="C2430" s="38" t="s">
        <v>1386</v>
      </c>
      <c r="D2430" s="38" t="s">
        <v>5488</v>
      </c>
      <c r="E2430" s="38"/>
      <c r="F2430" s="38" t="s">
        <v>5489</v>
      </c>
      <c r="G2430" s="38"/>
      <c r="H2430" s="38"/>
      <c r="I2430" s="44">
        <v>5.35</v>
      </c>
      <c r="J2430" s="16" t="s">
        <v>130</v>
      </c>
      <c r="N2430" s="136" t="s">
        <v>301</v>
      </c>
      <c r="O2430" s="137">
        <v>559</v>
      </c>
    </row>
    <row r="2431" spans="1:15" ht="15" customHeight="1">
      <c r="A2431" s="15" t="str">
        <f t="shared" si="50"/>
        <v>N</v>
      </c>
      <c r="B2431" s="35"/>
      <c r="C2431" s="38" t="s">
        <v>1386</v>
      </c>
      <c r="D2431" s="38" t="s">
        <v>5490</v>
      </c>
      <c r="E2431" s="38"/>
      <c r="F2431" s="38" t="s">
        <v>5491</v>
      </c>
      <c r="G2431" s="38"/>
      <c r="H2431" s="38"/>
      <c r="I2431" s="44">
        <v>10.32</v>
      </c>
      <c r="J2431" s="16" t="s">
        <v>130</v>
      </c>
      <c r="N2431" s="136" t="s">
        <v>302</v>
      </c>
      <c r="O2431" s="137">
        <v>560</v>
      </c>
    </row>
    <row r="2432" spans="1:15" ht="15" customHeight="1">
      <c r="A2432" s="15" t="str">
        <f t="shared" si="50"/>
        <v>N</v>
      </c>
      <c r="B2432" s="35"/>
      <c r="C2432" s="38" t="s">
        <v>1386</v>
      </c>
      <c r="D2432" s="38" t="s">
        <v>5492</v>
      </c>
      <c r="E2432" s="38"/>
      <c r="F2432" s="38" t="s">
        <v>5493</v>
      </c>
      <c r="G2432" s="38"/>
      <c r="H2432" s="38"/>
      <c r="I2432" s="44">
        <v>5.04</v>
      </c>
      <c r="J2432" s="16" t="s">
        <v>130</v>
      </c>
      <c r="N2432" s="136" t="s">
        <v>303</v>
      </c>
      <c r="O2432" s="137">
        <v>561</v>
      </c>
    </row>
    <row r="2433" spans="1:15" ht="15" customHeight="1">
      <c r="A2433" s="15" t="str">
        <f t="shared" si="50"/>
        <v>N</v>
      </c>
      <c r="B2433" s="35"/>
      <c r="C2433" s="38" t="s">
        <v>1386</v>
      </c>
      <c r="D2433" s="38" t="s">
        <v>5494</v>
      </c>
      <c r="E2433" s="38"/>
      <c r="F2433" s="38" t="s">
        <v>5495</v>
      </c>
      <c r="G2433" s="38"/>
      <c r="H2433" s="38"/>
      <c r="I2433" s="44">
        <v>28.13</v>
      </c>
      <c r="J2433" s="16" t="s">
        <v>130</v>
      </c>
      <c r="N2433" s="136" t="s">
        <v>304</v>
      </c>
      <c r="O2433" s="137">
        <v>562</v>
      </c>
    </row>
    <row r="2434" spans="1:15" ht="15" customHeight="1">
      <c r="A2434" s="15" t="str">
        <f t="shared" si="50"/>
        <v>N</v>
      </c>
      <c r="B2434" s="35"/>
      <c r="C2434" s="38" t="s">
        <v>1386</v>
      </c>
      <c r="D2434" s="38" t="s">
        <v>5496</v>
      </c>
      <c r="E2434" s="38"/>
      <c r="F2434" s="38" t="s">
        <v>5497</v>
      </c>
      <c r="G2434" s="38"/>
      <c r="H2434" s="38"/>
      <c r="I2434" s="44">
        <v>17.989999999999998</v>
      </c>
      <c r="J2434" s="16" t="s">
        <v>130</v>
      </c>
      <c r="N2434" s="140" t="s">
        <v>305</v>
      </c>
      <c r="O2434" s="137">
        <v>563</v>
      </c>
    </row>
    <row r="2435" spans="1:15" ht="15" customHeight="1">
      <c r="A2435" s="15" t="str">
        <f t="shared" si="50"/>
        <v>N</v>
      </c>
      <c r="B2435" s="35"/>
      <c r="C2435" s="38" t="s">
        <v>1386</v>
      </c>
      <c r="D2435" s="38" t="s">
        <v>5498</v>
      </c>
      <c r="E2435" s="38"/>
      <c r="F2435" s="38" t="s">
        <v>5499</v>
      </c>
      <c r="G2435" s="38"/>
      <c r="H2435" s="38"/>
      <c r="I2435" s="44">
        <v>1.68</v>
      </c>
      <c r="J2435" s="16" t="s">
        <v>130</v>
      </c>
      <c r="N2435" s="140" t="s">
        <v>306</v>
      </c>
      <c r="O2435" s="137">
        <v>564</v>
      </c>
    </row>
    <row r="2436" spans="1:15" ht="15" customHeight="1">
      <c r="A2436" s="15" t="str">
        <f t="shared" si="50"/>
        <v>N</v>
      </c>
      <c r="B2436" s="35"/>
      <c r="C2436" s="38" t="s">
        <v>1386</v>
      </c>
      <c r="D2436" s="38" t="s">
        <v>5500</v>
      </c>
      <c r="E2436" s="38"/>
      <c r="F2436" s="38" t="s">
        <v>5501</v>
      </c>
      <c r="G2436" s="38"/>
      <c r="H2436" s="38"/>
      <c r="I2436" s="44">
        <v>11.2</v>
      </c>
      <c r="J2436" s="16" t="s">
        <v>130</v>
      </c>
      <c r="N2436" s="140" t="s">
        <v>307</v>
      </c>
      <c r="O2436" s="137">
        <v>565</v>
      </c>
    </row>
    <row r="2437" spans="1:15" ht="15" customHeight="1">
      <c r="A2437" s="15" t="str">
        <f t="shared" si="50"/>
        <v>N</v>
      </c>
      <c r="B2437" s="35"/>
      <c r="C2437" s="38" t="s">
        <v>1386</v>
      </c>
      <c r="D2437" s="38" t="s">
        <v>5502</v>
      </c>
      <c r="E2437" s="38"/>
      <c r="F2437" s="38" t="s">
        <v>5503</v>
      </c>
      <c r="G2437" s="38"/>
      <c r="H2437" s="38"/>
      <c r="I2437" s="44">
        <v>17.989999999999998</v>
      </c>
      <c r="J2437" s="16" t="s">
        <v>130</v>
      </c>
      <c r="N2437" s="140" t="s">
        <v>308</v>
      </c>
      <c r="O2437" s="137">
        <v>566</v>
      </c>
    </row>
    <row r="2438" spans="1:15" ht="15" customHeight="1">
      <c r="A2438" s="15" t="str">
        <f t="shared" si="50"/>
        <v>N</v>
      </c>
      <c r="B2438" s="35"/>
      <c r="C2438" s="38" t="s">
        <v>1386</v>
      </c>
      <c r="D2438" s="38" t="s">
        <v>10309</v>
      </c>
      <c r="E2438" s="38"/>
      <c r="F2438" s="38" t="s">
        <v>10310</v>
      </c>
      <c r="G2438" s="38"/>
      <c r="H2438" s="38"/>
      <c r="I2438" s="44">
        <v>51.31</v>
      </c>
      <c r="J2438" s="16" t="s">
        <v>130</v>
      </c>
      <c r="N2438" s="136" t="s">
        <v>309</v>
      </c>
      <c r="O2438" s="137">
        <v>567</v>
      </c>
    </row>
    <row r="2439" spans="1:15" ht="15" customHeight="1">
      <c r="A2439" s="15" t="str">
        <f t="shared" si="50"/>
        <v>N</v>
      </c>
      <c r="B2439" s="35"/>
      <c r="C2439" s="38" t="s">
        <v>1386</v>
      </c>
      <c r="D2439" s="38" t="s">
        <v>5504</v>
      </c>
      <c r="E2439" s="38"/>
      <c r="F2439" s="38" t="s">
        <v>5505</v>
      </c>
      <c r="G2439" s="38"/>
      <c r="H2439" s="38"/>
      <c r="I2439" s="44">
        <v>21.75</v>
      </c>
      <c r="J2439" s="16" t="s">
        <v>130</v>
      </c>
      <c r="N2439" s="140" t="s">
        <v>310</v>
      </c>
      <c r="O2439" s="137">
        <v>568</v>
      </c>
    </row>
    <row r="2440" spans="1:15" ht="15" customHeight="1">
      <c r="A2440" s="15" t="str">
        <f t="shared" si="50"/>
        <v>N</v>
      </c>
      <c r="B2440" s="35"/>
      <c r="C2440" s="38" t="s">
        <v>1386</v>
      </c>
      <c r="D2440" s="38" t="s">
        <v>5506</v>
      </c>
      <c r="E2440" s="38"/>
      <c r="F2440" s="38" t="s">
        <v>5507</v>
      </c>
      <c r="G2440" s="38"/>
      <c r="H2440" s="38"/>
      <c r="I2440" s="44">
        <v>23.3</v>
      </c>
      <c r="J2440" s="16" t="s">
        <v>130</v>
      </c>
      <c r="N2440" s="136" t="s">
        <v>311</v>
      </c>
      <c r="O2440" s="137">
        <v>569</v>
      </c>
    </row>
    <row r="2441" spans="1:15" ht="15" customHeight="1">
      <c r="A2441" s="15" t="str">
        <f t="shared" si="50"/>
        <v>N</v>
      </c>
      <c r="B2441" s="35"/>
      <c r="C2441" s="38" t="s">
        <v>1386</v>
      </c>
      <c r="D2441" s="38" t="s">
        <v>5508</v>
      </c>
      <c r="E2441" s="38"/>
      <c r="F2441" s="38" t="s">
        <v>5509</v>
      </c>
      <c r="G2441" s="38"/>
      <c r="H2441" s="38"/>
      <c r="I2441" s="44">
        <v>82.41</v>
      </c>
      <c r="J2441" s="16" t="s">
        <v>130</v>
      </c>
      <c r="N2441" s="136" t="s">
        <v>312</v>
      </c>
      <c r="O2441" s="137">
        <v>570</v>
      </c>
    </row>
    <row r="2442" spans="1:15" ht="15" customHeight="1">
      <c r="A2442" s="15" t="str">
        <f t="shared" si="50"/>
        <v>N</v>
      </c>
      <c r="B2442" s="35"/>
      <c r="C2442" s="38" t="s">
        <v>1386</v>
      </c>
      <c r="D2442" s="38" t="s">
        <v>5510</v>
      </c>
      <c r="E2442" s="38"/>
      <c r="F2442" s="38" t="s">
        <v>5511</v>
      </c>
      <c r="G2442" s="38"/>
      <c r="H2442" s="38"/>
      <c r="I2442" s="44">
        <v>16.329999999999998</v>
      </c>
      <c r="J2442" s="16" t="s">
        <v>130</v>
      </c>
      <c r="N2442" s="136" t="s">
        <v>313</v>
      </c>
      <c r="O2442" s="137">
        <v>571</v>
      </c>
    </row>
    <row r="2443" spans="1:15" ht="15" customHeight="1">
      <c r="A2443" s="15" t="str">
        <f t="shared" si="50"/>
        <v>N</v>
      </c>
      <c r="B2443" s="35"/>
      <c r="C2443" s="38" t="s">
        <v>1386</v>
      </c>
      <c r="D2443" s="38" t="s">
        <v>5512</v>
      </c>
      <c r="E2443" s="38"/>
      <c r="F2443" s="38" t="s">
        <v>5513</v>
      </c>
      <c r="G2443" s="38"/>
      <c r="H2443" s="38"/>
      <c r="I2443" s="44">
        <v>26.88</v>
      </c>
      <c r="J2443" s="16" t="s">
        <v>130</v>
      </c>
      <c r="N2443" s="136" t="s">
        <v>314</v>
      </c>
      <c r="O2443" s="137">
        <v>572</v>
      </c>
    </row>
    <row r="2444" spans="1:15" ht="15" customHeight="1">
      <c r="A2444" s="15" t="str">
        <f t="shared" si="50"/>
        <v>N</v>
      </c>
      <c r="B2444" s="35"/>
      <c r="C2444" s="38" t="s">
        <v>1386</v>
      </c>
      <c r="D2444" s="38" t="s">
        <v>5514</v>
      </c>
      <c r="E2444" s="38"/>
      <c r="F2444" s="38" t="s">
        <v>5515</v>
      </c>
      <c r="G2444" s="38"/>
      <c r="H2444" s="38"/>
      <c r="I2444" s="44">
        <v>-1.66</v>
      </c>
      <c r="J2444" s="16" t="s">
        <v>130</v>
      </c>
      <c r="N2444" s="136" t="s">
        <v>315</v>
      </c>
      <c r="O2444" s="137">
        <v>573</v>
      </c>
    </row>
    <row r="2445" spans="1:15" ht="15" customHeight="1">
      <c r="A2445" s="15" t="str">
        <f t="shared" si="50"/>
        <v>N</v>
      </c>
      <c r="B2445" s="35"/>
      <c r="C2445" s="38" t="s">
        <v>1386</v>
      </c>
      <c r="D2445" s="38" t="s">
        <v>5516</v>
      </c>
      <c r="E2445" s="38"/>
      <c r="F2445" s="38" t="s">
        <v>5517</v>
      </c>
      <c r="G2445" s="38"/>
      <c r="H2445" s="38"/>
      <c r="I2445" s="44">
        <v>0.01</v>
      </c>
      <c r="J2445" s="16" t="s">
        <v>130</v>
      </c>
      <c r="N2445" s="136" t="s">
        <v>316</v>
      </c>
      <c r="O2445" s="137">
        <v>574</v>
      </c>
    </row>
    <row r="2446" spans="1:15" ht="15" customHeight="1">
      <c r="A2446" s="15" t="str">
        <f t="shared" si="50"/>
        <v>N</v>
      </c>
      <c r="B2446" s="35"/>
      <c r="C2446" s="38" t="s">
        <v>1386</v>
      </c>
      <c r="D2446" s="38" t="s">
        <v>5518</v>
      </c>
      <c r="E2446" s="38"/>
      <c r="F2446" s="38" t="s">
        <v>5519</v>
      </c>
      <c r="G2446" s="38"/>
      <c r="H2446" s="38"/>
      <c r="I2446" s="44">
        <v>-0.04</v>
      </c>
      <c r="J2446" s="16" t="s">
        <v>130</v>
      </c>
      <c r="N2446" s="136" t="s">
        <v>317</v>
      </c>
      <c r="O2446" s="137">
        <v>575</v>
      </c>
    </row>
    <row r="2447" spans="1:15" ht="15" customHeight="1">
      <c r="A2447" s="15" t="str">
        <f t="shared" si="50"/>
        <v>N</v>
      </c>
      <c r="B2447" s="35"/>
      <c r="C2447" s="38" t="s">
        <v>1386</v>
      </c>
      <c r="D2447" s="38" t="s">
        <v>5520</v>
      </c>
      <c r="E2447" s="38"/>
      <c r="F2447" s="38" t="s">
        <v>5521</v>
      </c>
      <c r="G2447" s="38"/>
      <c r="H2447" s="38"/>
      <c r="I2447" s="44">
        <v>58.73</v>
      </c>
      <c r="J2447" s="16" t="s">
        <v>130</v>
      </c>
      <c r="N2447" s="136" t="s">
        <v>318</v>
      </c>
      <c r="O2447" s="137">
        <v>576</v>
      </c>
    </row>
    <row r="2448" spans="1:15" ht="15" customHeight="1">
      <c r="A2448" s="15" t="str">
        <f t="shared" si="50"/>
        <v>N</v>
      </c>
      <c r="B2448" s="35"/>
      <c r="C2448" s="38" t="s">
        <v>1386</v>
      </c>
      <c r="D2448" s="38" t="s">
        <v>5522</v>
      </c>
      <c r="E2448" s="38"/>
      <c r="F2448" s="38" t="s">
        <v>5523</v>
      </c>
      <c r="G2448" s="38"/>
      <c r="H2448" s="38"/>
      <c r="I2448" s="44">
        <v>45.88</v>
      </c>
      <c r="J2448" s="16" t="s">
        <v>130</v>
      </c>
      <c r="N2448" s="136" t="s">
        <v>319</v>
      </c>
      <c r="O2448" s="137">
        <v>577</v>
      </c>
    </row>
    <row r="2449" spans="1:15" ht="15" customHeight="1">
      <c r="A2449" s="15" t="str">
        <f t="shared" si="50"/>
        <v>N</v>
      </c>
      <c r="B2449" s="35"/>
      <c r="C2449" s="38" t="s">
        <v>1386</v>
      </c>
      <c r="D2449" s="38" t="s">
        <v>5524</v>
      </c>
      <c r="E2449" s="38"/>
      <c r="F2449" s="38" t="s">
        <v>5525</v>
      </c>
      <c r="G2449" s="38"/>
      <c r="H2449" s="38"/>
      <c r="I2449" s="44">
        <v>8.57</v>
      </c>
      <c r="J2449" s="16" t="s">
        <v>130</v>
      </c>
      <c r="N2449" s="136" t="s">
        <v>320</v>
      </c>
      <c r="O2449" s="137">
        <v>578</v>
      </c>
    </row>
    <row r="2450" spans="1:15" ht="15" customHeight="1">
      <c r="A2450" s="15" t="str">
        <f t="shared" si="50"/>
        <v>N</v>
      </c>
      <c r="B2450" s="35"/>
      <c r="C2450" s="38" t="s">
        <v>1386</v>
      </c>
      <c r="D2450" s="38" t="s">
        <v>5526</v>
      </c>
      <c r="E2450" s="38"/>
      <c r="F2450" s="38" t="s">
        <v>5527</v>
      </c>
      <c r="G2450" s="38"/>
      <c r="H2450" s="38"/>
      <c r="I2450" s="44">
        <v>62.39</v>
      </c>
      <c r="J2450" s="16" t="s">
        <v>130</v>
      </c>
      <c r="N2450" s="136" t="s">
        <v>321</v>
      </c>
      <c r="O2450" s="137">
        <v>579</v>
      </c>
    </row>
    <row r="2451" spans="1:15" ht="15" customHeight="1">
      <c r="A2451" s="15" t="str">
        <f t="shared" si="50"/>
        <v>N</v>
      </c>
      <c r="B2451" s="35"/>
      <c r="C2451" s="38" t="s">
        <v>1386</v>
      </c>
      <c r="D2451" s="38" t="s">
        <v>5528</v>
      </c>
      <c r="E2451" s="38"/>
      <c r="F2451" s="38" t="s">
        <v>5529</v>
      </c>
      <c r="G2451" s="38"/>
      <c r="H2451" s="38"/>
      <c r="I2451" s="44">
        <v>85.95</v>
      </c>
      <c r="J2451" s="16" t="s">
        <v>130</v>
      </c>
      <c r="N2451" s="136" t="s">
        <v>322</v>
      </c>
      <c r="O2451" s="137">
        <v>580</v>
      </c>
    </row>
    <row r="2452" spans="1:15" ht="15" customHeight="1">
      <c r="A2452" s="15" t="str">
        <f t="shared" si="50"/>
        <v>N</v>
      </c>
      <c r="B2452" s="35"/>
      <c r="C2452" s="38" t="s">
        <v>1386</v>
      </c>
      <c r="D2452" s="38" t="s">
        <v>5530</v>
      </c>
      <c r="E2452" s="38"/>
      <c r="F2452" s="38" t="s">
        <v>5531</v>
      </c>
      <c r="G2452" s="38"/>
      <c r="H2452" s="38"/>
      <c r="I2452" s="44">
        <v>7.4</v>
      </c>
      <c r="J2452" s="16" t="s">
        <v>130</v>
      </c>
      <c r="N2452" s="136" t="s">
        <v>323</v>
      </c>
      <c r="O2452" s="137">
        <v>581</v>
      </c>
    </row>
    <row r="2453" spans="1:15" ht="15" customHeight="1">
      <c r="A2453" s="15" t="str">
        <f t="shared" si="50"/>
        <v>N</v>
      </c>
      <c r="B2453" s="35"/>
      <c r="C2453" s="38" t="s">
        <v>1386</v>
      </c>
      <c r="D2453" s="38" t="s">
        <v>5532</v>
      </c>
      <c r="E2453" s="38"/>
      <c r="F2453" s="38" t="s">
        <v>5533</v>
      </c>
      <c r="G2453" s="38"/>
      <c r="H2453" s="38"/>
      <c r="I2453" s="44">
        <v>10.31</v>
      </c>
      <c r="J2453" s="16" t="s">
        <v>130</v>
      </c>
      <c r="N2453" s="141" t="s">
        <v>324</v>
      </c>
      <c r="O2453" s="142">
        <v>582</v>
      </c>
    </row>
    <row r="2454" spans="1:15" ht="15" customHeight="1">
      <c r="A2454" s="15" t="str">
        <f t="shared" si="50"/>
        <v>N</v>
      </c>
      <c r="B2454" s="35"/>
      <c r="C2454" s="38" t="s">
        <v>1386</v>
      </c>
      <c r="D2454" s="38" t="s">
        <v>10311</v>
      </c>
      <c r="E2454" s="38"/>
      <c r="F2454" s="38" t="s">
        <v>10312</v>
      </c>
      <c r="G2454" s="38"/>
      <c r="H2454" s="38"/>
      <c r="I2454" s="44">
        <v>15.41</v>
      </c>
      <c r="J2454" s="16" t="s">
        <v>130</v>
      </c>
      <c r="N2454" s="136" t="s">
        <v>325</v>
      </c>
      <c r="O2454" s="137">
        <v>583</v>
      </c>
    </row>
    <row r="2455" spans="1:15" ht="15" customHeight="1">
      <c r="A2455" s="15" t="str">
        <f t="shared" si="50"/>
        <v>N</v>
      </c>
      <c r="B2455" s="35"/>
      <c r="C2455" s="38" t="s">
        <v>1386</v>
      </c>
      <c r="D2455" s="38" t="s">
        <v>5534</v>
      </c>
      <c r="E2455" s="38"/>
      <c r="F2455" s="38" t="s">
        <v>5535</v>
      </c>
      <c r="G2455" s="38"/>
      <c r="H2455" s="38"/>
      <c r="I2455" s="44">
        <v>5.04</v>
      </c>
      <c r="J2455" s="16" t="s">
        <v>130</v>
      </c>
      <c r="N2455" s="136" t="s">
        <v>326</v>
      </c>
      <c r="O2455" s="137">
        <v>584</v>
      </c>
    </row>
    <row r="2456" spans="1:15" ht="15" customHeight="1">
      <c r="A2456" s="15" t="str">
        <f t="shared" si="50"/>
        <v>N</v>
      </c>
      <c r="B2456" s="35"/>
      <c r="C2456" s="38" t="s">
        <v>1386</v>
      </c>
      <c r="D2456" s="38" t="s">
        <v>5536</v>
      </c>
      <c r="E2456" s="38"/>
      <c r="F2456" s="38" t="s">
        <v>5537</v>
      </c>
      <c r="G2456" s="38"/>
      <c r="H2456" s="38"/>
      <c r="I2456" s="44">
        <v>5.08</v>
      </c>
      <c r="J2456" s="16" t="s">
        <v>130</v>
      </c>
      <c r="N2456" s="136" t="s">
        <v>327</v>
      </c>
      <c r="O2456" s="137">
        <v>585</v>
      </c>
    </row>
    <row r="2457" spans="1:15" ht="15" customHeight="1">
      <c r="A2457" s="15" t="str">
        <f t="shared" si="50"/>
        <v>N</v>
      </c>
      <c r="B2457" s="35"/>
      <c r="C2457" s="38" t="s">
        <v>1386</v>
      </c>
      <c r="D2457" s="38" t="s">
        <v>5538</v>
      </c>
      <c r="E2457" s="38"/>
      <c r="F2457" s="38" t="s">
        <v>5539</v>
      </c>
      <c r="G2457" s="38"/>
      <c r="H2457" s="38"/>
      <c r="I2457" s="44">
        <v>5.04</v>
      </c>
      <c r="J2457" s="16" t="s">
        <v>130</v>
      </c>
      <c r="N2457" s="136" t="s">
        <v>328</v>
      </c>
      <c r="O2457" s="137">
        <v>586</v>
      </c>
    </row>
    <row r="2458" spans="1:15" ht="15" customHeight="1">
      <c r="A2458" s="15" t="str">
        <f t="shared" si="50"/>
        <v>N</v>
      </c>
      <c r="B2458" s="35"/>
      <c r="C2458" s="38" t="s">
        <v>1386</v>
      </c>
      <c r="D2458" s="38" t="s">
        <v>5540</v>
      </c>
      <c r="E2458" s="38"/>
      <c r="F2458" s="38" t="s">
        <v>5541</v>
      </c>
      <c r="G2458" s="38"/>
      <c r="H2458" s="38"/>
      <c r="I2458" s="44">
        <v>38.64</v>
      </c>
      <c r="J2458" s="16" t="s">
        <v>130</v>
      </c>
      <c r="N2458" s="136" t="s">
        <v>329</v>
      </c>
      <c r="O2458" s="137">
        <v>587</v>
      </c>
    </row>
    <row r="2459" spans="1:15" ht="15" customHeight="1">
      <c r="A2459" s="15" t="str">
        <f t="shared" si="50"/>
        <v>N</v>
      </c>
      <c r="B2459" s="35"/>
      <c r="C2459" s="38" t="s">
        <v>1386</v>
      </c>
      <c r="D2459" s="38" t="s">
        <v>5542</v>
      </c>
      <c r="E2459" s="38"/>
      <c r="F2459" s="38" t="s">
        <v>5543</v>
      </c>
      <c r="G2459" s="38"/>
      <c r="H2459" s="38"/>
      <c r="I2459" s="44">
        <v>56.98</v>
      </c>
      <c r="J2459" s="16" t="s">
        <v>130</v>
      </c>
      <c r="N2459" s="136" t="s">
        <v>328</v>
      </c>
      <c r="O2459" s="137">
        <v>588</v>
      </c>
    </row>
    <row r="2460" spans="1:15" ht="15" customHeight="1">
      <c r="A2460" s="15" t="str">
        <f t="shared" si="50"/>
        <v>N</v>
      </c>
      <c r="B2460" s="35"/>
      <c r="C2460" s="38" t="s">
        <v>1386</v>
      </c>
      <c r="D2460" s="38" t="s">
        <v>5544</v>
      </c>
      <c r="E2460" s="38"/>
      <c r="F2460" s="38" t="s">
        <v>5545</v>
      </c>
      <c r="G2460" s="38"/>
      <c r="H2460" s="38"/>
      <c r="I2460" s="44">
        <v>6.27</v>
      </c>
      <c r="J2460" s="16" t="s">
        <v>130</v>
      </c>
      <c r="N2460" s="136" t="s">
        <v>330</v>
      </c>
      <c r="O2460" s="137">
        <v>601</v>
      </c>
    </row>
    <row r="2461" spans="1:15" ht="15" customHeight="1">
      <c r="A2461" s="15" t="str">
        <f t="shared" si="50"/>
        <v>N</v>
      </c>
      <c r="B2461" s="35"/>
      <c r="C2461" s="38" t="s">
        <v>1386</v>
      </c>
      <c r="D2461" s="38" t="s">
        <v>5546</v>
      </c>
      <c r="E2461" s="38"/>
      <c r="F2461" s="38" t="s">
        <v>5547</v>
      </c>
      <c r="G2461" s="38"/>
      <c r="H2461" s="38"/>
      <c r="I2461" s="44">
        <v>15.79</v>
      </c>
      <c r="J2461" s="16" t="s">
        <v>130</v>
      </c>
      <c r="N2461" s="136" t="s">
        <v>331</v>
      </c>
      <c r="O2461" s="137">
        <v>602</v>
      </c>
    </row>
    <row r="2462" spans="1:15" ht="15" customHeight="1">
      <c r="A2462" s="15" t="str">
        <f t="shared" si="50"/>
        <v>N</v>
      </c>
      <c r="B2462" s="35"/>
      <c r="C2462" s="38" t="s">
        <v>1386</v>
      </c>
      <c r="D2462" s="38" t="s">
        <v>5548</v>
      </c>
      <c r="E2462" s="38"/>
      <c r="F2462" s="38" t="s">
        <v>5549</v>
      </c>
      <c r="G2462" s="38"/>
      <c r="H2462" s="38"/>
      <c r="I2462" s="44">
        <v>5.04</v>
      </c>
      <c r="J2462" s="16" t="s">
        <v>130</v>
      </c>
      <c r="N2462" s="141" t="s">
        <v>332</v>
      </c>
      <c r="O2462" s="142">
        <v>603</v>
      </c>
    </row>
    <row r="2463" spans="1:15" ht="15" customHeight="1">
      <c r="A2463" s="15" t="str">
        <f t="shared" si="50"/>
        <v>N</v>
      </c>
      <c r="B2463" s="35"/>
      <c r="C2463" s="38" t="s">
        <v>1386</v>
      </c>
      <c r="D2463" s="38" t="s">
        <v>5550</v>
      </c>
      <c r="E2463" s="38"/>
      <c r="F2463" s="38" t="s">
        <v>5551</v>
      </c>
      <c r="G2463" s="38"/>
      <c r="H2463" s="38"/>
      <c r="I2463" s="44">
        <v>4.43</v>
      </c>
      <c r="J2463" s="16" t="s">
        <v>130</v>
      </c>
      <c r="N2463" s="136" t="s">
        <v>333</v>
      </c>
      <c r="O2463" s="137">
        <v>604</v>
      </c>
    </row>
    <row r="2464" spans="1:15" ht="15" customHeight="1">
      <c r="A2464" s="15" t="str">
        <f t="shared" si="50"/>
        <v>N</v>
      </c>
      <c r="B2464" s="35"/>
      <c r="C2464" s="38" t="s">
        <v>1386</v>
      </c>
      <c r="D2464" s="38" t="s">
        <v>5552</v>
      </c>
      <c r="E2464" s="38"/>
      <c r="F2464" s="38" t="s">
        <v>5553</v>
      </c>
      <c r="G2464" s="38"/>
      <c r="H2464" s="38"/>
      <c r="I2464" s="44">
        <v>2.02</v>
      </c>
      <c r="J2464" s="16" t="s">
        <v>130</v>
      </c>
      <c r="N2464" s="136" t="s">
        <v>334</v>
      </c>
      <c r="O2464" s="137">
        <v>605</v>
      </c>
    </row>
    <row r="2465" spans="1:15" ht="15" customHeight="1">
      <c r="A2465" s="15" t="str">
        <f t="shared" si="50"/>
        <v>N</v>
      </c>
      <c r="B2465" s="35"/>
      <c r="C2465" s="38" t="s">
        <v>1386</v>
      </c>
      <c r="D2465" s="38" t="s">
        <v>5554</v>
      </c>
      <c r="E2465" s="38"/>
      <c r="F2465" s="38" t="s">
        <v>5555</v>
      </c>
      <c r="G2465" s="38"/>
      <c r="H2465" s="38"/>
      <c r="I2465" s="44">
        <v>3.84</v>
      </c>
      <c r="J2465" s="16" t="s">
        <v>130</v>
      </c>
      <c r="N2465" s="136" t="s">
        <v>335</v>
      </c>
      <c r="O2465" s="137">
        <v>606</v>
      </c>
    </row>
    <row r="2466" spans="1:15" ht="15" customHeight="1">
      <c r="A2466" s="15" t="str">
        <f t="shared" si="50"/>
        <v>N</v>
      </c>
      <c r="B2466" s="35"/>
      <c r="C2466" s="38" t="s">
        <v>1386</v>
      </c>
      <c r="D2466" s="38" t="s">
        <v>5556</v>
      </c>
      <c r="E2466" s="38"/>
      <c r="F2466" s="38" t="s">
        <v>5557</v>
      </c>
      <c r="G2466" s="38"/>
      <c r="H2466" s="38"/>
      <c r="I2466" s="44">
        <v>10.07</v>
      </c>
      <c r="J2466" s="16" t="s">
        <v>130</v>
      </c>
      <c r="N2466" s="136" t="s">
        <v>336</v>
      </c>
      <c r="O2466" s="137">
        <v>607</v>
      </c>
    </row>
    <row r="2467" spans="1:15" ht="15" customHeight="1">
      <c r="A2467" s="15" t="str">
        <f t="shared" si="50"/>
        <v>N</v>
      </c>
      <c r="B2467" s="35"/>
      <c r="C2467" s="38" t="s">
        <v>1386</v>
      </c>
      <c r="D2467" s="38" t="s">
        <v>5558</v>
      </c>
      <c r="E2467" s="38"/>
      <c r="F2467" s="38" t="s">
        <v>5559</v>
      </c>
      <c r="G2467" s="38"/>
      <c r="H2467" s="38"/>
      <c r="I2467" s="44">
        <v>6.56</v>
      </c>
      <c r="J2467" s="16" t="s">
        <v>130</v>
      </c>
      <c r="N2467" s="136" t="s">
        <v>337</v>
      </c>
      <c r="O2467" s="137">
        <v>608</v>
      </c>
    </row>
    <row r="2468" spans="1:15" ht="15" customHeight="1">
      <c r="A2468" s="15" t="str">
        <f t="shared" si="50"/>
        <v>N</v>
      </c>
      <c r="B2468" s="35"/>
      <c r="C2468" s="38" t="s">
        <v>1386</v>
      </c>
      <c r="D2468" s="38" t="s">
        <v>5560</v>
      </c>
      <c r="E2468" s="38"/>
      <c r="F2468" s="38" t="s">
        <v>5561</v>
      </c>
      <c r="G2468" s="38"/>
      <c r="H2468" s="38"/>
      <c r="I2468" s="44">
        <v>1.68</v>
      </c>
      <c r="J2468" s="16" t="s">
        <v>130</v>
      </c>
      <c r="N2468" s="141" t="s">
        <v>338</v>
      </c>
      <c r="O2468" s="137">
        <v>609</v>
      </c>
    </row>
    <row r="2469" spans="1:15" ht="15" customHeight="1">
      <c r="A2469" s="15" t="str">
        <f t="shared" si="50"/>
        <v>N</v>
      </c>
      <c r="B2469" s="35"/>
      <c r="C2469" s="38" t="s">
        <v>1386</v>
      </c>
      <c r="D2469" s="38" t="s">
        <v>5562</v>
      </c>
      <c r="E2469" s="38"/>
      <c r="F2469" s="38" t="s">
        <v>5563</v>
      </c>
      <c r="G2469" s="38"/>
      <c r="H2469" s="38"/>
      <c r="I2469" s="44">
        <v>5.31</v>
      </c>
      <c r="J2469" s="16" t="s">
        <v>130</v>
      </c>
      <c r="N2469" s="141" t="s">
        <v>339</v>
      </c>
      <c r="O2469" s="137">
        <v>610</v>
      </c>
    </row>
    <row r="2470" spans="1:15" ht="15" customHeight="1">
      <c r="A2470" s="15" t="str">
        <f t="shared" si="50"/>
        <v>N</v>
      </c>
      <c r="B2470" s="35"/>
      <c r="C2470" s="38" t="s">
        <v>1386</v>
      </c>
      <c r="D2470" s="38" t="s">
        <v>5564</v>
      </c>
      <c r="E2470" s="38"/>
      <c r="F2470" s="38" t="s">
        <v>5565</v>
      </c>
      <c r="G2470" s="38"/>
      <c r="H2470" s="38"/>
      <c r="I2470" s="44">
        <v>19.29</v>
      </c>
      <c r="J2470" s="16" t="s">
        <v>130</v>
      </c>
      <c r="N2470" s="136" t="s">
        <v>340</v>
      </c>
      <c r="O2470" s="137">
        <v>611</v>
      </c>
    </row>
    <row r="2471" spans="1:15" ht="15" customHeight="1">
      <c r="A2471" s="15" t="str">
        <f t="shared" si="50"/>
        <v>N</v>
      </c>
      <c r="B2471" s="35"/>
      <c r="C2471" s="38" t="s">
        <v>1386</v>
      </c>
      <c r="D2471" s="38" t="s">
        <v>5566</v>
      </c>
      <c r="E2471" s="38"/>
      <c r="F2471" s="38" t="s">
        <v>5567</v>
      </c>
      <c r="G2471" s="38"/>
      <c r="H2471" s="38"/>
      <c r="I2471" s="44">
        <v>5.05</v>
      </c>
      <c r="J2471" s="16" t="s">
        <v>130</v>
      </c>
      <c r="N2471" s="136" t="s">
        <v>341</v>
      </c>
      <c r="O2471" s="137">
        <v>612</v>
      </c>
    </row>
    <row r="2472" spans="1:15" ht="15" customHeight="1">
      <c r="A2472" s="15" t="str">
        <f t="shared" si="50"/>
        <v>N</v>
      </c>
      <c r="B2472" s="35"/>
      <c r="C2472" s="38" t="s">
        <v>1386</v>
      </c>
      <c r="D2472" s="38" t="s">
        <v>5568</v>
      </c>
      <c r="E2472" s="38"/>
      <c r="F2472" s="38" t="s">
        <v>5569</v>
      </c>
      <c r="G2472" s="38"/>
      <c r="H2472" s="38"/>
      <c r="I2472" s="44">
        <v>19.03</v>
      </c>
      <c r="J2472" s="16" t="s">
        <v>130</v>
      </c>
      <c r="N2472" s="136" t="s">
        <v>1327</v>
      </c>
      <c r="O2472" s="137">
        <v>613</v>
      </c>
    </row>
    <row r="2473" spans="1:15" ht="15" customHeight="1">
      <c r="A2473" s="15" t="str">
        <f t="shared" si="50"/>
        <v>N</v>
      </c>
      <c r="B2473" s="35"/>
      <c r="C2473" s="38" t="s">
        <v>1386</v>
      </c>
      <c r="D2473" s="38" t="s">
        <v>5570</v>
      </c>
      <c r="E2473" s="38"/>
      <c r="F2473" s="38" t="s">
        <v>5571</v>
      </c>
      <c r="G2473" s="38"/>
      <c r="H2473" s="38"/>
      <c r="I2473" s="44">
        <v>69.53</v>
      </c>
      <c r="J2473" s="16" t="s">
        <v>130</v>
      </c>
      <c r="N2473" s="136" t="s">
        <v>342</v>
      </c>
      <c r="O2473" s="137">
        <v>614</v>
      </c>
    </row>
    <row r="2474" spans="1:15" ht="15" customHeight="1">
      <c r="A2474" s="15" t="str">
        <f t="shared" si="50"/>
        <v>N</v>
      </c>
      <c r="B2474" s="35"/>
      <c r="C2474" s="38" t="s">
        <v>1386</v>
      </c>
      <c r="D2474" s="38" t="s">
        <v>5572</v>
      </c>
      <c r="E2474" s="38"/>
      <c r="F2474" s="38" t="s">
        <v>5573</v>
      </c>
      <c r="G2474" s="38"/>
      <c r="H2474" s="38"/>
      <c r="I2474" s="44">
        <v>3.69</v>
      </c>
      <c r="J2474" s="16" t="s">
        <v>130</v>
      </c>
      <c r="N2474" s="136" t="s">
        <v>343</v>
      </c>
      <c r="O2474" s="137">
        <v>615</v>
      </c>
    </row>
    <row r="2475" spans="1:15" ht="15" customHeight="1">
      <c r="A2475" s="15" t="str">
        <f t="shared" si="50"/>
        <v>N</v>
      </c>
      <c r="B2475" s="35"/>
      <c r="C2475" s="38" t="s">
        <v>1386</v>
      </c>
      <c r="D2475" s="38" t="s">
        <v>5574</v>
      </c>
      <c r="E2475" s="38"/>
      <c r="F2475" s="38" t="s">
        <v>5575</v>
      </c>
      <c r="G2475" s="38"/>
      <c r="H2475" s="38"/>
      <c r="I2475" s="44">
        <v>24.26</v>
      </c>
      <c r="J2475" s="16" t="s">
        <v>130</v>
      </c>
      <c r="N2475" s="136" t="s">
        <v>344</v>
      </c>
      <c r="O2475" s="137">
        <v>616</v>
      </c>
    </row>
    <row r="2476" spans="1:15" ht="15" customHeight="1">
      <c r="A2476" s="15" t="str">
        <f t="shared" si="50"/>
        <v>N</v>
      </c>
      <c r="B2476" s="35"/>
      <c r="C2476" s="38" t="s">
        <v>1386</v>
      </c>
      <c r="D2476" s="38" t="s">
        <v>5576</v>
      </c>
      <c r="E2476" s="38"/>
      <c r="F2476" s="38" t="s">
        <v>5577</v>
      </c>
      <c r="G2476" s="38"/>
      <c r="H2476" s="38"/>
      <c r="I2476" s="44">
        <v>2.1800000000000002</v>
      </c>
      <c r="J2476" s="16" t="s">
        <v>130</v>
      </c>
      <c r="N2476" s="136" t="s">
        <v>1328</v>
      </c>
      <c r="O2476" s="137">
        <v>617</v>
      </c>
    </row>
    <row r="2477" spans="1:15" ht="15" customHeight="1">
      <c r="A2477" s="15" t="str">
        <f t="shared" si="50"/>
        <v>N</v>
      </c>
      <c r="B2477" s="35"/>
      <c r="C2477" s="38" t="s">
        <v>1386</v>
      </c>
      <c r="D2477" s="38" t="s">
        <v>5578</v>
      </c>
      <c r="E2477" s="38"/>
      <c r="F2477" s="38" t="s">
        <v>5579</v>
      </c>
      <c r="G2477" s="38"/>
      <c r="H2477" s="38"/>
      <c r="I2477" s="44">
        <v>8.4</v>
      </c>
      <c r="J2477" s="16" t="s">
        <v>130</v>
      </c>
      <c r="N2477" s="136" t="s">
        <v>151</v>
      </c>
      <c r="O2477" s="137">
        <v>328</v>
      </c>
    </row>
    <row r="2478" spans="1:15" ht="15" customHeight="1">
      <c r="A2478" s="15" t="str">
        <f t="shared" si="50"/>
        <v>N</v>
      </c>
      <c r="B2478" s="35"/>
      <c r="C2478" s="38" t="s">
        <v>1386</v>
      </c>
      <c r="D2478" s="38" t="s">
        <v>5580</v>
      </c>
      <c r="E2478" s="38"/>
      <c r="F2478" s="38" t="s">
        <v>5581</v>
      </c>
      <c r="G2478" s="38"/>
      <c r="H2478" s="38"/>
      <c r="I2478" s="44">
        <v>51.2</v>
      </c>
      <c r="J2478" s="16" t="s">
        <v>130</v>
      </c>
      <c r="N2478" s="136" t="s">
        <v>152</v>
      </c>
      <c r="O2478" s="137">
        <v>329</v>
      </c>
    </row>
    <row r="2479" spans="1:15" ht="15" customHeight="1">
      <c r="A2479" s="15" t="str">
        <f t="shared" si="50"/>
        <v>N</v>
      </c>
      <c r="B2479" s="35"/>
      <c r="C2479" s="38" t="s">
        <v>1386</v>
      </c>
      <c r="D2479" s="38" t="s">
        <v>5582</v>
      </c>
      <c r="E2479" s="38"/>
      <c r="F2479" s="38" t="s">
        <v>5583</v>
      </c>
      <c r="G2479" s="38"/>
      <c r="H2479" s="38"/>
      <c r="I2479" s="44">
        <v>0.74</v>
      </c>
      <c r="J2479" s="16" t="s">
        <v>130</v>
      </c>
      <c r="N2479" s="136" t="s">
        <v>153</v>
      </c>
      <c r="O2479" s="137">
        <v>330</v>
      </c>
    </row>
    <row r="2480" spans="1:15" ht="15" customHeight="1">
      <c r="A2480" s="15" t="str">
        <f t="shared" si="50"/>
        <v>N</v>
      </c>
      <c r="B2480" s="35"/>
      <c r="C2480" s="38" t="s">
        <v>1386</v>
      </c>
      <c r="D2480" s="38" t="s">
        <v>5584</v>
      </c>
      <c r="E2480" s="38"/>
      <c r="F2480" s="38" t="s">
        <v>5585</v>
      </c>
      <c r="G2480" s="38"/>
      <c r="H2480" s="38"/>
      <c r="I2480" s="44">
        <v>45.89</v>
      </c>
      <c r="J2480" s="16" t="s">
        <v>130</v>
      </c>
      <c r="N2480" s="136" t="s">
        <v>154</v>
      </c>
      <c r="O2480" s="137">
        <v>331</v>
      </c>
    </row>
    <row r="2481" spans="1:15" ht="15" customHeight="1">
      <c r="A2481" s="15" t="str">
        <f t="shared" si="50"/>
        <v>N</v>
      </c>
      <c r="B2481" s="35"/>
      <c r="C2481" s="38" t="s">
        <v>1386</v>
      </c>
      <c r="D2481" s="38" t="s">
        <v>5586</v>
      </c>
      <c r="E2481" s="38"/>
      <c r="F2481" s="38" t="s">
        <v>5587</v>
      </c>
      <c r="G2481" s="38"/>
      <c r="H2481" s="38"/>
      <c r="I2481" s="44">
        <v>5.0999999999999996</v>
      </c>
      <c r="J2481" s="16" t="s">
        <v>130</v>
      </c>
      <c r="N2481" s="138" t="s">
        <v>583</v>
      </c>
      <c r="O2481" s="139">
        <v>332</v>
      </c>
    </row>
    <row r="2482" spans="1:15" ht="15" customHeight="1">
      <c r="A2482" s="15" t="str">
        <f t="shared" si="50"/>
        <v>N</v>
      </c>
      <c r="B2482" s="35"/>
      <c r="C2482" s="38" t="s">
        <v>1386</v>
      </c>
      <c r="D2482" s="38" t="s">
        <v>5588</v>
      </c>
      <c r="E2482" s="38"/>
      <c r="F2482" s="38" t="s">
        <v>5589</v>
      </c>
      <c r="G2482" s="38"/>
      <c r="H2482" s="38"/>
      <c r="I2482" s="44">
        <v>2.5</v>
      </c>
      <c r="J2482" s="16" t="s">
        <v>130</v>
      </c>
      <c r="N2482" s="136" t="s">
        <v>155</v>
      </c>
      <c r="O2482" s="137">
        <v>333</v>
      </c>
    </row>
    <row r="2483" spans="1:15" ht="15" customHeight="1">
      <c r="A2483" s="15" t="str">
        <f t="shared" si="50"/>
        <v>N</v>
      </c>
      <c r="B2483" s="35"/>
      <c r="C2483" s="38" t="s">
        <v>1386</v>
      </c>
      <c r="D2483" s="38" t="s">
        <v>5590</v>
      </c>
      <c r="E2483" s="38"/>
      <c r="F2483" s="38" t="s">
        <v>5591</v>
      </c>
      <c r="G2483" s="38"/>
      <c r="H2483" s="38"/>
      <c r="I2483" s="44">
        <v>5.29</v>
      </c>
      <c r="J2483" s="16" t="s">
        <v>130</v>
      </c>
      <c r="N2483" s="138" t="s">
        <v>584</v>
      </c>
      <c r="O2483" s="139">
        <v>334</v>
      </c>
    </row>
    <row r="2484" spans="1:15" ht="15" customHeight="1">
      <c r="A2484" s="15" t="str">
        <f t="shared" si="50"/>
        <v>N</v>
      </c>
      <c r="B2484" s="35"/>
      <c r="C2484" s="38" t="s">
        <v>1386</v>
      </c>
      <c r="D2484" s="38" t="s">
        <v>5592</v>
      </c>
      <c r="E2484" s="38"/>
      <c r="F2484" s="38" t="s">
        <v>5593</v>
      </c>
      <c r="G2484" s="38"/>
      <c r="H2484" s="38"/>
      <c r="I2484" s="44">
        <v>15.93</v>
      </c>
      <c r="J2484" s="16" t="s">
        <v>130</v>
      </c>
      <c r="N2484" s="136" t="s">
        <v>156</v>
      </c>
      <c r="O2484" s="137">
        <v>335</v>
      </c>
    </row>
    <row r="2485" spans="1:15" ht="15" customHeight="1">
      <c r="A2485" s="15" t="str">
        <f t="shared" si="50"/>
        <v>N</v>
      </c>
      <c r="B2485" s="35"/>
      <c r="C2485" s="38" t="s">
        <v>1386</v>
      </c>
      <c r="D2485" s="38" t="s">
        <v>5594</v>
      </c>
      <c r="E2485" s="38"/>
      <c r="F2485" s="38" t="s">
        <v>5595</v>
      </c>
      <c r="G2485" s="38"/>
      <c r="H2485" s="38"/>
      <c r="I2485" s="44">
        <v>18.3</v>
      </c>
      <c r="J2485" s="16" t="s">
        <v>130</v>
      </c>
      <c r="N2485" s="136" t="s">
        <v>157</v>
      </c>
      <c r="O2485" s="137">
        <v>336</v>
      </c>
    </row>
    <row r="2486" spans="1:15" ht="15" customHeight="1">
      <c r="A2486" s="15" t="str">
        <f t="shared" si="50"/>
        <v>N</v>
      </c>
      <c r="B2486" s="35"/>
      <c r="C2486" s="38" t="s">
        <v>1386</v>
      </c>
      <c r="D2486" s="38" t="s">
        <v>5596</v>
      </c>
      <c r="E2486" s="38"/>
      <c r="F2486" s="38" t="s">
        <v>5597</v>
      </c>
      <c r="G2486" s="38"/>
      <c r="H2486" s="38"/>
      <c r="I2486" s="44">
        <v>43.48</v>
      </c>
      <c r="J2486" s="16" t="s">
        <v>130</v>
      </c>
      <c r="N2486" s="136" t="s">
        <v>158</v>
      </c>
      <c r="O2486" s="137">
        <v>337</v>
      </c>
    </row>
    <row r="2487" spans="1:15" ht="15" customHeight="1">
      <c r="A2487" s="15" t="str">
        <f t="shared" si="50"/>
        <v>N</v>
      </c>
      <c r="B2487" s="35"/>
      <c r="C2487" s="38" t="s">
        <v>1386</v>
      </c>
      <c r="D2487" s="38" t="s">
        <v>5598</v>
      </c>
      <c r="E2487" s="38"/>
      <c r="F2487" s="38" t="s">
        <v>5599</v>
      </c>
      <c r="G2487" s="38"/>
      <c r="H2487" s="38"/>
      <c r="I2487" s="44">
        <v>5.9</v>
      </c>
      <c r="J2487" s="16" t="s">
        <v>130</v>
      </c>
      <c r="N2487" s="136" t="s">
        <v>159</v>
      </c>
      <c r="O2487" s="137">
        <v>338</v>
      </c>
    </row>
    <row r="2488" spans="1:15" ht="15" customHeight="1">
      <c r="A2488" s="15" t="str">
        <f t="shared" si="50"/>
        <v>N</v>
      </c>
      <c r="B2488" s="35"/>
      <c r="C2488" s="38" t="s">
        <v>1386</v>
      </c>
      <c r="D2488" s="38" t="s">
        <v>5600</v>
      </c>
      <c r="E2488" s="38"/>
      <c r="F2488" s="38" t="s">
        <v>5601</v>
      </c>
      <c r="G2488" s="38"/>
      <c r="H2488" s="38"/>
      <c r="I2488" s="44">
        <v>7.22</v>
      </c>
      <c r="J2488" s="16" t="s">
        <v>130</v>
      </c>
      <c r="N2488" s="136" t="s">
        <v>160</v>
      </c>
      <c r="O2488" s="137">
        <v>339</v>
      </c>
    </row>
    <row r="2489" spans="1:15" ht="15" customHeight="1">
      <c r="A2489" s="15" t="str">
        <f t="shared" si="50"/>
        <v>N</v>
      </c>
      <c r="B2489" s="35"/>
      <c r="C2489" s="38" t="s">
        <v>1386</v>
      </c>
      <c r="D2489" s="38" t="s">
        <v>10313</v>
      </c>
      <c r="E2489" s="38"/>
      <c r="F2489" s="38" t="s">
        <v>10314</v>
      </c>
      <c r="G2489" s="38"/>
      <c r="H2489" s="38"/>
      <c r="I2489" s="44">
        <v>0.56999999999999995</v>
      </c>
      <c r="J2489" s="16" t="s">
        <v>130</v>
      </c>
      <c r="N2489" s="136" t="s">
        <v>161</v>
      </c>
      <c r="O2489" s="137">
        <v>340</v>
      </c>
    </row>
    <row r="2490" spans="1:15" ht="15" customHeight="1">
      <c r="A2490" s="15" t="str">
        <f t="shared" si="50"/>
        <v>N</v>
      </c>
      <c r="B2490" s="35"/>
      <c r="C2490" s="38" t="s">
        <v>1386</v>
      </c>
      <c r="D2490" s="38" t="s">
        <v>5602</v>
      </c>
      <c r="E2490" s="38"/>
      <c r="F2490" s="38" t="s">
        <v>5603</v>
      </c>
      <c r="G2490" s="38"/>
      <c r="H2490" s="38"/>
      <c r="I2490" s="44">
        <v>38.39</v>
      </c>
      <c r="J2490" s="16" t="s">
        <v>130</v>
      </c>
      <c r="N2490" s="136" t="s">
        <v>162</v>
      </c>
      <c r="O2490" s="137">
        <v>341</v>
      </c>
    </row>
    <row r="2491" spans="1:15" ht="15" customHeight="1">
      <c r="A2491" s="15" t="str">
        <f t="shared" ref="A2491:A2554" si="51">IFERROR((VLOOKUP(J2491,N:O,2,0)),0)</f>
        <v>N</v>
      </c>
      <c r="B2491" s="35"/>
      <c r="C2491" s="38" t="s">
        <v>1386</v>
      </c>
      <c r="D2491" s="38" t="s">
        <v>10315</v>
      </c>
      <c r="E2491" s="38"/>
      <c r="F2491" s="38" t="s">
        <v>10316</v>
      </c>
      <c r="G2491" s="38"/>
      <c r="H2491" s="38"/>
      <c r="I2491" s="44">
        <v>28.98</v>
      </c>
      <c r="J2491" s="16" t="s">
        <v>130</v>
      </c>
      <c r="N2491" s="136" t="s">
        <v>163</v>
      </c>
      <c r="O2491" s="137">
        <v>342</v>
      </c>
    </row>
    <row r="2492" spans="1:15" ht="15" customHeight="1">
      <c r="A2492" s="15" t="str">
        <f t="shared" si="51"/>
        <v>N</v>
      </c>
      <c r="B2492" s="35"/>
      <c r="C2492" s="38" t="s">
        <v>1386</v>
      </c>
      <c r="D2492" s="38" t="s">
        <v>5604</v>
      </c>
      <c r="E2492" s="38"/>
      <c r="F2492" s="38" t="s">
        <v>5605</v>
      </c>
      <c r="G2492" s="38"/>
      <c r="H2492" s="38"/>
      <c r="I2492" s="44">
        <v>0.82</v>
      </c>
      <c r="J2492" s="16" t="s">
        <v>130</v>
      </c>
      <c r="N2492" s="136" t="s">
        <v>164</v>
      </c>
      <c r="O2492" s="137">
        <v>343</v>
      </c>
    </row>
    <row r="2493" spans="1:15" ht="15" customHeight="1">
      <c r="A2493" s="15" t="str">
        <f t="shared" si="51"/>
        <v>N</v>
      </c>
      <c r="B2493" s="35"/>
      <c r="C2493" s="38" t="s">
        <v>1386</v>
      </c>
      <c r="D2493" s="38" t="s">
        <v>5606</v>
      </c>
      <c r="E2493" s="38"/>
      <c r="F2493" s="38" t="s">
        <v>5607</v>
      </c>
      <c r="G2493" s="38"/>
      <c r="H2493" s="38"/>
      <c r="I2493" s="44">
        <v>154.13</v>
      </c>
      <c r="J2493" s="16" t="s">
        <v>130</v>
      </c>
      <c r="N2493" s="136" t="s">
        <v>165</v>
      </c>
      <c r="O2493" s="137">
        <v>344</v>
      </c>
    </row>
    <row r="2494" spans="1:15" ht="15" customHeight="1">
      <c r="A2494" s="15" t="str">
        <f t="shared" si="51"/>
        <v>N</v>
      </c>
      <c r="B2494" s="35"/>
      <c r="C2494" s="38" t="s">
        <v>1386</v>
      </c>
      <c r="D2494" s="38" t="s">
        <v>5608</v>
      </c>
      <c r="E2494" s="38"/>
      <c r="F2494" s="38" t="s">
        <v>5609</v>
      </c>
      <c r="G2494" s="38"/>
      <c r="H2494" s="38"/>
      <c r="I2494" s="44">
        <v>1.68</v>
      </c>
      <c r="J2494" s="16" t="s">
        <v>130</v>
      </c>
      <c r="N2494" s="136" t="s">
        <v>166</v>
      </c>
      <c r="O2494" s="137">
        <v>345</v>
      </c>
    </row>
    <row r="2495" spans="1:15" ht="15" customHeight="1">
      <c r="A2495" s="15" t="str">
        <f t="shared" si="51"/>
        <v>N</v>
      </c>
      <c r="B2495" s="35"/>
      <c r="C2495" s="38" t="s">
        <v>1386</v>
      </c>
      <c r="D2495" s="38" t="s">
        <v>5610</v>
      </c>
      <c r="E2495" s="38"/>
      <c r="F2495" s="38" t="s">
        <v>5611</v>
      </c>
      <c r="G2495" s="38"/>
      <c r="H2495" s="38"/>
      <c r="I2495" s="44">
        <v>10.47</v>
      </c>
      <c r="J2495" s="16" t="s">
        <v>130</v>
      </c>
      <c r="N2495" s="136" t="s">
        <v>167</v>
      </c>
      <c r="O2495" s="137">
        <v>346</v>
      </c>
    </row>
    <row r="2496" spans="1:15" ht="15" customHeight="1">
      <c r="A2496" s="15" t="str">
        <f t="shared" si="51"/>
        <v>N</v>
      </c>
      <c r="B2496" s="35"/>
      <c r="C2496" s="38" t="s">
        <v>1386</v>
      </c>
      <c r="D2496" s="38" t="s">
        <v>5612</v>
      </c>
      <c r="E2496" s="38"/>
      <c r="F2496" s="38" t="s">
        <v>5613</v>
      </c>
      <c r="G2496" s="38"/>
      <c r="H2496" s="38"/>
      <c r="I2496" s="44">
        <v>5.04</v>
      </c>
      <c r="J2496" s="16" t="s">
        <v>130</v>
      </c>
      <c r="N2496" s="136" t="s">
        <v>168</v>
      </c>
      <c r="O2496" s="137">
        <v>347</v>
      </c>
    </row>
    <row r="2497" spans="1:15" ht="15" customHeight="1">
      <c r="A2497" s="15" t="str">
        <f t="shared" si="51"/>
        <v>N</v>
      </c>
      <c r="B2497" s="35"/>
      <c r="C2497" s="38" t="s">
        <v>1386</v>
      </c>
      <c r="D2497" s="38" t="s">
        <v>5614</v>
      </c>
      <c r="E2497" s="38"/>
      <c r="F2497" s="38" t="s">
        <v>5615</v>
      </c>
      <c r="G2497" s="38"/>
      <c r="H2497" s="38"/>
      <c r="I2497" s="44">
        <v>25.9</v>
      </c>
      <c r="J2497" s="16" t="s">
        <v>130</v>
      </c>
      <c r="N2497" s="136" t="s">
        <v>169</v>
      </c>
      <c r="O2497" s="137">
        <v>348</v>
      </c>
    </row>
    <row r="2498" spans="1:15" ht="15" customHeight="1">
      <c r="A2498" s="15" t="str">
        <f t="shared" si="51"/>
        <v>N</v>
      </c>
      <c r="B2498" s="35"/>
      <c r="C2498" s="38" t="s">
        <v>1386</v>
      </c>
      <c r="D2498" s="38" t="s">
        <v>5616</v>
      </c>
      <c r="E2498" s="38"/>
      <c r="F2498" s="38" t="s">
        <v>5617</v>
      </c>
      <c r="G2498" s="38"/>
      <c r="H2498" s="38"/>
      <c r="I2498" s="44">
        <v>15.06</v>
      </c>
      <c r="J2498" s="16" t="s">
        <v>130</v>
      </c>
      <c r="N2498" s="136" t="s">
        <v>170</v>
      </c>
      <c r="O2498" s="137">
        <v>349</v>
      </c>
    </row>
    <row r="2499" spans="1:15" ht="15" customHeight="1">
      <c r="A2499" s="15" t="str">
        <f t="shared" si="51"/>
        <v>N</v>
      </c>
      <c r="B2499" s="35"/>
      <c r="C2499" s="38" t="s">
        <v>1386</v>
      </c>
      <c r="D2499" s="38" t="s">
        <v>5618</v>
      </c>
      <c r="E2499" s="38"/>
      <c r="F2499" s="38" t="s">
        <v>5619</v>
      </c>
      <c r="G2499" s="38"/>
      <c r="H2499" s="38"/>
      <c r="I2499" s="44">
        <v>13.44</v>
      </c>
      <c r="J2499" s="16" t="s">
        <v>130</v>
      </c>
      <c r="N2499" s="136" t="s">
        <v>171</v>
      </c>
      <c r="O2499" s="137">
        <v>350</v>
      </c>
    </row>
    <row r="2500" spans="1:15" ht="15" customHeight="1">
      <c r="A2500" s="15" t="str">
        <f t="shared" si="51"/>
        <v>N</v>
      </c>
      <c r="B2500" s="35"/>
      <c r="C2500" s="38" t="s">
        <v>1386</v>
      </c>
      <c r="D2500" s="38" t="s">
        <v>5620</v>
      </c>
      <c r="E2500" s="38"/>
      <c r="F2500" s="38" t="s">
        <v>5621</v>
      </c>
      <c r="G2500" s="38"/>
      <c r="H2500" s="38"/>
      <c r="I2500" s="44">
        <v>5.04</v>
      </c>
      <c r="J2500" s="16" t="s">
        <v>130</v>
      </c>
      <c r="N2500" s="136" t="s">
        <v>172</v>
      </c>
      <c r="O2500" s="137">
        <v>351</v>
      </c>
    </row>
    <row r="2501" spans="1:15" ht="15" customHeight="1">
      <c r="A2501" s="15" t="str">
        <f t="shared" si="51"/>
        <v>N</v>
      </c>
      <c r="B2501" s="35"/>
      <c r="C2501" s="38" t="s">
        <v>1386</v>
      </c>
      <c r="D2501" s="38" t="s">
        <v>5622</v>
      </c>
      <c r="E2501" s="38"/>
      <c r="F2501" s="38" t="s">
        <v>5623</v>
      </c>
      <c r="G2501" s="38"/>
      <c r="H2501" s="38"/>
      <c r="I2501" s="44">
        <v>16.97</v>
      </c>
      <c r="J2501" s="16" t="s">
        <v>130</v>
      </c>
      <c r="N2501" s="136" t="s">
        <v>173</v>
      </c>
      <c r="O2501" s="137">
        <v>352</v>
      </c>
    </row>
    <row r="2502" spans="1:15" ht="15" customHeight="1">
      <c r="A2502" s="15" t="str">
        <f t="shared" si="51"/>
        <v>N</v>
      </c>
      <c r="B2502" s="35"/>
      <c r="C2502" s="38" t="s">
        <v>1386</v>
      </c>
      <c r="D2502" s="38" t="s">
        <v>5624</v>
      </c>
      <c r="E2502" s="38"/>
      <c r="F2502" s="38" t="s">
        <v>5625</v>
      </c>
      <c r="G2502" s="38"/>
      <c r="H2502" s="38"/>
      <c r="I2502" s="44">
        <v>18.690000000000001</v>
      </c>
      <c r="J2502" s="16" t="s">
        <v>130</v>
      </c>
      <c r="N2502" s="136" t="s">
        <v>174</v>
      </c>
      <c r="O2502" s="137">
        <v>353</v>
      </c>
    </row>
    <row r="2503" spans="1:15" ht="15" customHeight="1">
      <c r="A2503" s="15" t="str">
        <f t="shared" si="51"/>
        <v>N</v>
      </c>
      <c r="B2503" s="35"/>
      <c r="C2503" s="38" t="s">
        <v>1386</v>
      </c>
      <c r="D2503" s="38" t="s">
        <v>5626</v>
      </c>
      <c r="E2503" s="38"/>
      <c r="F2503" s="38" t="s">
        <v>5627</v>
      </c>
      <c r="G2503" s="38"/>
      <c r="H2503" s="38"/>
      <c r="I2503" s="44">
        <v>131.51</v>
      </c>
      <c r="J2503" s="16" t="s">
        <v>130</v>
      </c>
      <c r="N2503" s="136" t="s">
        <v>175</v>
      </c>
      <c r="O2503" s="137">
        <v>354</v>
      </c>
    </row>
    <row r="2504" spans="1:15" ht="15" customHeight="1">
      <c r="A2504" s="15" t="str">
        <f t="shared" si="51"/>
        <v>N</v>
      </c>
      <c r="B2504" s="35"/>
      <c r="C2504" s="38" t="s">
        <v>1386</v>
      </c>
      <c r="D2504" s="38" t="s">
        <v>5628</v>
      </c>
      <c r="E2504" s="38"/>
      <c r="F2504" s="38" t="s">
        <v>5629</v>
      </c>
      <c r="G2504" s="38"/>
      <c r="H2504" s="38"/>
      <c r="I2504" s="44">
        <v>18.2</v>
      </c>
      <c r="J2504" s="16" t="s">
        <v>130</v>
      </c>
      <c r="N2504" s="136" t="s">
        <v>176</v>
      </c>
      <c r="O2504" s="137">
        <v>355</v>
      </c>
    </row>
    <row r="2505" spans="1:15" ht="15" customHeight="1">
      <c r="A2505" s="15" t="str">
        <f t="shared" si="51"/>
        <v>N</v>
      </c>
      <c r="B2505" s="35"/>
      <c r="C2505" s="38" t="s">
        <v>1386</v>
      </c>
      <c r="D2505" s="38" t="s">
        <v>5630</v>
      </c>
      <c r="E2505" s="38"/>
      <c r="F2505" s="38" t="s">
        <v>5631</v>
      </c>
      <c r="G2505" s="38"/>
      <c r="H2505" s="38"/>
      <c r="I2505" s="44">
        <v>5.31</v>
      </c>
      <c r="J2505" s="16" t="s">
        <v>130</v>
      </c>
      <c r="N2505" s="136" t="s">
        <v>177</v>
      </c>
      <c r="O2505" s="137">
        <v>356</v>
      </c>
    </row>
    <row r="2506" spans="1:15" ht="15" customHeight="1">
      <c r="A2506" s="15" t="str">
        <f t="shared" si="51"/>
        <v>N</v>
      </c>
      <c r="B2506" s="35"/>
      <c r="C2506" s="38" t="s">
        <v>1386</v>
      </c>
      <c r="D2506" s="38" t="s">
        <v>5632</v>
      </c>
      <c r="E2506" s="38"/>
      <c r="F2506" s="38" t="s">
        <v>5633</v>
      </c>
      <c r="G2506" s="38"/>
      <c r="H2506" s="38"/>
      <c r="I2506" s="44">
        <v>29.04</v>
      </c>
      <c r="J2506" s="16" t="s">
        <v>130</v>
      </c>
      <c r="N2506" s="136" t="s">
        <v>178</v>
      </c>
      <c r="O2506" s="137">
        <v>357</v>
      </c>
    </row>
    <row r="2507" spans="1:15" ht="15" customHeight="1">
      <c r="A2507" s="15" t="str">
        <f t="shared" si="51"/>
        <v>N</v>
      </c>
      <c r="B2507" s="35"/>
      <c r="C2507" s="38" t="s">
        <v>1386</v>
      </c>
      <c r="D2507" s="38" t="s">
        <v>5634</v>
      </c>
      <c r="E2507" s="38"/>
      <c r="F2507" s="38" t="s">
        <v>5635</v>
      </c>
      <c r="G2507" s="38"/>
      <c r="H2507" s="38"/>
      <c r="I2507" s="44">
        <v>54.27</v>
      </c>
      <c r="J2507" s="16" t="s">
        <v>130</v>
      </c>
      <c r="N2507" s="136" t="s">
        <v>179</v>
      </c>
      <c r="O2507" s="137">
        <v>358</v>
      </c>
    </row>
    <row r="2508" spans="1:15" ht="15" customHeight="1">
      <c r="A2508" s="15" t="str">
        <f t="shared" si="51"/>
        <v>N</v>
      </c>
      <c r="B2508" s="35"/>
      <c r="C2508" s="38" t="s">
        <v>1386</v>
      </c>
      <c r="D2508" s="38" t="s">
        <v>5636</v>
      </c>
      <c r="E2508" s="38"/>
      <c r="F2508" s="38" t="s">
        <v>5637</v>
      </c>
      <c r="G2508" s="38"/>
      <c r="H2508" s="38"/>
      <c r="I2508" s="44">
        <v>31.55</v>
      </c>
      <c r="J2508" s="16" t="s">
        <v>130</v>
      </c>
      <c r="N2508" s="136" t="s">
        <v>180</v>
      </c>
      <c r="O2508" s="137">
        <v>359</v>
      </c>
    </row>
    <row r="2509" spans="1:15" ht="15" customHeight="1">
      <c r="A2509" s="15" t="str">
        <f t="shared" si="51"/>
        <v>N</v>
      </c>
      <c r="B2509" s="35"/>
      <c r="C2509" s="38" t="s">
        <v>1386</v>
      </c>
      <c r="D2509" s="38" t="s">
        <v>5638</v>
      </c>
      <c r="E2509" s="38"/>
      <c r="F2509" s="38" t="s">
        <v>5639</v>
      </c>
      <c r="G2509" s="38"/>
      <c r="H2509" s="38"/>
      <c r="I2509" s="44">
        <v>36.72</v>
      </c>
      <c r="J2509" s="16" t="s">
        <v>130</v>
      </c>
      <c r="N2509" s="136" t="s">
        <v>181</v>
      </c>
      <c r="O2509" s="137">
        <v>360</v>
      </c>
    </row>
    <row r="2510" spans="1:15" ht="15" customHeight="1">
      <c r="A2510" s="15" t="str">
        <f t="shared" si="51"/>
        <v>N</v>
      </c>
      <c r="B2510" s="35"/>
      <c r="C2510" s="38" t="s">
        <v>1386</v>
      </c>
      <c r="D2510" s="38" t="s">
        <v>5640</v>
      </c>
      <c r="E2510" s="38"/>
      <c r="F2510" s="38" t="s">
        <v>5641</v>
      </c>
      <c r="G2510" s="38"/>
      <c r="H2510" s="38"/>
      <c r="I2510" s="44">
        <v>0.28000000000000003</v>
      </c>
      <c r="J2510" s="16" t="s">
        <v>130</v>
      </c>
      <c r="N2510" s="136" t="s">
        <v>182</v>
      </c>
      <c r="O2510" s="137">
        <v>362</v>
      </c>
    </row>
    <row r="2511" spans="1:15" ht="15" customHeight="1">
      <c r="A2511" s="15" t="str">
        <f t="shared" si="51"/>
        <v>N</v>
      </c>
      <c r="B2511" s="35"/>
      <c r="C2511" s="38" t="s">
        <v>1386</v>
      </c>
      <c r="D2511" s="38" t="s">
        <v>5642</v>
      </c>
      <c r="E2511" s="38"/>
      <c r="F2511" s="38" t="s">
        <v>5643</v>
      </c>
      <c r="G2511" s="38"/>
      <c r="H2511" s="38"/>
      <c r="I2511" s="44">
        <v>10.98</v>
      </c>
      <c r="J2511" s="16" t="s">
        <v>130</v>
      </c>
      <c r="N2511" s="136" t="s">
        <v>183</v>
      </c>
      <c r="O2511" s="137">
        <v>363</v>
      </c>
    </row>
    <row r="2512" spans="1:15" ht="15" customHeight="1">
      <c r="A2512" s="15" t="str">
        <f t="shared" si="51"/>
        <v>N</v>
      </c>
      <c r="B2512" s="35"/>
      <c r="C2512" s="38" t="s">
        <v>1386</v>
      </c>
      <c r="D2512" s="38" t="s">
        <v>5644</v>
      </c>
      <c r="E2512" s="38"/>
      <c r="F2512" s="38" t="s">
        <v>5645</v>
      </c>
      <c r="G2512" s="38"/>
      <c r="H2512" s="38"/>
      <c r="I2512" s="44">
        <v>53.02</v>
      </c>
      <c r="J2512" s="16" t="s">
        <v>130</v>
      </c>
      <c r="N2512" s="136" t="s">
        <v>184</v>
      </c>
      <c r="O2512" s="137">
        <v>364</v>
      </c>
    </row>
    <row r="2513" spans="1:15" ht="15" customHeight="1">
      <c r="A2513" s="15" t="str">
        <f t="shared" si="51"/>
        <v>N</v>
      </c>
      <c r="B2513" s="35"/>
      <c r="C2513" s="38" t="s">
        <v>1386</v>
      </c>
      <c r="D2513" s="38" t="s">
        <v>5646</v>
      </c>
      <c r="E2513" s="38"/>
      <c r="F2513" s="38" t="s">
        <v>5647</v>
      </c>
      <c r="G2513" s="38"/>
      <c r="H2513" s="38"/>
      <c r="I2513" s="44">
        <v>4.1100000000000003</v>
      </c>
      <c r="J2513" s="16" t="s">
        <v>130</v>
      </c>
      <c r="N2513" s="136" t="s">
        <v>185</v>
      </c>
      <c r="O2513" s="137">
        <v>365</v>
      </c>
    </row>
    <row r="2514" spans="1:15" ht="15" customHeight="1">
      <c r="A2514" s="15" t="str">
        <f t="shared" si="51"/>
        <v>N</v>
      </c>
      <c r="B2514" s="35"/>
      <c r="C2514" s="38" t="s">
        <v>1386</v>
      </c>
      <c r="D2514" s="38" t="s">
        <v>10317</v>
      </c>
      <c r="E2514" s="38"/>
      <c r="F2514" s="38" t="s">
        <v>10318</v>
      </c>
      <c r="G2514" s="38"/>
      <c r="H2514" s="38"/>
      <c r="I2514" s="44">
        <v>18.96</v>
      </c>
      <c r="J2514" s="16" t="s">
        <v>130</v>
      </c>
      <c r="N2514" s="136" t="s">
        <v>186</v>
      </c>
      <c r="O2514" s="137">
        <v>366</v>
      </c>
    </row>
    <row r="2515" spans="1:15" ht="15" customHeight="1">
      <c r="A2515" s="15" t="str">
        <f t="shared" si="51"/>
        <v>N</v>
      </c>
      <c r="B2515" s="35"/>
      <c r="C2515" s="38" t="s">
        <v>1386</v>
      </c>
      <c r="D2515" s="38" t="s">
        <v>5648</v>
      </c>
      <c r="E2515" s="38"/>
      <c r="F2515" s="38" t="s">
        <v>5649</v>
      </c>
      <c r="G2515" s="38"/>
      <c r="H2515" s="38"/>
      <c r="I2515" s="44">
        <v>4.71</v>
      </c>
      <c r="J2515" s="16" t="s">
        <v>130</v>
      </c>
      <c r="N2515" s="136" t="s">
        <v>187</v>
      </c>
      <c r="O2515" s="137">
        <v>367</v>
      </c>
    </row>
    <row r="2516" spans="1:15" ht="15" customHeight="1">
      <c r="A2516" s="15" t="str">
        <f t="shared" si="51"/>
        <v>N</v>
      </c>
      <c r="B2516" s="35"/>
      <c r="C2516" s="38" t="s">
        <v>1386</v>
      </c>
      <c r="D2516" s="38" t="s">
        <v>5650</v>
      </c>
      <c r="E2516" s="38"/>
      <c r="F2516" s="38" t="s">
        <v>5651</v>
      </c>
      <c r="G2516" s="38"/>
      <c r="H2516" s="38"/>
      <c r="I2516" s="44">
        <v>21.87</v>
      </c>
      <c r="J2516" s="16" t="s">
        <v>130</v>
      </c>
      <c r="N2516" s="136" t="s">
        <v>188</v>
      </c>
      <c r="O2516" s="137">
        <v>368</v>
      </c>
    </row>
    <row r="2517" spans="1:15" ht="15" customHeight="1">
      <c r="A2517" s="15" t="str">
        <f t="shared" si="51"/>
        <v>N</v>
      </c>
      <c r="B2517" s="35"/>
      <c r="C2517" s="38" t="s">
        <v>1386</v>
      </c>
      <c r="D2517" s="38" t="s">
        <v>5652</v>
      </c>
      <c r="E2517" s="38"/>
      <c r="F2517" s="38" t="s">
        <v>5653</v>
      </c>
      <c r="G2517" s="38"/>
      <c r="H2517" s="38"/>
      <c r="I2517" s="44">
        <v>0.02</v>
      </c>
      <c r="J2517" s="16" t="s">
        <v>130</v>
      </c>
      <c r="N2517" s="136" t="s">
        <v>189</v>
      </c>
      <c r="O2517" s="137">
        <v>369</v>
      </c>
    </row>
    <row r="2518" spans="1:15" ht="15" customHeight="1">
      <c r="A2518" s="15" t="str">
        <f t="shared" si="51"/>
        <v>N</v>
      </c>
      <c r="B2518" s="35"/>
      <c r="C2518" s="38" t="s">
        <v>1386</v>
      </c>
      <c r="D2518" s="38" t="s">
        <v>5654</v>
      </c>
      <c r="E2518" s="38"/>
      <c r="F2518" s="38" t="s">
        <v>5655</v>
      </c>
      <c r="G2518" s="38"/>
      <c r="H2518" s="38"/>
      <c r="I2518" s="44">
        <v>21.26</v>
      </c>
      <c r="J2518" s="16" t="s">
        <v>130</v>
      </c>
      <c r="N2518" s="136" t="s">
        <v>190</v>
      </c>
      <c r="O2518" s="137">
        <v>370</v>
      </c>
    </row>
    <row r="2519" spans="1:15" ht="15" customHeight="1">
      <c r="A2519" s="15" t="str">
        <f t="shared" si="51"/>
        <v>N</v>
      </c>
      <c r="B2519" s="35"/>
      <c r="C2519" s="38" t="s">
        <v>1386</v>
      </c>
      <c r="D2519" s="38" t="s">
        <v>5656</v>
      </c>
      <c r="E2519" s="38"/>
      <c r="F2519" s="38" t="s">
        <v>5657</v>
      </c>
      <c r="G2519" s="38"/>
      <c r="H2519" s="38"/>
      <c r="I2519" s="44">
        <v>39.53</v>
      </c>
      <c r="J2519" s="16" t="s">
        <v>130</v>
      </c>
      <c r="N2519" s="136" t="s">
        <v>191</v>
      </c>
      <c r="O2519" s="137">
        <v>371</v>
      </c>
    </row>
    <row r="2520" spans="1:15" ht="15" customHeight="1">
      <c r="A2520" s="15" t="str">
        <f t="shared" si="51"/>
        <v>N</v>
      </c>
      <c r="B2520" s="35"/>
      <c r="C2520" s="38" t="s">
        <v>1386</v>
      </c>
      <c r="D2520" s="38" t="s">
        <v>5658</v>
      </c>
      <c r="E2520" s="38"/>
      <c r="F2520" s="38" t="s">
        <v>5659</v>
      </c>
      <c r="G2520" s="38"/>
      <c r="H2520" s="38"/>
      <c r="I2520" s="44">
        <v>3.54</v>
      </c>
      <c r="J2520" s="16" t="s">
        <v>130</v>
      </c>
      <c r="N2520" s="136" t="s">
        <v>192</v>
      </c>
      <c r="O2520" s="137">
        <v>372</v>
      </c>
    </row>
    <row r="2521" spans="1:15" ht="15" customHeight="1">
      <c r="A2521" s="15" t="str">
        <f t="shared" si="51"/>
        <v>N</v>
      </c>
      <c r="B2521" s="35"/>
      <c r="C2521" s="38" t="s">
        <v>1386</v>
      </c>
      <c r="D2521" s="38" t="s">
        <v>5660</v>
      </c>
      <c r="E2521" s="38"/>
      <c r="F2521" s="38" t="s">
        <v>5661</v>
      </c>
      <c r="G2521" s="38"/>
      <c r="H2521" s="38"/>
      <c r="I2521" s="44">
        <v>17.190000000000001</v>
      </c>
      <c r="J2521" s="16" t="s">
        <v>130</v>
      </c>
      <c r="N2521" s="136" t="s">
        <v>193</v>
      </c>
      <c r="O2521" s="137">
        <v>373</v>
      </c>
    </row>
    <row r="2522" spans="1:15" ht="15" customHeight="1">
      <c r="A2522" s="15" t="str">
        <f t="shared" si="51"/>
        <v>N</v>
      </c>
      <c r="B2522" s="35"/>
      <c r="C2522" s="38" t="s">
        <v>1386</v>
      </c>
      <c r="D2522" s="38" t="s">
        <v>5662</v>
      </c>
      <c r="E2522" s="38"/>
      <c r="F2522" s="38" t="s">
        <v>5663</v>
      </c>
      <c r="G2522" s="38"/>
      <c r="H2522" s="38"/>
      <c r="I2522" s="44">
        <v>11.37</v>
      </c>
      <c r="J2522" s="16" t="s">
        <v>130</v>
      </c>
      <c r="N2522" s="136" t="s">
        <v>194</v>
      </c>
      <c r="O2522" s="137">
        <v>374</v>
      </c>
    </row>
    <row r="2523" spans="1:15" ht="15" customHeight="1">
      <c r="A2523" s="15" t="str">
        <f t="shared" si="51"/>
        <v>N</v>
      </c>
      <c r="B2523" s="35"/>
      <c r="C2523" s="38" t="s">
        <v>1386</v>
      </c>
      <c r="D2523" s="38" t="s">
        <v>5664</v>
      </c>
      <c r="E2523" s="38"/>
      <c r="F2523" s="38" t="s">
        <v>5665</v>
      </c>
      <c r="G2523" s="38"/>
      <c r="H2523" s="38"/>
      <c r="I2523" s="44">
        <v>19.14</v>
      </c>
      <c r="J2523" s="16" t="s">
        <v>130</v>
      </c>
      <c r="N2523" s="136" t="s">
        <v>195</v>
      </c>
      <c r="O2523" s="137">
        <v>375</v>
      </c>
    </row>
    <row r="2524" spans="1:15" ht="15" customHeight="1">
      <c r="A2524" s="15" t="str">
        <f t="shared" si="51"/>
        <v>N</v>
      </c>
      <c r="B2524" s="35"/>
      <c r="C2524" s="38" t="s">
        <v>1386</v>
      </c>
      <c r="D2524" s="38" t="s">
        <v>5666</v>
      </c>
      <c r="E2524" s="38"/>
      <c r="F2524" s="38" t="s">
        <v>5667</v>
      </c>
      <c r="G2524" s="38"/>
      <c r="H2524" s="38"/>
      <c r="I2524" s="44">
        <v>20.07</v>
      </c>
      <c r="J2524" s="16" t="s">
        <v>130</v>
      </c>
      <c r="N2524" s="136" t="s">
        <v>196</v>
      </c>
      <c r="O2524" s="137">
        <v>376</v>
      </c>
    </row>
    <row r="2525" spans="1:15" ht="15" customHeight="1">
      <c r="A2525" s="15" t="str">
        <f t="shared" si="51"/>
        <v>N</v>
      </c>
      <c r="B2525" s="35"/>
      <c r="C2525" s="38" t="s">
        <v>1386</v>
      </c>
      <c r="D2525" s="38" t="s">
        <v>5668</v>
      </c>
      <c r="E2525" s="38"/>
      <c r="F2525" s="38" t="s">
        <v>5669</v>
      </c>
      <c r="G2525" s="38"/>
      <c r="H2525" s="38"/>
      <c r="I2525" s="44">
        <v>2.2200000000000002</v>
      </c>
      <c r="J2525" s="16" t="s">
        <v>130</v>
      </c>
      <c r="N2525" s="136" t="s">
        <v>197</v>
      </c>
      <c r="O2525" s="137">
        <v>377</v>
      </c>
    </row>
    <row r="2526" spans="1:15" ht="15" customHeight="1">
      <c r="A2526" s="15" t="str">
        <f t="shared" si="51"/>
        <v>N</v>
      </c>
      <c r="B2526" s="35"/>
      <c r="C2526" s="38" t="s">
        <v>1386</v>
      </c>
      <c r="D2526" s="38" t="s">
        <v>5670</v>
      </c>
      <c r="E2526" s="38"/>
      <c r="F2526" s="38" t="s">
        <v>5671</v>
      </c>
      <c r="G2526" s="38"/>
      <c r="H2526" s="38"/>
      <c r="I2526" s="44">
        <v>5.1100000000000003</v>
      </c>
      <c r="J2526" s="16" t="s">
        <v>130</v>
      </c>
      <c r="N2526" s="136" t="s">
        <v>198</v>
      </c>
      <c r="O2526" s="137">
        <v>378</v>
      </c>
    </row>
    <row r="2527" spans="1:15" ht="15" customHeight="1">
      <c r="A2527" s="15" t="str">
        <f t="shared" si="51"/>
        <v>N</v>
      </c>
      <c r="B2527" s="35"/>
      <c r="C2527" s="38" t="s">
        <v>1386</v>
      </c>
      <c r="D2527" s="38" t="s">
        <v>5672</v>
      </c>
      <c r="E2527" s="38"/>
      <c r="F2527" s="38" t="s">
        <v>5673</v>
      </c>
      <c r="G2527" s="38"/>
      <c r="H2527" s="38"/>
      <c r="I2527" s="44">
        <v>240.26</v>
      </c>
      <c r="J2527" s="16" t="s">
        <v>130</v>
      </c>
      <c r="N2527" s="136" t="s">
        <v>199</v>
      </c>
      <c r="O2527" s="137">
        <v>379</v>
      </c>
    </row>
    <row r="2528" spans="1:15" ht="15" customHeight="1">
      <c r="A2528" s="15" t="str">
        <f t="shared" si="51"/>
        <v>N</v>
      </c>
      <c r="B2528" s="35"/>
      <c r="C2528" s="38" t="s">
        <v>1386</v>
      </c>
      <c r="D2528" s="38" t="s">
        <v>10319</v>
      </c>
      <c r="E2528" s="38"/>
      <c r="F2528" s="38" t="s">
        <v>10320</v>
      </c>
      <c r="G2528" s="38"/>
      <c r="H2528" s="38"/>
      <c r="I2528" s="44">
        <v>19.13</v>
      </c>
      <c r="J2528" s="16" t="s">
        <v>130</v>
      </c>
      <c r="N2528" s="136" t="s">
        <v>200</v>
      </c>
      <c r="O2528" s="137">
        <v>380</v>
      </c>
    </row>
    <row r="2529" spans="1:15" ht="15" customHeight="1">
      <c r="A2529" s="15" t="str">
        <f t="shared" si="51"/>
        <v>N</v>
      </c>
      <c r="B2529" s="35"/>
      <c r="C2529" s="38" t="s">
        <v>1386</v>
      </c>
      <c r="D2529" s="38" t="s">
        <v>5674</v>
      </c>
      <c r="E2529" s="38"/>
      <c r="F2529" s="38" t="s">
        <v>5675</v>
      </c>
      <c r="G2529" s="38"/>
      <c r="H2529" s="38"/>
      <c r="I2529" s="44">
        <v>0.73</v>
      </c>
      <c r="J2529" s="16" t="s">
        <v>130</v>
      </c>
      <c r="N2529" s="136" t="s">
        <v>201</v>
      </c>
      <c r="O2529" s="137">
        <v>381</v>
      </c>
    </row>
    <row r="2530" spans="1:15" ht="15" customHeight="1">
      <c r="A2530" s="15" t="str">
        <f t="shared" si="51"/>
        <v>N</v>
      </c>
      <c r="B2530" s="35"/>
      <c r="C2530" s="38" t="s">
        <v>1386</v>
      </c>
      <c r="D2530" s="38" t="s">
        <v>10321</v>
      </c>
      <c r="E2530" s="38"/>
      <c r="F2530" s="38" t="s">
        <v>10322</v>
      </c>
      <c r="G2530" s="38"/>
      <c r="H2530" s="38"/>
      <c r="I2530" s="44">
        <v>18.48</v>
      </c>
      <c r="J2530" s="16" t="s">
        <v>130</v>
      </c>
      <c r="N2530" s="136" t="s">
        <v>202</v>
      </c>
      <c r="O2530" s="137">
        <v>382</v>
      </c>
    </row>
    <row r="2531" spans="1:15" ht="15" customHeight="1">
      <c r="A2531" s="15" t="str">
        <f t="shared" si="51"/>
        <v>N</v>
      </c>
      <c r="B2531" s="35"/>
      <c r="C2531" s="38" t="s">
        <v>1386</v>
      </c>
      <c r="D2531" s="38" t="s">
        <v>10323</v>
      </c>
      <c r="E2531" s="38"/>
      <c r="F2531" s="38" t="s">
        <v>10324</v>
      </c>
      <c r="G2531" s="35"/>
      <c r="H2531" s="35"/>
      <c r="I2531" s="44">
        <v>10.08</v>
      </c>
      <c r="J2531" s="16" t="s">
        <v>130</v>
      </c>
      <c r="N2531" s="136" t="s">
        <v>203</v>
      </c>
      <c r="O2531" s="137">
        <v>383</v>
      </c>
    </row>
    <row r="2532" spans="1:15" ht="15" customHeight="1">
      <c r="A2532" s="15" t="str">
        <f t="shared" si="51"/>
        <v>N</v>
      </c>
      <c r="B2532" s="35"/>
      <c r="C2532" s="38" t="s">
        <v>1386</v>
      </c>
      <c r="D2532" s="38" t="s">
        <v>10325</v>
      </c>
      <c r="E2532" s="38"/>
      <c r="F2532" s="38" t="s">
        <v>10326</v>
      </c>
      <c r="G2532" s="35"/>
      <c r="H2532" s="35"/>
      <c r="I2532" s="44">
        <v>5.36</v>
      </c>
      <c r="J2532" s="16" t="s">
        <v>130</v>
      </c>
      <c r="N2532" s="136" t="s">
        <v>203</v>
      </c>
      <c r="O2532" s="137">
        <v>383</v>
      </c>
    </row>
    <row r="2533" spans="1:15" ht="15" customHeight="1">
      <c r="A2533" s="15" t="str">
        <f t="shared" si="51"/>
        <v>N</v>
      </c>
      <c r="B2533" s="35"/>
      <c r="C2533" s="38" t="s">
        <v>1386</v>
      </c>
      <c r="D2533" s="38" t="s">
        <v>10327</v>
      </c>
      <c r="E2533" s="38"/>
      <c r="F2533" s="38" t="s">
        <v>10328</v>
      </c>
      <c r="G2533" s="35"/>
      <c r="H2533" s="35"/>
      <c r="I2533" s="44">
        <v>17.45</v>
      </c>
      <c r="J2533" s="16" t="s">
        <v>130</v>
      </c>
      <c r="N2533" s="136" t="s">
        <v>203</v>
      </c>
      <c r="O2533" s="137">
        <v>383</v>
      </c>
    </row>
    <row r="2534" spans="1:15" ht="15" customHeight="1">
      <c r="A2534" s="15" t="str">
        <f t="shared" si="51"/>
        <v>N</v>
      </c>
      <c r="B2534" s="35"/>
      <c r="C2534" s="38" t="s">
        <v>1386</v>
      </c>
      <c r="D2534" s="38" t="s">
        <v>10329</v>
      </c>
      <c r="E2534" s="38"/>
      <c r="F2534" s="38" t="s">
        <v>10330</v>
      </c>
      <c r="G2534" s="35"/>
      <c r="H2534" s="35"/>
      <c r="I2534" s="44">
        <v>39.299999999999997</v>
      </c>
      <c r="J2534" s="16" t="s">
        <v>130</v>
      </c>
      <c r="N2534" s="136" t="s">
        <v>203</v>
      </c>
      <c r="O2534" s="137">
        <v>383</v>
      </c>
    </row>
    <row r="2535" spans="1:15" ht="15" customHeight="1">
      <c r="A2535" s="15" t="str">
        <f t="shared" si="51"/>
        <v>N</v>
      </c>
      <c r="B2535" s="35"/>
      <c r="C2535" s="38" t="s">
        <v>1386</v>
      </c>
      <c r="D2535" s="38" t="s">
        <v>5676</v>
      </c>
      <c r="E2535" s="38"/>
      <c r="F2535" s="38" t="s">
        <v>5677</v>
      </c>
      <c r="G2535" s="35"/>
      <c r="H2535" s="35"/>
      <c r="I2535" s="44">
        <v>12.04</v>
      </c>
      <c r="J2535" s="16" t="s">
        <v>130</v>
      </c>
      <c r="N2535" s="136" t="s">
        <v>203</v>
      </c>
      <c r="O2535" s="137">
        <v>383</v>
      </c>
    </row>
    <row r="2536" spans="1:15" ht="15" customHeight="1">
      <c r="A2536" s="15" t="str">
        <f t="shared" si="51"/>
        <v>N</v>
      </c>
      <c r="B2536" s="35"/>
      <c r="C2536" s="38" t="s">
        <v>1386</v>
      </c>
      <c r="D2536" s="38" t="s">
        <v>5678</v>
      </c>
      <c r="E2536" s="38"/>
      <c r="F2536" s="38" t="s">
        <v>5679</v>
      </c>
      <c r="G2536" s="35"/>
      <c r="H2536" s="35"/>
      <c r="I2536" s="44">
        <v>7.91</v>
      </c>
      <c r="J2536" s="16" t="s">
        <v>130</v>
      </c>
      <c r="N2536" s="136" t="s">
        <v>203</v>
      </c>
      <c r="O2536" s="137">
        <v>383</v>
      </c>
    </row>
    <row r="2537" spans="1:15" ht="15" customHeight="1">
      <c r="A2537" s="15" t="str">
        <f t="shared" si="51"/>
        <v>N</v>
      </c>
      <c r="B2537" s="35"/>
      <c r="C2537" s="38" t="s">
        <v>1386</v>
      </c>
      <c r="D2537" s="38" t="s">
        <v>5680</v>
      </c>
      <c r="E2537" s="38"/>
      <c r="F2537" s="38" t="s">
        <v>5681</v>
      </c>
      <c r="G2537" s="35"/>
      <c r="H2537" s="35"/>
      <c r="I2537" s="44">
        <v>2.04</v>
      </c>
      <c r="J2537" s="16" t="s">
        <v>130</v>
      </c>
      <c r="N2537" s="136" t="s">
        <v>203</v>
      </c>
      <c r="O2537" s="137">
        <v>383</v>
      </c>
    </row>
    <row r="2538" spans="1:15" ht="15" customHeight="1">
      <c r="A2538" s="15" t="str">
        <f t="shared" si="51"/>
        <v>N</v>
      </c>
      <c r="B2538" s="35"/>
      <c r="C2538" s="38" t="s">
        <v>1386</v>
      </c>
      <c r="D2538" s="38" t="s">
        <v>10331</v>
      </c>
      <c r="E2538" s="38"/>
      <c r="F2538" s="38" t="s">
        <v>10332</v>
      </c>
      <c r="G2538" s="35"/>
      <c r="H2538" s="35"/>
      <c r="I2538" s="44">
        <v>17.23</v>
      </c>
      <c r="J2538" s="16" t="s">
        <v>130</v>
      </c>
      <c r="N2538" s="136" t="s">
        <v>203</v>
      </c>
      <c r="O2538" s="137">
        <v>383</v>
      </c>
    </row>
    <row r="2539" spans="1:15" ht="15" customHeight="1">
      <c r="A2539" s="15" t="str">
        <f t="shared" si="51"/>
        <v>N</v>
      </c>
      <c r="B2539" s="35"/>
      <c r="C2539" s="38" t="s">
        <v>1386</v>
      </c>
      <c r="D2539" s="38" t="s">
        <v>10333</v>
      </c>
      <c r="E2539" s="38"/>
      <c r="F2539" s="38" t="s">
        <v>10334</v>
      </c>
      <c r="G2539" s="35"/>
      <c r="H2539" s="35"/>
      <c r="I2539" s="44">
        <v>16.8</v>
      </c>
      <c r="J2539" s="16" t="s">
        <v>130</v>
      </c>
      <c r="N2539" s="136" t="s">
        <v>203</v>
      </c>
      <c r="O2539" s="137">
        <v>383</v>
      </c>
    </row>
    <row r="2540" spans="1:15" ht="15" customHeight="1">
      <c r="A2540" s="15" t="str">
        <f t="shared" si="51"/>
        <v>N</v>
      </c>
      <c r="B2540" s="35"/>
      <c r="C2540" s="38" t="s">
        <v>1386</v>
      </c>
      <c r="D2540" s="38" t="s">
        <v>5682</v>
      </c>
      <c r="E2540" s="38"/>
      <c r="F2540" s="38" t="s">
        <v>5683</v>
      </c>
      <c r="G2540" s="35"/>
      <c r="H2540" s="35"/>
      <c r="I2540" s="44">
        <v>2.2999999999999998</v>
      </c>
      <c r="J2540" s="16" t="s">
        <v>130</v>
      </c>
      <c r="N2540" s="136" t="s">
        <v>203</v>
      </c>
      <c r="O2540" s="137">
        <v>383</v>
      </c>
    </row>
    <row r="2541" spans="1:15" ht="15" customHeight="1">
      <c r="A2541" s="15" t="str">
        <f t="shared" si="51"/>
        <v>N</v>
      </c>
      <c r="B2541" s="35"/>
      <c r="C2541" s="38" t="s">
        <v>1386</v>
      </c>
      <c r="D2541" s="38" t="s">
        <v>5684</v>
      </c>
      <c r="E2541" s="38"/>
      <c r="F2541" s="38" t="s">
        <v>5685</v>
      </c>
      <c r="G2541" s="35"/>
      <c r="H2541" s="35"/>
      <c r="I2541" s="44">
        <v>33.94</v>
      </c>
      <c r="J2541" s="16" t="s">
        <v>130</v>
      </c>
      <c r="N2541" s="136" t="s">
        <v>203</v>
      </c>
      <c r="O2541" s="137">
        <v>383</v>
      </c>
    </row>
    <row r="2542" spans="1:15" ht="15" customHeight="1">
      <c r="A2542" s="15" t="str">
        <f t="shared" si="51"/>
        <v>N</v>
      </c>
      <c r="B2542" s="35"/>
      <c r="C2542" s="38" t="s">
        <v>1386</v>
      </c>
      <c r="D2542" s="38" t="s">
        <v>5686</v>
      </c>
      <c r="E2542" s="38"/>
      <c r="F2542" s="38" t="s">
        <v>5687</v>
      </c>
      <c r="G2542" s="35"/>
      <c r="H2542" s="35"/>
      <c r="I2542" s="44">
        <v>35.28</v>
      </c>
      <c r="J2542" s="16" t="s">
        <v>130</v>
      </c>
      <c r="N2542" s="136" t="s">
        <v>203</v>
      </c>
      <c r="O2542" s="137">
        <v>383</v>
      </c>
    </row>
    <row r="2543" spans="1:15" ht="15" customHeight="1">
      <c r="A2543" s="15" t="str">
        <f t="shared" si="51"/>
        <v>N</v>
      </c>
      <c r="B2543" s="35"/>
      <c r="C2543" s="38" t="s">
        <v>1386</v>
      </c>
      <c r="D2543" s="38" t="s">
        <v>5688</v>
      </c>
      <c r="E2543" s="38"/>
      <c r="F2543" s="38" t="s">
        <v>5689</v>
      </c>
      <c r="G2543" s="35"/>
      <c r="H2543" s="35"/>
      <c r="I2543" s="44">
        <v>46.11</v>
      </c>
      <c r="J2543" s="16" t="s">
        <v>130</v>
      </c>
      <c r="N2543" s="136" t="s">
        <v>203</v>
      </c>
      <c r="O2543" s="137">
        <v>383</v>
      </c>
    </row>
    <row r="2544" spans="1:15" ht="15" customHeight="1">
      <c r="A2544" s="15" t="str">
        <f t="shared" si="51"/>
        <v>N</v>
      </c>
      <c r="B2544" s="35"/>
      <c r="C2544" s="38" t="s">
        <v>1386</v>
      </c>
      <c r="D2544" s="38" t="s">
        <v>5690</v>
      </c>
      <c r="E2544" s="38"/>
      <c r="F2544" s="38" t="s">
        <v>5691</v>
      </c>
      <c r="G2544" s="35"/>
      <c r="H2544" s="35"/>
      <c r="I2544" s="44">
        <v>3.26</v>
      </c>
      <c r="J2544" s="16" t="s">
        <v>130</v>
      </c>
      <c r="N2544" s="136" t="s">
        <v>203</v>
      </c>
      <c r="O2544" s="137">
        <v>383</v>
      </c>
    </row>
    <row r="2545" spans="1:15" ht="15" customHeight="1">
      <c r="A2545" s="15" t="str">
        <f t="shared" si="51"/>
        <v>N</v>
      </c>
      <c r="B2545" s="35"/>
      <c r="C2545" s="38" t="s">
        <v>1386</v>
      </c>
      <c r="D2545" s="38" t="s">
        <v>10335</v>
      </c>
      <c r="E2545" s="38"/>
      <c r="F2545" s="38" t="s">
        <v>10336</v>
      </c>
      <c r="G2545" s="35"/>
      <c r="H2545" s="35"/>
      <c r="I2545" s="44">
        <v>0.24</v>
      </c>
      <c r="J2545" s="16" t="s">
        <v>130</v>
      </c>
      <c r="N2545" s="136" t="s">
        <v>203</v>
      </c>
      <c r="O2545" s="137">
        <v>383</v>
      </c>
    </row>
    <row r="2546" spans="1:15" ht="15" customHeight="1">
      <c r="A2546" s="15" t="str">
        <f t="shared" si="51"/>
        <v>N</v>
      </c>
      <c r="B2546" s="35"/>
      <c r="C2546" s="38" t="s">
        <v>1386</v>
      </c>
      <c r="D2546" s="38" t="s">
        <v>10337</v>
      </c>
      <c r="E2546" s="38"/>
      <c r="F2546" s="38" t="s">
        <v>10338</v>
      </c>
      <c r="G2546" s="35"/>
      <c r="H2546" s="35"/>
      <c r="I2546" s="44">
        <v>10.08</v>
      </c>
      <c r="J2546" s="16" t="s">
        <v>130</v>
      </c>
      <c r="N2546" s="136" t="s">
        <v>203</v>
      </c>
      <c r="O2546" s="137">
        <v>383</v>
      </c>
    </row>
    <row r="2547" spans="1:15" ht="15" customHeight="1">
      <c r="A2547" s="15" t="str">
        <f t="shared" si="51"/>
        <v>N</v>
      </c>
      <c r="B2547" s="35"/>
      <c r="C2547" s="38" t="s">
        <v>1386</v>
      </c>
      <c r="D2547" s="38" t="s">
        <v>10339</v>
      </c>
      <c r="E2547" s="38"/>
      <c r="F2547" s="38" t="s">
        <v>10340</v>
      </c>
      <c r="G2547" s="35"/>
      <c r="H2547" s="35"/>
      <c r="I2547" s="44">
        <v>7.25</v>
      </c>
      <c r="J2547" s="16" t="s">
        <v>130</v>
      </c>
      <c r="N2547" s="136" t="s">
        <v>203</v>
      </c>
      <c r="O2547" s="137">
        <v>383</v>
      </c>
    </row>
    <row r="2548" spans="1:15" ht="15" customHeight="1">
      <c r="A2548" s="15" t="str">
        <f t="shared" si="51"/>
        <v>N</v>
      </c>
      <c r="B2548" s="35"/>
      <c r="C2548" s="38" t="s">
        <v>1386</v>
      </c>
      <c r="D2548" s="38" t="s">
        <v>10341</v>
      </c>
      <c r="E2548" s="38"/>
      <c r="F2548" s="38" t="s">
        <v>10342</v>
      </c>
      <c r="G2548" s="35"/>
      <c r="H2548" s="35"/>
      <c r="I2548" s="44">
        <v>49.24</v>
      </c>
      <c r="J2548" s="16" t="s">
        <v>130</v>
      </c>
      <c r="N2548" s="136" t="s">
        <v>203</v>
      </c>
      <c r="O2548" s="137">
        <v>383</v>
      </c>
    </row>
    <row r="2549" spans="1:15" ht="15" customHeight="1">
      <c r="A2549" s="15" t="str">
        <f t="shared" si="51"/>
        <v>N</v>
      </c>
      <c r="B2549" s="35"/>
      <c r="C2549" s="38" t="s">
        <v>1386</v>
      </c>
      <c r="D2549" s="38" t="s">
        <v>10343</v>
      </c>
      <c r="E2549" s="38"/>
      <c r="F2549" s="38" t="s">
        <v>10344</v>
      </c>
      <c r="G2549" s="35"/>
      <c r="H2549" s="35"/>
      <c r="I2549" s="44">
        <v>46.84</v>
      </c>
      <c r="J2549" s="16" t="s">
        <v>130</v>
      </c>
      <c r="N2549" s="136" t="s">
        <v>203</v>
      </c>
      <c r="O2549" s="137">
        <v>383</v>
      </c>
    </row>
    <row r="2550" spans="1:15" ht="15" customHeight="1">
      <c r="A2550" s="15" t="str">
        <f t="shared" si="51"/>
        <v>N</v>
      </c>
      <c r="B2550" s="35"/>
      <c r="C2550" s="38" t="s">
        <v>1386</v>
      </c>
      <c r="D2550" s="38" t="s">
        <v>10345</v>
      </c>
      <c r="E2550" s="38"/>
      <c r="F2550" s="38" t="s">
        <v>10346</v>
      </c>
      <c r="G2550" s="35"/>
      <c r="H2550" s="35"/>
      <c r="I2550" s="44">
        <v>3.09</v>
      </c>
      <c r="J2550" s="16" t="s">
        <v>130</v>
      </c>
      <c r="N2550" s="136" t="s">
        <v>203</v>
      </c>
      <c r="O2550" s="137">
        <v>383</v>
      </c>
    </row>
    <row r="2551" spans="1:15" ht="15" customHeight="1">
      <c r="A2551" s="15" t="str">
        <f t="shared" si="51"/>
        <v>N</v>
      </c>
      <c r="B2551" s="35"/>
      <c r="C2551" s="38" t="s">
        <v>1386</v>
      </c>
      <c r="D2551" s="38" t="s">
        <v>10347</v>
      </c>
      <c r="E2551" s="38"/>
      <c r="F2551" s="38" t="s">
        <v>10348</v>
      </c>
      <c r="G2551" s="35"/>
      <c r="H2551" s="35"/>
      <c r="I2551" s="44">
        <v>21.96</v>
      </c>
      <c r="J2551" s="16" t="s">
        <v>130</v>
      </c>
      <c r="N2551" s="136" t="s">
        <v>203</v>
      </c>
      <c r="O2551" s="137">
        <v>383</v>
      </c>
    </row>
    <row r="2552" spans="1:15" ht="15" customHeight="1">
      <c r="A2552" s="15" t="str">
        <f t="shared" si="51"/>
        <v>N</v>
      </c>
      <c r="B2552" s="35"/>
      <c r="C2552" s="38" t="s">
        <v>1386</v>
      </c>
      <c r="D2552" s="38" t="s">
        <v>10349</v>
      </c>
      <c r="E2552" s="38"/>
      <c r="F2552" s="38" t="s">
        <v>10350</v>
      </c>
      <c r="G2552" s="35"/>
      <c r="H2552" s="35"/>
      <c r="I2552" s="44">
        <v>6.28</v>
      </c>
      <c r="J2552" s="16" t="s">
        <v>130</v>
      </c>
      <c r="N2552" s="136" t="s">
        <v>203</v>
      </c>
      <c r="O2552" s="137">
        <v>383</v>
      </c>
    </row>
    <row r="2553" spans="1:15" ht="15" customHeight="1">
      <c r="A2553" s="15" t="str">
        <f t="shared" si="51"/>
        <v>N</v>
      </c>
      <c r="B2553" s="35"/>
      <c r="C2553" s="38" t="s">
        <v>1386</v>
      </c>
      <c r="D2553" s="38" t="s">
        <v>10351</v>
      </c>
      <c r="E2553" s="38"/>
      <c r="F2553" s="38" t="s">
        <v>10352</v>
      </c>
      <c r="G2553" s="35"/>
      <c r="H2553" s="35"/>
      <c r="I2553" s="44">
        <v>6.68</v>
      </c>
      <c r="J2553" s="16" t="s">
        <v>130</v>
      </c>
      <c r="N2553" s="136" t="s">
        <v>203</v>
      </c>
      <c r="O2553" s="137">
        <v>383</v>
      </c>
    </row>
    <row r="2554" spans="1:15" ht="15" customHeight="1">
      <c r="A2554" s="15" t="str">
        <f t="shared" si="51"/>
        <v>N</v>
      </c>
      <c r="B2554" s="35"/>
      <c r="C2554" s="38" t="s">
        <v>1386</v>
      </c>
      <c r="D2554" s="38" t="s">
        <v>10353</v>
      </c>
      <c r="E2554" s="38"/>
      <c r="F2554" s="38" t="s">
        <v>10354</v>
      </c>
      <c r="G2554" s="35"/>
      <c r="H2554" s="35"/>
      <c r="I2554" s="44">
        <v>0.01</v>
      </c>
      <c r="J2554" s="16" t="s">
        <v>130</v>
      </c>
      <c r="N2554" s="136" t="s">
        <v>203</v>
      </c>
      <c r="O2554" s="137">
        <v>383</v>
      </c>
    </row>
    <row r="2555" spans="1:15" ht="15" customHeight="1">
      <c r="A2555" s="15" t="str">
        <f t="shared" ref="A2555:A2563" si="52">IFERROR((VLOOKUP(J2555,N:O,2,0)),0)</f>
        <v>N</v>
      </c>
      <c r="B2555" s="35"/>
      <c r="C2555" s="38" t="s">
        <v>1386</v>
      </c>
      <c r="D2555" s="38" t="s">
        <v>10355</v>
      </c>
      <c r="E2555" s="38"/>
      <c r="F2555" s="38" t="s">
        <v>10356</v>
      </c>
      <c r="G2555" s="35"/>
      <c r="H2555" s="35"/>
      <c r="I2555" s="44">
        <v>8.6</v>
      </c>
      <c r="J2555" s="16" t="s">
        <v>130</v>
      </c>
      <c r="N2555" s="136" t="s">
        <v>203</v>
      </c>
      <c r="O2555" s="137">
        <v>383</v>
      </c>
    </row>
    <row r="2556" spans="1:15" ht="15" customHeight="1">
      <c r="A2556" s="15" t="str">
        <f t="shared" si="52"/>
        <v>N</v>
      </c>
      <c r="B2556" s="35"/>
      <c r="C2556" s="38" t="s">
        <v>1386</v>
      </c>
      <c r="D2556" s="38" t="s">
        <v>10357</v>
      </c>
      <c r="E2556" s="38"/>
      <c r="F2556" s="38" t="s">
        <v>10358</v>
      </c>
      <c r="G2556" s="35"/>
      <c r="H2556" s="35"/>
      <c r="I2556" s="44">
        <v>24.56</v>
      </c>
      <c r="J2556" s="16" t="s">
        <v>130</v>
      </c>
      <c r="N2556" s="136" t="s">
        <v>203</v>
      </c>
      <c r="O2556" s="137">
        <v>383</v>
      </c>
    </row>
    <row r="2557" spans="1:15" ht="15" customHeight="1">
      <c r="A2557" s="15" t="str">
        <f t="shared" si="52"/>
        <v>N</v>
      </c>
      <c r="B2557" s="35"/>
      <c r="C2557" s="38" t="s">
        <v>1386</v>
      </c>
      <c r="D2557" s="38" t="s">
        <v>10359</v>
      </c>
      <c r="E2557" s="38"/>
      <c r="F2557" s="38" t="s">
        <v>10360</v>
      </c>
      <c r="G2557" s="35"/>
      <c r="H2557" s="35"/>
      <c r="I2557" s="44">
        <v>1.97</v>
      </c>
      <c r="J2557" s="16" t="s">
        <v>130</v>
      </c>
      <c r="N2557" s="136" t="s">
        <v>203</v>
      </c>
      <c r="O2557" s="137">
        <v>383</v>
      </c>
    </row>
    <row r="2558" spans="1:15" ht="15" customHeight="1">
      <c r="A2558" s="15" t="str">
        <f t="shared" si="52"/>
        <v>N</v>
      </c>
      <c r="B2558" s="35"/>
      <c r="C2558" s="38" t="s">
        <v>1386</v>
      </c>
      <c r="D2558" s="38" t="s">
        <v>10361</v>
      </c>
      <c r="E2558" s="38"/>
      <c r="F2558" s="38" t="s">
        <v>10362</v>
      </c>
      <c r="G2558" s="35"/>
      <c r="H2558" s="35"/>
      <c r="I2558" s="44">
        <v>12.88</v>
      </c>
      <c r="J2558" s="16" t="s">
        <v>130</v>
      </c>
      <c r="N2558" s="136" t="s">
        <v>203</v>
      </c>
      <c r="O2558" s="137">
        <v>383</v>
      </c>
    </row>
    <row r="2559" spans="1:15" ht="15" customHeight="1">
      <c r="A2559" s="15" t="str">
        <f t="shared" si="52"/>
        <v>N</v>
      </c>
      <c r="B2559" s="35"/>
      <c r="C2559" s="38" t="s">
        <v>1386</v>
      </c>
      <c r="D2559" s="38" t="s">
        <v>10363</v>
      </c>
      <c r="E2559" s="38"/>
      <c r="F2559" s="38" t="s">
        <v>10364</v>
      </c>
      <c r="G2559" s="35"/>
      <c r="H2559" s="35"/>
      <c r="I2559" s="44">
        <v>5.95</v>
      </c>
      <c r="J2559" s="16" t="s">
        <v>130</v>
      </c>
      <c r="N2559" s="136" t="s">
        <v>203</v>
      </c>
      <c r="O2559" s="137">
        <v>383</v>
      </c>
    </row>
    <row r="2560" spans="1:15" ht="15" customHeight="1">
      <c r="A2560" s="15" t="str">
        <f t="shared" si="52"/>
        <v>N</v>
      </c>
      <c r="B2560" s="35"/>
      <c r="C2560" s="38" t="s">
        <v>1386</v>
      </c>
      <c r="D2560" s="38" t="s">
        <v>10365</v>
      </c>
      <c r="E2560" s="38"/>
      <c r="F2560" s="38" t="s">
        <v>10366</v>
      </c>
      <c r="G2560" s="35"/>
      <c r="H2560" s="35"/>
      <c r="I2560" s="44">
        <v>1.24</v>
      </c>
      <c r="J2560" s="16" t="s">
        <v>130</v>
      </c>
      <c r="N2560" s="136" t="s">
        <v>203</v>
      </c>
      <c r="O2560" s="137">
        <v>383</v>
      </c>
    </row>
    <row r="2561" spans="1:15" ht="15" customHeight="1">
      <c r="A2561" s="15" t="str">
        <f t="shared" si="52"/>
        <v>N</v>
      </c>
      <c r="B2561" s="35"/>
      <c r="C2561" s="38" t="s">
        <v>1386</v>
      </c>
      <c r="D2561" s="38" t="s">
        <v>10367</v>
      </c>
      <c r="E2561" s="38"/>
      <c r="F2561" s="38" t="s">
        <v>10368</v>
      </c>
      <c r="G2561" s="35"/>
      <c r="H2561" s="35"/>
      <c r="I2561" s="44">
        <v>1.56</v>
      </c>
      <c r="J2561" s="16" t="s">
        <v>130</v>
      </c>
      <c r="N2561" s="136" t="s">
        <v>203</v>
      </c>
      <c r="O2561" s="137">
        <v>383</v>
      </c>
    </row>
    <row r="2562" spans="1:15" ht="15" customHeight="1">
      <c r="A2562" s="15" t="str">
        <f t="shared" si="52"/>
        <v>N</v>
      </c>
      <c r="B2562" s="35"/>
      <c r="C2562" s="38" t="s">
        <v>1386</v>
      </c>
      <c r="D2562" s="38" t="s">
        <v>5692</v>
      </c>
      <c r="E2562" s="38"/>
      <c r="F2562" s="38" t="s">
        <v>5693</v>
      </c>
      <c r="G2562" s="35"/>
      <c r="H2562" s="35"/>
      <c r="I2562" s="44">
        <v>3.36</v>
      </c>
      <c r="J2562" s="16" t="s">
        <v>130</v>
      </c>
      <c r="N2562" s="136" t="s">
        <v>203</v>
      </c>
      <c r="O2562" s="137">
        <v>383</v>
      </c>
    </row>
    <row r="2563" spans="1:15" ht="15" customHeight="1">
      <c r="A2563" s="15" t="str">
        <f t="shared" si="52"/>
        <v>N</v>
      </c>
      <c r="B2563" s="35"/>
      <c r="C2563" s="35"/>
      <c r="D2563" s="35"/>
      <c r="E2563" s="35"/>
      <c r="F2563" s="35"/>
      <c r="G2563" s="35"/>
      <c r="H2563" s="35"/>
      <c r="I2563" s="35"/>
      <c r="J2563" s="16" t="s">
        <v>130</v>
      </c>
      <c r="N2563" s="136" t="s">
        <v>203</v>
      </c>
      <c r="O2563" s="137">
        <v>383</v>
      </c>
    </row>
    <row r="2564" spans="1:15" ht="15" customHeight="1">
      <c r="A2564" s="15">
        <v>315</v>
      </c>
      <c r="B2564" s="38" t="s">
        <v>5694</v>
      </c>
      <c r="C2564" s="35"/>
      <c r="D2564" s="38" t="s">
        <v>5695</v>
      </c>
      <c r="E2564" s="38"/>
      <c r="F2564" s="35"/>
      <c r="G2564" s="35"/>
      <c r="H2564" s="35"/>
      <c r="I2564" s="50">
        <f>SUM(I2565:I2903)</f>
        <v>4504.8900000000012</v>
      </c>
      <c r="J2564" s="16" t="s">
        <v>130</v>
      </c>
      <c r="N2564" s="136" t="s">
        <v>204</v>
      </c>
      <c r="O2564" s="137">
        <v>384</v>
      </c>
    </row>
    <row r="2565" spans="1:15" ht="15" customHeight="1">
      <c r="A2565" s="15" t="str">
        <f t="shared" ref="A2565:A2628" si="53">IFERROR((VLOOKUP(J2565,N:O,2,0)),0)</f>
        <v>N</v>
      </c>
      <c r="B2565" s="35"/>
      <c r="C2565" s="38" t="s">
        <v>1386</v>
      </c>
      <c r="D2565" s="38" t="s">
        <v>5696</v>
      </c>
      <c r="E2565" s="38"/>
      <c r="F2565" s="38" t="s">
        <v>5697</v>
      </c>
      <c r="G2565" s="38"/>
      <c r="H2565" s="38"/>
      <c r="I2565" s="44">
        <v>13.22</v>
      </c>
      <c r="J2565" s="16" t="s">
        <v>130</v>
      </c>
      <c r="N2565" s="136" t="s">
        <v>205</v>
      </c>
      <c r="O2565" s="137">
        <v>385</v>
      </c>
    </row>
    <row r="2566" spans="1:15" ht="15" customHeight="1">
      <c r="A2566" s="15" t="str">
        <f t="shared" si="53"/>
        <v>N</v>
      </c>
      <c r="B2566" s="35"/>
      <c r="C2566" s="38" t="s">
        <v>1386</v>
      </c>
      <c r="D2566" s="38" t="s">
        <v>5698</v>
      </c>
      <c r="E2566" s="38"/>
      <c r="F2566" s="38" t="s">
        <v>5699</v>
      </c>
      <c r="G2566" s="38"/>
      <c r="H2566" s="38"/>
      <c r="I2566" s="44">
        <v>2.91</v>
      </c>
      <c r="J2566" s="16" t="s">
        <v>130</v>
      </c>
      <c r="N2566" s="136" t="s">
        <v>206</v>
      </c>
      <c r="O2566" s="137">
        <v>386</v>
      </c>
    </row>
    <row r="2567" spans="1:15" ht="15" customHeight="1">
      <c r="A2567" s="15" t="str">
        <f t="shared" si="53"/>
        <v>N</v>
      </c>
      <c r="B2567" s="35"/>
      <c r="C2567" s="38" t="s">
        <v>1386</v>
      </c>
      <c r="D2567" s="38" t="s">
        <v>5700</v>
      </c>
      <c r="E2567" s="38"/>
      <c r="F2567" s="38" t="s">
        <v>5701</v>
      </c>
      <c r="G2567" s="38"/>
      <c r="H2567" s="38"/>
      <c r="I2567" s="44">
        <v>6.94</v>
      </c>
      <c r="J2567" s="16" t="s">
        <v>130</v>
      </c>
      <c r="N2567" s="136" t="s">
        <v>207</v>
      </c>
      <c r="O2567" s="137">
        <v>387</v>
      </c>
    </row>
    <row r="2568" spans="1:15" ht="15" customHeight="1">
      <c r="A2568" s="15" t="str">
        <f t="shared" si="53"/>
        <v>N</v>
      </c>
      <c r="B2568" s="35"/>
      <c r="C2568" s="38" t="s">
        <v>1386</v>
      </c>
      <c r="D2568" s="38" t="s">
        <v>5702</v>
      </c>
      <c r="E2568" s="38"/>
      <c r="F2568" s="38" t="s">
        <v>5703</v>
      </c>
      <c r="G2568" s="38"/>
      <c r="H2568" s="38"/>
      <c r="I2568" s="44">
        <v>21.21</v>
      </c>
      <c r="J2568" s="16" t="s">
        <v>130</v>
      </c>
      <c r="N2568" s="136" t="s">
        <v>208</v>
      </c>
      <c r="O2568" s="137">
        <v>388</v>
      </c>
    </row>
    <row r="2569" spans="1:15" ht="15" customHeight="1">
      <c r="A2569" s="15" t="str">
        <f t="shared" si="53"/>
        <v>N</v>
      </c>
      <c r="B2569" s="35"/>
      <c r="C2569" s="38" t="s">
        <v>1386</v>
      </c>
      <c r="D2569" s="38" t="s">
        <v>10369</v>
      </c>
      <c r="E2569" s="38"/>
      <c r="F2569" s="38" t="s">
        <v>10370</v>
      </c>
      <c r="G2569" s="38"/>
      <c r="H2569" s="38"/>
      <c r="I2569" s="44">
        <v>-2</v>
      </c>
      <c r="J2569" s="16" t="s">
        <v>130</v>
      </c>
      <c r="N2569" s="136" t="s">
        <v>209</v>
      </c>
      <c r="O2569" s="137">
        <v>389</v>
      </c>
    </row>
    <row r="2570" spans="1:15" ht="15" customHeight="1">
      <c r="A2570" s="15" t="str">
        <f t="shared" si="53"/>
        <v>N</v>
      </c>
      <c r="B2570" s="35"/>
      <c r="C2570" s="38" t="s">
        <v>1386</v>
      </c>
      <c r="D2570" s="38" t="s">
        <v>5704</v>
      </c>
      <c r="E2570" s="38"/>
      <c r="F2570" s="38" t="s">
        <v>5705</v>
      </c>
      <c r="G2570" s="38"/>
      <c r="H2570" s="38"/>
      <c r="I2570" s="44">
        <v>13.1</v>
      </c>
      <c r="J2570" s="16" t="s">
        <v>130</v>
      </c>
      <c r="N2570" s="136" t="s">
        <v>210</v>
      </c>
      <c r="O2570" s="137">
        <v>390</v>
      </c>
    </row>
    <row r="2571" spans="1:15" ht="15" customHeight="1">
      <c r="A2571" s="15" t="str">
        <f t="shared" si="53"/>
        <v>N</v>
      </c>
      <c r="B2571" s="35"/>
      <c r="C2571" s="38" t="s">
        <v>1386</v>
      </c>
      <c r="D2571" s="38" t="s">
        <v>5706</v>
      </c>
      <c r="E2571" s="38"/>
      <c r="F2571" s="38" t="s">
        <v>5707</v>
      </c>
      <c r="G2571" s="38"/>
      <c r="H2571" s="38"/>
      <c r="I2571" s="44">
        <v>6.94</v>
      </c>
      <c r="J2571" s="16" t="s">
        <v>130</v>
      </c>
      <c r="N2571" s="136" t="s">
        <v>211</v>
      </c>
      <c r="O2571" s="137">
        <v>391</v>
      </c>
    </row>
    <row r="2572" spans="1:15" ht="15" customHeight="1">
      <c r="A2572" s="15" t="str">
        <f t="shared" si="53"/>
        <v>N</v>
      </c>
      <c r="B2572" s="35"/>
      <c r="C2572" s="38" t="s">
        <v>1386</v>
      </c>
      <c r="D2572" s="38" t="s">
        <v>10371</v>
      </c>
      <c r="E2572" s="38"/>
      <c r="F2572" s="38" t="s">
        <v>10372</v>
      </c>
      <c r="G2572" s="38"/>
      <c r="H2572" s="38"/>
      <c r="I2572" s="44">
        <v>5.32</v>
      </c>
      <c r="J2572" s="16" t="s">
        <v>130</v>
      </c>
      <c r="N2572" s="136" t="s">
        <v>212</v>
      </c>
      <c r="O2572" s="137">
        <v>392</v>
      </c>
    </row>
    <row r="2573" spans="1:15" ht="15" customHeight="1">
      <c r="A2573" s="15" t="str">
        <f t="shared" si="53"/>
        <v>N</v>
      </c>
      <c r="B2573" s="35"/>
      <c r="C2573" s="38" t="s">
        <v>1386</v>
      </c>
      <c r="D2573" s="38" t="s">
        <v>5708</v>
      </c>
      <c r="E2573" s="38"/>
      <c r="F2573" s="38" t="s">
        <v>5709</v>
      </c>
      <c r="G2573" s="38"/>
      <c r="H2573" s="38"/>
      <c r="I2573" s="44">
        <v>6.94</v>
      </c>
      <c r="J2573" s="16" t="s">
        <v>130</v>
      </c>
      <c r="N2573" s="136" t="s">
        <v>213</v>
      </c>
      <c r="O2573" s="137">
        <v>393</v>
      </c>
    </row>
    <row r="2574" spans="1:15" ht="15" customHeight="1">
      <c r="A2574" s="15" t="str">
        <f t="shared" si="53"/>
        <v>N</v>
      </c>
      <c r="B2574" s="35"/>
      <c r="C2574" s="38" t="s">
        <v>1386</v>
      </c>
      <c r="D2574" s="38" t="s">
        <v>5710</v>
      </c>
      <c r="E2574" s="38"/>
      <c r="F2574" s="38" t="s">
        <v>5711</v>
      </c>
      <c r="G2574" s="38"/>
      <c r="H2574" s="38"/>
      <c r="I2574" s="44">
        <v>13.88</v>
      </c>
      <c r="J2574" s="16" t="s">
        <v>130</v>
      </c>
      <c r="N2574" s="136" t="s">
        <v>214</v>
      </c>
      <c r="O2574" s="137">
        <v>394</v>
      </c>
    </row>
    <row r="2575" spans="1:15" ht="15" customHeight="1">
      <c r="A2575" s="15" t="str">
        <f t="shared" si="53"/>
        <v>N</v>
      </c>
      <c r="B2575" s="35"/>
      <c r="C2575" s="38" t="s">
        <v>1386</v>
      </c>
      <c r="D2575" s="38" t="s">
        <v>5712</v>
      </c>
      <c r="E2575" s="38"/>
      <c r="F2575" s="38" t="s">
        <v>5713</v>
      </c>
      <c r="G2575" s="38"/>
      <c r="H2575" s="38"/>
      <c r="I2575" s="44">
        <v>-34.74</v>
      </c>
      <c r="J2575" s="16" t="s">
        <v>130</v>
      </c>
      <c r="N2575" s="136" t="s">
        <v>215</v>
      </c>
      <c r="O2575" s="137">
        <v>395</v>
      </c>
    </row>
    <row r="2576" spans="1:15" ht="15" customHeight="1">
      <c r="A2576" s="15" t="str">
        <f t="shared" si="53"/>
        <v>N</v>
      </c>
      <c r="B2576" s="35"/>
      <c r="C2576" s="38" t="s">
        <v>1386</v>
      </c>
      <c r="D2576" s="38" t="s">
        <v>5714</v>
      </c>
      <c r="E2576" s="38"/>
      <c r="F2576" s="38" t="s">
        <v>5715</v>
      </c>
      <c r="G2576" s="38"/>
      <c r="H2576" s="38"/>
      <c r="I2576" s="44">
        <v>1.96</v>
      </c>
      <c r="J2576" s="16" t="s">
        <v>130</v>
      </c>
      <c r="N2576" s="136" t="s">
        <v>216</v>
      </c>
      <c r="O2576" s="137">
        <v>396</v>
      </c>
    </row>
    <row r="2577" spans="1:15" ht="15" customHeight="1">
      <c r="A2577" s="15" t="str">
        <f t="shared" si="53"/>
        <v>N</v>
      </c>
      <c r="B2577" s="35"/>
      <c r="C2577" s="38" t="s">
        <v>1386</v>
      </c>
      <c r="D2577" s="38" t="s">
        <v>5716</v>
      </c>
      <c r="E2577" s="38"/>
      <c r="F2577" s="38" t="s">
        <v>5717</v>
      </c>
      <c r="G2577" s="38"/>
      <c r="H2577" s="38"/>
      <c r="I2577" s="44">
        <v>6.94</v>
      </c>
      <c r="J2577" s="16" t="s">
        <v>130</v>
      </c>
      <c r="N2577" s="136" t="s">
        <v>217</v>
      </c>
      <c r="O2577" s="137">
        <v>397</v>
      </c>
    </row>
    <row r="2578" spans="1:15" ht="15" customHeight="1">
      <c r="A2578" s="15" t="str">
        <f t="shared" si="53"/>
        <v>N</v>
      </c>
      <c r="B2578" s="35"/>
      <c r="C2578" s="38" t="s">
        <v>1386</v>
      </c>
      <c r="D2578" s="38" t="s">
        <v>5718</v>
      </c>
      <c r="E2578" s="38"/>
      <c r="F2578" s="38" t="s">
        <v>5719</v>
      </c>
      <c r="G2578" s="38"/>
      <c r="H2578" s="38"/>
      <c r="I2578" s="44">
        <v>20.82</v>
      </c>
      <c r="J2578" s="16" t="s">
        <v>130</v>
      </c>
      <c r="N2578" s="136" t="s">
        <v>218</v>
      </c>
      <c r="O2578" s="137">
        <v>398</v>
      </c>
    </row>
    <row r="2579" spans="1:15" ht="15" customHeight="1">
      <c r="A2579" s="15" t="str">
        <f t="shared" si="53"/>
        <v>N</v>
      </c>
      <c r="B2579" s="35"/>
      <c r="C2579" s="38" t="s">
        <v>1386</v>
      </c>
      <c r="D2579" s="38" t="s">
        <v>5720</v>
      </c>
      <c r="E2579" s="38"/>
      <c r="F2579" s="38" t="s">
        <v>5721</v>
      </c>
      <c r="G2579" s="38"/>
      <c r="H2579" s="38"/>
      <c r="I2579" s="44">
        <v>-6.94</v>
      </c>
      <c r="J2579" s="16" t="s">
        <v>130</v>
      </c>
      <c r="N2579" s="136" t="s">
        <v>219</v>
      </c>
      <c r="O2579" s="137">
        <v>399</v>
      </c>
    </row>
    <row r="2580" spans="1:15" ht="15" customHeight="1">
      <c r="A2580" s="15" t="str">
        <f t="shared" si="53"/>
        <v>N</v>
      </c>
      <c r="B2580" s="35"/>
      <c r="C2580" s="38" t="s">
        <v>1386</v>
      </c>
      <c r="D2580" s="38" t="s">
        <v>10373</v>
      </c>
      <c r="E2580" s="38"/>
      <c r="F2580" s="38" t="s">
        <v>10374</v>
      </c>
      <c r="G2580" s="38"/>
      <c r="H2580" s="38"/>
      <c r="I2580" s="44">
        <v>13.88</v>
      </c>
      <c r="J2580" s="16" t="s">
        <v>130</v>
      </c>
      <c r="N2580" s="136" t="s">
        <v>220</v>
      </c>
      <c r="O2580" s="137">
        <v>400</v>
      </c>
    </row>
    <row r="2581" spans="1:15" ht="15" customHeight="1">
      <c r="A2581" s="15" t="str">
        <f t="shared" si="53"/>
        <v>N</v>
      </c>
      <c r="B2581" s="35"/>
      <c r="C2581" s="38" t="s">
        <v>1386</v>
      </c>
      <c r="D2581" s="38" t="s">
        <v>5722</v>
      </c>
      <c r="E2581" s="38"/>
      <c r="F2581" s="38" t="s">
        <v>5723</v>
      </c>
      <c r="G2581" s="38"/>
      <c r="H2581" s="38"/>
      <c r="I2581" s="44">
        <v>20.82</v>
      </c>
      <c r="J2581" s="16" t="s">
        <v>130</v>
      </c>
      <c r="N2581" s="136" t="s">
        <v>221</v>
      </c>
      <c r="O2581" s="137">
        <v>401</v>
      </c>
    </row>
    <row r="2582" spans="1:15" ht="15" customHeight="1">
      <c r="A2582" s="15" t="str">
        <f t="shared" si="53"/>
        <v>N</v>
      </c>
      <c r="B2582" s="35"/>
      <c r="C2582" s="38" t="s">
        <v>1386</v>
      </c>
      <c r="D2582" s="38" t="s">
        <v>5724</v>
      </c>
      <c r="E2582" s="38"/>
      <c r="F2582" s="38" t="s">
        <v>5725</v>
      </c>
      <c r="G2582" s="38"/>
      <c r="H2582" s="38"/>
      <c r="I2582" s="44">
        <v>6.94</v>
      </c>
      <c r="J2582" s="16" t="s">
        <v>130</v>
      </c>
      <c r="N2582" s="136" t="s">
        <v>222</v>
      </c>
      <c r="O2582" s="137">
        <v>402</v>
      </c>
    </row>
    <row r="2583" spans="1:15" ht="15" customHeight="1">
      <c r="A2583" s="15" t="str">
        <f t="shared" si="53"/>
        <v>N</v>
      </c>
      <c r="B2583" s="35"/>
      <c r="C2583" s="38" t="s">
        <v>1386</v>
      </c>
      <c r="D2583" s="38" t="s">
        <v>5726</v>
      </c>
      <c r="E2583" s="38"/>
      <c r="F2583" s="38" t="s">
        <v>5727</v>
      </c>
      <c r="G2583" s="38"/>
      <c r="H2583" s="38"/>
      <c r="I2583" s="44">
        <v>23.32</v>
      </c>
      <c r="J2583" s="16" t="s">
        <v>130</v>
      </c>
      <c r="N2583" s="136" t="s">
        <v>223</v>
      </c>
      <c r="O2583" s="137">
        <v>403</v>
      </c>
    </row>
    <row r="2584" spans="1:15" ht="15" customHeight="1">
      <c r="A2584" s="15" t="str">
        <f t="shared" si="53"/>
        <v>N</v>
      </c>
      <c r="B2584" s="35"/>
      <c r="C2584" s="38" t="s">
        <v>1386</v>
      </c>
      <c r="D2584" s="38" t="s">
        <v>5728</v>
      </c>
      <c r="E2584" s="38"/>
      <c r="F2584" s="38" t="s">
        <v>5729</v>
      </c>
      <c r="G2584" s="38"/>
      <c r="H2584" s="38"/>
      <c r="I2584" s="44">
        <v>3.47</v>
      </c>
      <c r="J2584" s="16" t="s">
        <v>130</v>
      </c>
      <c r="N2584" s="136" t="s">
        <v>224</v>
      </c>
      <c r="O2584" s="137">
        <v>404</v>
      </c>
    </row>
    <row r="2585" spans="1:15" ht="15" customHeight="1">
      <c r="A2585" s="15" t="str">
        <f t="shared" si="53"/>
        <v>N</v>
      </c>
      <c r="B2585" s="35"/>
      <c r="C2585" s="38" t="s">
        <v>1386</v>
      </c>
      <c r="D2585" s="38" t="s">
        <v>5730</v>
      </c>
      <c r="E2585" s="38"/>
      <c r="F2585" s="38" t="s">
        <v>5731</v>
      </c>
      <c r="G2585" s="38"/>
      <c r="H2585" s="38"/>
      <c r="I2585" s="44">
        <v>16.420000000000002</v>
      </c>
      <c r="J2585" s="16" t="s">
        <v>130</v>
      </c>
      <c r="N2585" s="136" t="s">
        <v>221</v>
      </c>
      <c r="O2585" s="137">
        <v>405</v>
      </c>
    </row>
    <row r="2586" spans="1:15" ht="15" customHeight="1">
      <c r="A2586" s="15" t="str">
        <f t="shared" si="53"/>
        <v>N</v>
      </c>
      <c r="B2586" s="35"/>
      <c r="C2586" s="38" t="s">
        <v>1386</v>
      </c>
      <c r="D2586" s="38" t="s">
        <v>5732</v>
      </c>
      <c r="E2586" s="38"/>
      <c r="F2586" s="38" t="s">
        <v>5733</v>
      </c>
      <c r="G2586" s="38"/>
      <c r="H2586" s="38"/>
      <c r="I2586" s="44">
        <v>20.82</v>
      </c>
      <c r="J2586" s="16" t="s">
        <v>130</v>
      </c>
      <c r="N2586" s="136" t="s">
        <v>222</v>
      </c>
      <c r="O2586" s="137">
        <v>406</v>
      </c>
    </row>
    <row r="2587" spans="1:15" ht="15" customHeight="1">
      <c r="A2587" s="15" t="str">
        <f t="shared" si="53"/>
        <v>N</v>
      </c>
      <c r="B2587" s="35"/>
      <c r="C2587" s="38" t="s">
        <v>1386</v>
      </c>
      <c r="D2587" s="38" t="s">
        <v>5734</v>
      </c>
      <c r="E2587" s="38"/>
      <c r="F2587" s="38" t="s">
        <v>5735</v>
      </c>
      <c r="G2587" s="38"/>
      <c r="H2587" s="38"/>
      <c r="I2587" s="44">
        <v>4.0199999999999996</v>
      </c>
      <c r="J2587" s="16" t="s">
        <v>130</v>
      </c>
      <c r="N2587" s="136" t="s">
        <v>225</v>
      </c>
      <c r="O2587" s="137">
        <v>407</v>
      </c>
    </row>
    <row r="2588" spans="1:15" ht="15" customHeight="1">
      <c r="A2588" s="15" t="str">
        <f t="shared" si="53"/>
        <v>N</v>
      </c>
      <c r="B2588" s="35"/>
      <c r="C2588" s="38" t="s">
        <v>1386</v>
      </c>
      <c r="D2588" s="38" t="s">
        <v>5736</v>
      </c>
      <c r="E2588" s="38"/>
      <c r="F2588" s="38" t="s">
        <v>5737</v>
      </c>
      <c r="G2588" s="38"/>
      <c r="H2588" s="38"/>
      <c r="I2588" s="44">
        <v>5.04</v>
      </c>
      <c r="J2588" s="16" t="s">
        <v>130</v>
      </c>
      <c r="N2588" s="136" t="s">
        <v>226</v>
      </c>
      <c r="O2588" s="137">
        <v>408</v>
      </c>
    </row>
    <row r="2589" spans="1:15" ht="15" customHeight="1">
      <c r="A2589" s="15" t="str">
        <f t="shared" si="53"/>
        <v>N</v>
      </c>
      <c r="B2589" s="35"/>
      <c r="C2589" s="38" t="s">
        <v>1386</v>
      </c>
      <c r="D2589" s="38" t="s">
        <v>5738</v>
      </c>
      <c r="E2589" s="38"/>
      <c r="F2589" s="38" t="s">
        <v>10375</v>
      </c>
      <c r="G2589" s="38"/>
      <c r="H2589" s="38"/>
      <c r="I2589" s="44">
        <v>-4.16</v>
      </c>
      <c r="J2589" s="16" t="s">
        <v>130</v>
      </c>
      <c r="N2589" s="136" t="s">
        <v>227</v>
      </c>
      <c r="O2589" s="137">
        <v>409</v>
      </c>
    </row>
    <row r="2590" spans="1:15" ht="15" customHeight="1">
      <c r="A2590" s="15" t="str">
        <f t="shared" si="53"/>
        <v>N</v>
      </c>
      <c r="B2590" s="35"/>
      <c r="C2590" s="38" t="s">
        <v>1386</v>
      </c>
      <c r="D2590" s="38" t="s">
        <v>5739</v>
      </c>
      <c r="E2590" s="38"/>
      <c r="F2590" s="38" t="s">
        <v>5740</v>
      </c>
      <c r="G2590" s="38"/>
      <c r="H2590" s="38"/>
      <c r="I2590" s="44">
        <v>23.48</v>
      </c>
      <c r="J2590" s="16" t="s">
        <v>130</v>
      </c>
      <c r="N2590" s="136" t="s">
        <v>228</v>
      </c>
      <c r="O2590" s="137">
        <v>410</v>
      </c>
    </row>
    <row r="2591" spans="1:15" ht="15" customHeight="1">
      <c r="A2591" s="15" t="str">
        <f t="shared" si="53"/>
        <v>N</v>
      </c>
      <c r="B2591" s="35"/>
      <c r="C2591" s="38" t="s">
        <v>1386</v>
      </c>
      <c r="D2591" s="38" t="s">
        <v>10376</v>
      </c>
      <c r="E2591" s="38"/>
      <c r="F2591" s="38" t="s">
        <v>10377</v>
      </c>
      <c r="G2591" s="38"/>
      <c r="H2591" s="38"/>
      <c r="I2591" s="44">
        <v>6.37</v>
      </c>
      <c r="J2591" s="16" t="s">
        <v>130</v>
      </c>
      <c r="N2591" s="136" t="s">
        <v>229</v>
      </c>
      <c r="O2591" s="137">
        <v>411</v>
      </c>
    </row>
    <row r="2592" spans="1:15" ht="15" customHeight="1">
      <c r="A2592" s="15" t="str">
        <f t="shared" si="53"/>
        <v>N</v>
      </c>
      <c r="B2592" s="35"/>
      <c r="C2592" s="38" t="s">
        <v>1386</v>
      </c>
      <c r="D2592" s="38" t="s">
        <v>5741</v>
      </c>
      <c r="E2592" s="38"/>
      <c r="F2592" s="38" t="s">
        <v>5742</v>
      </c>
      <c r="G2592" s="38"/>
      <c r="H2592" s="38"/>
      <c r="I2592" s="44">
        <v>5.0599999999999996</v>
      </c>
      <c r="J2592" s="16" t="s">
        <v>130</v>
      </c>
      <c r="N2592" s="136" t="s">
        <v>230</v>
      </c>
      <c r="O2592" s="137">
        <v>412</v>
      </c>
    </row>
    <row r="2593" spans="1:15" ht="15" customHeight="1">
      <c r="A2593" s="15" t="str">
        <f t="shared" si="53"/>
        <v>N</v>
      </c>
      <c r="B2593" s="35"/>
      <c r="C2593" s="38" t="s">
        <v>1386</v>
      </c>
      <c r="D2593" s="38" t="s">
        <v>5743</v>
      </c>
      <c r="E2593" s="38"/>
      <c r="F2593" s="38" t="s">
        <v>5744</v>
      </c>
      <c r="G2593" s="38"/>
      <c r="H2593" s="38"/>
      <c r="I2593" s="44">
        <v>7.56</v>
      </c>
      <c r="J2593" s="16" t="s">
        <v>130</v>
      </c>
      <c r="N2593" s="136" t="s">
        <v>231</v>
      </c>
      <c r="O2593" s="137">
        <v>413</v>
      </c>
    </row>
    <row r="2594" spans="1:15" ht="15" customHeight="1">
      <c r="A2594" s="15" t="str">
        <f t="shared" si="53"/>
        <v>N</v>
      </c>
      <c r="B2594" s="35"/>
      <c r="C2594" s="38" t="s">
        <v>1386</v>
      </c>
      <c r="D2594" s="38" t="s">
        <v>10378</v>
      </c>
      <c r="E2594" s="38"/>
      <c r="F2594" s="38" t="s">
        <v>10379</v>
      </c>
      <c r="G2594" s="38"/>
      <c r="H2594" s="38"/>
      <c r="I2594" s="44">
        <v>-0.35</v>
      </c>
      <c r="J2594" s="16" t="s">
        <v>130</v>
      </c>
      <c r="N2594" s="136" t="s">
        <v>232</v>
      </c>
      <c r="O2594" s="137">
        <v>414</v>
      </c>
    </row>
    <row r="2595" spans="1:15" ht="15" customHeight="1">
      <c r="A2595" s="15" t="str">
        <f t="shared" si="53"/>
        <v>N</v>
      </c>
      <c r="B2595" s="35"/>
      <c r="C2595" s="38" t="s">
        <v>1386</v>
      </c>
      <c r="D2595" s="38" t="s">
        <v>5745</v>
      </c>
      <c r="E2595" s="38"/>
      <c r="F2595" s="38" t="s">
        <v>5746</v>
      </c>
      <c r="G2595" s="38"/>
      <c r="H2595" s="38"/>
      <c r="I2595" s="44">
        <v>4.26</v>
      </c>
      <c r="J2595" s="16" t="s">
        <v>130</v>
      </c>
      <c r="N2595" s="136" t="s">
        <v>231</v>
      </c>
      <c r="O2595" s="137">
        <v>415</v>
      </c>
    </row>
    <row r="2596" spans="1:15" ht="15" customHeight="1">
      <c r="A2596" s="15" t="str">
        <f t="shared" si="53"/>
        <v>N</v>
      </c>
      <c r="B2596" s="35"/>
      <c r="C2596" s="38" t="s">
        <v>1386</v>
      </c>
      <c r="D2596" s="38" t="s">
        <v>5747</v>
      </c>
      <c r="E2596" s="38"/>
      <c r="F2596" s="38" t="s">
        <v>5748</v>
      </c>
      <c r="G2596" s="38"/>
      <c r="H2596" s="38"/>
      <c r="I2596" s="44">
        <v>5.04</v>
      </c>
      <c r="J2596" s="16" t="s">
        <v>130</v>
      </c>
      <c r="N2596" s="136" t="s">
        <v>233</v>
      </c>
      <c r="O2596" s="137">
        <v>416</v>
      </c>
    </row>
    <row r="2597" spans="1:15" ht="15" customHeight="1">
      <c r="A2597" s="15" t="str">
        <f t="shared" si="53"/>
        <v>N</v>
      </c>
      <c r="B2597" s="35"/>
      <c r="C2597" s="38" t="s">
        <v>1386</v>
      </c>
      <c r="D2597" s="38" t="s">
        <v>5749</v>
      </c>
      <c r="E2597" s="38"/>
      <c r="F2597" s="38" t="s">
        <v>10380</v>
      </c>
      <c r="G2597" s="38"/>
      <c r="H2597" s="38"/>
      <c r="I2597" s="44">
        <v>-19.059999999999999</v>
      </c>
      <c r="J2597" s="16" t="s">
        <v>130</v>
      </c>
      <c r="N2597" s="136" t="s">
        <v>231</v>
      </c>
      <c r="O2597" s="137">
        <v>417</v>
      </c>
    </row>
    <row r="2598" spans="1:15" ht="15" customHeight="1">
      <c r="A2598" s="15" t="str">
        <f t="shared" si="53"/>
        <v>N</v>
      </c>
      <c r="B2598" s="35"/>
      <c r="C2598" s="38" t="s">
        <v>1386</v>
      </c>
      <c r="D2598" s="38" t="s">
        <v>5750</v>
      </c>
      <c r="E2598" s="38"/>
      <c r="F2598" s="38" t="s">
        <v>5751</v>
      </c>
      <c r="G2598" s="38"/>
      <c r="H2598" s="38"/>
      <c r="I2598" s="44">
        <v>2.2799999999999998</v>
      </c>
      <c r="J2598" s="16" t="s">
        <v>130</v>
      </c>
      <c r="N2598" s="136" t="s">
        <v>234</v>
      </c>
      <c r="O2598" s="137">
        <v>418</v>
      </c>
    </row>
    <row r="2599" spans="1:15" ht="15" customHeight="1">
      <c r="A2599" s="15" t="str">
        <f t="shared" si="53"/>
        <v>N</v>
      </c>
      <c r="B2599" s="35"/>
      <c r="C2599" s="38" t="s">
        <v>1386</v>
      </c>
      <c r="D2599" s="38" t="s">
        <v>5752</v>
      </c>
      <c r="E2599" s="38"/>
      <c r="F2599" s="38" t="s">
        <v>5753</v>
      </c>
      <c r="G2599" s="38"/>
      <c r="H2599" s="38"/>
      <c r="I2599" s="44">
        <v>26.58</v>
      </c>
      <c r="J2599" s="16" t="s">
        <v>130</v>
      </c>
      <c r="N2599" s="136" t="s">
        <v>235</v>
      </c>
      <c r="O2599" s="137">
        <v>419</v>
      </c>
    </row>
    <row r="2600" spans="1:15" ht="15" customHeight="1">
      <c r="A2600" s="15" t="str">
        <f t="shared" si="53"/>
        <v>N</v>
      </c>
      <c r="B2600" s="35"/>
      <c r="C2600" s="38" t="s">
        <v>1386</v>
      </c>
      <c r="D2600" s="38" t="s">
        <v>5754</v>
      </c>
      <c r="E2600" s="38"/>
      <c r="F2600" s="38" t="s">
        <v>5755</v>
      </c>
      <c r="G2600" s="38"/>
      <c r="H2600" s="38"/>
      <c r="I2600" s="44">
        <v>0.03</v>
      </c>
      <c r="J2600" s="16" t="s">
        <v>130</v>
      </c>
      <c r="N2600" s="136" t="s">
        <v>236</v>
      </c>
      <c r="O2600" s="137">
        <v>420</v>
      </c>
    </row>
    <row r="2601" spans="1:15" ht="15" customHeight="1">
      <c r="A2601" s="15" t="str">
        <f t="shared" si="53"/>
        <v>N</v>
      </c>
      <c r="B2601" s="35"/>
      <c r="C2601" s="38" t="s">
        <v>1386</v>
      </c>
      <c r="D2601" s="38" t="s">
        <v>5756</v>
      </c>
      <c r="E2601" s="38"/>
      <c r="F2601" s="38" t="s">
        <v>5757</v>
      </c>
      <c r="G2601" s="38"/>
      <c r="H2601" s="38"/>
      <c r="I2601" s="44">
        <v>3.24</v>
      </c>
      <c r="J2601" s="16" t="s">
        <v>130</v>
      </c>
      <c r="N2601" s="136" t="s">
        <v>237</v>
      </c>
      <c r="O2601" s="137">
        <v>421</v>
      </c>
    </row>
    <row r="2602" spans="1:15" ht="15" customHeight="1">
      <c r="A2602" s="15" t="str">
        <f t="shared" si="53"/>
        <v>N</v>
      </c>
      <c r="B2602" s="35"/>
      <c r="C2602" s="38" t="s">
        <v>1386</v>
      </c>
      <c r="D2602" s="38" t="s">
        <v>10381</v>
      </c>
      <c r="E2602" s="38"/>
      <c r="F2602" s="38" t="s">
        <v>10382</v>
      </c>
      <c r="G2602" s="38"/>
      <c r="H2602" s="38"/>
      <c r="I2602" s="44">
        <v>-0.01</v>
      </c>
      <c r="J2602" s="16" t="s">
        <v>130</v>
      </c>
      <c r="N2602" s="138" t="s">
        <v>585</v>
      </c>
      <c r="O2602" s="137">
        <v>422</v>
      </c>
    </row>
    <row r="2603" spans="1:15" ht="15" customHeight="1">
      <c r="A2603" s="15" t="str">
        <f t="shared" si="53"/>
        <v>N</v>
      </c>
      <c r="B2603" s="35"/>
      <c r="C2603" s="38" t="s">
        <v>1386</v>
      </c>
      <c r="D2603" s="38" t="s">
        <v>5758</v>
      </c>
      <c r="E2603" s="38"/>
      <c r="F2603" s="38" t="s">
        <v>5759</v>
      </c>
      <c r="G2603" s="38"/>
      <c r="H2603" s="38"/>
      <c r="I2603" s="44">
        <v>5.04</v>
      </c>
      <c r="J2603" s="16" t="s">
        <v>130</v>
      </c>
      <c r="N2603" s="136" t="s">
        <v>238</v>
      </c>
      <c r="O2603" s="137">
        <v>423</v>
      </c>
    </row>
    <row r="2604" spans="1:15" ht="15" customHeight="1">
      <c r="A2604" s="15" t="str">
        <f t="shared" si="53"/>
        <v>N</v>
      </c>
      <c r="B2604" s="35"/>
      <c r="C2604" s="38" t="s">
        <v>1386</v>
      </c>
      <c r="D2604" s="38" t="s">
        <v>5760</v>
      </c>
      <c r="E2604" s="38"/>
      <c r="F2604" s="38" t="s">
        <v>5761</v>
      </c>
      <c r="G2604" s="38"/>
      <c r="H2604" s="38"/>
      <c r="I2604" s="44">
        <v>5.04</v>
      </c>
      <c r="J2604" s="16" t="s">
        <v>130</v>
      </c>
      <c r="N2604" s="136" t="s">
        <v>239</v>
      </c>
      <c r="O2604" s="137">
        <v>424</v>
      </c>
    </row>
    <row r="2605" spans="1:15" ht="15" customHeight="1">
      <c r="A2605" s="15" t="str">
        <f t="shared" si="53"/>
        <v>N</v>
      </c>
      <c r="B2605" s="35"/>
      <c r="C2605" s="38" t="s">
        <v>1386</v>
      </c>
      <c r="D2605" s="38" t="s">
        <v>5762</v>
      </c>
      <c r="E2605" s="38"/>
      <c r="F2605" s="38" t="s">
        <v>5763</v>
      </c>
      <c r="G2605" s="38"/>
      <c r="H2605" s="38"/>
      <c r="I2605" s="44">
        <v>26.98</v>
      </c>
      <c r="J2605" s="16" t="s">
        <v>130</v>
      </c>
      <c r="N2605" s="138" t="s">
        <v>586</v>
      </c>
      <c r="O2605" s="139">
        <v>425</v>
      </c>
    </row>
    <row r="2606" spans="1:15" ht="15" customHeight="1">
      <c r="A2606" s="15" t="str">
        <f t="shared" si="53"/>
        <v>N</v>
      </c>
      <c r="B2606" s="35"/>
      <c r="C2606" s="38" t="s">
        <v>1386</v>
      </c>
      <c r="D2606" s="38" t="s">
        <v>5764</v>
      </c>
      <c r="E2606" s="38"/>
      <c r="F2606" s="38" t="s">
        <v>5765</v>
      </c>
      <c r="G2606" s="38"/>
      <c r="H2606" s="38"/>
      <c r="I2606" s="44">
        <v>5.04</v>
      </c>
      <c r="J2606" s="16" t="s">
        <v>130</v>
      </c>
      <c r="N2606" s="136" t="s">
        <v>240</v>
      </c>
      <c r="O2606" s="137">
        <v>426</v>
      </c>
    </row>
    <row r="2607" spans="1:15" ht="15" customHeight="1">
      <c r="A2607" s="15" t="str">
        <f t="shared" si="53"/>
        <v>N</v>
      </c>
      <c r="B2607" s="35"/>
      <c r="C2607" s="38" t="s">
        <v>1386</v>
      </c>
      <c r="D2607" s="38" t="s">
        <v>10383</v>
      </c>
      <c r="E2607" s="38"/>
      <c r="F2607" s="38" t="s">
        <v>10384</v>
      </c>
      <c r="G2607" s="38"/>
      <c r="H2607" s="38"/>
      <c r="I2607" s="44">
        <v>16.04</v>
      </c>
      <c r="J2607" s="16" t="s">
        <v>130</v>
      </c>
      <c r="N2607" s="136" t="s">
        <v>241</v>
      </c>
      <c r="O2607" s="137">
        <v>427</v>
      </c>
    </row>
    <row r="2608" spans="1:15" ht="15" customHeight="1">
      <c r="A2608" s="15" t="str">
        <f t="shared" si="53"/>
        <v>N</v>
      </c>
      <c r="B2608" s="35"/>
      <c r="C2608" s="38" t="s">
        <v>1386</v>
      </c>
      <c r="D2608" s="38" t="s">
        <v>5766</v>
      </c>
      <c r="E2608" s="38"/>
      <c r="F2608" s="38" t="s">
        <v>5767</v>
      </c>
      <c r="G2608" s="38"/>
      <c r="H2608" s="38"/>
      <c r="I2608" s="44">
        <v>1.71</v>
      </c>
      <c r="J2608" s="16" t="s">
        <v>130</v>
      </c>
      <c r="N2608" s="138" t="s">
        <v>587</v>
      </c>
      <c r="O2608" s="137">
        <v>428</v>
      </c>
    </row>
    <row r="2609" spans="1:15" ht="15" customHeight="1">
      <c r="A2609" s="15" t="str">
        <f t="shared" si="53"/>
        <v>N</v>
      </c>
      <c r="B2609" s="35"/>
      <c r="C2609" s="38" t="s">
        <v>1386</v>
      </c>
      <c r="D2609" s="38" t="s">
        <v>5768</v>
      </c>
      <c r="E2609" s="38"/>
      <c r="F2609" s="38" t="s">
        <v>5769</v>
      </c>
      <c r="G2609" s="38"/>
      <c r="H2609" s="38"/>
      <c r="I2609" s="44">
        <v>1.68</v>
      </c>
      <c r="J2609" s="16" t="s">
        <v>130</v>
      </c>
      <c r="N2609" s="136" t="s">
        <v>242</v>
      </c>
      <c r="O2609" s="137">
        <v>429</v>
      </c>
    </row>
    <row r="2610" spans="1:15" ht="15" customHeight="1">
      <c r="A2610" s="15" t="str">
        <f t="shared" si="53"/>
        <v>N</v>
      </c>
      <c r="B2610" s="35"/>
      <c r="C2610" s="38" t="s">
        <v>1386</v>
      </c>
      <c r="D2610" s="38" t="s">
        <v>5770</v>
      </c>
      <c r="E2610" s="38"/>
      <c r="F2610" s="38" t="s">
        <v>5771</v>
      </c>
      <c r="G2610" s="38"/>
      <c r="H2610" s="38"/>
      <c r="I2610" s="44">
        <v>61.23</v>
      </c>
      <c r="J2610" s="16" t="s">
        <v>130</v>
      </c>
      <c r="N2610" s="136" t="s">
        <v>243</v>
      </c>
      <c r="O2610" s="137">
        <v>430</v>
      </c>
    </row>
    <row r="2611" spans="1:15" ht="15" customHeight="1">
      <c r="A2611" s="15" t="str">
        <f t="shared" si="53"/>
        <v>N</v>
      </c>
      <c r="B2611" s="35"/>
      <c r="C2611" s="38" t="s">
        <v>1386</v>
      </c>
      <c r="D2611" s="38" t="s">
        <v>10385</v>
      </c>
      <c r="E2611" s="38"/>
      <c r="F2611" s="38" t="s">
        <v>10386</v>
      </c>
      <c r="G2611" s="38"/>
      <c r="H2611" s="38"/>
      <c r="I2611" s="44">
        <v>1.78</v>
      </c>
      <c r="J2611" s="16" t="s">
        <v>130</v>
      </c>
      <c r="N2611" s="138" t="s">
        <v>588</v>
      </c>
      <c r="O2611" s="137">
        <v>431</v>
      </c>
    </row>
    <row r="2612" spans="1:15" ht="15" customHeight="1">
      <c r="A2612" s="15" t="str">
        <f t="shared" si="53"/>
        <v>N</v>
      </c>
      <c r="B2612" s="35"/>
      <c r="C2612" s="38" t="s">
        <v>1386</v>
      </c>
      <c r="D2612" s="38" t="s">
        <v>5772</v>
      </c>
      <c r="E2612" s="38"/>
      <c r="F2612" s="38" t="s">
        <v>5773</v>
      </c>
      <c r="G2612" s="38"/>
      <c r="H2612" s="38"/>
      <c r="I2612" s="44">
        <v>1.8</v>
      </c>
      <c r="J2612" s="16" t="s">
        <v>130</v>
      </c>
      <c r="N2612" s="136" t="s">
        <v>244</v>
      </c>
      <c r="O2612" s="137">
        <v>432</v>
      </c>
    </row>
    <row r="2613" spans="1:15" ht="15" customHeight="1">
      <c r="A2613" s="15" t="str">
        <f t="shared" si="53"/>
        <v>N</v>
      </c>
      <c r="B2613" s="35"/>
      <c r="C2613" s="38" t="s">
        <v>1386</v>
      </c>
      <c r="D2613" s="38" t="s">
        <v>5774</v>
      </c>
      <c r="E2613" s="38"/>
      <c r="F2613" s="38" t="s">
        <v>5775</v>
      </c>
      <c r="G2613" s="38"/>
      <c r="H2613" s="38"/>
      <c r="I2613" s="44">
        <v>5.04</v>
      </c>
      <c r="J2613" s="16" t="s">
        <v>130</v>
      </c>
      <c r="N2613" s="136" t="s">
        <v>245</v>
      </c>
      <c r="O2613" s="137">
        <v>433</v>
      </c>
    </row>
    <row r="2614" spans="1:15" ht="15" customHeight="1">
      <c r="A2614" s="15" t="str">
        <f t="shared" si="53"/>
        <v>N</v>
      </c>
      <c r="B2614" s="35"/>
      <c r="C2614" s="38" t="s">
        <v>1386</v>
      </c>
      <c r="D2614" s="38" t="s">
        <v>5776</v>
      </c>
      <c r="E2614" s="38"/>
      <c r="F2614" s="38" t="s">
        <v>5777</v>
      </c>
      <c r="G2614" s="38"/>
      <c r="H2614" s="38"/>
      <c r="I2614" s="44">
        <v>-1.26</v>
      </c>
      <c r="J2614" s="16" t="s">
        <v>130</v>
      </c>
      <c r="N2614" s="136" t="s">
        <v>246</v>
      </c>
      <c r="O2614" s="137">
        <v>434</v>
      </c>
    </row>
    <row r="2615" spans="1:15" ht="15" customHeight="1">
      <c r="A2615" s="15" t="str">
        <f t="shared" si="53"/>
        <v>N</v>
      </c>
      <c r="B2615" s="35"/>
      <c r="C2615" s="38" t="s">
        <v>1386</v>
      </c>
      <c r="D2615" s="38" t="s">
        <v>5778</v>
      </c>
      <c r="E2615" s="38"/>
      <c r="F2615" s="38" t="s">
        <v>5779</v>
      </c>
      <c r="G2615" s="38"/>
      <c r="H2615" s="38"/>
      <c r="I2615" s="44">
        <v>2.4</v>
      </c>
      <c r="J2615" s="16" t="s">
        <v>130</v>
      </c>
      <c r="N2615" s="136" t="s">
        <v>247</v>
      </c>
      <c r="O2615" s="137">
        <v>435</v>
      </c>
    </row>
    <row r="2616" spans="1:15" ht="15" customHeight="1">
      <c r="A2616" s="15" t="str">
        <f t="shared" si="53"/>
        <v>N</v>
      </c>
      <c r="B2616" s="35"/>
      <c r="C2616" s="38" t="s">
        <v>1386</v>
      </c>
      <c r="D2616" s="38" t="s">
        <v>5780</v>
      </c>
      <c r="E2616" s="38"/>
      <c r="F2616" s="38" t="s">
        <v>5781</v>
      </c>
      <c r="G2616" s="38"/>
      <c r="H2616" s="38"/>
      <c r="I2616" s="44">
        <v>14.06</v>
      </c>
      <c r="J2616" s="16" t="s">
        <v>130</v>
      </c>
      <c r="N2616" s="136" t="s">
        <v>248</v>
      </c>
      <c r="O2616" s="137">
        <v>436</v>
      </c>
    </row>
    <row r="2617" spans="1:15" ht="15" customHeight="1">
      <c r="A2617" s="15" t="str">
        <f t="shared" si="53"/>
        <v>N</v>
      </c>
      <c r="B2617" s="35"/>
      <c r="C2617" s="38" t="s">
        <v>1386</v>
      </c>
      <c r="D2617" s="38" t="s">
        <v>5782</v>
      </c>
      <c r="E2617" s="38"/>
      <c r="F2617" s="38" t="s">
        <v>5783</v>
      </c>
      <c r="G2617" s="38"/>
      <c r="H2617" s="38"/>
      <c r="I2617" s="44">
        <v>1.81</v>
      </c>
      <c r="J2617" s="16" t="s">
        <v>130</v>
      </c>
      <c r="N2617" s="136" t="s">
        <v>249</v>
      </c>
      <c r="O2617" s="137">
        <v>437</v>
      </c>
    </row>
    <row r="2618" spans="1:15" ht="15" customHeight="1">
      <c r="A2618" s="15" t="str">
        <f t="shared" si="53"/>
        <v>N</v>
      </c>
      <c r="B2618" s="35"/>
      <c r="C2618" s="38" t="s">
        <v>1386</v>
      </c>
      <c r="D2618" s="38" t="s">
        <v>5784</v>
      </c>
      <c r="E2618" s="38"/>
      <c r="F2618" s="38" t="s">
        <v>5785</v>
      </c>
      <c r="G2618" s="38"/>
      <c r="H2618" s="38"/>
      <c r="I2618" s="44">
        <v>3.55</v>
      </c>
      <c r="J2618" s="16" t="s">
        <v>130</v>
      </c>
      <c r="N2618" s="136" t="s">
        <v>250</v>
      </c>
      <c r="O2618" s="137">
        <v>438</v>
      </c>
    </row>
    <row r="2619" spans="1:15" ht="15" customHeight="1">
      <c r="A2619" s="15" t="str">
        <f t="shared" si="53"/>
        <v>N</v>
      </c>
      <c r="B2619" s="35"/>
      <c r="C2619" s="38" t="s">
        <v>1386</v>
      </c>
      <c r="D2619" s="38" t="s">
        <v>5786</v>
      </c>
      <c r="E2619" s="38"/>
      <c r="F2619" s="38" t="s">
        <v>5787</v>
      </c>
      <c r="G2619" s="38"/>
      <c r="H2619" s="38"/>
      <c r="I2619" s="44">
        <v>1.68</v>
      </c>
      <c r="J2619" s="16" t="s">
        <v>130</v>
      </c>
      <c r="N2619" s="136" t="s">
        <v>251</v>
      </c>
      <c r="O2619" s="137">
        <v>439</v>
      </c>
    </row>
    <row r="2620" spans="1:15" ht="15" customHeight="1">
      <c r="A2620" s="15" t="str">
        <f t="shared" si="53"/>
        <v>N</v>
      </c>
      <c r="B2620" s="35"/>
      <c r="C2620" s="38" t="s">
        <v>1386</v>
      </c>
      <c r="D2620" s="38" t="s">
        <v>5788</v>
      </c>
      <c r="E2620" s="38"/>
      <c r="F2620" s="38" t="s">
        <v>5789</v>
      </c>
      <c r="G2620" s="38"/>
      <c r="H2620" s="38"/>
      <c r="I2620" s="44">
        <v>5.04</v>
      </c>
      <c r="J2620" s="16" t="s">
        <v>130</v>
      </c>
      <c r="N2620" s="136" t="s">
        <v>252</v>
      </c>
      <c r="O2620" s="137">
        <v>440</v>
      </c>
    </row>
    <row r="2621" spans="1:15" ht="15" customHeight="1">
      <c r="A2621" s="15" t="str">
        <f t="shared" si="53"/>
        <v>N</v>
      </c>
      <c r="B2621" s="35"/>
      <c r="C2621" s="38" t="s">
        <v>1386</v>
      </c>
      <c r="D2621" s="38" t="s">
        <v>5790</v>
      </c>
      <c r="E2621" s="38"/>
      <c r="F2621" s="38" t="s">
        <v>5791</v>
      </c>
      <c r="G2621" s="38"/>
      <c r="H2621" s="38"/>
      <c r="I2621" s="44">
        <v>6.28</v>
      </c>
      <c r="J2621" s="16" t="s">
        <v>130</v>
      </c>
      <c r="N2621" s="136" t="s">
        <v>253</v>
      </c>
      <c r="O2621" s="137">
        <v>441</v>
      </c>
    </row>
    <row r="2622" spans="1:15" ht="15" customHeight="1">
      <c r="A2622" s="15" t="str">
        <f t="shared" si="53"/>
        <v>N</v>
      </c>
      <c r="B2622" s="35"/>
      <c r="C2622" s="38" t="s">
        <v>1386</v>
      </c>
      <c r="D2622" s="38" t="s">
        <v>10387</v>
      </c>
      <c r="E2622" s="38"/>
      <c r="F2622" s="38" t="s">
        <v>10388</v>
      </c>
      <c r="G2622" s="38"/>
      <c r="H2622" s="38"/>
      <c r="I2622" s="44">
        <v>3.88</v>
      </c>
      <c r="J2622" s="16" t="s">
        <v>130</v>
      </c>
      <c r="N2622" s="136" t="s">
        <v>254</v>
      </c>
      <c r="O2622" s="137">
        <v>442</v>
      </c>
    </row>
    <row r="2623" spans="1:15" ht="15" customHeight="1">
      <c r="A2623" s="15" t="str">
        <f t="shared" si="53"/>
        <v>N</v>
      </c>
      <c r="B2623" s="35"/>
      <c r="C2623" s="38" t="s">
        <v>1386</v>
      </c>
      <c r="D2623" s="38" t="s">
        <v>5792</v>
      </c>
      <c r="E2623" s="38"/>
      <c r="F2623" s="38" t="s">
        <v>5793</v>
      </c>
      <c r="G2623" s="38"/>
      <c r="H2623" s="38"/>
      <c r="I2623" s="44">
        <v>1.68</v>
      </c>
      <c r="J2623" s="16" t="s">
        <v>130</v>
      </c>
      <c r="N2623" s="136" t="s">
        <v>255</v>
      </c>
      <c r="O2623" s="137">
        <v>443</v>
      </c>
    </row>
    <row r="2624" spans="1:15" ht="15" customHeight="1">
      <c r="A2624" s="15" t="str">
        <f t="shared" si="53"/>
        <v>N</v>
      </c>
      <c r="B2624" s="35"/>
      <c r="C2624" s="38" t="s">
        <v>1386</v>
      </c>
      <c r="D2624" s="38" t="s">
        <v>5794</v>
      </c>
      <c r="E2624" s="38"/>
      <c r="F2624" s="38" t="s">
        <v>5795</v>
      </c>
      <c r="G2624" s="38"/>
      <c r="H2624" s="38"/>
      <c r="I2624" s="44">
        <v>1.74</v>
      </c>
      <c r="J2624" s="16" t="s">
        <v>130</v>
      </c>
      <c r="N2624" s="136" t="s">
        <v>211</v>
      </c>
      <c r="O2624" s="137">
        <v>444</v>
      </c>
    </row>
    <row r="2625" spans="1:15" ht="15" customHeight="1">
      <c r="A2625" s="15" t="str">
        <f t="shared" si="53"/>
        <v>N</v>
      </c>
      <c r="B2625" s="35"/>
      <c r="C2625" s="38" t="s">
        <v>1386</v>
      </c>
      <c r="D2625" s="38" t="s">
        <v>5796</v>
      </c>
      <c r="E2625" s="38"/>
      <c r="F2625" s="38" t="s">
        <v>5797</v>
      </c>
      <c r="G2625" s="38"/>
      <c r="H2625" s="38"/>
      <c r="I2625" s="44">
        <v>1.68</v>
      </c>
      <c r="J2625" s="16" t="s">
        <v>130</v>
      </c>
      <c r="N2625" s="136" t="s">
        <v>256</v>
      </c>
      <c r="O2625" s="137">
        <v>445</v>
      </c>
    </row>
    <row r="2626" spans="1:15" ht="15" customHeight="1">
      <c r="A2626" s="15" t="str">
        <f t="shared" si="53"/>
        <v>N</v>
      </c>
      <c r="B2626" s="35"/>
      <c r="C2626" s="38" t="s">
        <v>1386</v>
      </c>
      <c r="D2626" s="38" t="s">
        <v>5798</v>
      </c>
      <c r="E2626" s="38"/>
      <c r="F2626" s="38" t="s">
        <v>5799</v>
      </c>
      <c r="G2626" s="38"/>
      <c r="H2626" s="38"/>
      <c r="I2626" s="44">
        <v>2.5</v>
      </c>
      <c r="J2626" s="16" t="s">
        <v>130</v>
      </c>
      <c r="N2626" s="136" t="s">
        <v>257</v>
      </c>
      <c r="O2626" s="137">
        <v>511</v>
      </c>
    </row>
    <row r="2627" spans="1:15" ht="15" customHeight="1">
      <c r="A2627" s="15" t="str">
        <f t="shared" si="53"/>
        <v>N</v>
      </c>
      <c r="B2627" s="35"/>
      <c r="C2627" s="38" t="s">
        <v>1386</v>
      </c>
      <c r="D2627" s="38" t="s">
        <v>5800</v>
      </c>
      <c r="E2627" s="38"/>
      <c r="F2627" s="38" t="s">
        <v>5801</v>
      </c>
      <c r="G2627" s="38"/>
      <c r="H2627" s="38"/>
      <c r="I2627" s="44">
        <v>386.4</v>
      </c>
      <c r="J2627" s="16" t="s">
        <v>130</v>
      </c>
      <c r="N2627" s="136" t="s">
        <v>258</v>
      </c>
      <c r="O2627" s="137">
        <v>512</v>
      </c>
    </row>
    <row r="2628" spans="1:15" ht="15" customHeight="1">
      <c r="A2628" s="15" t="str">
        <f t="shared" si="53"/>
        <v>N</v>
      </c>
      <c r="B2628" s="35"/>
      <c r="C2628" s="38" t="s">
        <v>1386</v>
      </c>
      <c r="D2628" s="38" t="s">
        <v>5802</v>
      </c>
      <c r="E2628" s="38"/>
      <c r="F2628" s="38" t="s">
        <v>5803</v>
      </c>
      <c r="G2628" s="38"/>
      <c r="H2628" s="38"/>
      <c r="I2628" s="44">
        <v>4.3499999999999996</v>
      </c>
      <c r="J2628" s="16" t="s">
        <v>130</v>
      </c>
      <c r="N2628" s="136" t="s">
        <v>259</v>
      </c>
      <c r="O2628" s="137">
        <v>513</v>
      </c>
    </row>
    <row r="2629" spans="1:15" ht="15" customHeight="1">
      <c r="A2629" s="15" t="str">
        <f t="shared" ref="A2629:A2692" si="54">IFERROR((VLOOKUP(J2629,N:O,2,0)),0)</f>
        <v>N</v>
      </c>
      <c r="B2629" s="35"/>
      <c r="C2629" s="38" t="s">
        <v>1386</v>
      </c>
      <c r="D2629" s="38" t="s">
        <v>5804</v>
      </c>
      <c r="E2629" s="38"/>
      <c r="F2629" s="38" t="s">
        <v>5805</v>
      </c>
      <c r="G2629" s="38"/>
      <c r="H2629" s="38"/>
      <c r="I2629" s="44">
        <v>1.81</v>
      </c>
      <c r="J2629" s="16" t="s">
        <v>130</v>
      </c>
      <c r="N2629" s="136" t="s">
        <v>260</v>
      </c>
      <c r="O2629" s="137">
        <v>514</v>
      </c>
    </row>
    <row r="2630" spans="1:15" ht="15" customHeight="1">
      <c r="A2630" s="15" t="str">
        <f t="shared" si="54"/>
        <v>N</v>
      </c>
      <c r="B2630" s="35"/>
      <c r="C2630" s="38" t="s">
        <v>1386</v>
      </c>
      <c r="D2630" s="38" t="s">
        <v>5806</v>
      </c>
      <c r="E2630" s="38"/>
      <c r="F2630" s="38" t="s">
        <v>5807</v>
      </c>
      <c r="G2630" s="38"/>
      <c r="H2630" s="38"/>
      <c r="I2630" s="44">
        <v>3.12</v>
      </c>
      <c r="J2630" s="16" t="s">
        <v>130</v>
      </c>
      <c r="N2630" s="136" t="s">
        <v>261</v>
      </c>
      <c r="O2630" s="137">
        <v>515</v>
      </c>
    </row>
    <row r="2631" spans="1:15" ht="15" customHeight="1">
      <c r="A2631" s="15" t="str">
        <f t="shared" si="54"/>
        <v>N</v>
      </c>
      <c r="B2631" s="35"/>
      <c r="C2631" s="38" t="s">
        <v>1386</v>
      </c>
      <c r="D2631" s="38" t="s">
        <v>5808</v>
      </c>
      <c r="E2631" s="38"/>
      <c r="F2631" s="38" t="s">
        <v>5809</v>
      </c>
      <c r="G2631" s="38"/>
      <c r="H2631" s="38"/>
      <c r="I2631" s="44">
        <v>4.1900000000000004</v>
      </c>
      <c r="J2631" s="16" t="s">
        <v>130</v>
      </c>
      <c r="N2631" s="136" t="s">
        <v>262</v>
      </c>
      <c r="O2631" s="137">
        <v>516</v>
      </c>
    </row>
    <row r="2632" spans="1:15" ht="15" customHeight="1">
      <c r="A2632" s="15" t="str">
        <f t="shared" si="54"/>
        <v>N</v>
      </c>
      <c r="B2632" s="35"/>
      <c r="C2632" s="38" t="s">
        <v>1386</v>
      </c>
      <c r="D2632" s="38" t="s">
        <v>5810</v>
      </c>
      <c r="E2632" s="38"/>
      <c r="F2632" s="38" t="s">
        <v>5811</v>
      </c>
      <c r="G2632" s="38"/>
      <c r="H2632" s="38"/>
      <c r="I2632" s="44">
        <v>1.68</v>
      </c>
      <c r="J2632" s="16" t="s">
        <v>130</v>
      </c>
      <c r="N2632" s="136" t="s">
        <v>263</v>
      </c>
      <c r="O2632" s="137">
        <v>517</v>
      </c>
    </row>
    <row r="2633" spans="1:15" ht="15" customHeight="1">
      <c r="A2633" s="15" t="str">
        <f t="shared" si="54"/>
        <v>N</v>
      </c>
      <c r="B2633" s="35"/>
      <c r="C2633" s="38" t="s">
        <v>1386</v>
      </c>
      <c r="D2633" s="38" t="s">
        <v>5812</v>
      </c>
      <c r="E2633" s="38"/>
      <c r="F2633" s="38" t="s">
        <v>5813</v>
      </c>
      <c r="G2633" s="38"/>
      <c r="H2633" s="38"/>
      <c r="I2633" s="44">
        <v>-12.12</v>
      </c>
      <c r="J2633" s="16" t="s">
        <v>130</v>
      </c>
      <c r="N2633" s="136" t="s">
        <v>264</v>
      </c>
      <c r="O2633" s="137">
        <v>518</v>
      </c>
    </row>
    <row r="2634" spans="1:15" ht="15" customHeight="1">
      <c r="A2634" s="15" t="str">
        <f t="shared" si="54"/>
        <v>N</v>
      </c>
      <c r="B2634" s="35"/>
      <c r="C2634" s="38" t="s">
        <v>1386</v>
      </c>
      <c r="D2634" s="38" t="s">
        <v>5814</v>
      </c>
      <c r="E2634" s="38"/>
      <c r="F2634" s="38" t="s">
        <v>5815</v>
      </c>
      <c r="G2634" s="38"/>
      <c r="H2634" s="38"/>
      <c r="I2634" s="44">
        <v>2.04</v>
      </c>
      <c r="J2634" s="16" t="s">
        <v>130</v>
      </c>
      <c r="N2634" s="136" t="s">
        <v>265</v>
      </c>
      <c r="O2634" s="137">
        <v>519</v>
      </c>
    </row>
    <row r="2635" spans="1:15" ht="15" customHeight="1">
      <c r="A2635" s="15" t="str">
        <f t="shared" si="54"/>
        <v>N</v>
      </c>
      <c r="B2635" s="35"/>
      <c r="C2635" s="38" t="s">
        <v>1386</v>
      </c>
      <c r="D2635" s="38" t="s">
        <v>5816</v>
      </c>
      <c r="E2635" s="38"/>
      <c r="F2635" s="38" t="s">
        <v>5817</v>
      </c>
      <c r="G2635" s="38"/>
      <c r="H2635" s="38"/>
      <c r="I2635" s="44">
        <v>3.62</v>
      </c>
      <c r="J2635" s="16" t="s">
        <v>130</v>
      </c>
      <c r="N2635" s="136" t="s">
        <v>266</v>
      </c>
      <c r="O2635" s="137">
        <v>520</v>
      </c>
    </row>
    <row r="2636" spans="1:15" ht="15" customHeight="1">
      <c r="A2636" s="15" t="str">
        <f t="shared" si="54"/>
        <v>N</v>
      </c>
      <c r="B2636" s="35"/>
      <c r="C2636" s="38" t="s">
        <v>1386</v>
      </c>
      <c r="D2636" s="38" t="s">
        <v>10389</v>
      </c>
      <c r="E2636" s="38"/>
      <c r="F2636" s="38" t="s">
        <v>10390</v>
      </c>
      <c r="G2636" s="38"/>
      <c r="H2636" s="38"/>
      <c r="I2636" s="44">
        <v>21.26</v>
      </c>
      <c r="J2636" s="16" t="s">
        <v>130</v>
      </c>
      <c r="N2636" s="136" t="s">
        <v>267</v>
      </c>
      <c r="O2636" s="137">
        <v>521</v>
      </c>
    </row>
    <row r="2637" spans="1:15" ht="15" customHeight="1">
      <c r="A2637" s="15" t="str">
        <f t="shared" si="54"/>
        <v>N</v>
      </c>
      <c r="B2637" s="35"/>
      <c r="C2637" s="38" t="s">
        <v>1386</v>
      </c>
      <c r="D2637" s="38" t="s">
        <v>5818</v>
      </c>
      <c r="E2637" s="38"/>
      <c r="F2637" s="38" t="s">
        <v>5819</v>
      </c>
      <c r="G2637" s="38"/>
      <c r="H2637" s="38"/>
      <c r="I2637" s="44">
        <v>4.6100000000000003</v>
      </c>
      <c r="J2637" s="16" t="s">
        <v>130</v>
      </c>
      <c r="N2637" s="136" t="s">
        <v>268</v>
      </c>
      <c r="O2637" s="137">
        <v>522</v>
      </c>
    </row>
    <row r="2638" spans="1:15" ht="15" customHeight="1">
      <c r="A2638" s="15" t="str">
        <f t="shared" si="54"/>
        <v>N</v>
      </c>
      <c r="B2638" s="35"/>
      <c r="C2638" s="38" t="s">
        <v>1386</v>
      </c>
      <c r="D2638" s="38" t="s">
        <v>5820</v>
      </c>
      <c r="E2638" s="38"/>
      <c r="F2638" s="38" t="s">
        <v>5821</v>
      </c>
      <c r="G2638" s="38"/>
      <c r="H2638" s="38"/>
      <c r="I2638" s="44">
        <v>2.02</v>
      </c>
      <c r="J2638" s="16" t="s">
        <v>130</v>
      </c>
      <c r="N2638" s="136" t="s">
        <v>269</v>
      </c>
      <c r="O2638" s="137">
        <v>523</v>
      </c>
    </row>
    <row r="2639" spans="1:15" ht="15" customHeight="1">
      <c r="A2639" s="15" t="str">
        <f t="shared" si="54"/>
        <v>N</v>
      </c>
      <c r="B2639" s="35"/>
      <c r="C2639" s="38" t="s">
        <v>1386</v>
      </c>
      <c r="D2639" s="38" t="s">
        <v>5822</v>
      </c>
      <c r="E2639" s="38"/>
      <c r="F2639" s="38" t="s">
        <v>5823</v>
      </c>
      <c r="G2639" s="38"/>
      <c r="H2639" s="38"/>
      <c r="I2639" s="44">
        <v>47.24</v>
      </c>
      <c r="J2639" s="16" t="s">
        <v>130</v>
      </c>
      <c r="N2639" s="136" t="s">
        <v>270</v>
      </c>
      <c r="O2639" s="137">
        <v>524</v>
      </c>
    </row>
    <row r="2640" spans="1:15" ht="15" customHeight="1">
      <c r="A2640" s="15" t="str">
        <f t="shared" si="54"/>
        <v>N</v>
      </c>
      <c r="B2640" s="35"/>
      <c r="C2640" s="38" t="s">
        <v>1386</v>
      </c>
      <c r="D2640" s="38" t="s">
        <v>5824</v>
      </c>
      <c r="E2640" s="38"/>
      <c r="F2640" s="38" t="s">
        <v>5825</v>
      </c>
      <c r="G2640" s="38"/>
      <c r="H2640" s="38"/>
      <c r="I2640" s="44">
        <v>1.68</v>
      </c>
      <c r="J2640" s="16" t="s">
        <v>130</v>
      </c>
      <c r="N2640" s="136" t="s">
        <v>271</v>
      </c>
      <c r="O2640" s="137">
        <v>525</v>
      </c>
    </row>
    <row r="2641" spans="1:15" ht="15" customHeight="1">
      <c r="A2641" s="15" t="str">
        <f t="shared" si="54"/>
        <v>N</v>
      </c>
      <c r="B2641" s="35"/>
      <c r="C2641" s="38" t="s">
        <v>1386</v>
      </c>
      <c r="D2641" s="38" t="s">
        <v>10391</v>
      </c>
      <c r="E2641" s="38"/>
      <c r="F2641" s="38" t="s">
        <v>10392</v>
      </c>
      <c r="G2641" s="38"/>
      <c r="H2641" s="38"/>
      <c r="I2641" s="44">
        <v>8.1999999999999993</v>
      </c>
      <c r="J2641" s="16" t="s">
        <v>130</v>
      </c>
      <c r="N2641" s="136" t="s">
        <v>272</v>
      </c>
      <c r="O2641" s="137">
        <v>526</v>
      </c>
    </row>
    <row r="2642" spans="1:15" ht="15" customHeight="1">
      <c r="A2642" s="15" t="str">
        <f t="shared" si="54"/>
        <v>N</v>
      </c>
      <c r="B2642" s="35"/>
      <c r="C2642" s="38" t="s">
        <v>1386</v>
      </c>
      <c r="D2642" s="38" t="s">
        <v>5826</v>
      </c>
      <c r="E2642" s="38"/>
      <c r="F2642" s="38" t="s">
        <v>5827</v>
      </c>
      <c r="G2642" s="38"/>
      <c r="H2642" s="38"/>
      <c r="I2642" s="44">
        <v>35.840000000000003</v>
      </c>
      <c r="J2642" s="16" t="s">
        <v>130</v>
      </c>
      <c r="N2642" s="136" t="s">
        <v>273</v>
      </c>
      <c r="O2642" s="137">
        <v>527</v>
      </c>
    </row>
    <row r="2643" spans="1:15" ht="15" customHeight="1">
      <c r="A2643" s="15" t="str">
        <f t="shared" si="54"/>
        <v>N</v>
      </c>
      <c r="B2643" s="35"/>
      <c r="C2643" s="38" t="s">
        <v>1386</v>
      </c>
      <c r="D2643" s="38" t="s">
        <v>5828</v>
      </c>
      <c r="E2643" s="38"/>
      <c r="F2643" s="38" t="s">
        <v>5829</v>
      </c>
      <c r="G2643" s="38"/>
      <c r="H2643" s="38"/>
      <c r="I2643" s="44">
        <v>7.31</v>
      </c>
      <c r="J2643" s="16" t="s">
        <v>130</v>
      </c>
      <c r="N2643" s="136" t="s">
        <v>274</v>
      </c>
      <c r="O2643" s="137">
        <v>528</v>
      </c>
    </row>
    <row r="2644" spans="1:15" ht="15" customHeight="1">
      <c r="A2644" s="15" t="str">
        <f t="shared" si="54"/>
        <v>N</v>
      </c>
      <c r="B2644" s="35"/>
      <c r="C2644" s="38" t="s">
        <v>1386</v>
      </c>
      <c r="D2644" s="38" t="s">
        <v>5830</v>
      </c>
      <c r="E2644" s="38"/>
      <c r="F2644" s="38" t="s">
        <v>5831</v>
      </c>
      <c r="G2644" s="38"/>
      <c r="H2644" s="38"/>
      <c r="I2644" s="44">
        <v>1.68</v>
      </c>
      <c r="J2644" s="16" t="s">
        <v>130</v>
      </c>
      <c r="N2644" s="136" t="s">
        <v>275</v>
      </c>
      <c r="O2644" s="137">
        <v>529</v>
      </c>
    </row>
    <row r="2645" spans="1:15" ht="15" customHeight="1">
      <c r="A2645" s="15" t="str">
        <f t="shared" si="54"/>
        <v>N</v>
      </c>
      <c r="B2645" s="35"/>
      <c r="C2645" s="38" t="s">
        <v>1386</v>
      </c>
      <c r="D2645" s="38" t="s">
        <v>5832</v>
      </c>
      <c r="E2645" s="38"/>
      <c r="F2645" s="38" t="s">
        <v>5833</v>
      </c>
      <c r="G2645" s="38"/>
      <c r="H2645" s="38"/>
      <c r="I2645" s="44">
        <v>2.48</v>
      </c>
      <c r="J2645" s="16" t="s">
        <v>130</v>
      </c>
      <c r="N2645" s="136" t="s">
        <v>276</v>
      </c>
      <c r="O2645" s="137">
        <v>530</v>
      </c>
    </row>
    <row r="2646" spans="1:15" ht="15" customHeight="1">
      <c r="A2646" s="15" t="str">
        <f t="shared" si="54"/>
        <v>N</v>
      </c>
      <c r="B2646" s="35"/>
      <c r="C2646" s="38" t="s">
        <v>1386</v>
      </c>
      <c r="D2646" s="38" t="s">
        <v>5834</v>
      </c>
      <c r="E2646" s="38"/>
      <c r="F2646" s="38" t="s">
        <v>5835</v>
      </c>
      <c r="G2646" s="38"/>
      <c r="H2646" s="38"/>
      <c r="I2646" s="44">
        <v>6.86</v>
      </c>
      <c r="J2646" s="16" t="s">
        <v>130</v>
      </c>
      <c r="N2646" s="138" t="s">
        <v>589</v>
      </c>
      <c r="O2646" s="139">
        <v>531</v>
      </c>
    </row>
    <row r="2647" spans="1:15" ht="15" customHeight="1">
      <c r="A2647" s="15" t="str">
        <f t="shared" si="54"/>
        <v>N</v>
      </c>
      <c r="B2647" s="35"/>
      <c r="C2647" s="38" t="s">
        <v>1386</v>
      </c>
      <c r="D2647" s="38" t="s">
        <v>5836</v>
      </c>
      <c r="E2647" s="38"/>
      <c r="F2647" s="38" t="s">
        <v>5837</v>
      </c>
      <c r="G2647" s="38"/>
      <c r="H2647" s="38"/>
      <c r="I2647" s="44">
        <v>3.32</v>
      </c>
      <c r="J2647" s="16" t="s">
        <v>130</v>
      </c>
      <c r="N2647" s="140" t="s">
        <v>277</v>
      </c>
      <c r="O2647" s="137">
        <v>532</v>
      </c>
    </row>
    <row r="2648" spans="1:15" ht="15" customHeight="1">
      <c r="A2648" s="15" t="str">
        <f t="shared" si="54"/>
        <v>N</v>
      </c>
      <c r="B2648" s="35"/>
      <c r="C2648" s="38" t="s">
        <v>1386</v>
      </c>
      <c r="D2648" s="38" t="s">
        <v>5838</v>
      </c>
      <c r="E2648" s="38"/>
      <c r="F2648" s="38" t="s">
        <v>5839</v>
      </c>
      <c r="G2648" s="38"/>
      <c r="H2648" s="38"/>
      <c r="I2648" s="44">
        <v>5.82</v>
      </c>
      <c r="J2648" s="16" t="s">
        <v>130</v>
      </c>
      <c r="N2648" s="136" t="s">
        <v>278</v>
      </c>
      <c r="O2648" s="137">
        <v>533</v>
      </c>
    </row>
    <row r="2649" spans="1:15" ht="15" customHeight="1">
      <c r="A2649" s="15" t="str">
        <f t="shared" si="54"/>
        <v>N</v>
      </c>
      <c r="B2649" s="35"/>
      <c r="C2649" s="38" t="s">
        <v>1386</v>
      </c>
      <c r="D2649" s="38" t="s">
        <v>5840</v>
      </c>
      <c r="E2649" s="38"/>
      <c r="F2649" s="38" t="s">
        <v>5841</v>
      </c>
      <c r="G2649" s="38"/>
      <c r="H2649" s="38"/>
      <c r="I2649" s="44">
        <v>3.36</v>
      </c>
      <c r="J2649" s="16" t="s">
        <v>130</v>
      </c>
      <c r="N2649" s="136" t="s">
        <v>279</v>
      </c>
      <c r="O2649" s="137">
        <v>534</v>
      </c>
    </row>
    <row r="2650" spans="1:15" ht="15" customHeight="1">
      <c r="A2650" s="15" t="str">
        <f t="shared" si="54"/>
        <v>N</v>
      </c>
      <c r="B2650" s="35"/>
      <c r="C2650" s="38" t="s">
        <v>1386</v>
      </c>
      <c r="D2650" s="38" t="s">
        <v>5842</v>
      </c>
      <c r="E2650" s="38"/>
      <c r="F2650" s="38" t="s">
        <v>5843</v>
      </c>
      <c r="G2650" s="38"/>
      <c r="H2650" s="38"/>
      <c r="I2650" s="44">
        <v>2.54</v>
      </c>
      <c r="J2650" s="16" t="s">
        <v>130</v>
      </c>
      <c r="N2650" s="136" t="s">
        <v>280</v>
      </c>
      <c r="O2650" s="137">
        <v>535</v>
      </c>
    </row>
    <row r="2651" spans="1:15" ht="15" customHeight="1">
      <c r="A2651" s="15" t="str">
        <f t="shared" si="54"/>
        <v>N</v>
      </c>
      <c r="B2651" s="35"/>
      <c r="C2651" s="38" t="s">
        <v>1386</v>
      </c>
      <c r="D2651" s="38" t="s">
        <v>5844</v>
      </c>
      <c r="E2651" s="38"/>
      <c r="F2651" s="38" t="s">
        <v>5845</v>
      </c>
      <c r="G2651" s="38"/>
      <c r="H2651" s="38"/>
      <c r="I2651" s="44">
        <v>18.21</v>
      </c>
      <c r="J2651" s="16" t="s">
        <v>130</v>
      </c>
      <c r="N2651" s="136" t="s">
        <v>281</v>
      </c>
      <c r="O2651" s="137">
        <v>536</v>
      </c>
    </row>
    <row r="2652" spans="1:15" ht="15" customHeight="1">
      <c r="A2652" s="15" t="str">
        <f t="shared" si="54"/>
        <v>N</v>
      </c>
      <c r="B2652" s="35"/>
      <c r="C2652" s="38" t="s">
        <v>1386</v>
      </c>
      <c r="D2652" s="38" t="s">
        <v>5846</v>
      </c>
      <c r="E2652" s="38"/>
      <c r="F2652" s="38" t="s">
        <v>5847</v>
      </c>
      <c r="G2652" s="38"/>
      <c r="H2652" s="38"/>
      <c r="I2652" s="44">
        <v>1.72</v>
      </c>
      <c r="J2652" s="16" t="s">
        <v>130</v>
      </c>
      <c r="N2652" s="140" t="s">
        <v>282</v>
      </c>
      <c r="O2652" s="137">
        <v>537</v>
      </c>
    </row>
    <row r="2653" spans="1:15" ht="15" customHeight="1">
      <c r="A2653" s="15" t="str">
        <f t="shared" si="54"/>
        <v>N</v>
      </c>
      <c r="B2653" s="35"/>
      <c r="C2653" s="38" t="s">
        <v>1386</v>
      </c>
      <c r="D2653" s="38" t="s">
        <v>10393</v>
      </c>
      <c r="E2653" s="38"/>
      <c r="F2653" s="38" t="s">
        <v>10394</v>
      </c>
      <c r="G2653" s="38"/>
      <c r="H2653" s="38"/>
      <c r="I2653" s="44">
        <v>4.8</v>
      </c>
      <c r="J2653" s="16" t="s">
        <v>130</v>
      </c>
      <c r="N2653" s="140" t="s">
        <v>283</v>
      </c>
      <c r="O2653" s="137">
        <v>538</v>
      </c>
    </row>
    <row r="2654" spans="1:15" ht="15" customHeight="1">
      <c r="A2654" s="15" t="str">
        <f t="shared" si="54"/>
        <v>N</v>
      </c>
      <c r="B2654" s="35"/>
      <c r="C2654" s="38" t="s">
        <v>1386</v>
      </c>
      <c r="D2654" s="38" t="s">
        <v>5848</v>
      </c>
      <c r="E2654" s="38"/>
      <c r="F2654" s="38" t="s">
        <v>5849</v>
      </c>
      <c r="G2654" s="38"/>
      <c r="H2654" s="38"/>
      <c r="I2654" s="44">
        <v>1.68</v>
      </c>
      <c r="J2654" s="16" t="s">
        <v>130</v>
      </c>
      <c r="N2654" s="136" t="s">
        <v>284</v>
      </c>
      <c r="O2654" s="137">
        <v>539</v>
      </c>
    </row>
    <row r="2655" spans="1:15" ht="15" customHeight="1">
      <c r="A2655" s="15" t="str">
        <f t="shared" si="54"/>
        <v>N</v>
      </c>
      <c r="B2655" s="35"/>
      <c r="C2655" s="38" t="s">
        <v>1386</v>
      </c>
      <c r="D2655" s="38" t="s">
        <v>5850</v>
      </c>
      <c r="E2655" s="38"/>
      <c r="F2655" s="38" t="s">
        <v>5851</v>
      </c>
      <c r="G2655" s="38"/>
      <c r="H2655" s="38"/>
      <c r="I2655" s="44">
        <v>0.35</v>
      </c>
      <c r="J2655" s="16" t="s">
        <v>130</v>
      </c>
      <c r="N2655" s="136" t="s">
        <v>285</v>
      </c>
      <c r="O2655" s="137">
        <v>540</v>
      </c>
    </row>
    <row r="2656" spans="1:15" ht="15" customHeight="1">
      <c r="A2656" s="15" t="str">
        <f t="shared" si="54"/>
        <v>N</v>
      </c>
      <c r="B2656" s="35"/>
      <c r="C2656" s="38" t="s">
        <v>1386</v>
      </c>
      <c r="D2656" s="38" t="s">
        <v>5852</v>
      </c>
      <c r="E2656" s="38"/>
      <c r="F2656" s="38" t="s">
        <v>5853</v>
      </c>
      <c r="G2656" s="38"/>
      <c r="H2656" s="38"/>
      <c r="I2656" s="44">
        <v>4.17</v>
      </c>
      <c r="J2656" s="16" t="s">
        <v>130</v>
      </c>
      <c r="N2656" s="136" t="s">
        <v>286</v>
      </c>
      <c r="O2656" s="137">
        <v>541</v>
      </c>
    </row>
    <row r="2657" spans="1:15" ht="15" customHeight="1">
      <c r="A2657" s="15" t="str">
        <f t="shared" si="54"/>
        <v>N</v>
      </c>
      <c r="B2657" s="35"/>
      <c r="C2657" s="38" t="s">
        <v>1386</v>
      </c>
      <c r="D2657" s="38" t="s">
        <v>10395</v>
      </c>
      <c r="E2657" s="38"/>
      <c r="F2657" s="38" t="s">
        <v>10396</v>
      </c>
      <c r="G2657" s="38"/>
      <c r="H2657" s="38"/>
      <c r="I2657" s="44">
        <v>43.32</v>
      </c>
      <c r="J2657" s="16" t="s">
        <v>130</v>
      </c>
      <c r="N2657" s="136" t="s">
        <v>287</v>
      </c>
      <c r="O2657" s="137">
        <v>542</v>
      </c>
    </row>
    <row r="2658" spans="1:15" ht="15" customHeight="1">
      <c r="A2658" s="15" t="str">
        <f t="shared" si="54"/>
        <v>N</v>
      </c>
      <c r="B2658" s="35"/>
      <c r="C2658" s="38" t="s">
        <v>1386</v>
      </c>
      <c r="D2658" s="38" t="s">
        <v>10397</v>
      </c>
      <c r="E2658" s="38"/>
      <c r="F2658" s="38" t="s">
        <v>10398</v>
      </c>
      <c r="G2658" s="38"/>
      <c r="H2658" s="38"/>
      <c r="I2658" s="44">
        <v>0.06</v>
      </c>
      <c r="J2658" s="16" t="s">
        <v>130</v>
      </c>
      <c r="N2658" s="141" t="s">
        <v>288</v>
      </c>
      <c r="O2658" s="142">
        <v>543</v>
      </c>
    </row>
    <row r="2659" spans="1:15" ht="15" customHeight="1">
      <c r="A2659" s="15" t="str">
        <f t="shared" si="54"/>
        <v>N</v>
      </c>
      <c r="B2659" s="35"/>
      <c r="C2659" s="38" t="s">
        <v>1386</v>
      </c>
      <c r="D2659" s="38" t="s">
        <v>5854</v>
      </c>
      <c r="E2659" s="38"/>
      <c r="F2659" s="38" t="s">
        <v>5855</v>
      </c>
      <c r="G2659" s="38"/>
      <c r="H2659" s="38"/>
      <c r="I2659" s="44">
        <v>6.72</v>
      </c>
      <c r="J2659" s="16" t="s">
        <v>130</v>
      </c>
      <c r="N2659" s="136" t="s">
        <v>289</v>
      </c>
      <c r="O2659" s="137">
        <v>544</v>
      </c>
    </row>
    <row r="2660" spans="1:15" ht="15" customHeight="1">
      <c r="A2660" s="15" t="str">
        <f t="shared" si="54"/>
        <v>N</v>
      </c>
      <c r="B2660" s="35"/>
      <c r="C2660" s="38" t="s">
        <v>1386</v>
      </c>
      <c r="D2660" s="38" t="s">
        <v>5856</v>
      </c>
      <c r="E2660" s="38"/>
      <c r="F2660" s="38" t="s">
        <v>5857</v>
      </c>
      <c r="G2660" s="38"/>
      <c r="H2660" s="38"/>
      <c r="I2660" s="44">
        <v>1.75</v>
      </c>
      <c r="J2660" s="16" t="s">
        <v>130</v>
      </c>
      <c r="N2660" s="136" t="s">
        <v>290</v>
      </c>
      <c r="O2660" s="137">
        <v>545</v>
      </c>
    </row>
    <row r="2661" spans="1:15" ht="15" customHeight="1">
      <c r="A2661" s="15" t="str">
        <f t="shared" si="54"/>
        <v>N</v>
      </c>
      <c r="B2661" s="35"/>
      <c r="C2661" s="38" t="s">
        <v>1386</v>
      </c>
      <c r="D2661" s="38" t="s">
        <v>5858</v>
      </c>
      <c r="E2661" s="38"/>
      <c r="F2661" s="38" t="s">
        <v>5859</v>
      </c>
      <c r="G2661" s="38"/>
      <c r="H2661" s="38"/>
      <c r="I2661" s="44">
        <v>1.68</v>
      </c>
      <c r="J2661" s="16" t="s">
        <v>130</v>
      </c>
      <c r="N2661" s="136" t="s">
        <v>291</v>
      </c>
      <c r="O2661" s="137">
        <v>546</v>
      </c>
    </row>
    <row r="2662" spans="1:15" ht="15" customHeight="1">
      <c r="A2662" s="15" t="str">
        <f t="shared" si="54"/>
        <v>N</v>
      </c>
      <c r="B2662" s="35"/>
      <c r="C2662" s="38" t="s">
        <v>1386</v>
      </c>
      <c r="D2662" s="38" t="s">
        <v>5860</v>
      </c>
      <c r="E2662" s="38"/>
      <c r="F2662" s="38" t="s">
        <v>5861</v>
      </c>
      <c r="G2662" s="38"/>
      <c r="H2662" s="38"/>
      <c r="I2662" s="44">
        <v>7.22</v>
      </c>
      <c r="J2662" s="16" t="s">
        <v>130</v>
      </c>
      <c r="N2662" s="136" t="s">
        <v>292</v>
      </c>
      <c r="O2662" s="137">
        <v>547</v>
      </c>
    </row>
    <row r="2663" spans="1:15" ht="15" customHeight="1">
      <c r="A2663" s="15" t="str">
        <f t="shared" si="54"/>
        <v>N</v>
      </c>
      <c r="B2663" s="35"/>
      <c r="C2663" s="38" t="s">
        <v>1386</v>
      </c>
      <c r="D2663" s="38" t="s">
        <v>5862</v>
      </c>
      <c r="E2663" s="38"/>
      <c r="F2663" s="38" t="s">
        <v>5863</v>
      </c>
      <c r="G2663" s="38"/>
      <c r="H2663" s="38"/>
      <c r="I2663" s="44">
        <v>6.93</v>
      </c>
      <c r="J2663" s="16" t="s">
        <v>130</v>
      </c>
      <c r="N2663" s="136" t="s">
        <v>293</v>
      </c>
      <c r="O2663" s="137">
        <v>548</v>
      </c>
    </row>
    <row r="2664" spans="1:15" ht="15" customHeight="1">
      <c r="A2664" s="15" t="str">
        <f t="shared" si="54"/>
        <v>N</v>
      </c>
      <c r="B2664" s="35"/>
      <c r="C2664" s="38" t="s">
        <v>1386</v>
      </c>
      <c r="D2664" s="38" t="s">
        <v>5864</v>
      </c>
      <c r="E2664" s="38"/>
      <c r="F2664" s="38" t="s">
        <v>5865</v>
      </c>
      <c r="G2664" s="38"/>
      <c r="H2664" s="38"/>
      <c r="I2664" s="44">
        <v>3.2</v>
      </c>
      <c r="J2664" s="16" t="s">
        <v>130</v>
      </c>
      <c r="N2664" s="136" t="s">
        <v>294</v>
      </c>
      <c r="O2664" s="137">
        <v>549</v>
      </c>
    </row>
    <row r="2665" spans="1:15" ht="15" customHeight="1">
      <c r="A2665" s="15" t="str">
        <f t="shared" si="54"/>
        <v>N</v>
      </c>
      <c r="B2665" s="35"/>
      <c r="C2665" s="38" t="s">
        <v>1386</v>
      </c>
      <c r="D2665" s="38" t="s">
        <v>5866</v>
      </c>
      <c r="E2665" s="38"/>
      <c r="F2665" s="38" t="s">
        <v>5867</v>
      </c>
      <c r="G2665" s="38"/>
      <c r="H2665" s="38"/>
      <c r="I2665" s="44">
        <v>13.32</v>
      </c>
      <c r="J2665" s="16" t="s">
        <v>130</v>
      </c>
      <c r="N2665" s="136" t="s">
        <v>295</v>
      </c>
      <c r="O2665" s="137">
        <v>553</v>
      </c>
    </row>
    <row r="2666" spans="1:15" ht="15" customHeight="1">
      <c r="A2666" s="15" t="str">
        <f t="shared" si="54"/>
        <v>N</v>
      </c>
      <c r="B2666" s="35"/>
      <c r="C2666" s="38" t="s">
        <v>1386</v>
      </c>
      <c r="D2666" s="38" t="s">
        <v>5868</v>
      </c>
      <c r="E2666" s="38"/>
      <c r="F2666" s="38" t="s">
        <v>5869</v>
      </c>
      <c r="G2666" s="38"/>
      <c r="H2666" s="38"/>
      <c r="I2666" s="44">
        <v>1.85</v>
      </c>
      <c r="J2666" s="16" t="s">
        <v>130</v>
      </c>
      <c r="N2666" s="136" t="s">
        <v>296</v>
      </c>
      <c r="O2666" s="137">
        <v>554</v>
      </c>
    </row>
    <row r="2667" spans="1:15" ht="15" customHeight="1">
      <c r="A2667" s="15" t="str">
        <f t="shared" si="54"/>
        <v>N</v>
      </c>
      <c r="B2667" s="35"/>
      <c r="C2667" s="38" t="s">
        <v>1386</v>
      </c>
      <c r="D2667" s="38" t="s">
        <v>5870</v>
      </c>
      <c r="E2667" s="38"/>
      <c r="F2667" s="38" t="s">
        <v>5871</v>
      </c>
      <c r="G2667" s="38"/>
      <c r="H2667" s="38"/>
      <c r="I2667" s="44">
        <v>10.81</v>
      </c>
      <c r="J2667" s="16" t="s">
        <v>130</v>
      </c>
      <c r="N2667" s="136" t="s">
        <v>297</v>
      </c>
      <c r="O2667" s="137">
        <v>555</v>
      </c>
    </row>
    <row r="2668" spans="1:15" ht="15" customHeight="1">
      <c r="A2668" s="15" t="str">
        <f t="shared" si="54"/>
        <v>N</v>
      </c>
      <c r="B2668" s="35"/>
      <c r="C2668" s="38" t="s">
        <v>1386</v>
      </c>
      <c r="D2668" s="38" t="s">
        <v>5872</v>
      </c>
      <c r="E2668" s="38"/>
      <c r="F2668" s="38" t="s">
        <v>5873</v>
      </c>
      <c r="G2668" s="38"/>
      <c r="H2668" s="38"/>
      <c r="I2668" s="44">
        <v>1.69</v>
      </c>
      <c r="J2668" s="16" t="s">
        <v>130</v>
      </c>
      <c r="N2668" s="136" t="s">
        <v>298</v>
      </c>
      <c r="O2668" s="137">
        <v>556</v>
      </c>
    </row>
    <row r="2669" spans="1:15" ht="15" customHeight="1">
      <c r="A2669" s="15" t="str">
        <f t="shared" si="54"/>
        <v>N</v>
      </c>
      <c r="B2669" s="35"/>
      <c r="C2669" s="38" t="s">
        <v>1386</v>
      </c>
      <c r="D2669" s="38" t="s">
        <v>5874</v>
      </c>
      <c r="E2669" s="38"/>
      <c r="F2669" s="38" t="s">
        <v>5875</v>
      </c>
      <c r="G2669" s="38"/>
      <c r="H2669" s="38"/>
      <c r="I2669" s="44">
        <v>3.78</v>
      </c>
      <c r="J2669" s="16" t="s">
        <v>130</v>
      </c>
      <c r="N2669" s="141" t="s">
        <v>299</v>
      </c>
      <c r="O2669" s="137">
        <v>557</v>
      </c>
    </row>
    <row r="2670" spans="1:15" ht="15" customHeight="1">
      <c r="A2670" s="15" t="str">
        <f t="shared" si="54"/>
        <v>N</v>
      </c>
      <c r="B2670" s="35"/>
      <c r="C2670" s="38" t="s">
        <v>1386</v>
      </c>
      <c r="D2670" s="38" t="s">
        <v>10399</v>
      </c>
      <c r="E2670" s="38"/>
      <c r="F2670" s="38" t="s">
        <v>10400</v>
      </c>
      <c r="G2670" s="38"/>
      <c r="H2670" s="38"/>
      <c r="I2670" s="44">
        <v>1.58</v>
      </c>
      <c r="J2670" s="16" t="s">
        <v>130</v>
      </c>
      <c r="N2670" s="141" t="s">
        <v>300</v>
      </c>
      <c r="O2670" s="137">
        <v>558</v>
      </c>
    </row>
    <row r="2671" spans="1:15" ht="15" customHeight="1">
      <c r="A2671" s="15" t="str">
        <f t="shared" si="54"/>
        <v>N</v>
      </c>
      <c r="B2671" s="35"/>
      <c r="C2671" s="38" t="s">
        <v>1386</v>
      </c>
      <c r="D2671" s="38" t="s">
        <v>5876</v>
      </c>
      <c r="E2671" s="38"/>
      <c r="F2671" s="38" t="s">
        <v>5877</v>
      </c>
      <c r="G2671" s="38"/>
      <c r="H2671" s="38"/>
      <c r="I2671" s="44">
        <v>5.04</v>
      </c>
      <c r="J2671" s="16" t="s">
        <v>130</v>
      </c>
      <c r="N2671" s="136" t="s">
        <v>301</v>
      </c>
      <c r="O2671" s="137">
        <v>559</v>
      </c>
    </row>
    <row r="2672" spans="1:15" ht="15" customHeight="1">
      <c r="A2672" s="15" t="str">
        <f t="shared" si="54"/>
        <v>N</v>
      </c>
      <c r="B2672" s="35"/>
      <c r="C2672" s="38" t="s">
        <v>1386</v>
      </c>
      <c r="D2672" s="38" t="s">
        <v>5878</v>
      </c>
      <c r="E2672" s="38"/>
      <c r="F2672" s="38" t="s">
        <v>5879</v>
      </c>
      <c r="G2672" s="38"/>
      <c r="H2672" s="38"/>
      <c r="I2672" s="44">
        <v>5.04</v>
      </c>
      <c r="J2672" s="16" t="s">
        <v>130</v>
      </c>
      <c r="N2672" s="136" t="s">
        <v>302</v>
      </c>
      <c r="O2672" s="137">
        <v>560</v>
      </c>
    </row>
    <row r="2673" spans="1:15" ht="15" customHeight="1">
      <c r="A2673" s="15" t="str">
        <f t="shared" si="54"/>
        <v>N</v>
      </c>
      <c r="B2673" s="35"/>
      <c r="C2673" s="38" t="s">
        <v>1386</v>
      </c>
      <c r="D2673" s="38" t="s">
        <v>5880</v>
      </c>
      <c r="E2673" s="38"/>
      <c r="F2673" s="38" t="s">
        <v>5881</v>
      </c>
      <c r="G2673" s="38"/>
      <c r="H2673" s="38"/>
      <c r="I2673" s="44">
        <v>5.82</v>
      </c>
      <c r="J2673" s="16" t="s">
        <v>130</v>
      </c>
      <c r="N2673" s="136" t="s">
        <v>303</v>
      </c>
      <c r="O2673" s="137">
        <v>561</v>
      </c>
    </row>
    <row r="2674" spans="1:15" ht="15" customHeight="1">
      <c r="A2674" s="15" t="str">
        <f t="shared" si="54"/>
        <v>N</v>
      </c>
      <c r="B2674" s="35"/>
      <c r="C2674" s="38" t="s">
        <v>1386</v>
      </c>
      <c r="D2674" s="38" t="s">
        <v>5882</v>
      </c>
      <c r="E2674" s="38"/>
      <c r="F2674" s="38" t="s">
        <v>5883</v>
      </c>
      <c r="G2674" s="38"/>
      <c r="H2674" s="38"/>
      <c r="I2674" s="44">
        <v>5.04</v>
      </c>
      <c r="J2674" s="16" t="s">
        <v>130</v>
      </c>
      <c r="N2674" s="136" t="s">
        <v>304</v>
      </c>
      <c r="O2674" s="137">
        <v>562</v>
      </c>
    </row>
    <row r="2675" spans="1:15" ht="15" customHeight="1">
      <c r="A2675" s="15" t="str">
        <f t="shared" si="54"/>
        <v>N</v>
      </c>
      <c r="B2675" s="35"/>
      <c r="C2675" s="38" t="s">
        <v>1386</v>
      </c>
      <c r="D2675" s="38" t="s">
        <v>5884</v>
      </c>
      <c r="E2675" s="38"/>
      <c r="F2675" s="38" t="s">
        <v>5885</v>
      </c>
      <c r="G2675" s="38"/>
      <c r="H2675" s="38"/>
      <c r="I2675" s="44">
        <v>5.04</v>
      </c>
      <c r="J2675" s="16" t="s">
        <v>130</v>
      </c>
      <c r="N2675" s="140" t="s">
        <v>305</v>
      </c>
      <c r="O2675" s="137">
        <v>563</v>
      </c>
    </row>
    <row r="2676" spans="1:15" ht="15" customHeight="1">
      <c r="A2676" s="15" t="str">
        <f t="shared" si="54"/>
        <v>N</v>
      </c>
      <c r="B2676" s="35"/>
      <c r="C2676" s="38" t="s">
        <v>1386</v>
      </c>
      <c r="D2676" s="38" t="s">
        <v>5886</v>
      </c>
      <c r="E2676" s="38"/>
      <c r="F2676" s="38" t="s">
        <v>5887</v>
      </c>
      <c r="G2676" s="38"/>
      <c r="H2676" s="38"/>
      <c r="I2676" s="44">
        <v>6.5</v>
      </c>
      <c r="J2676" s="16" t="s">
        <v>130</v>
      </c>
      <c r="N2676" s="140" t="s">
        <v>306</v>
      </c>
      <c r="O2676" s="137">
        <v>564</v>
      </c>
    </row>
    <row r="2677" spans="1:15" ht="15" customHeight="1">
      <c r="A2677" s="15" t="str">
        <f t="shared" si="54"/>
        <v>N</v>
      </c>
      <c r="B2677" s="35"/>
      <c r="C2677" s="38" t="s">
        <v>1386</v>
      </c>
      <c r="D2677" s="38" t="s">
        <v>10401</v>
      </c>
      <c r="E2677" s="38"/>
      <c r="F2677" s="38" t="s">
        <v>10402</v>
      </c>
      <c r="G2677" s="38"/>
      <c r="H2677" s="38"/>
      <c r="I2677" s="44">
        <v>0.13</v>
      </c>
      <c r="J2677" s="16" t="s">
        <v>130</v>
      </c>
      <c r="N2677" s="140" t="s">
        <v>307</v>
      </c>
      <c r="O2677" s="137">
        <v>565</v>
      </c>
    </row>
    <row r="2678" spans="1:15" ht="15" customHeight="1">
      <c r="A2678" s="15" t="str">
        <f t="shared" si="54"/>
        <v>N</v>
      </c>
      <c r="B2678" s="35"/>
      <c r="C2678" s="38" t="s">
        <v>1386</v>
      </c>
      <c r="D2678" s="38" t="s">
        <v>5888</v>
      </c>
      <c r="E2678" s="38"/>
      <c r="F2678" s="38" t="s">
        <v>5889</v>
      </c>
      <c r="G2678" s="38"/>
      <c r="H2678" s="38"/>
      <c r="I2678" s="44">
        <v>1.68</v>
      </c>
      <c r="J2678" s="16" t="s">
        <v>130</v>
      </c>
      <c r="N2678" s="140" t="s">
        <v>308</v>
      </c>
      <c r="O2678" s="137">
        <v>566</v>
      </c>
    </row>
    <row r="2679" spans="1:15" ht="15" customHeight="1">
      <c r="A2679" s="15" t="str">
        <f t="shared" si="54"/>
        <v>N</v>
      </c>
      <c r="B2679" s="35"/>
      <c r="C2679" s="38" t="s">
        <v>1386</v>
      </c>
      <c r="D2679" s="38" t="s">
        <v>5890</v>
      </c>
      <c r="E2679" s="38"/>
      <c r="F2679" s="38" t="s">
        <v>5891</v>
      </c>
      <c r="G2679" s="38"/>
      <c r="H2679" s="38"/>
      <c r="I2679" s="44">
        <v>8.43</v>
      </c>
      <c r="J2679" s="16" t="s">
        <v>130</v>
      </c>
      <c r="N2679" s="136" t="s">
        <v>309</v>
      </c>
      <c r="O2679" s="137">
        <v>567</v>
      </c>
    </row>
    <row r="2680" spans="1:15" ht="15" customHeight="1">
      <c r="A2680" s="15" t="str">
        <f t="shared" si="54"/>
        <v>N</v>
      </c>
      <c r="B2680" s="35"/>
      <c r="C2680" s="38" t="s">
        <v>1386</v>
      </c>
      <c r="D2680" s="38" t="s">
        <v>5892</v>
      </c>
      <c r="E2680" s="38"/>
      <c r="F2680" s="38" t="s">
        <v>5893</v>
      </c>
      <c r="G2680" s="38"/>
      <c r="H2680" s="38"/>
      <c r="I2680" s="44">
        <v>1.69</v>
      </c>
      <c r="J2680" s="16" t="s">
        <v>130</v>
      </c>
      <c r="N2680" s="140" t="s">
        <v>310</v>
      </c>
      <c r="O2680" s="137">
        <v>568</v>
      </c>
    </row>
    <row r="2681" spans="1:15" ht="15" customHeight="1">
      <c r="A2681" s="15" t="str">
        <f t="shared" si="54"/>
        <v>N</v>
      </c>
      <c r="B2681" s="35"/>
      <c r="C2681" s="38" t="s">
        <v>1386</v>
      </c>
      <c r="D2681" s="38" t="s">
        <v>5894</v>
      </c>
      <c r="E2681" s="38"/>
      <c r="F2681" s="38" t="s">
        <v>5895</v>
      </c>
      <c r="G2681" s="38"/>
      <c r="H2681" s="38"/>
      <c r="I2681" s="44">
        <v>-0.37</v>
      </c>
      <c r="J2681" s="16" t="s">
        <v>130</v>
      </c>
      <c r="N2681" s="136" t="s">
        <v>311</v>
      </c>
      <c r="O2681" s="137">
        <v>569</v>
      </c>
    </row>
    <row r="2682" spans="1:15" ht="15" customHeight="1">
      <c r="A2682" s="15" t="str">
        <f t="shared" si="54"/>
        <v>N</v>
      </c>
      <c r="B2682" s="35"/>
      <c r="C2682" s="38" t="s">
        <v>1386</v>
      </c>
      <c r="D2682" s="38" t="s">
        <v>5896</v>
      </c>
      <c r="E2682" s="38"/>
      <c r="F2682" s="38" t="s">
        <v>5897</v>
      </c>
      <c r="G2682" s="38"/>
      <c r="H2682" s="38"/>
      <c r="I2682" s="44">
        <v>33.270000000000003</v>
      </c>
      <c r="J2682" s="16" t="s">
        <v>130</v>
      </c>
      <c r="N2682" s="136" t="s">
        <v>312</v>
      </c>
      <c r="O2682" s="137">
        <v>570</v>
      </c>
    </row>
    <row r="2683" spans="1:15" ht="15" customHeight="1">
      <c r="A2683" s="15" t="str">
        <f t="shared" si="54"/>
        <v>N</v>
      </c>
      <c r="B2683" s="35"/>
      <c r="C2683" s="38" t="s">
        <v>1386</v>
      </c>
      <c r="D2683" s="38" t="s">
        <v>5898</v>
      </c>
      <c r="E2683" s="38"/>
      <c r="F2683" s="38" t="s">
        <v>5899</v>
      </c>
      <c r="G2683" s="38"/>
      <c r="H2683" s="38"/>
      <c r="I2683" s="44">
        <v>3.56</v>
      </c>
      <c r="J2683" s="16" t="s">
        <v>130</v>
      </c>
      <c r="N2683" s="136" t="s">
        <v>313</v>
      </c>
      <c r="O2683" s="137">
        <v>571</v>
      </c>
    </row>
    <row r="2684" spans="1:15" ht="15" customHeight="1">
      <c r="A2684" s="15" t="str">
        <f t="shared" si="54"/>
        <v>N</v>
      </c>
      <c r="B2684" s="35"/>
      <c r="C2684" s="38" t="s">
        <v>1386</v>
      </c>
      <c r="D2684" s="38" t="s">
        <v>5900</v>
      </c>
      <c r="E2684" s="38"/>
      <c r="F2684" s="38" t="s">
        <v>5901</v>
      </c>
      <c r="G2684" s="38"/>
      <c r="H2684" s="38"/>
      <c r="I2684" s="44">
        <v>-0.01</v>
      </c>
      <c r="J2684" s="16" t="s">
        <v>130</v>
      </c>
      <c r="N2684" s="136" t="s">
        <v>314</v>
      </c>
      <c r="O2684" s="137">
        <v>572</v>
      </c>
    </row>
    <row r="2685" spans="1:15" ht="15" customHeight="1">
      <c r="A2685" s="15" t="str">
        <f t="shared" si="54"/>
        <v>N</v>
      </c>
      <c r="B2685" s="35"/>
      <c r="C2685" s="38" t="s">
        <v>1386</v>
      </c>
      <c r="D2685" s="38" t="s">
        <v>5902</v>
      </c>
      <c r="E2685" s="38"/>
      <c r="F2685" s="38" t="s">
        <v>5903</v>
      </c>
      <c r="G2685" s="38"/>
      <c r="H2685" s="38"/>
      <c r="I2685" s="44">
        <v>100.01</v>
      </c>
      <c r="J2685" s="16" t="s">
        <v>130</v>
      </c>
      <c r="N2685" s="136" t="s">
        <v>315</v>
      </c>
      <c r="O2685" s="137">
        <v>573</v>
      </c>
    </row>
    <row r="2686" spans="1:15" ht="15" customHeight="1">
      <c r="A2686" s="15" t="str">
        <f t="shared" si="54"/>
        <v>N</v>
      </c>
      <c r="B2686" s="35"/>
      <c r="C2686" s="38" t="s">
        <v>1386</v>
      </c>
      <c r="D2686" s="38" t="s">
        <v>5904</v>
      </c>
      <c r="E2686" s="38"/>
      <c r="F2686" s="38" t="s">
        <v>5905</v>
      </c>
      <c r="G2686" s="38"/>
      <c r="H2686" s="38"/>
      <c r="I2686" s="44">
        <v>2.9</v>
      </c>
      <c r="J2686" s="16" t="s">
        <v>130</v>
      </c>
      <c r="N2686" s="136" t="s">
        <v>316</v>
      </c>
      <c r="O2686" s="137">
        <v>574</v>
      </c>
    </row>
    <row r="2687" spans="1:15" ht="15" customHeight="1">
      <c r="A2687" s="15" t="str">
        <f t="shared" si="54"/>
        <v>N</v>
      </c>
      <c r="B2687" s="35"/>
      <c r="C2687" s="38" t="s">
        <v>1386</v>
      </c>
      <c r="D2687" s="38" t="s">
        <v>5906</v>
      </c>
      <c r="E2687" s="38"/>
      <c r="F2687" s="38" t="s">
        <v>5907</v>
      </c>
      <c r="G2687" s="38"/>
      <c r="H2687" s="38"/>
      <c r="I2687" s="44">
        <v>27.43</v>
      </c>
      <c r="J2687" s="16" t="s">
        <v>130</v>
      </c>
      <c r="N2687" s="136" t="s">
        <v>317</v>
      </c>
      <c r="O2687" s="137">
        <v>575</v>
      </c>
    </row>
    <row r="2688" spans="1:15" ht="15" customHeight="1">
      <c r="A2688" s="15" t="str">
        <f t="shared" si="54"/>
        <v>N</v>
      </c>
      <c r="B2688" s="35"/>
      <c r="C2688" s="38" t="s">
        <v>1386</v>
      </c>
      <c r="D2688" s="38" t="s">
        <v>5908</v>
      </c>
      <c r="E2688" s="38"/>
      <c r="F2688" s="38" t="s">
        <v>5909</v>
      </c>
      <c r="G2688" s="38"/>
      <c r="H2688" s="38"/>
      <c r="I2688" s="44">
        <v>5.04</v>
      </c>
      <c r="J2688" s="16" t="s">
        <v>130</v>
      </c>
      <c r="N2688" s="136" t="s">
        <v>318</v>
      </c>
      <c r="O2688" s="137">
        <v>576</v>
      </c>
    </row>
    <row r="2689" spans="1:15" ht="15" customHeight="1">
      <c r="A2689" s="15" t="str">
        <f t="shared" si="54"/>
        <v>N</v>
      </c>
      <c r="B2689" s="35"/>
      <c r="C2689" s="38" t="s">
        <v>1386</v>
      </c>
      <c r="D2689" s="38" t="s">
        <v>5910</v>
      </c>
      <c r="E2689" s="38"/>
      <c r="F2689" s="38" t="s">
        <v>5911</v>
      </c>
      <c r="G2689" s="38"/>
      <c r="H2689" s="38"/>
      <c r="I2689" s="44">
        <v>6.51</v>
      </c>
      <c r="J2689" s="16" t="s">
        <v>130</v>
      </c>
      <c r="N2689" s="136" t="s">
        <v>319</v>
      </c>
      <c r="O2689" s="137">
        <v>577</v>
      </c>
    </row>
    <row r="2690" spans="1:15" ht="15" customHeight="1">
      <c r="A2690" s="15" t="str">
        <f t="shared" si="54"/>
        <v>N</v>
      </c>
      <c r="B2690" s="35"/>
      <c r="C2690" s="38" t="s">
        <v>1386</v>
      </c>
      <c r="D2690" s="38" t="s">
        <v>5912</v>
      </c>
      <c r="E2690" s="38"/>
      <c r="F2690" s="38" t="s">
        <v>5913</v>
      </c>
      <c r="G2690" s="38"/>
      <c r="H2690" s="38"/>
      <c r="I2690" s="44">
        <v>5.04</v>
      </c>
      <c r="J2690" s="16" t="s">
        <v>130</v>
      </c>
      <c r="N2690" s="136" t="s">
        <v>320</v>
      </c>
      <c r="O2690" s="137">
        <v>578</v>
      </c>
    </row>
    <row r="2691" spans="1:15" ht="15" customHeight="1">
      <c r="A2691" s="15" t="str">
        <f t="shared" si="54"/>
        <v>N</v>
      </c>
      <c r="B2691" s="35"/>
      <c r="C2691" s="38" t="s">
        <v>1386</v>
      </c>
      <c r="D2691" s="38" t="s">
        <v>5914</v>
      </c>
      <c r="E2691" s="38"/>
      <c r="F2691" s="38" t="s">
        <v>5915</v>
      </c>
      <c r="G2691" s="38"/>
      <c r="H2691" s="38"/>
      <c r="I2691" s="44">
        <v>1.68</v>
      </c>
      <c r="J2691" s="16" t="s">
        <v>130</v>
      </c>
      <c r="N2691" s="136" t="s">
        <v>321</v>
      </c>
      <c r="O2691" s="137">
        <v>579</v>
      </c>
    </row>
    <row r="2692" spans="1:15" ht="15" customHeight="1">
      <c r="A2692" s="15" t="str">
        <f t="shared" si="54"/>
        <v>N</v>
      </c>
      <c r="B2692" s="35"/>
      <c r="C2692" s="38" t="s">
        <v>1386</v>
      </c>
      <c r="D2692" s="38" t="s">
        <v>5916</v>
      </c>
      <c r="E2692" s="38"/>
      <c r="F2692" s="38" t="s">
        <v>5917</v>
      </c>
      <c r="G2692" s="38"/>
      <c r="H2692" s="38"/>
      <c r="I2692" s="44">
        <v>5.04</v>
      </c>
      <c r="J2692" s="16" t="s">
        <v>130</v>
      </c>
      <c r="N2692" s="136" t="s">
        <v>322</v>
      </c>
      <c r="O2692" s="137">
        <v>580</v>
      </c>
    </row>
    <row r="2693" spans="1:15" ht="15" customHeight="1">
      <c r="A2693" s="15" t="str">
        <f t="shared" ref="A2693:A2756" si="55">IFERROR((VLOOKUP(J2693,N:O,2,0)),0)</f>
        <v>N</v>
      </c>
      <c r="B2693" s="35"/>
      <c r="C2693" s="38" t="s">
        <v>1386</v>
      </c>
      <c r="D2693" s="38" t="s">
        <v>5918</v>
      </c>
      <c r="E2693" s="38"/>
      <c r="F2693" s="38" t="s">
        <v>5919</v>
      </c>
      <c r="G2693" s="38"/>
      <c r="H2693" s="38"/>
      <c r="I2693" s="44">
        <v>1.84</v>
      </c>
      <c r="J2693" s="16" t="s">
        <v>130</v>
      </c>
      <c r="N2693" s="136" t="s">
        <v>323</v>
      </c>
      <c r="O2693" s="137">
        <v>581</v>
      </c>
    </row>
    <row r="2694" spans="1:15" ht="15" customHeight="1">
      <c r="A2694" s="15" t="str">
        <f t="shared" si="55"/>
        <v>N</v>
      </c>
      <c r="B2694" s="35"/>
      <c r="C2694" s="38" t="s">
        <v>1386</v>
      </c>
      <c r="D2694" s="38" t="s">
        <v>5920</v>
      </c>
      <c r="E2694" s="38"/>
      <c r="F2694" s="38" t="s">
        <v>5921</v>
      </c>
      <c r="G2694" s="38"/>
      <c r="H2694" s="38"/>
      <c r="I2694" s="44">
        <v>1.68</v>
      </c>
      <c r="J2694" s="16" t="s">
        <v>130</v>
      </c>
      <c r="N2694" s="141" t="s">
        <v>324</v>
      </c>
      <c r="O2694" s="142">
        <v>582</v>
      </c>
    </row>
    <row r="2695" spans="1:15" ht="15" customHeight="1">
      <c r="A2695" s="15" t="str">
        <f t="shared" si="55"/>
        <v>N</v>
      </c>
      <c r="B2695" s="35"/>
      <c r="C2695" s="38" t="s">
        <v>1386</v>
      </c>
      <c r="D2695" s="38" t="s">
        <v>5922</v>
      </c>
      <c r="E2695" s="38"/>
      <c r="F2695" s="38" t="s">
        <v>5923</v>
      </c>
      <c r="G2695" s="38"/>
      <c r="H2695" s="38"/>
      <c r="I2695" s="44">
        <v>5.04</v>
      </c>
      <c r="J2695" s="16" t="s">
        <v>130</v>
      </c>
      <c r="N2695" s="136" t="s">
        <v>325</v>
      </c>
      <c r="O2695" s="137">
        <v>583</v>
      </c>
    </row>
    <row r="2696" spans="1:15" ht="15" customHeight="1">
      <c r="A2696" s="15" t="str">
        <f t="shared" si="55"/>
        <v>N</v>
      </c>
      <c r="B2696" s="35"/>
      <c r="C2696" s="38" t="s">
        <v>1386</v>
      </c>
      <c r="D2696" s="38" t="s">
        <v>5924</v>
      </c>
      <c r="E2696" s="38"/>
      <c r="F2696" s="38" t="s">
        <v>5925</v>
      </c>
      <c r="G2696" s="38"/>
      <c r="H2696" s="38"/>
      <c r="I2696" s="44">
        <v>1.96</v>
      </c>
      <c r="J2696" s="16" t="s">
        <v>130</v>
      </c>
      <c r="N2696" s="136" t="s">
        <v>326</v>
      </c>
      <c r="O2696" s="137">
        <v>584</v>
      </c>
    </row>
    <row r="2697" spans="1:15" ht="15" customHeight="1">
      <c r="A2697" s="15" t="str">
        <f t="shared" si="55"/>
        <v>N</v>
      </c>
      <c r="B2697" s="35"/>
      <c r="C2697" s="38" t="s">
        <v>1386</v>
      </c>
      <c r="D2697" s="38" t="s">
        <v>10403</v>
      </c>
      <c r="E2697" s="38"/>
      <c r="F2697" s="38" t="s">
        <v>10404</v>
      </c>
      <c r="G2697" s="38"/>
      <c r="H2697" s="38"/>
      <c r="I2697" s="44">
        <v>1.99</v>
      </c>
      <c r="J2697" s="16" t="s">
        <v>130</v>
      </c>
      <c r="N2697" s="136" t="s">
        <v>327</v>
      </c>
      <c r="O2697" s="137">
        <v>585</v>
      </c>
    </row>
    <row r="2698" spans="1:15" ht="15" customHeight="1">
      <c r="A2698" s="15" t="str">
        <f t="shared" si="55"/>
        <v>N</v>
      </c>
      <c r="B2698" s="35"/>
      <c r="C2698" s="38" t="s">
        <v>1386</v>
      </c>
      <c r="D2698" s="38" t="s">
        <v>5926</v>
      </c>
      <c r="E2698" s="38"/>
      <c r="F2698" s="38" t="s">
        <v>5927</v>
      </c>
      <c r="G2698" s="38"/>
      <c r="H2698" s="38"/>
      <c r="I2698" s="44">
        <v>6.8</v>
      </c>
      <c r="J2698" s="16" t="s">
        <v>130</v>
      </c>
      <c r="N2698" s="136" t="s">
        <v>328</v>
      </c>
      <c r="O2698" s="137">
        <v>586</v>
      </c>
    </row>
    <row r="2699" spans="1:15" ht="15" customHeight="1">
      <c r="A2699" s="15" t="str">
        <f t="shared" si="55"/>
        <v>N</v>
      </c>
      <c r="B2699" s="35"/>
      <c r="C2699" s="38" t="s">
        <v>1386</v>
      </c>
      <c r="D2699" s="38" t="s">
        <v>10405</v>
      </c>
      <c r="E2699" s="38"/>
      <c r="F2699" s="38" t="s">
        <v>10406</v>
      </c>
      <c r="G2699" s="38"/>
      <c r="H2699" s="38"/>
      <c r="I2699" s="44">
        <v>5.0599999999999996</v>
      </c>
      <c r="J2699" s="16" t="s">
        <v>130</v>
      </c>
      <c r="N2699" s="136" t="s">
        <v>329</v>
      </c>
      <c r="O2699" s="137">
        <v>587</v>
      </c>
    </row>
    <row r="2700" spans="1:15" ht="15" customHeight="1">
      <c r="A2700" s="15" t="str">
        <f t="shared" si="55"/>
        <v>N</v>
      </c>
      <c r="B2700" s="35"/>
      <c r="C2700" s="38" t="s">
        <v>1386</v>
      </c>
      <c r="D2700" s="38" t="s">
        <v>10407</v>
      </c>
      <c r="E2700" s="38"/>
      <c r="F2700" s="38" t="s">
        <v>10408</v>
      </c>
      <c r="G2700" s="38"/>
      <c r="H2700" s="38"/>
      <c r="I2700" s="44">
        <v>-4.2699999999999996</v>
      </c>
      <c r="J2700" s="16" t="s">
        <v>130</v>
      </c>
      <c r="N2700" s="136" t="s">
        <v>328</v>
      </c>
      <c r="O2700" s="137">
        <v>588</v>
      </c>
    </row>
    <row r="2701" spans="1:15" ht="15" customHeight="1">
      <c r="A2701" s="15" t="str">
        <f t="shared" si="55"/>
        <v>N</v>
      </c>
      <c r="B2701" s="35"/>
      <c r="C2701" s="38" t="s">
        <v>1386</v>
      </c>
      <c r="D2701" s="38" t="s">
        <v>5928</v>
      </c>
      <c r="E2701" s="38"/>
      <c r="F2701" s="38" t="s">
        <v>5929</v>
      </c>
      <c r="G2701" s="38"/>
      <c r="H2701" s="38"/>
      <c r="I2701" s="44">
        <v>2.44</v>
      </c>
      <c r="J2701" s="16" t="s">
        <v>130</v>
      </c>
      <c r="N2701" s="136" t="s">
        <v>330</v>
      </c>
      <c r="O2701" s="137">
        <v>601</v>
      </c>
    </row>
    <row r="2702" spans="1:15" ht="15" customHeight="1">
      <c r="A2702" s="15" t="str">
        <f t="shared" si="55"/>
        <v>N</v>
      </c>
      <c r="B2702" s="35"/>
      <c r="C2702" s="38" t="s">
        <v>1386</v>
      </c>
      <c r="D2702" s="38" t="s">
        <v>10409</v>
      </c>
      <c r="E2702" s="38"/>
      <c r="F2702" s="38" t="s">
        <v>10410</v>
      </c>
      <c r="G2702" s="38"/>
      <c r="H2702" s="38"/>
      <c r="I2702" s="44">
        <v>9.0399999999999991</v>
      </c>
      <c r="J2702" s="16" t="s">
        <v>130</v>
      </c>
      <c r="N2702" s="136" t="s">
        <v>331</v>
      </c>
      <c r="O2702" s="137">
        <v>602</v>
      </c>
    </row>
    <row r="2703" spans="1:15" ht="15" customHeight="1">
      <c r="A2703" s="15" t="str">
        <f t="shared" si="55"/>
        <v>N</v>
      </c>
      <c r="B2703" s="35"/>
      <c r="C2703" s="38" t="s">
        <v>1386</v>
      </c>
      <c r="D2703" s="38" t="s">
        <v>5930</v>
      </c>
      <c r="E2703" s="38"/>
      <c r="F2703" s="38" t="s">
        <v>5931</v>
      </c>
      <c r="G2703" s="38"/>
      <c r="H2703" s="38"/>
      <c r="I2703" s="44">
        <v>5.04</v>
      </c>
      <c r="J2703" s="16" t="s">
        <v>130</v>
      </c>
      <c r="N2703" s="141" t="s">
        <v>332</v>
      </c>
      <c r="O2703" s="142">
        <v>603</v>
      </c>
    </row>
    <row r="2704" spans="1:15" ht="15" customHeight="1">
      <c r="A2704" s="15" t="str">
        <f t="shared" si="55"/>
        <v>N</v>
      </c>
      <c r="B2704" s="35"/>
      <c r="C2704" s="38" t="s">
        <v>1386</v>
      </c>
      <c r="D2704" s="38" t="s">
        <v>5932</v>
      </c>
      <c r="E2704" s="38"/>
      <c r="F2704" s="38" t="s">
        <v>5933</v>
      </c>
      <c r="G2704" s="38"/>
      <c r="H2704" s="38"/>
      <c r="I2704" s="44">
        <v>3.37</v>
      </c>
      <c r="J2704" s="16" t="s">
        <v>130</v>
      </c>
      <c r="N2704" s="136" t="s">
        <v>333</v>
      </c>
      <c r="O2704" s="137">
        <v>604</v>
      </c>
    </row>
    <row r="2705" spans="1:15" ht="15" customHeight="1">
      <c r="A2705" s="15" t="str">
        <f t="shared" si="55"/>
        <v>N</v>
      </c>
      <c r="B2705" s="35"/>
      <c r="C2705" s="38" t="s">
        <v>1386</v>
      </c>
      <c r="D2705" s="38" t="s">
        <v>5934</v>
      </c>
      <c r="E2705" s="38"/>
      <c r="F2705" s="38" t="s">
        <v>5935</v>
      </c>
      <c r="G2705" s="38"/>
      <c r="H2705" s="38"/>
      <c r="I2705" s="44">
        <v>6.6</v>
      </c>
      <c r="J2705" s="16" t="s">
        <v>130</v>
      </c>
      <c r="N2705" s="136" t="s">
        <v>334</v>
      </c>
      <c r="O2705" s="137">
        <v>605</v>
      </c>
    </row>
    <row r="2706" spans="1:15" ht="15" customHeight="1">
      <c r="A2706" s="15" t="str">
        <f t="shared" si="55"/>
        <v>N</v>
      </c>
      <c r="B2706" s="35"/>
      <c r="C2706" s="38" t="s">
        <v>1386</v>
      </c>
      <c r="D2706" s="38" t="s">
        <v>10411</v>
      </c>
      <c r="E2706" s="38"/>
      <c r="F2706" s="38" t="s">
        <v>10412</v>
      </c>
      <c r="G2706" s="38"/>
      <c r="H2706" s="38"/>
      <c r="I2706" s="44">
        <v>2.34</v>
      </c>
      <c r="J2706" s="16" t="s">
        <v>130</v>
      </c>
      <c r="N2706" s="136" t="s">
        <v>335</v>
      </c>
      <c r="O2706" s="137">
        <v>606</v>
      </c>
    </row>
    <row r="2707" spans="1:15" ht="15" customHeight="1">
      <c r="A2707" s="15" t="str">
        <f t="shared" si="55"/>
        <v>N</v>
      </c>
      <c r="B2707" s="35"/>
      <c r="C2707" s="38" t="s">
        <v>1386</v>
      </c>
      <c r="D2707" s="38" t="s">
        <v>5936</v>
      </c>
      <c r="E2707" s="38"/>
      <c r="F2707" s="38" t="s">
        <v>5937</v>
      </c>
      <c r="G2707" s="38"/>
      <c r="H2707" s="38"/>
      <c r="I2707" s="44">
        <v>17.45</v>
      </c>
      <c r="J2707" s="16" t="s">
        <v>130</v>
      </c>
      <c r="N2707" s="136" t="s">
        <v>336</v>
      </c>
      <c r="O2707" s="137">
        <v>607</v>
      </c>
    </row>
    <row r="2708" spans="1:15" ht="15" customHeight="1">
      <c r="A2708" s="15" t="str">
        <f t="shared" si="55"/>
        <v>N</v>
      </c>
      <c r="B2708" s="35"/>
      <c r="C2708" s="38" t="s">
        <v>1386</v>
      </c>
      <c r="D2708" s="38" t="s">
        <v>5938</v>
      </c>
      <c r="E2708" s="38"/>
      <c r="F2708" s="38" t="s">
        <v>5939</v>
      </c>
      <c r="G2708" s="38"/>
      <c r="H2708" s="38"/>
      <c r="I2708" s="44">
        <v>5.04</v>
      </c>
      <c r="J2708" s="16" t="s">
        <v>130</v>
      </c>
      <c r="N2708" s="136" t="s">
        <v>337</v>
      </c>
      <c r="O2708" s="137">
        <v>608</v>
      </c>
    </row>
    <row r="2709" spans="1:15" ht="15" customHeight="1">
      <c r="A2709" s="15" t="str">
        <f t="shared" si="55"/>
        <v>N</v>
      </c>
      <c r="B2709" s="35"/>
      <c r="C2709" s="38" t="s">
        <v>1386</v>
      </c>
      <c r="D2709" s="38" t="s">
        <v>5940</v>
      </c>
      <c r="E2709" s="38"/>
      <c r="F2709" s="38" t="s">
        <v>5941</v>
      </c>
      <c r="G2709" s="38"/>
      <c r="H2709" s="38"/>
      <c r="I2709" s="44">
        <v>18.149999999999999</v>
      </c>
      <c r="J2709" s="16" t="s">
        <v>130</v>
      </c>
      <c r="N2709" s="141" t="s">
        <v>338</v>
      </c>
      <c r="O2709" s="137">
        <v>609</v>
      </c>
    </row>
    <row r="2710" spans="1:15" ht="15" customHeight="1">
      <c r="A2710" s="15" t="str">
        <f t="shared" si="55"/>
        <v>N</v>
      </c>
      <c r="B2710" s="35"/>
      <c r="C2710" s="38" t="s">
        <v>1386</v>
      </c>
      <c r="D2710" s="38" t="s">
        <v>5942</v>
      </c>
      <c r="E2710" s="38"/>
      <c r="F2710" s="38" t="s">
        <v>5943</v>
      </c>
      <c r="G2710" s="38"/>
      <c r="H2710" s="38"/>
      <c r="I2710" s="44">
        <v>7.17</v>
      </c>
      <c r="J2710" s="16" t="s">
        <v>130</v>
      </c>
      <c r="N2710" s="136" t="s">
        <v>166</v>
      </c>
      <c r="O2710" s="137">
        <v>345</v>
      </c>
    </row>
    <row r="2711" spans="1:15" ht="15" customHeight="1">
      <c r="A2711" s="15" t="str">
        <f t="shared" si="55"/>
        <v>N</v>
      </c>
      <c r="B2711" s="35"/>
      <c r="C2711" s="38" t="s">
        <v>1386</v>
      </c>
      <c r="D2711" s="38" t="s">
        <v>5944</v>
      </c>
      <c r="E2711" s="38"/>
      <c r="F2711" s="38" t="s">
        <v>5945</v>
      </c>
      <c r="G2711" s="38"/>
      <c r="H2711" s="38"/>
      <c r="I2711" s="44">
        <v>2.52</v>
      </c>
      <c r="J2711" s="16" t="s">
        <v>130</v>
      </c>
      <c r="N2711" s="136" t="s">
        <v>167</v>
      </c>
      <c r="O2711" s="137">
        <v>346</v>
      </c>
    </row>
    <row r="2712" spans="1:15" ht="15" customHeight="1">
      <c r="A2712" s="15" t="str">
        <f t="shared" si="55"/>
        <v>N</v>
      </c>
      <c r="B2712" s="35"/>
      <c r="C2712" s="38" t="s">
        <v>1386</v>
      </c>
      <c r="D2712" s="38" t="s">
        <v>5946</v>
      </c>
      <c r="E2712" s="38"/>
      <c r="F2712" s="38" t="s">
        <v>5947</v>
      </c>
      <c r="G2712" s="38"/>
      <c r="H2712" s="38"/>
      <c r="I2712" s="44">
        <v>3.01</v>
      </c>
      <c r="J2712" s="16" t="s">
        <v>130</v>
      </c>
      <c r="N2712" s="136" t="s">
        <v>168</v>
      </c>
      <c r="O2712" s="137">
        <v>347</v>
      </c>
    </row>
    <row r="2713" spans="1:15" ht="15" customHeight="1">
      <c r="A2713" s="15" t="str">
        <f t="shared" si="55"/>
        <v>N</v>
      </c>
      <c r="B2713" s="35"/>
      <c r="C2713" s="38" t="s">
        <v>1386</v>
      </c>
      <c r="D2713" s="38" t="s">
        <v>5948</v>
      </c>
      <c r="E2713" s="38"/>
      <c r="F2713" s="38" t="s">
        <v>5949</v>
      </c>
      <c r="G2713" s="38"/>
      <c r="H2713" s="38"/>
      <c r="I2713" s="44">
        <v>1.68</v>
      </c>
      <c r="J2713" s="16" t="s">
        <v>130</v>
      </c>
      <c r="N2713" s="136" t="s">
        <v>169</v>
      </c>
      <c r="O2713" s="137">
        <v>348</v>
      </c>
    </row>
    <row r="2714" spans="1:15" ht="15" customHeight="1">
      <c r="A2714" s="15" t="str">
        <f t="shared" si="55"/>
        <v>N</v>
      </c>
      <c r="B2714" s="35"/>
      <c r="C2714" s="38" t="s">
        <v>1386</v>
      </c>
      <c r="D2714" s="38" t="s">
        <v>5950</v>
      </c>
      <c r="E2714" s="38"/>
      <c r="F2714" s="38" t="s">
        <v>5951</v>
      </c>
      <c r="G2714" s="38"/>
      <c r="H2714" s="38"/>
      <c r="I2714" s="44">
        <v>15.14</v>
      </c>
      <c r="J2714" s="16" t="s">
        <v>130</v>
      </c>
      <c r="N2714" s="136" t="s">
        <v>170</v>
      </c>
      <c r="O2714" s="137">
        <v>349</v>
      </c>
    </row>
    <row r="2715" spans="1:15" ht="15" customHeight="1">
      <c r="A2715" s="15" t="str">
        <f t="shared" si="55"/>
        <v>N</v>
      </c>
      <c r="B2715" s="35"/>
      <c r="C2715" s="38" t="s">
        <v>1386</v>
      </c>
      <c r="D2715" s="38" t="s">
        <v>10413</v>
      </c>
      <c r="E2715" s="38"/>
      <c r="F2715" s="38" t="s">
        <v>10414</v>
      </c>
      <c r="G2715" s="38"/>
      <c r="H2715" s="38"/>
      <c r="I2715" s="44">
        <v>-11.6</v>
      </c>
      <c r="J2715" s="16" t="s">
        <v>130</v>
      </c>
      <c r="N2715" s="136" t="s">
        <v>171</v>
      </c>
      <c r="O2715" s="137">
        <v>350</v>
      </c>
    </row>
    <row r="2716" spans="1:15" ht="15" customHeight="1">
      <c r="A2716" s="15" t="str">
        <f t="shared" si="55"/>
        <v>N</v>
      </c>
      <c r="B2716" s="35"/>
      <c r="C2716" s="38" t="s">
        <v>1386</v>
      </c>
      <c r="D2716" s="38" t="s">
        <v>5952</v>
      </c>
      <c r="E2716" s="38"/>
      <c r="F2716" s="38" t="s">
        <v>5953</v>
      </c>
      <c r="G2716" s="38"/>
      <c r="H2716" s="38"/>
      <c r="I2716" s="44">
        <v>4.33</v>
      </c>
      <c r="J2716" s="16" t="s">
        <v>130</v>
      </c>
      <c r="N2716" s="136" t="s">
        <v>172</v>
      </c>
      <c r="O2716" s="137">
        <v>351</v>
      </c>
    </row>
    <row r="2717" spans="1:15" ht="15" customHeight="1">
      <c r="A2717" s="15" t="str">
        <f t="shared" si="55"/>
        <v>N</v>
      </c>
      <c r="B2717" s="35"/>
      <c r="C2717" s="38" t="s">
        <v>1386</v>
      </c>
      <c r="D2717" s="38" t="s">
        <v>5954</v>
      </c>
      <c r="E2717" s="38"/>
      <c r="F2717" s="38" t="s">
        <v>5955</v>
      </c>
      <c r="G2717" s="38"/>
      <c r="H2717" s="38"/>
      <c r="I2717" s="44">
        <v>5.56</v>
      </c>
      <c r="J2717" s="16" t="s">
        <v>130</v>
      </c>
      <c r="N2717" s="136" t="s">
        <v>173</v>
      </c>
      <c r="O2717" s="137">
        <v>352</v>
      </c>
    </row>
    <row r="2718" spans="1:15" ht="15" customHeight="1">
      <c r="A2718" s="15" t="str">
        <f t="shared" si="55"/>
        <v>N</v>
      </c>
      <c r="B2718" s="35"/>
      <c r="C2718" s="38" t="s">
        <v>1386</v>
      </c>
      <c r="D2718" s="38" t="s">
        <v>5956</v>
      </c>
      <c r="E2718" s="38"/>
      <c r="F2718" s="38" t="s">
        <v>5957</v>
      </c>
      <c r="G2718" s="38"/>
      <c r="H2718" s="38"/>
      <c r="I2718" s="44">
        <v>1.3</v>
      </c>
      <c r="J2718" s="16" t="s">
        <v>130</v>
      </c>
      <c r="N2718" s="136" t="s">
        <v>174</v>
      </c>
      <c r="O2718" s="137">
        <v>353</v>
      </c>
    </row>
    <row r="2719" spans="1:15" ht="15" customHeight="1">
      <c r="A2719" s="15" t="str">
        <f t="shared" si="55"/>
        <v>N</v>
      </c>
      <c r="B2719" s="35"/>
      <c r="C2719" s="38" t="s">
        <v>1386</v>
      </c>
      <c r="D2719" s="38" t="s">
        <v>5958</v>
      </c>
      <c r="E2719" s="38"/>
      <c r="F2719" s="38" t="s">
        <v>5959</v>
      </c>
      <c r="G2719" s="38"/>
      <c r="H2719" s="38"/>
      <c r="I2719" s="44">
        <v>84.81</v>
      </c>
      <c r="J2719" s="16" t="s">
        <v>130</v>
      </c>
      <c r="N2719" s="136" t="s">
        <v>175</v>
      </c>
      <c r="O2719" s="137">
        <v>354</v>
      </c>
    </row>
    <row r="2720" spans="1:15" ht="15" customHeight="1">
      <c r="A2720" s="15" t="str">
        <f t="shared" si="55"/>
        <v>N</v>
      </c>
      <c r="B2720" s="35"/>
      <c r="C2720" s="38" t="s">
        <v>1386</v>
      </c>
      <c r="D2720" s="38" t="s">
        <v>5960</v>
      </c>
      <c r="E2720" s="38"/>
      <c r="F2720" s="38" t="s">
        <v>5961</v>
      </c>
      <c r="G2720" s="38"/>
      <c r="H2720" s="38"/>
      <c r="I2720" s="44">
        <v>14.18</v>
      </c>
      <c r="J2720" s="16" t="s">
        <v>130</v>
      </c>
      <c r="N2720" s="136" t="s">
        <v>176</v>
      </c>
      <c r="O2720" s="137">
        <v>355</v>
      </c>
    </row>
    <row r="2721" spans="1:15" ht="15" customHeight="1">
      <c r="A2721" s="15" t="str">
        <f t="shared" si="55"/>
        <v>N</v>
      </c>
      <c r="B2721" s="35"/>
      <c r="C2721" s="38" t="s">
        <v>1386</v>
      </c>
      <c r="D2721" s="38" t="s">
        <v>5962</v>
      </c>
      <c r="E2721" s="38"/>
      <c r="F2721" s="38" t="s">
        <v>5963</v>
      </c>
      <c r="G2721" s="38"/>
      <c r="H2721" s="38"/>
      <c r="I2721" s="44">
        <v>25.4</v>
      </c>
      <c r="J2721" s="16" t="s">
        <v>130</v>
      </c>
      <c r="N2721" s="136" t="s">
        <v>177</v>
      </c>
      <c r="O2721" s="137">
        <v>356</v>
      </c>
    </row>
    <row r="2722" spans="1:15" ht="15" customHeight="1">
      <c r="A2722" s="15" t="str">
        <f t="shared" si="55"/>
        <v>N</v>
      </c>
      <c r="B2722" s="35"/>
      <c r="C2722" s="38" t="s">
        <v>1386</v>
      </c>
      <c r="D2722" s="38" t="s">
        <v>5964</v>
      </c>
      <c r="E2722" s="38"/>
      <c r="F2722" s="38" t="s">
        <v>5965</v>
      </c>
      <c r="G2722" s="38"/>
      <c r="H2722" s="38"/>
      <c r="I2722" s="44">
        <v>1.68</v>
      </c>
      <c r="J2722" s="16" t="s">
        <v>130</v>
      </c>
      <c r="N2722" s="136" t="s">
        <v>178</v>
      </c>
      <c r="O2722" s="137">
        <v>357</v>
      </c>
    </row>
    <row r="2723" spans="1:15" ht="15" customHeight="1">
      <c r="A2723" s="15" t="str">
        <f t="shared" si="55"/>
        <v>N</v>
      </c>
      <c r="B2723" s="35"/>
      <c r="C2723" s="38" t="s">
        <v>1386</v>
      </c>
      <c r="D2723" s="38" t="s">
        <v>10415</v>
      </c>
      <c r="E2723" s="38"/>
      <c r="F2723" s="38" t="s">
        <v>10416</v>
      </c>
      <c r="G2723" s="38"/>
      <c r="H2723" s="38"/>
      <c r="I2723" s="44">
        <v>2.06</v>
      </c>
      <c r="J2723" s="16" t="s">
        <v>130</v>
      </c>
      <c r="N2723" s="136" t="s">
        <v>179</v>
      </c>
      <c r="O2723" s="137">
        <v>358</v>
      </c>
    </row>
    <row r="2724" spans="1:15" ht="15" customHeight="1">
      <c r="A2724" s="15" t="str">
        <f t="shared" si="55"/>
        <v>N</v>
      </c>
      <c r="B2724" s="35"/>
      <c r="C2724" s="38" t="s">
        <v>1386</v>
      </c>
      <c r="D2724" s="38" t="s">
        <v>10417</v>
      </c>
      <c r="E2724" s="38"/>
      <c r="F2724" s="38" t="s">
        <v>10418</v>
      </c>
      <c r="G2724" s="38"/>
      <c r="H2724" s="38"/>
      <c r="I2724" s="44">
        <v>3.01</v>
      </c>
      <c r="J2724" s="16" t="s">
        <v>130</v>
      </c>
      <c r="N2724" s="136" t="s">
        <v>180</v>
      </c>
      <c r="O2724" s="137">
        <v>359</v>
      </c>
    </row>
    <row r="2725" spans="1:15" ht="15" customHeight="1">
      <c r="A2725" s="15" t="str">
        <f t="shared" si="55"/>
        <v>N</v>
      </c>
      <c r="B2725" s="35"/>
      <c r="C2725" s="38" t="s">
        <v>1386</v>
      </c>
      <c r="D2725" s="38" t="s">
        <v>10419</v>
      </c>
      <c r="E2725" s="38"/>
      <c r="F2725" s="38" t="s">
        <v>10420</v>
      </c>
      <c r="G2725" s="38"/>
      <c r="H2725" s="38"/>
      <c r="I2725" s="44">
        <v>5.05</v>
      </c>
      <c r="J2725" s="16" t="s">
        <v>130</v>
      </c>
      <c r="N2725" s="136" t="s">
        <v>181</v>
      </c>
      <c r="O2725" s="137">
        <v>360</v>
      </c>
    </row>
    <row r="2726" spans="1:15" ht="15" customHeight="1">
      <c r="A2726" s="15" t="str">
        <f t="shared" si="55"/>
        <v>N</v>
      </c>
      <c r="B2726" s="35"/>
      <c r="C2726" s="38" t="s">
        <v>1386</v>
      </c>
      <c r="D2726" s="38" t="s">
        <v>10421</v>
      </c>
      <c r="E2726" s="38"/>
      <c r="F2726" s="38" t="s">
        <v>10422</v>
      </c>
      <c r="G2726" s="38"/>
      <c r="H2726" s="38"/>
      <c r="I2726" s="44">
        <v>-0.48</v>
      </c>
      <c r="J2726" s="16" t="s">
        <v>130</v>
      </c>
      <c r="N2726" s="136" t="s">
        <v>182</v>
      </c>
      <c r="O2726" s="137">
        <v>362</v>
      </c>
    </row>
    <row r="2727" spans="1:15" ht="15" customHeight="1">
      <c r="A2727" s="15" t="str">
        <f t="shared" si="55"/>
        <v>N</v>
      </c>
      <c r="B2727" s="35"/>
      <c r="C2727" s="38" t="s">
        <v>1386</v>
      </c>
      <c r="D2727" s="38" t="s">
        <v>5966</v>
      </c>
      <c r="E2727" s="38"/>
      <c r="F2727" s="38" t="s">
        <v>5967</v>
      </c>
      <c r="G2727" s="38"/>
      <c r="H2727" s="38"/>
      <c r="I2727" s="44">
        <v>-16.190000000000001</v>
      </c>
      <c r="J2727" s="16" t="s">
        <v>130</v>
      </c>
      <c r="N2727" s="136" t="s">
        <v>183</v>
      </c>
      <c r="O2727" s="137">
        <v>363</v>
      </c>
    </row>
    <row r="2728" spans="1:15" ht="15" customHeight="1">
      <c r="A2728" s="15" t="str">
        <f t="shared" si="55"/>
        <v>N</v>
      </c>
      <c r="B2728" s="35"/>
      <c r="C2728" s="38" t="s">
        <v>1386</v>
      </c>
      <c r="D2728" s="38" t="s">
        <v>5968</v>
      </c>
      <c r="E2728" s="38"/>
      <c r="F2728" s="38" t="s">
        <v>5969</v>
      </c>
      <c r="G2728" s="38"/>
      <c r="H2728" s="38"/>
      <c r="I2728" s="44">
        <v>0.45</v>
      </c>
      <c r="J2728" s="16" t="s">
        <v>130</v>
      </c>
      <c r="N2728" s="136" t="s">
        <v>184</v>
      </c>
      <c r="O2728" s="137">
        <v>364</v>
      </c>
    </row>
    <row r="2729" spans="1:15" ht="15" customHeight="1">
      <c r="A2729" s="15" t="str">
        <f t="shared" si="55"/>
        <v>N</v>
      </c>
      <c r="B2729" s="35"/>
      <c r="C2729" s="38" t="s">
        <v>1386</v>
      </c>
      <c r="D2729" s="38" t="s">
        <v>5970</v>
      </c>
      <c r="E2729" s="38"/>
      <c r="F2729" s="38" t="s">
        <v>5971</v>
      </c>
      <c r="G2729" s="38"/>
      <c r="H2729" s="38"/>
      <c r="I2729" s="44">
        <v>8.68</v>
      </c>
      <c r="J2729" s="16" t="s">
        <v>130</v>
      </c>
      <c r="N2729" s="136" t="s">
        <v>185</v>
      </c>
      <c r="O2729" s="137">
        <v>365</v>
      </c>
    </row>
    <row r="2730" spans="1:15" ht="15" customHeight="1">
      <c r="A2730" s="15" t="str">
        <f t="shared" si="55"/>
        <v>N</v>
      </c>
      <c r="B2730" s="35"/>
      <c r="C2730" s="38" t="s">
        <v>1386</v>
      </c>
      <c r="D2730" s="38" t="s">
        <v>5972</v>
      </c>
      <c r="E2730" s="38"/>
      <c r="F2730" s="38" t="s">
        <v>5973</v>
      </c>
      <c r="G2730" s="38"/>
      <c r="H2730" s="38"/>
      <c r="I2730" s="44">
        <v>3.47</v>
      </c>
      <c r="J2730" s="16" t="s">
        <v>130</v>
      </c>
      <c r="N2730" s="136" t="s">
        <v>186</v>
      </c>
      <c r="O2730" s="137">
        <v>366</v>
      </c>
    </row>
    <row r="2731" spans="1:15" ht="15" customHeight="1">
      <c r="A2731" s="15" t="str">
        <f t="shared" si="55"/>
        <v>N</v>
      </c>
      <c r="B2731" s="35"/>
      <c r="C2731" s="38" t="s">
        <v>1386</v>
      </c>
      <c r="D2731" s="38" t="s">
        <v>5974</v>
      </c>
      <c r="E2731" s="38"/>
      <c r="F2731" s="38" t="s">
        <v>5975</v>
      </c>
      <c r="G2731" s="38"/>
      <c r="H2731" s="38"/>
      <c r="I2731" s="44">
        <v>167.1</v>
      </c>
      <c r="J2731" s="16" t="s">
        <v>130</v>
      </c>
      <c r="N2731" s="136" t="s">
        <v>187</v>
      </c>
      <c r="O2731" s="137">
        <v>367</v>
      </c>
    </row>
    <row r="2732" spans="1:15" ht="15" customHeight="1">
      <c r="A2732" s="15" t="str">
        <f t="shared" si="55"/>
        <v>N</v>
      </c>
      <c r="B2732" s="35"/>
      <c r="C2732" s="38" t="s">
        <v>1386</v>
      </c>
      <c r="D2732" s="38" t="s">
        <v>10423</v>
      </c>
      <c r="E2732" s="38"/>
      <c r="F2732" s="38" t="s">
        <v>10424</v>
      </c>
      <c r="G2732" s="38"/>
      <c r="H2732" s="38"/>
      <c r="I2732" s="44">
        <v>1.68</v>
      </c>
      <c r="J2732" s="16" t="s">
        <v>130</v>
      </c>
      <c r="N2732" s="136" t="s">
        <v>188</v>
      </c>
      <c r="O2732" s="137">
        <v>368</v>
      </c>
    </row>
    <row r="2733" spans="1:15" ht="15" customHeight="1">
      <c r="A2733" s="15" t="str">
        <f t="shared" si="55"/>
        <v>N</v>
      </c>
      <c r="B2733" s="35"/>
      <c r="C2733" s="38" t="s">
        <v>1386</v>
      </c>
      <c r="D2733" s="38" t="s">
        <v>5976</v>
      </c>
      <c r="E2733" s="38"/>
      <c r="F2733" s="38" t="s">
        <v>5977</v>
      </c>
      <c r="G2733" s="38"/>
      <c r="H2733" s="38"/>
      <c r="I2733" s="44">
        <v>20.2</v>
      </c>
      <c r="J2733" s="16" t="s">
        <v>130</v>
      </c>
      <c r="N2733" s="136" t="s">
        <v>189</v>
      </c>
      <c r="O2733" s="137">
        <v>369</v>
      </c>
    </row>
    <row r="2734" spans="1:15" ht="15" customHeight="1">
      <c r="A2734" s="15" t="str">
        <f t="shared" si="55"/>
        <v>N</v>
      </c>
      <c r="B2734" s="35"/>
      <c r="C2734" s="38" t="s">
        <v>1386</v>
      </c>
      <c r="D2734" s="38" t="s">
        <v>5978</v>
      </c>
      <c r="E2734" s="38"/>
      <c r="F2734" s="38" t="s">
        <v>5979</v>
      </c>
      <c r="G2734" s="38"/>
      <c r="H2734" s="38"/>
      <c r="I2734" s="44">
        <v>4.08</v>
      </c>
      <c r="J2734" s="16" t="s">
        <v>130</v>
      </c>
      <c r="N2734" s="136" t="s">
        <v>190</v>
      </c>
      <c r="O2734" s="137">
        <v>370</v>
      </c>
    </row>
    <row r="2735" spans="1:15" ht="15" customHeight="1">
      <c r="A2735" s="15" t="str">
        <f t="shared" si="55"/>
        <v>N</v>
      </c>
      <c r="B2735" s="35"/>
      <c r="C2735" s="38" t="s">
        <v>1386</v>
      </c>
      <c r="D2735" s="38" t="s">
        <v>5980</v>
      </c>
      <c r="E2735" s="38"/>
      <c r="F2735" s="38" t="s">
        <v>5981</v>
      </c>
      <c r="G2735" s="38"/>
      <c r="H2735" s="38"/>
      <c r="I2735" s="44">
        <v>13.52</v>
      </c>
      <c r="J2735" s="16" t="s">
        <v>130</v>
      </c>
      <c r="N2735" s="136" t="s">
        <v>191</v>
      </c>
      <c r="O2735" s="137">
        <v>371</v>
      </c>
    </row>
    <row r="2736" spans="1:15" ht="15" customHeight="1">
      <c r="A2736" s="15" t="str">
        <f t="shared" si="55"/>
        <v>N</v>
      </c>
      <c r="B2736" s="35"/>
      <c r="C2736" s="38" t="s">
        <v>1386</v>
      </c>
      <c r="D2736" s="38" t="s">
        <v>5982</v>
      </c>
      <c r="E2736" s="38"/>
      <c r="F2736" s="38" t="s">
        <v>5983</v>
      </c>
      <c r="G2736" s="38"/>
      <c r="H2736" s="38"/>
      <c r="I2736" s="44">
        <v>1.68</v>
      </c>
      <c r="J2736" s="16" t="s">
        <v>130</v>
      </c>
      <c r="N2736" s="136" t="s">
        <v>192</v>
      </c>
      <c r="O2736" s="137">
        <v>372</v>
      </c>
    </row>
    <row r="2737" spans="1:15" ht="15" customHeight="1">
      <c r="A2737" s="15" t="str">
        <f t="shared" si="55"/>
        <v>N</v>
      </c>
      <c r="B2737" s="35"/>
      <c r="C2737" s="38" t="s">
        <v>1386</v>
      </c>
      <c r="D2737" s="38" t="s">
        <v>5984</v>
      </c>
      <c r="E2737" s="38"/>
      <c r="F2737" s="38" t="s">
        <v>5985</v>
      </c>
      <c r="G2737" s="38"/>
      <c r="H2737" s="38"/>
      <c r="I2737" s="44">
        <v>5.63</v>
      </c>
      <c r="J2737" s="16" t="s">
        <v>130</v>
      </c>
      <c r="N2737" s="136" t="s">
        <v>193</v>
      </c>
      <c r="O2737" s="137">
        <v>373</v>
      </c>
    </row>
    <row r="2738" spans="1:15" ht="15" customHeight="1">
      <c r="A2738" s="15" t="str">
        <f t="shared" si="55"/>
        <v>N</v>
      </c>
      <c r="B2738" s="35"/>
      <c r="C2738" s="38" t="s">
        <v>1386</v>
      </c>
      <c r="D2738" s="38" t="s">
        <v>5986</v>
      </c>
      <c r="E2738" s="38"/>
      <c r="F2738" s="38" t="s">
        <v>5987</v>
      </c>
      <c r="G2738" s="38"/>
      <c r="H2738" s="38"/>
      <c r="I2738" s="44">
        <v>105.25</v>
      </c>
      <c r="J2738" s="16" t="s">
        <v>130</v>
      </c>
      <c r="N2738" s="136" t="s">
        <v>194</v>
      </c>
      <c r="O2738" s="137">
        <v>374</v>
      </c>
    </row>
    <row r="2739" spans="1:15" ht="15" customHeight="1">
      <c r="A2739" s="15" t="str">
        <f t="shared" si="55"/>
        <v>N</v>
      </c>
      <c r="B2739" s="35"/>
      <c r="C2739" s="38" t="s">
        <v>1386</v>
      </c>
      <c r="D2739" s="38" t="s">
        <v>5988</v>
      </c>
      <c r="E2739" s="38"/>
      <c r="F2739" s="38" t="s">
        <v>5989</v>
      </c>
      <c r="G2739" s="38"/>
      <c r="H2739" s="38"/>
      <c r="I2739" s="44">
        <v>14.12</v>
      </c>
      <c r="J2739" s="16" t="s">
        <v>130</v>
      </c>
      <c r="N2739" s="136" t="s">
        <v>195</v>
      </c>
      <c r="O2739" s="137">
        <v>375</v>
      </c>
    </row>
    <row r="2740" spans="1:15" ht="15" customHeight="1">
      <c r="A2740" s="15" t="str">
        <f t="shared" si="55"/>
        <v>N</v>
      </c>
      <c r="B2740" s="35"/>
      <c r="C2740" s="38" t="s">
        <v>1386</v>
      </c>
      <c r="D2740" s="38" t="s">
        <v>5990</v>
      </c>
      <c r="E2740" s="38"/>
      <c r="F2740" s="38" t="s">
        <v>5991</v>
      </c>
      <c r="G2740" s="38"/>
      <c r="H2740" s="38"/>
      <c r="I2740" s="44">
        <v>80.28</v>
      </c>
      <c r="J2740" s="16" t="s">
        <v>130</v>
      </c>
      <c r="N2740" s="136" t="s">
        <v>196</v>
      </c>
      <c r="O2740" s="137">
        <v>376</v>
      </c>
    </row>
    <row r="2741" spans="1:15" ht="15" customHeight="1">
      <c r="A2741" s="15" t="str">
        <f t="shared" si="55"/>
        <v>N</v>
      </c>
      <c r="B2741" s="35"/>
      <c r="C2741" s="38" t="s">
        <v>1386</v>
      </c>
      <c r="D2741" s="38" t="s">
        <v>5992</v>
      </c>
      <c r="E2741" s="38"/>
      <c r="F2741" s="38" t="s">
        <v>5993</v>
      </c>
      <c r="G2741" s="38"/>
      <c r="H2741" s="38"/>
      <c r="I2741" s="44">
        <v>5.04</v>
      </c>
      <c r="J2741" s="16" t="s">
        <v>130</v>
      </c>
      <c r="N2741" s="136" t="s">
        <v>197</v>
      </c>
      <c r="O2741" s="137">
        <v>377</v>
      </c>
    </row>
    <row r="2742" spans="1:15" ht="15" customHeight="1">
      <c r="A2742" s="15" t="str">
        <f t="shared" si="55"/>
        <v>N</v>
      </c>
      <c r="B2742" s="35"/>
      <c r="C2742" s="38" t="s">
        <v>1386</v>
      </c>
      <c r="D2742" s="38" t="s">
        <v>5994</v>
      </c>
      <c r="E2742" s="38"/>
      <c r="F2742" s="38" t="s">
        <v>5995</v>
      </c>
      <c r="G2742" s="38"/>
      <c r="H2742" s="38"/>
      <c r="I2742" s="44">
        <v>8.16</v>
      </c>
      <c r="J2742" s="16" t="s">
        <v>130</v>
      </c>
      <c r="N2742" s="136" t="s">
        <v>198</v>
      </c>
      <c r="O2742" s="137">
        <v>378</v>
      </c>
    </row>
    <row r="2743" spans="1:15" ht="15" customHeight="1">
      <c r="A2743" s="15" t="str">
        <f t="shared" si="55"/>
        <v>N</v>
      </c>
      <c r="B2743" s="35"/>
      <c r="C2743" s="38" t="s">
        <v>1386</v>
      </c>
      <c r="D2743" s="38" t="s">
        <v>5996</v>
      </c>
      <c r="E2743" s="38"/>
      <c r="F2743" s="38" t="s">
        <v>5997</v>
      </c>
      <c r="G2743" s="38"/>
      <c r="H2743" s="38"/>
      <c r="I2743" s="44">
        <v>7.5</v>
      </c>
      <c r="J2743" s="16" t="s">
        <v>130</v>
      </c>
      <c r="N2743" s="136" t="s">
        <v>199</v>
      </c>
      <c r="O2743" s="137">
        <v>379</v>
      </c>
    </row>
    <row r="2744" spans="1:15" ht="15" customHeight="1">
      <c r="A2744" s="15" t="str">
        <f t="shared" si="55"/>
        <v>N</v>
      </c>
      <c r="B2744" s="35"/>
      <c r="C2744" s="38" t="s">
        <v>1386</v>
      </c>
      <c r="D2744" s="38" t="s">
        <v>5998</v>
      </c>
      <c r="E2744" s="38"/>
      <c r="F2744" s="38" t="s">
        <v>5999</v>
      </c>
      <c r="G2744" s="38"/>
      <c r="H2744" s="38"/>
      <c r="I2744" s="44">
        <v>9.76</v>
      </c>
      <c r="J2744" s="16" t="s">
        <v>130</v>
      </c>
      <c r="N2744" s="136" t="s">
        <v>200</v>
      </c>
      <c r="O2744" s="137">
        <v>380</v>
      </c>
    </row>
    <row r="2745" spans="1:15" ht="15" customHeight="1">
      <c r="A2745" s="15" t="str">
        <f t="shared" si="55"/>
        <v>N</v>
      </c>
      <c r="B2745" s="35"/>
      <c r="C2745" s="38" t="s">
        <v>1386</v>
      </c>
      <c r="D2745" s="38" t="s">
        <v>6000</v>
      </c>
      <c r="E2745" s="38"/>
      <c r="F2745" s="38" t="s">
        <v>6001</v>
      </c>
      <c r="G2745" s="38"/>
      <c r="H2745" s="38"/>
      <c r="I2745" s="44">
        <v>5.7</v>
      </c>
      <c r="J2745" s="16" t="s">
        <v>130</v>
      </c>
      <c r="N2745" s="136" t="s">
        <v>201</v>
      </c>
      <c r="O2745" s="137">
        <v>381</v>
      </c>
    </row>
    <row r="2746" spans="1:15" ht="15" customHeight="1">
      <c r="A2746" s="15" t="str">
        <f t="shared" si="55"/>
        <v>N</v>
      </c>
      <c r="B2746" s="35"/>
      <c r="C2746" s="38" t="s">
        <v>1386</v>
      </c>
      <c r="D2746" s="38" t="s">
        <v>6002</v>
      </c>
      <c r="E2746" s="38"/>
      <c r="F2746" s="38" t="s">
        <v>6003</v>
      </c>
      <c r="G2746" s="38"/>
      <c r="H2746" s="38"/>
      <c r="I2746" s="44">
        <v>3.45</v>
      </c>
      <c r="J2746" s="16" t="s">
        <v>130</v>
      </c>
      <c r="N2746" s="136" t="s">
        <v>202</v>
      </c>
      <c r="O2746" s="137">
        <v>382</v>
      </c>
    </row>
    <row r="2747" spans="1:15" ht="15" customHeight="1">
      <c r="A2747" s="15" t="str">
        <f t="shared" si="55"/>
        <v>N</v>
      </c>
      <c r="B2747" s="35"/>
      <c r="C2747" s="38" t="s">
        <v>1386</v>
      </c>
      <c r="D2747" s="38" t="s">
        <v>6004</v>
      </c>
      <c r="E2747" s="38"/>
      <c r="F2747" s="38" t="s">
        <v>6005</v>
      </c>
      <c r="G2747" s="38"/>
      <c r="H2747" s="38"/>
      <c r="I2747" s="44">
        <v>2.64</v>
      </c>
      <c r="J2747" s="16" t="s">
        <v>130</v>
      </c>
      <c r="N2747" s="136" t="s">
        <v>203</v>
      </c>
      <c r="O2747" s="137">
        <v>383</v>
      </c>
    </row>
    <row r="2748" spans="1:15" ht="15" customHeight="1">
      <c r="A2748" s="15" t="str">
        <f t="shared" si="55"/>
        <v>N</v>
      </c>
      <c r="B2748" s="35"/>
      <c r="C2748" s="38" t="s">
        <v>1386</v>
      </c>
      <c r="D2748" s="38" t="s">
        <v>6006</v>
      </c>
      <c r="E2748" s="38"/>
      <c r="F2748" s="38" t="s">
        <v>6007</v>
      </c>
      <c r="G2748" s="38"/>
      <c r="H2748" s="38"/>
      <c r="I2748" s="44">
        <v>-0.01</v>
      </c>
      <c r="J2748" s="16" t="s">
        <v>130</v>
      </c>
      <c r="N2748" s="136" t="s">
        <v>204</v>
      </c>
      <c r="O2748" s="137">
        <v>384</v>
      </c>
    </row>
    <row r="2749" spans="1:15" ht="15" customHeight="1">
      <c r="A2749" s="15" t="str">
        <f t="shared" si="55"/>
        <v>N</v>
      </c>
      <c r="B2749" s="35"/>
      <c r="C2749" s="38" t="s">
        <v>1386</v>
      </c>
      <c r="D2749" s="38" t="s">
        <v>6008</v>
      </c>
      <c r="E2749" s="38"/>
      <c r="F2749" s="38" t="s">
        <v>6009</v>
      </c>
      <c r="G2749" s="38"/>
      <c r="H2749" s="38"/>
      <c r="I2749" s="44">
        <v>13.94</v>
      </c>
      <c r="J2749" s="16" t="s">
        <v>130</v>
      </c>
      <c r="N2749" s="136" t="s">
        <v>205</v>
      </c>
      <c r="O2749" s="137">
        <v>385</v>
      </c>
    </row>
    <row r="2750" spans="1:15" ht="15" customHeight="1">
      <c r="A2750" s="15" t="str">
        <f t="shared" si="55"/>
        <v>N</v>
      </c>
      <c r="B2750" s="35"/>
      <c r="C2750" s="38" t="s">
        <v>1386</v>
      </c>
      <c r="D2750" s="38" t="s">
        <v>6010</v>
      </c>
      <c r="E2750" s="38"/>
      <c r="F2750" s="38" t="s">
        <v>6011</v>
      </c>
      <c r="G2750" s="38"/>
      <c r="H2750" s="38"/>
      <c r="I2750" s="44">
        <v>150.47</v>
      </c>
      <c r="J2750" s="16" t="s">
        <v>130</v>
      </c>
      <c r="N2750" s="136" t="s">
        <v>206</v>
      </c>
      <c r="O2750" s="137">
        <v>386</v>
      </c>
    </row>
    <row r="2751" spans="1:15" ht="15" customHeight="1">
      <c r="A2751" s="15" t="str">
        <f t="shared" si="55"/>
        <v>N</v>
      </c>
      <c r="B2751" s="35"/>
      <c r="C2751" s="38" t="s">
        <v>1386</v>
      </c>
      <c r="D2751" s="38" t="s">
        <v>6012</v>
      </c>
      <c r="E2751" s="38"/>
      <c r="F2751" s="38" t="s">
        <v>6013</v>
      </c>
      <c r="G2751" s="38"/>
      <c r="H2751" s="38"/>
      <c r="I2751" s="44">
        <v>2.25</v>
      </c>
      <c r="J2751" s="16" t="s">
        <v>130</v>
      </c>
      <c r="N2751" s="136" t="s">
        <v>207</v>
      </c>
      <c r="O2751" s="137">
        <v>387</v>
      </c>
    </row>
    <row r="2752" spans="1:15" ht="15" customHeight="1">
      <c r="A2752" s="15" t="str">
        <f t="shared" si="55"/>
        <v>N</v>
      </c>
      <c r="B2752" s="35"/>
      <c r="C2752" s="38" t="s">
        <v>1386</v>
      </c>
      <c r="D2752" s="38" t="s">
        <v>6014</v>
      </c>
      <c r="E2752" s="38"/>
      <c r="F2752" s="38" t="s">
        <v>6015</v>
      </c>
      <c r="G2752" s="38"/>
      <c r="H2752" s="38"/>
      <c r="I2752" s="44">
        <v>1.96</v>
      </c>
      <c r="J2752" s="16" t="s">
        <v>130</v>
      </c>
      <c r="N2752" s="136" t="s">
        <v>208</v>
      </c>
      <c r="O2752" s="137">
        <v>388</v>
      </c>
    </row>
    <row r="2753" spans="1:15" ht="15" customHeight="1">
      <c r="A2753" s="15" t="str">
        <f t="shared" si="55"/>
        <v>N</v>
      </c>
      <c r="B2753" s="35"/>
      <c r="C2753" s="38" t="s">
        <v>1386</v>
      </c>
      <c r="D2753" s="38" t="s">
        <v>6016</v>
      </c>
      <c r="E2753" s="38"/>
      <c r="F2753" s="38" t="s">
        <v>6017</v>
      </c>
      <c r="G2753" s="38"/>
      <c r="H2753" s="38"/>
      <c r="I2753" s="44">
        <v>4.55</v>
      </c>
      <c r="J2753" s="16" t="s">
        <v>130</v>
      </c>
      <c r="N2753" s="136" t="s">
        <v>209</v>
      </c>
      <c r="O2753" s="137">
        <v>389</v>
      </c>
    </row>
    <row r="2754" spans="1:15" ht="15" customHeight="1">
      <c r="A2754" s="15" t="str">
        <f t="shared" si="55"/>
        <v>N</v>
      </c>
      <c r="B2754" s="35"/>
      <c r="C2754" s="38" t="s">
        <v>1386</v>
      </c>
      <c r="D2754" s="38" t="s">
        <v>6018</v>
      </c>
      <c r="E2754" s="38"/>
      <c r="F2754" s="38" t="s">
        <v>6019</v>
      </c>
      <c r="G2754" s="38"/>
      <c r="H2754" s="38"/>
      <c r="I2754" s="44">
        <v>28.69</v>
      </c>
      <c r="J2754" s="16" t="s">
        <v>130</v>
      </c>
      <c r="N2754" s="136" t="s">
        <v>210</v>
      </c>
      <c r="O2754" s="137">
        <v>390</v>
      </c>
    </row>
    <row r="2755" spans="1:15" ht="15" customHeight="1">
      <c r="A2755" s="15" t="str">
        <f t="shared" si="55"/>
        <v>N</v>
      </c>
      <c r="B2755" s="35"/>
      <c r="C2755" s="38" t="s">
        <v>1386</v>
      </c>
      <c r="D2755" s="38" t="s">
        <v>6020</v>
      </c>
      <c r="E2755" s="38"/>
      <c r="F2755" s="38" t="s">
        <v>6021</v>
      </c>
      <c r="G2755" s="38"/>
      <c r="H2755" s="38"/>
      <c r="I2755" s="44">
        <v>3.36</v>
      </c>
      <c r="J2755" s="16" t="s">
        <v>130</v>
      </c>
      <c r="N2755" s="136" t="s">
        <v>211</v>
      </c>
      <c r="O2755" s="137">
        <v>391</v>
      </c>
    </row>
    <row r="2756" spans="1:15" ht="15" customHeight="1">
      <c r="A2756" s="15" t="str">
        <f t="shared" si="55"/>
        <v>N</v>
      </c>
      <c r="B2756" s="35"/>
      <c r="C2756" s="38" t="s">
        <v>1386</v>
      </c>
      <c r="D2756" s="38" t="s">
        <v>6022</v>
      </c>
      <c r="E2756" s="38"/>
      <c r="F2756" s="38" t="s">
        <v>6023</v>
      </c>
      <c r="G2756" s="38"/>
      <c r="H2756" s="38"/>
      <c r="I2756" s="44">
        <v>7.13</v>
      </c>
      <c r="J2756" s="16" t="s">
        <v>130</v>
      </c>
      <c r="N2756" s="136" t="s">
        <v>212</v>
      </c>
      <c r="O2756" s="137">
        <v>392</v>
      </c>
    </row>
    <row r="2757" spans="1:15" ht="15" customHeight="1">
      <c r="A2757" s="15" t="str">
        <f t="shared" ref="A2757:A2820" si="56">IFERROR((VLOOKUP(J2757,N:O,2,0)),0)</f>
        <v>N</v>
      </c>
      <c r="B2757" s="35"/>
      <c r="C2757" s="38" t="s">
        <v>1386</v>
      </c>
      <c r="D2757" s="38" t="s">
        <v>6024</v>
      </c>
      <c r="E2757" s="38"/>
      <c r="F2757" s="38" t="s">
        <v>6025</v>
      </c>
      <c r="G2757" s="38"/>
      <c r="H2757" s="38"/>
      <c r="I2757" s="44">
        <v>15.84</v>
      </c>
      <c r="J2757" s="16" t="s">
        <v>130</v>
      </c>
      <c r="N2757" s="136" t="s">
        <v>213</v>
      </c>
      <c r="O2757" s="137">
        <v>393</v>
      </c>
    </row>
    <row r="2758" spans="1:15" ht="15" customHeight="1">
      <c r="A2758" s="15" t="str">
        <f t="shared" si="56"/>
        <v>N</v>
      </c>
      <c r="B2758" s="35"/>
      <c r="C2758" s="38" t="s">
        <v>1386</v>
      </c>
      <c r="D2758" s="38" t="s">
        <v>6026</v>
      </c>
      <c r="E2758" s="38"/>
      <c r="F2758" s="38" t="s">
        <v>6027</v>
      </c>
      <c r="G2758" s="38"/>
      <c r="H2758" s="38"/>
      <c r="I2758" s="44">
        <v>1.68</v>
      </c>
      <c r="J2758" s="16" t="s">
        <v>130</v>
      </c>
      <c r="N2758" s="136" t="s">
        <v>214</v>
      </c>
      <c r="O2758" s="137">
        <v>394</v>
      </c>
    </row>
    <row r="2759" spans="1:15" ht="15" customHeight="1">
      <c r="A2759" s="15" t="str">
        <f t="shared" si="56"/>
        <v>N</v>
      </c>
      <c r="B2759" s="35"/>
      <c r="C2759" s="38" t="s">
        <v>1386</v>
      </c>
      <c r="D2759" s="38" t="s">
        <v>6028</v>
      </c>
      <c r="E2759" s="38"/>
      <c r="F2759" s="38" t="s">
        <v>6029</v>
      </c>
      <c r="G2759" s="38"/>
      <c r="H2759" s="38"/>
      <c r="I2759" s="44">
        <v>7.76</v>
      </c>
      <c r="J2759" s="16" t="s">
        <v>130</v>
      </c>
      <c r="N2759" s="136" t="s">
        <v>215</v>
      </c>
      <c r="O2759" s="137">
        <v>395</v>
      </c>
    </row>
    <row r="2760" spans="1:15" ht="15" customHeight="1">
      <c r="A2760" s="15" t="str">
        <f t="shared" si="56"/>
        <v>N</v>
      </c>
      <c r="B2760" s="35"/>
      <c r="C2760" s="38" t="s">
        <v>1386</v>
      </c>
      <c r="D2760" s="38" t="s">
        <v>6030</v>
      </c>
      <c r="E2760" s="38"/>
      <c r="F2760" s="38" t="s">
        <v>6031</v>
      </c>
      <c r="G2760" s="38"/>
      <c r="H2760" s="38"/>
      <c r="I2760" s="44">
        <v>2.99</v>
      </c>
      <c r="J2760" s="16" t="s">
        <v>130</v>
      </c>
      <c r="N2760" s="136" t="s">
        <v>216</v>
      </c>
      <c r="O2760" s="137">
        <v>396</v>
      </c>
    </row>
    <row r="2761" spans="1:15" ht="15" customHeight="1">
      <c r="A2761" s="15" t="str">
        <f t="shared" si="56"/>
        <v>N</v>
      </c>
      <c r="B2761" s="35"/>
      <c r="C2761" s="38" t="s">
        <v>1386</v>
      </c>
      <c r="D2761" s="38" t="s">
        <v>6032</v>
      </c>
      <c r="E2761" s="38"/>
      <c r="F2761" s="38" t="s">
        <v>6033</v>
      </c>
      <c r="G2761" s="38"/>
      <c r="H2761" s="38"/>
      <c r="I2761" s="44">
        <v>65.38</v>
      </c>
      <c r="J2761" s="16" t="s">
        <v>130</v>
      </c>
      <c r="N2761" s="136" t="s">
        <v>217</v>
      </c>
      <c r="O2761" s="137">
        <v>397</v>
      </c>
    </row>
    <row r="2762" spans="1:15" ht="15" customHeight="1">
      <c r="A2762" s="15" t="str">
        <f t="shared" si="56"/>
        <v>N</v>
      </c>
      <c r="B2762" s="35"/>
      <c r="C2762" s="38" t="s">
        <v>1386</v>
      </c>
      <c r="D2762" s="38" t="s">
        <v>6034</v>
      </c>
      <c r="E2762" s="38"/>
      <c r="F2762" s="38" t="s">
        <v>6035</v>
      </c>
      <c r="G2762" s="38"/>
      <c r="H2762" s="38"/>
      <c r="I2762" s="44">
        <v>7.88</v>
      </c>
      <c r="J2762" s="16" t="s">
        <v>130</v>
      </c>
      <c r="N2762" s="136" t="s">
        <v>218</v>
      </c>
      <c r="O2762" s="137">
        <v>398</v>
      </c>
    </row>
    <row r="2763" spans="1:15" ht="15" customHeight="1">
      <c r="A2763" s="15" t="str">
        <f t="shared" si="56"/>
        <v>N</v>
      </c>
      <c r="B2763" s="35"/>
      <c r="C2763" s="38" t="s">
        <v>1386</v>
      </c>
      <c r="D2763" s="38" t="s">
        <v>6036</v>
      </c>
      <c r="E2763" s="38"/>
      <c r="F2763" s="38" t="s">
        <v>6037</v>
      </c>
      <c r="G2763" s="38"/>
      <c r="H2763" s="38"/>
      <c r="I2763" s="44">
        <v>7.91</v>
      </c>
      <c r="J2763" s="16" t="s">
        <v>130</v>
      </c>
      <c r="N2763" s="136" t="s">
        <v>219</v>
      </c>
      <c r="O2763" s="137">
        <v>399</v>
      </c>
    </row>
    <row r="2764" spans="1:15" ht="15" customHeight="1">
      <c r="A2764" s="15" t="str">
        <f t="shared" si="56"/>
        <v>N</v>
      </c>
      <c r="B2764" s="35"/>
      <c r="C2764" s="38" t="s">
        <v>1386</v>
      </c>
      <c r="D2764" s="38" t="s">
        <v>6038</v>
      </c>
      <c r="E2764" s="38"/>
      <c r="F2764" s="38" t="s">
        <v>6039</v>
      </c>
      <c r="G2764" s="38"/>
      <c r="H2764" s="38"/>
      <c r="I2764" s="44">
        <v>8.4</v>
      </c>
      <c r="J2764" s="16" t="s">
        <v>130</v>
      </c>
      <c r="N2764" s="136" t="s">
        <v>220</v>
      </c>
      <c r="O2764" s="137">
        <v>400</v>
      </c>
    </row>
    <row r="2765" spans="1:15" ht="15" customHeight="1">
      <c r="A2765" s="15" t="str">
        <f t="shared" si="56"/>
        <v>N</v>
      </c>
      <c r="B2765" s="35"/>
      <c r="C2765" s="38" t="s">
        <v>1386</v>
      </c>
      <c r="D2765" s="38" t="s">
        <v>6040</v>
      </c>
      <c r="E2765" s="38"/>
      <c r="F2765" s="38" t="s">
        <v>6041</v>
      </c>
      <c r="G2765" s="38"/>
      <c r="H2765" s="38"/>
      <c r="I2765" s="44">
        <v>2.12</v>
      </c>
      <c r="J2765" s="16" t="s">
        <v>130</v>
      </c>
      <c r="N2765" s="136" t="s">
        <v>221</v>
      </c>
      <c r="O2765" s="137">
        <v>401</v>
      </c>
    </row>
    <row r="2766" spans="1:15" ht="15" customHeight="1">
      <c r="A2766" s="15" t="str">
        <f t="shared" si="56"/>
        <v>N</v>
      </c>
      <c r="B2766" s="35"/>
      <c r="C2766" s="38" t="s">
        <v>1386</v>
      </c>
      <c r="D2766" s="38" t="s">
        <v>10425</v>
      </c>
      <c r="E2766" s="38"/>
      <c r="F2766" s="38" t="s">
        <v>10426</v>
      </c>
      <c r="G2766" s="38"/>
      <c r="H2766" s="38"/>
      <c r="I2766" s="44">
        <v>7.47</v>
      </c>
      <c r="J2766" s="16" t="s">
        <v>130</v>
      </c>
      <c r="N2766" s="136" t="s">
        <v>222</v>
      </c>
      <c r="O2766" s="137">
        <v>402</v>
      </c>
    </row>
    <row r="2767" spans="1:15" ht="15" customHeight="1">
      <c r="A2767" s="15" t="str">
        <f t="shared" si="56"/>
        <v>N</v>
      </c>
      <c r="B2767" s="35"/>
      <c r="C2767" s="38" t="s">
        <v>1386</v>
      </c>
      <c r="D2767" s="38" t="s">
        <v>10427</v>
      </c>
      <c r="E2767" s="38"/>
      <c r="F2767" s="38" t="s">
        <v>10428</v>
      </c>
      <c r="G2767" s="38"/>
      <c r="H2767" s="38"/>
      <c r="I2767" s="44">
        <v>1.94</v>
      </c>
      <c r="J2767" s="16" t="s">
        <v>130</v>
      </c>
      <c r="N2767" s="136" t="s">
        <v>223</v>
      </c>
      <c r="O2767" s="137">
        <v>403</v>
      </c>
    </row>
    <row r="2768" spans="1:15" ht="15" customHeight="1">
      <c r="A2768" s="15" t="str">
        <f t="shared" si="56"/>
        <v>N</v>
      </c>
      <c r="B2768" s="35"/>
      <c r="C2768" s="38" t="s">
        <v>1386</v>
      </c>
      <c r="D2768" s="38" t="s">
        <v>6042</v>
      </c>
      <c r="E2768" s="38"/>
      <c r="F2768" s="38" t="s">
        <v>6043</v>
      </c>
      <c r="G2768" s="38"/>
      <c r="H2768" s="38"/>
      <c r="I2768" s="44">
        <v>1.68</v>
      </c>
      <c r="J2768" s="16" t="s">
        <v>130</v>
      </c>
      <c r="N2768" s="136" t="s">
        <v>224</v>
      </c>
      <c r="O2768" s="137">
        <v>404</v>
      </c>
    </row>
    <row r="2769" spans="1:15" ht="15" customHeight="1">
      <c r="A2769" s="15" t="str">
        <f t="shared" si="56"/>
        <v>N</v>
      </c>
      <c r="B2769" s="35"/>
      <c r="C2769" s="38" t="s">
        <v>1386</v>
      </c>
      <c r="D2769" s="38" t="s">
        <v>6044</v>
      </c>
      <c r="E2769" s="38"/>
      <c r="F2769" s="38" t="s">
        <v>6045</v>
      </c>
      <c r="G2769" s="38"/>
      <c r="H2769" s="38"/>
      <c r="I2769" s="44">
        <v>3.7</v>
      </c>
      <c r="J2769" s="16" t="s">
        <v>130</v>
      </c>
      <c r="N2769" s="136" t="s">
        <v>221</v>
      </c>
      <c r="O2769" s="137">
        <v>405</v>
      </c>
    </row>
    <row r="2770" spans="1:15" ht="15" customHeight="1">
      <c r="A2770" s="15" t="str">
        <f t="shared" si="56"/>
        <v>N</v>
      </c>
      <c r="B2770" s="35"/>
      <c r="C2770" s="38" t="s">
        <v>1386</v>
      </c>
      <c r="D2770" s="38" t="s">
        <v>6046</v>
      </c>
      <c r="E2770" s="38"/>
      <c r="F2770" s="38" t="s">
        <v>6047</v>
      </c>
      <c r="G2770" s="38"/>
      <c r="H2770" s="38"/>
      <c r="I2770" s="44">
        <v>1.69</v>
      </c>
      <c r="J2770" s="16" t="s">
        <v>130</v>
      </c>
      <c r="N2770" s="136" t="s">
        <v>222</v>
      </c>
      <c r="O2770" s="137">
        <v>406</v>
      </c>
    </row>
    <row r="2771" spans="1:15" ht="15" customHeight="1">
      <c r="A2771" s="15" t="str">
        <f t="shared" si="56"/>
        <v>N</v>
      </c>
      <c r="B2771" s="35"/>
      <c r="C2771" s="38" t="s">
        <v>1386</v>
      </c>
      <c r="D2771" s="38" t="s">
        <v>6048</v>
      </c>
      <c r="E2771" s="38"/>
      <c r="F2771" s="38" t="s">
        <v>6049</v>
      </c>
      <c r="G2771" s="38"/>
      <c r="H2771" s="38"/>
      <c r="I2771" s="44">
        <v>10.32</v>
      </c>
      <c r="J2771" s="16" t="s">
        <v>130</v>
      </c>
      <c r="N2771" s="136" t="s">
        <v>225</v>
      </c>
      <c r="O2771" s="137">
        <v>407</v>
      </c>
    </row>
    <row r="2772" spans="1:15" ht="15" customHeight="1">
      <c r="A2772" s="15" t="str">
        <f t="shared" si="56"/>
        <v>N</v>
      </c>
      <c r="B2772" s="35"/>
      <c r="C2772" s="38" t="s">
        <v>1386</v>
      </c>
      <c r="D2772" s="38" t="s">
        <v>6050</v>
      </c>
      <c r="E2772" s="38"/>
      <c r="F2772" s="38" t="s">
        <v>6051</v>
      </c>
      <c r="G2772" s="38"/>
      <c r="H2772" s="38"/>
      <c r="I2772" s="44">
        <v>3.49</v>
      </c>
      <c r="J2772" s="16" t="s">
        <v>130</v>
      </c>
      <c r="N2772" s="136" t="s">
        <v>226</v>
      </c>
      <c r="O2772" s="137">
        <v>408</v>
      </c>
    </row>
    <row r="2773" spans="1:15" ht="15" customHeight="1">
      <c r="A2773" s="15" t="str">
        <f t="shared" si="56"/>
        <v>N</v>
      </c>
      <c r="B2773" s="35"/>
      <c r="C2773" s="38" t="s">
        <v>1386</v>
      </c>
      <c r="D2773" s="38" t="s">
        <v>6052</v>
      </c>
      <c r="E2773" s="38"/>
      <c r="F2773" s="38" t="s">
        <v>6053</v>
      </c>
      <c r="G2773" s="38"/>
      <c r="H2773" s="38"/>
      <c r="I2773" s="44">
        <v>23.34</v>
      </c>
      <c r="J2773" s="16" t="s">
        <v>130</v>
      </c>
      <c r="N2773" s="136" t="s">
        <v>227</v>
      </c>
      <c r="O2773" s="137">
        <v>409</v>
      </c>
    </row>
    <row r="2774" spans="1:15" ht="15" customHeight="1">
      <c r="A2774" s="15" t="str">
        <f t="shared" si="56"/>
        <v>N</v>
      </c>
      <c r="B2774" s="35"/>
      <c r="C2774" s="38" t="s">
        <v>1386</v>
      </c>
      <c r="D2774" s="38" t="s">
        <v>6054</v>
      </c>
      <c r="E2774" s="38"/>
      <c r="F2774" s="38" t="s">
        <v>6055</v>
      </c>
      <c r="G2774" s="38"/>
      <c r="H2774" s="38"/>
      <c r="I2774" s="44">
        <v>5.43</v>
      </c>
      <c r="J2774" s="16" t="s">
        <v>130</v>
      </c>
      <c r="N2774" s="136" t="s">
        <v>228</v>
      </c>
      <c r="O2774" s="137">
        <v>410</v>
      </c>
    </row>
    <row r="2775" spans="1:15" ht="15" customHeight="1">
      <c r="A2775" s="15" t="str">
        <f t="shared" si="56"/>
        <v>N</v>
      </c>
      <c r="B2775" s="35"/>
      <c r="C2775" s="38" t="s">
        <v>1386</v>
      </c>
      <c r="D2775" s="38" t="s">
        <v>6056</v>
      </c>
      <c r="E2775" s="38"/>
      <c r="F2775" s="38" t="s">
        <v>6057</v>
      </c>
      <c r="G2775" s="38"/>
      <c r="H2775" s="38"/>
      <c r="I2775" s="44">
        <v>1.68</v>
      </c>
      <c r="J2775" s="16" t="s">
        <v>130</v>
      </c>
      <c r="N2775" s="136" t="s">
        <v>229</v>
      </c>
      <c r="O2775" s="137">
        <v>411</v>
      </c>
    </row>
    <row r="2776" spans="1:15" ht="15" customHeight="1">
      <c r="A2776" s="15" t="str">
        <f t="shared" si="56"/>
        <v>N</v>
      </c>
      <c r="B2776" s="35"/>
      <c r="C2776" s="38" t="s">
        <v>1386</v>
      </c>
      <c r="D2776" s="38" t="s">
        <v>6058</v>
      </c>
      <c r="E2776" s="38"/>
      <c r="F2776" s="38" t="s">
        <v>6059</v>
      </c>
      <c r="G2776" s="38"/>
      <c r="H2776" s="38"/>
      <c r="I2776" s="44">
        <v>5.61</v>
      </c>
      <c r="J2776" s="16" t="s">
        <v>130</v>
      </c>
      <c r="N2776" s="136" t="s">
        <v>230</v>
      </c>
      <c r="O2776" s="137">
        <v>412</v>
      </c>
    </row>
    <row r="2777" spans="1:15" ht="15" customHeight="1">
      <c r="A2777" s="15" t="str">
        <f t="shared" si="56"/>
        <v>N</v>
      </c>
      <c r="B2777" s="35"/>
      <c r="C2777" s="38" t="s">
        <v>1386</v>
      </c>
      <c r="D2777" s="38" t="s">
        <v>6060</v>
      </c>
      <c r="E2777" s="38"/>
      <c r="F2777" s="38" t="s">
        <v>6061</v>
      </c>
      <c r="G2777" s="38"/>
      <c r="H2777" s="38"/>
      <c r="I2777" s="44">
        <v>-17.97</v>
      </c>
      <c r="J2777" s="16" t="s">
        <v>130</v>
      </c>
      <c r="N2777" s="136" t="s">
        <v>231</v>
      </c>
      <c r="O2777" s="137">
        <v>413</v>
      </c>
    </row>
    <row r="2778" spans="1:15" ht="15" customHeight="1">
      <c r="A2778" s="15" t="str">
        <f t="shared" si="56"/>
        <v>N</v>
      </c>
      <c r="B2778" s="35"/>
      <c r="C2778" s="38" t="s">
        <v>1386</v>
      </c>
      <c r="D2778" s="38" t="s">
        <v>6062</v>
      </c>
      <c r="E2778" s="38"/>
      <c r="F2778" s="38" t="s">
        <v>6063</v>
      </c>
      <c r="G2778" s="38"/>
      <c r="H2778" s="38"/>
      <c r="I2778" s="44">
        <v>4.91</v>
      </c>
      <c r="J2778" s="16" t="s">
        <v>130</v>
      </c>
      <c r="N2778" s="136" t="s">
        <v>232</v>
      </c>
      <c r="O2778" s="137">
        <v>414</v>
      </c>
    </row>
    <row r="2779" spans="1:15" ht="15" customHeight="1">
      <c r="A2779" s="15" t="str">
        <f t="shared" si="56"/>
        <v>N</v>
      </c>
      <c r="B2779" s="35"/>
      <c r="C2779" s="38" t="s">
        <v>1386</v>
      </c>
      <c r="D2779" s="38" t="s">
        <v>6064</v>
      </c>
      <c r="E2779" s="38"/>
      <c r="F2779" s="38" t="s">
        <v>6065</v>
      </c>
      <c r="G2779" s="38"/>
      <c r="H2779" s="38"/>
      <c r="I2779" s="44">
        <v>-13.38</v>
      </c>
      <c r="J2779" s="16" t="s">
        <v>130</v>
      </c>
      <c r="N2779" s="136" t="s">
        <v>231</v>
      </c>
      <c r="O2779" s="137">
        <v>415</v>
      </c>
    </row>
    <row r="2780" spans="1:15" ht="15" customHeight="1">
      <c r="A2780" s="15" t="str">
        <f t="shared" si="56"/>
        <v>N</v>
      </c>
      <c r="B2780" s="35"/>
      <c r="C2780" s="38" t="s">
        <v>1386</v>
      </c>
      <c r="D2780" s="38" t="s">
        <v>10429</v>
      </c>
      <c r="E2780" s="38"/>
      <c r="F2780" s="38" t="s">
        <v>10430</v>
      </c>
      <c r="G2780" s="38"/>
      <c r="H2780" s="38"/>
      <c r="I2780" s="44">
        <v>5.04</v>
      </c>
      <c r="J2780" s="16" t="s">
        <v>130</v>
      </c>
      <c r="N2780" s="136" t="s">
        <v>233</v>
      </c>
      <c r="O2780" s="137">
        <v>416</v>
      </c>
    </row>
    <row r="2781" spans="1:15" ht="15" customHeight="1">
      <c r="A2781" s="15" t="str">
        <f t="shared" si="56"/>
        <v>N</v>
      </c>
      <c r="B2781" s="35"/>
      <c r="C2781" s="38" t="s">
        <v>1386</v>
      </c>
      <c r="D2781" s="38" t="s">
        <v>6066</v>
      </c>
      <c r="E2781" s="38"/>
      <c r="F2781" s="38" t="s">
        <v>6067</v>
      </c>
      <c r="G2781" s="38"/>
      <c r="H2781" s="38"/>
      <c r="I2781" s="44">
        <v>1.68</v>
      </c>
      <c r="J2781" s="16" t="s">
        <v>130</v>
      </c>
      <c r="N2781" s="136" t="s">
        <v>231</v>
      </c>
      <c r="O2781" s="137">
        <v>417</v>
      </c>
    </row>
    <row r="2782" spans="1:15" ht="15" customHeight="1">
      <c r="A2782" s="15" t="str">
        <f t="shared" si="56"/>
        <v>N</v>
      </c>
      <c r="B2782" s="35"/>
      <c r="C2782" s="38" t="s">
        <v>1386</v>
      </c>
      <c r="D2782" s="38" t="s">
        <v>6068</v>
      </c>
      <c r="E2782" s="38"/>
      <c r="F2782" s="38" t="s">
        <v>6069</v>
      </c>
      <c r="G2782" s="38"/>
      <c r="H2782" s="38"/>
      <c r="I2782" s="44">
        <v>1.75</v>
      </c>
      <c r="J2782" s="16" t="s">
        <v>130</v>
      </c>
      <c r="N2782" s="136" t="s">
        <v>234</v>
      </c>
      <c r="O2782" s="137">
        <v>418</v>
      </c>
    </row>
    <row r="2783" spans="1:15" ht="15" customHeight="1">
      <c r="A2783" s="15" t="str">
        <f t="shared" si="56"/>
        <v>N</v>
      </c>
      <c r="B2783" s="35"/>
      <c r="C2783" s="38" t="s">
        <v>1386</v>
      </c>
      <c r="D2783" s="38" t="s">
        <v>10431</v>
      </c>
      <c r="E2783" s="38"/>
      <c r="F2783" s="38" t="s">
        <v>10432</v>
      </c>
      <c r="G2783" s="38"/>
      <c r="H2783" s="38"/>
      <c r="I2783" s="44">
        <v>26.64</v>
      </c>
      <c r="J2783" s="16" t="s">
        <v>130</v>
      </c>
      <c r="N2783" s="136" t="s">
        <v>235</v>
      </c>
      <c r="O2783" s="137">
        <v>419</v>
      </c>
    </row>
    <row r="2784" spans="1:15" ht="15" customHeight="1">
      <c r="A2784" s="15" t="str">
        <f t="shared" si="56"/>
        <v>N</v>
      </c>
      <c r="B2784" s="35"/>
      <c r="C2784" s="38" t="s">
        <v>1386</v>
      </c>
      <c r="D2784" s="38" t="s">
        <v>6070</v>
      </c>
      <c r="E2784" s="38"/>
      <c r="F2784" s="38" t="s">
        <v>6071</v>
      </c>
      <c r="G2784" s="38"/>
      <c r="H2784" s="38"/>
      <c r="I2784" s="44">
        <v>6.29</v>
      </c>
      <c r="J2784" s="16" t="s">
        <v>130</v>
      </c>
      <c r="N2784" s="136" t="s">
        <v>236</v>
      </c>
      <c r="O2784" s="137">
        <v>420</v>
      </c>
    </row>
    <row r="2785" spans="1:15" ht="15" customHeight="1">
      <c r="A2785" s="15" t="str">
        <f t="shared" si="56"/>
        <v>N</v>
      </c>
      <c r="B2785" s="35"/>
      <c r="C2785" s="38" t="s">
        <v>1386</v>
      </c>
      <c r="D2785" s="38" t="s">
        <v>6072</v>
      </c>
      <c r="E2785" s="38"/>
      <c r="F2785" s="38" t="s">
        <v>6073</v>
      </c>
      <c r="G2785" s="38"/>
      <c r="H2785" s="38"/>
      <c r="I2785" s="44">
        <v>29.5</v>
      </c>
      <c r="J2785" s="16" t="s">
        <v>130</v>
      </c>
      <c r="N2785" s="136" t="s">
        <v>237</v>
      </c>
      <c r="O2785" s="137">
        <v>421</v>
      </c>
    </row>
    <row r="2786" spans="1:15" ht="15" customHeight="1">
      <c r="A2786" s="15" t="str">
        <f t="shared" si="56"/>
        <v>N</v>
      </c>
      <c r="B2786" s="35"/>
      <c r="C2786" s="38" t="s">
        <v>1386</v>
      </c>
      <c r="D2786" s="38" t="s">
        <v>6074</v>
      </c>
      <c r="E2786" s="38"/>
      <c r="F2786" s="38" t="s">
        <v>6075</v>
      </c>
      <c r="G2786" s="38"/>
      <c r="H2786" s="38"/>
      <c r="I2786" s="44">
        <v>3.04</v>
      </c>
      <c r="J2786" s="16" t="s">
        <v>130</v>
      </c>
      <c r="N2786" s="138" t="s">
        <v>585</v>
      </c>
      <c r="O2786" s="137">
        <v>422</v>
      </c>
    </row>
    <row r="2787" spans="1:15" ht="15" customHeight="1">
      <c r="A2787" s="15" t="str">
        <f t="shared" si="56"/>
        <v>N</v>
      </c>
      <c r="B2787" s="35"/>
      <c r="C2787" s="38" t="s">
        <v>1386</v>
      </c>
      <c r="D2787" s="38" t="s">
        <v>6076</v>
      </c>
      <c r="E2787" s="38"/>
      <c r="F2787" s="38" t="s">
        <v>6077</v>
      </c>
      <c r="G2787" s="38"/>
      <c r="H2787" s="38"/>
      <c r="I2787" s="44">
        <v>3.67</v>
      </c>
      <c r="J2787" s="16" t="s">
        <v>130</v>
      </c>
      <c r="N2787" s="136" t="s">
        <v>238</v>
      </c>
      <c r="O2787" s="137">
        <v>423</v>
      </c>
    </row>
    <row r="2788" spans="1:15" ht="15" customHeight="1">
      <c r="A2788" s="15" t="str">
        <f t="shared" si="56"/>
        <v>N</v>
      </c>
      <c r="B2788" s="35"/>
      <c r="C2788" s="38" t="s">
        <v>1386</v>
      </c>
      <c r="D2788" s="38" t="s">
        <v>10433</v>
      </c>
      <c r="E2788" s="38"/>
      <c r="F2788" s="38" t="s">
        <v>10434</v>
      </c>
      <c r="G2788" s="38"/>
      <c r="H2788" s="38"/>
      <c r="I2788" s="44">
        <v>18.809999999999999</v>
      </c>
      <c r="J2788" s="16" t="s">
        <v>130</v>
      </c>
      <c r="N2788" s="136" t="s">
        <v>239</v>
      </c>
      <c r="O2788" s="137">
        <v>424</v>
      </c>
    </row>
    <row r="2789" spans="1:15" ht="15" customHeight="1">
      <c r="A2789" s="15" t="str">
        <f t="shared" si="56"/>
        <v>N</v>
      </c>
      <c r="B2789" s="35"/>
      <c r="C2789" s="38" t="s">
        <v>1386</v>
      </c>
      <c r="D2789" s="38" t="s">
        <v>6078</v>
      </c>
      <c r="E2789" s="38"/>
      <c r="F2789" s="38" t="s">
        <v>6079</v>
      </c>
      <c r="G2789" s="38"/>
      <c r="H2789" s="38"/>
      <c r="I2789" s="44">
        <v>2.37</v>
      </c>
      <c r="J2789" s="16" t="s">
        <v>130</v>
      </c>
      <c r="N2789" s="138" t="s">
        <v>586</v>
      </c>
      <c r="O2789" s="139">
        <v>425</v>
      </c>
    </row>
    <row r="2790" spans="1:15" ht="15" customHeight="1">
      <c r="A2790" s="15" t="str">
        <f t="shared" si="56"/>
        <v>N</v>
      </c>
      <c r="B2790" s="35"/>
      <c r="C2790" s="38" t="s">
        <v>1386</v>
      </c>
      <c r="D2790" s="38" t="s">
        <v>10435</v>
      </c>
      <c r="E2790" s="38"/>
      <c r="F2790" s="38" t="s">
        <v>10436</v>
      </c>
      <c r="G2790" s="38"/>
      <c r="H2790" s="38"/>
      <c r="I2790" s="44">
        <v>3.36</v>
      </c>
      <c r="J2790" s="16" t="s">
        <v>130</v>
      </c>
      <c r="N2790" s="136" t="s">
        <v>240</v>
      </c>
      <c r="O2790" s="137">
        <v>426</v>
      </c>
    </row>
    <row r="2791" spans="1:15" ht="15" customHeight="1">
      <c r="A2791" s="15" t="str">
        <f t="shared" si="56"/>
        <v>N</v>
      </c>
      <c r="B2791" s="35"/>
      <c r="C2791" s="38" t="s">
        <v>1386</v>
      </c>
      <c r="D2791" s="38" t="s">
        <v>6080</v>
      </c>
      <c r="E2791" s="38"/>
      <c r="F2791" s="38" t="s">
        <v>6081</v>
      </c>
      <c r="G2791" s="38"/>
      <c r="H2791" s="38"/>
      <c r="I2791" s="44">
        <v>3.97</v>
      </c>
      <c r="J2791" s="16" t="s">
        <v>130</v>
      </c>
      <c r="N2791" s="136" t="s">
        <v>241</v>
      </c>
      <c r="O2791" s="137">
        <v>427</v>
      </c>
    </row>
    <row r="2792" spans="1:15" ht="15" customHeight="1">
      <c r="A2792" s="15" t="str">
        <f t="shared" si="56"/>
        <v>N</v>
      </c>
      <c r="B2792" s="35"/>
      <c r="C2792" s="38" t="s">
        <v>1386</v>
      </c>
      <c r="D2792" s="38" t="s">
        <v>6082</v>
      </c>
      <c r="E2792" s="38"/>
      <c r="F2792" s="38" t="s">
        <v>6083</v>
      </c>
      <c r="G2792" s="38"/>
      <c r="H2792" s="38"/>
      <c r="I2792" s="44">
        <v>10.23</v>
      </c>
      <c r="J2792" s="16" t="s">
        <v>130</v>
      </c>
      <c r="N2792" s="138" t="s">
        <v>587</v>
      </c>
      <c r="O2792" s="137">
        <v>428</v>
      </c>
    </row>
    <row r="2793" spans="1:15" ht="15" customHeight="1">
      <c r="A2793" s="15" t="str">
        <f t="shared" si="56"/>
        <v>N</v>
      </c>
      <c r="B2793" s="35"/>
      <c r="C2793" s="38" t="s">
        <v>1386</v>
      </c>
      <c r="D2793" s="38" t="s">
        <v>6084</v>
      </c>
      <c r="E2793" s="38"/>
      <c r="F2793" s="38" t="s">
        <v>6085</v>
      </c>
      <c r="G2793" s="38"/>
      <c r="H2793" s="38"/>
      <c r="I2793" s="44">
        <v>-65.55</v>
      </c>
      <c r="J2793" s="16" t="s">
        <v>130</v>
      </c>
      <c r="N2793" s="136" t="s">
        <v>242</v>
      </c>
      <c r="O2793" s="137">
        <v>429</v>
      </c>
    </row>
    <row r="2794" spans="1:15" ht="15" customHeight="1">
      <c r="A2794" s="15" t="str">
        <f t="shared" si="56"/>
        <v>N</v>
      </c>
      <c r="B2794" s="35"/>
      <c r="C2794" s="38" t="s">
        <v>1386</v>
      </c>
      <c r="D2794" s="38" t="s">
        <v>6086</v>
      </c>
      <c r="E2794" s="38"/>
      <c r="F2794" s="38" t="s">
        <v>6087</v>
      </c>
      <c r="G2794" s="38"/>
      <c r="H2794" s="38"/>
      <c r="I2794" s="44">
        <v>20.69</v>
      </c>
      <c r="J2794" s="16" t="s">
        <v>130</v>
      </c>
      <c r="N2794" s="136" t="s">
        <v>243</v>
      </c>
      <c r="O2794" s="137">
        <v>430</v>
      </c>
    </row>
    <row r="2795" spans="1:15" ht="15" customHeight="1">
      <c r="A2795" s="15" t="str">
        <f t="shared" si="56"/>
        <v>N</v>
      </c>
      <c r="B2795" s="35"/>
      <c r="C2795" s="38" t="s">
        <v>1386</v>
      </c>
      <c r="D2795" s="38" t="s">
        <v>6088</v>
      </c>
      <c r="E2795" s="38"/>
      <c r="F2795" s="38" t="s">
        <v>6089</v>
      </c>
      <c r="G2795" s="38"/>
      <c r="H2795" s="38"/>
      <c r="I2795" s="44">
        <v>0.84</v>
      </c>
      <c r="J2795" s="16" t="s">
        <v>130</v>
      </c>
      <c r="N2795" s="138" t="s">
        <v>588</v>
      </c>
      <c r="O2795" s="137">
        <v>431</v>
      </c>
    </row>
    <row r="2796" spans="1:15" ht="15" customHeight="1">
      <c r="A2796" s="15" t="str">
        <f t="shared" si="56"/>
        <v>N</v>
      </c>
      <c r="B2796" s="35"/>
      <c r="C2796" s="38" t="s">
        <v>1386</v>
      </c>
      <c r="D2796" s="38" t="s">
        <v>6090</v>
      </c>
      <c r="E2796" s="38"/>
      <c r="F2796" s="38" t="s">
        <v>6091</v>
      </c>
      <c r="G2796" s="38"/>
      <c r="H2796" s="38"/>
      <c r="I2796" s="44">
        <v>5.88</v>
      </c>
      <c r="J2796" s="16" t="s">
        <v>130</v>
      </c>
      <c r="N2796" s="136" t="s">
        <v>244</v>
      </c>
      <c r="O2796" s="137">
        <v>432</v>
      </c>
    </row>
    <row r="2797" spans="1:15" ht="15" customHeight="1">
      <c r="A2797" s="15" t="str">
        <f t="shared" si="56"/>
        <v>N</v>
      </c>
      <c r="B2797" s="35"/>
      <c r="C2797" s="38" t="s">
        <v>1386</v>
      </c>
      <c r="D2797" s="38" t="s">
        <v>6092</v>
      </c>
      <c r="E2797" s="38"/>
      <c r="F2797" s="38" t="s">
        <v>6093</v>
      </c>
      <c r="G2797" s="38"/>
      <c r="H2797" s="38"/>
      <c r="I2797" s="44">
        <v>0.21</v>
      </c>
      <c r="J2797" s="16" t="s">
        <v>130</v>
      </c>
      <c r="N2797" s="136" t="s">
        <v>245</v>
      </c>
      <c r="O2797" s="137">
        <v>433</v>
      </c>
    </row>
    <row r="2798" spans="1:15" ht="15" customHeight="1">
      <c r="A2798" s="15" t="str">
        <f t="shared" si="56"/>
        <v>N</v>
      </c>
      <c r="B2798" s="35"/>
      <c r="C2798" s="38" t="s">
        <v>1386</v>
      </c>
      <c r="D2798" s="38" t="s">
        <v>10437</v>
      </c>
      <c r="E2798" s="38"/>
      <c r="F2798" s="38" t="s">
        <v>10438</v>
      </c>
      <c r="G2798" s="38"/>
      <c r="H2798" s="38"/>
      <c r="I2798" s="44">
        <v>11</v>
      </c>
      <c r="J2798" s="16" t="s">
        <v>130</v>
      </c>
      <c r="N2798" s="136" t="s">
        <v>246</v>
      </c>
      <c r="O2798" s="137">
        <v>434</v>
      </c>
    </row>
    <row r="2799" spans="1:15" ht="15" customHeight="1">
      <c r="A2799" s="15" t="str">
        <f t="shared" si="56"/>
        <v>N</v>
      </c>
      <c r="B2799" s="35"/>
      <c r="C2799" s="38" t="s">
        <v>1386</v>
      </c>
      <c r="D2799" s="38" t="s">
        <v>6094</v>
      </c>
      <c r="E2799" s="38"/>
      <c r="F2799" s="38" t="s">
        <v>6095</v>
      </c>
      <c r="G2799" s="38"/>
      <c r="H2799" s="38"/>
      <c r="I2799" s="44">
        <v>15.85</v>
      </c>
      <c r="J2799" s="16" t="s">
        <v>130</v>
      </c>
      <c r="N2799" s="136" t="s">
        <v>247</v>
      </c>
      <c r="O2799" s="137">
        <v>435</v>
      </c>
    </row>
    <row r="2800" spans="1:15" ht="15" customHeight="1">
      <c r="A2800" s="15" t="str">
        <f t="shared" si="56"/>
        <v>N</v>
      </c>
      <c r="B2800" s="35"/>
      <c r="C2800" s="38" t="s">
        <v>1386</v>
      </c>
      <c r="D2800" s="38" t="s">
        <v>6096</v>
      </c>
      <c r="E2800" s="38"/>
      <c r="F2800" s="38" t="s">
        <v>6097</v>
      </c>
      <c r="G2800" s="38"/>
      <c r="H2800" s="38"/>
      <c r="I2800" s="44">
        <v>3.36</v>
      </c>
      <c r="J2800" s="16" t="s">
        <v>130</v>
      </c>
      <c r="N2800" s="136" t="s">
        <v>248</v>
      </c>
      <c r="O2800" s="137">
        <v>436</v>
      </c>
    </row>
    <row r="2801" spans="1:15" ht="15" customHeight="1">
      <c r="A2801" s="15" t="str">
        <f t="shared" si="56"/>
        <v>N</v>
      </c>
      <c r="B2801" s="35"/>
      <c r="C2801" s="38" t="s">
        <v>1386</v>
      </c>
      <c r="D2801" s="38" t="s">
        <v>6098</v>
      </c>
      <c r="E2801" s="38"/>
      <c r="F2801" s="38" t="s">
        <v>6099</v>
      </c>
      <c r="G2801" s="38"/>
      <c r="H2801" s="38"/>
      <c r="I2801" s="44">
        <v>10.02</v>
      </c>
      <c r="J2801" s="16" t="s">
        <v>130</v>
      </c>
      <c r="N2801" s="136" t="s">
        <v>249</v>
      </c>
      <c r="O2801" s="137">
        <v>437</v>
      </c>
    </row>
    <row r="2802" spans="1:15" ht="15" customHeight="1">
      <c r="A2802" s="15" t="str">
        <f t="shared" si="56"/>
        <v>N</v>
      </c>
      <c r="B2802" s="35"/>
      <c r="C2802" s="38" t="s">
        <v>1386</v>
      </c>
      <c r="D2802" s="38" t="s">
        <v>6100</v>
      </c>
      <c r="E2802" s="38"/>
      <c r="F2802" s="38" t="s">
        <v>6101</v>
      </c>
      <c r="G2802" s="38"/>
      <c r="H2802" s="38"/>
      <c r="I2802" s="44">
        <v>10.59</v>
      </c>
      <c r="J2802" s="16" t="s">
        <v>130</v>
      </c>
      <c r="N2802" s="136" t="s">
        <v>250</v>
      </c>
      <c r="O2802" s="137">
        <v>438</v>
      </c>
    </row>
    <row r="2803" spans="1:15" ht="15" customHeight="1">
      <c r="A2803" s="15" t="str">
        <f t="shared" si="56"/>
        <v>N</v>
      </c>
      <c r="B2803" s="35"/>
      <c r="C2803" s="38" t="s">
        <v>1386</v>
      </c>
      <c r="D2803" s="38" t="s">
        <v>6102</v>
      </c>
      <c r="E2803" s="38"/>
      <c r="F2803" s="38" t="s">
        <v>6103</v>
      </c>
      <c r="G2803" s="38"/>
      <c r="H2803" s="38"/>
      <c r="I2803" s="44">
        <v>19.68</v>
      </c>
      <c r="J2803" s="16" t="s">
        <v>130</v>
      </c>
      <c r="N2803" s="136" t="s">
        <v>251</v>
      </c>
      <c r="O2803" s="137">
        <v>439</v>
      </c>
    </row>
    <row r="2804" spans="1:15" ht="15" customHeight="1">
      <c r="A2804" s="15" t="str">
        <f t="shared" si="56"/>
        <v>N</v>
      </c>
      <c r="B2804" s="35"/>
      <c r="C2804" s="38" t="s">
        <v>1386</v>
      </c>
      <c r="D2804" s="38" t="s">
        <v>6104</v>
      </c>
      <c r="E2804" s="38"/>
      <c r="F2804" s="38" t="s">
        <v>6105</v>
      </c>
      <c r="G2804" s="38"/>
      <c r="H2804" s="38"/>
      <c r="I2804" s="44">
        <v>3.36</v>
      </c>
      <c r="J2804" s="16" t="s">
        <v>130</v>
      </c>
      <c r="N2804" s="136" t="s">
        <v>252</v>
      </c>
      <c r="O2804" s="137">
        <v>440</v>
      </c>
    </row>
    <row r="2805" spans="1:15" ht="15" customHeight="1">
      <c r="A2805" s="15" t="str">
        <f t="shared" si="56"/>
        <v>N</v>
      </c>
      <c r="B2805" s="35"/>
      <c r="C2805" s="38" t="s">
        <v>1386</v>
      </c>
      <c r="D2805" s="38" t="s">
        <v>6106</v>
      </c>
      <c r="E2805" s="38"/>
      <c r="F2805" s="38" t="s">
        <v>6107</v>
      </c>
      <c r="G2805" s="38"/>
      <c r="H2805" s="38"/>
      <c r="I2805" s="44">
        <v>5.2</v>
      </c>
      <c r="J2805" s="16" t="s">
        <v>130</v>
      </c>
      <c r="N2805" s="136" t="s">
        <v>253</v>
      </c>
      <c r="O2805" s="137">
        <v>441</v>
      </c>
    </row>
    <row r="2806" spans="1:15" ht="15" customHeight="1">
      <c r="A2806" s="15" t="str">
        <f t="shared" si="56"/>
        <v>N</v>
      </c>
      <c r="B2806" s="35"/>
      <c r="C2806" s="38" t="s">
        <v>1386</v>
      </c>
      <c r="D2806" s="38" t="s">
        <v>6108</v>
      </c>
      <c r="E2806" s="38"/>
      <c r="F2806" s="38" t="s">
        <v>6109</v>
      </c>
      <c r="G2806" s="38"/>
      <c r="H2806" s="38"/>
      <c r="I2806" s="44">
        <v>15.8</v>
      </c>
      <c r="J2806" s="16" t="s">
        <v>130</v>
      </c>
      <c r="N2806" s="136" t="s">
        <v>254</v>
      </c>
      <c r="O2806" s="137">
        <v>442</v>
      </c>
    </row>
    <row r="2807" spans="1:15" ht="15" customHeight="1">
      <c r="A2807" s="15" t="str">
        <f t="shared" si="56"/>
        <v>N</v>
      </c>
      <c r="B2807" s="35"/>
      <c r="C2807" s="38" t="s">
        <v>1386</v>
      </c>
      <c r="D2807" s="38" t="s">
        <v>6110</v>
      </c>
      <c r="E2807" s="38"/>
      <c r="F2807" s="38" t="s">
        <v>6111</v>
      </c>
      <c r="G2807" s="38"/>
      <c r="H2807" s="38"/>
      <c r="I2807" s="44">
        <v>2.61</v>
      </c>
      <c r="J2807" s="16" t="s">
        <v>130</v>
      </c>
      <c r="N2807" s="136" t="s">
        <v>255</v>
      </c>
      <c r="O2807" s="137">
        <v>443</v>
      </c>
    </row>
    <row r="2808" spans="1:15" ht="15" customHeight="1">
      <c r="A2808" s="15" t="str">
        <f t="shared" si="56"/>
        <v>N</v>
      </c>
      <c r="B2808" s="35"/>
      <c r="C2808" s="38" t="s">
        <v>1386</v>
      </c>
      <c r="D2808" s="38" t="s">
        <v>6112</v>
      </c>
      <c r="E2808" s="38"/>
      <c r="F2808" s="38" t="s">
        <v>6113</v>
      </c>
      <c r="G2808" s="38"/>
      <c r="H2808" s="38"/>
      <c r="I2808" s="44">
        <v>9.4</v>
      </c>
      <c r="J2808" s="16" t="s">
        <v>130</v>
      </c>
      <c r="N2808" s="136" t="s">
        <v>211</v>
      </c>
      <c r="O2808" s="137">
        <v>444</v>
      </c>
    </row>
    <row r="2809" spans="1:15" ht="15" customHeight="1">
      <c r="A2809" s="15" t="str">
        <f t="shared" si="56"/>
        <v>N</v>
      </c>
      <c r="B2809" s="35"/>
      <c r="C2809" s="38" t="s">
        <v>1386</v>
      </c>
      <c r="D2809" s="38" t="s">
        <v>6114</v>
      </c>
      <c r="E2809" s="38"/>
      <c r="F2809" s="38" t="s">
        <v>6115</v>
      </c>
      <c r="G2809" s="38"/>
      <c r="H2809" s="38"/>
      <c r="I2809" s="44">
        <v>1.68</v>
      </c>
      <c r="J2809" s="16" t="s">
        <v>130</v>
      </c>
      <c r="N2809" s="136" t="s">
        <v>256</v>
      </c>
      <c r="O2809" s="137">
        <v>445</v>
      </c>
    </row>
    <row r="2810" spans="1:15" ht="15" customHeight="1">
      <c r="A2810" s="15" t="str">
        <f t="shared" si="56"/>
        <v>N</v>
      </c>
      <c r="B2810" s="35"/>
      <c r="C2810" s="38" t="s">
        <v>1386</v>
      </c>
      <c r="D2810" s="38" t="s">
        <v>6116</v>
      </c>
      <c r="E2810" s="38"/>
      <c r="F2810" s="38" t="s">
        <v>6117</v>
      </c>
      <c r="G2810" s="38"/>
      <c r="H2810" s="38"/>
      <c r="I2810" s="44">
        <v>4.9800000000000004</v>
      </c>
      <c r="J2810" s="16" t="s">
        <v>130</v>
      </c>
      <c r="N2810" s="136" t="s">
        <v>257</v>
      </c>
      <c r="O2810" s="137">
        <v>511</v>
      </c>
    </row>
    <row r="2811" spans="1:15" ht="15" customHeight="1">
      <c r="A2811" s="15" t="str">
        <f t="shared" si="56"/>
        <v>N</v>
      </c>
      <c r="B2811" s="35"/>
      <c r="C2811" s="38" t="s">
        <v>1386</v>
      </c>
      <c r="D2811" s="38" t="s">
        <v>6118</v>
      </c>
      <c r="E2811" s="38"/>
      <c r="F2811" s="38" t="s">
        <v>6119</v>
      </c>
      <c r="G2811" s="38"/>
      <c r="H2811" s="38"/>
      <c r="I2811" s="44">
        <v>26.79</v>
      </c>
      <c r="J2811" s="16" t="s">
        <v>130</v>
      </c>
      <c r="N2811" s="136" t="s">
        <v>258</v>
      </c>
      <c r="O2811" s="137">
        <v>512</v>
      </c>
    </row>
    <row r="2812" spans="1:15" ht="15" customHeight="1">
      <c r="A2812" s="15" t="str">
        <f t="shared" si="56"/>
        <v>N</v>
      </c>
      <c r="B2812" s="35"/>
      <c r="C2812" s="38" t="s">
        <v>1386</v>
      </c>
      <c r="D2812" s="38" t="s">
        <v>6120</v>
      </c>
      <c r="E2812" s="38"/>
      <c r="F2812" s="38" t="s">
        <v>6121</v>
      </c>
      <c r="G2812" s="38"/>
      <c r="H2812" s="38"/>
      <c r="I2812" s="44">
        <v>4.38</v>
      </c>
      <c r="J2812" s="16" t="s">
        <v>130</v>
      </c>
      <c r="N2812" s="136" t="s">
        <v>259</v>
      </c>
      <c r="O2812" s="137">
        <v>513</v>
      </c>
    </row>
    <row r="2813" spans="1:15" ht="15" customHeight="1">
      <c r="A2813" s="15" t="str">
        <f t="shared" si="56"/>
        <v>N</v>
      </c>
      <c r="B2813" s="35"/>
      <c r="C2813" s="38" t="s">
        <v>1386</v>
      </c>
      <c r="D2813" s="38" t="s">
        <v>6122</v>
      </c>
      <c r="E2813" s="38"/>
      <c r="F2813" s="38" t="s">
        <v>6123</v>
      </c>
      <c r="G2813" s="38"/>
      <c r="H2813" s="38"/>
      <c r="I2813" s="44">
        <v>12.63</v>
      </c>
      <c r="J2813" s="16" t="s">
        <v>130</v>
      </c>
      <c r="N2813" s="136" t="s">
        <v>260</v>
      </c>
      <c r="O2813" s="137">
        <v>514</v>
      </c>
    </row>
    <row r="2814" spans="1:15" ht="15" customHeight="1">
      <c r="A2814" s="15" t="str">
        <f t="shared" si="56"/>
        <v>N</v>
      </c>
      <c r="B2814" s="35"/>
      <c r="C2814" s="38" t="s">
        <v>1386</v>
      </c>
      <c r="D2814" s="38" t="s">
        <v>10439</v>
      </c>
      <c r="E2814" s="38"/>
      <c r="F2814" s="38" t="s">
        <v>10440</v>
      </c>
      <c r="G2814" s="38"/>
      <c r="H2814" s="38"/>
      <c r="I2814" s="44">
        <v>13.58</v>
      </c>
      <c r="J2814" s="16" t="s">
        <v>130</v>
      </c>
      <c r="N2814" s="136" t="s">
        <v>261</v>
      </c>
      <c r="O2814" s="137">
        <v>515</v>
      </c>
    </row>
    <row r="2815" spans="1:15" ht="15" customHeight="1">
      <c r="A2815" s="15" t="str">
        <f t="shared" si="56"/>
        <v>N</v>
      </c>
      <c r="B2815" s="35"/>
      <c r="C2815" s="38" t="s">
        <v>1386</v>
      </c>
      <c r="D2815" s="38" t="s">
        <v>1623</v>
      </c>
      <c r="E2815" s="38"/>
      <c r="F2815" s="38" t="s">
        <v>1624</v>
      </c>
      <c r="G2815" s="38"/>
      <c r="H2815" s="38"/>
      <c r="I2815" s="44">
        <v>291.95</v>
      </c>
      <c r="J2815" s="16" t="s">
        <v>130</v>
      </c>
      <c r="N2815" s="136" t="s">
        <v>262</v>
      </c>
      <c r="O2815" s="137">
        <v>516</v>
      </c>
    </row>
    <row r="2816" spans="1:15" ht="15" customHeight="1">
      <c r="A2816" s="15" t="str">
        <f t="shared" si="56"/>
        <v>N</v>
      </c>
      <c r="B2816" s="35"/>
      <c r="C2816" s="38" t="s">
        <v>1386</v>
      </c>
      <c r="D2816" s="38" t="s">
        <v>10441</v>
      </c>
      <c r="E2816" s="38"/>
      <c r="F2816" s="38" t="s">
        <v>10442</v>
      </c>
      <c r="G2816" s="38"/>
      <c r="H2816" s="38"/>
      <c r="I2816" s="44">
        <v>1.94</v>
      </c>
      <c r="J2816" s="16" t="s">
        <v>130</v>
      </c>
      <c r="N2816" s="136" t="s">
        <v>263</v>
      </c>
      <c r="O2816" s="137">
        <v>517</v>
      </c>
    </row>
    <row r="2817" spans="1:15" ht="15" customHeight="1">
      <c r="A2817" s="15" t="str">
        <f t="shared" si="56"/>
        <v>N</v>
      </c>
      <c r="B2817" s="35"/>
      <c r="C2817" s="38" t="s">
        <v>1386</v>
      </c>
      <c r="D2817" s="38" t="s">
        <v>6124</v>
      </c>
      <c r="E2817" s="38"/>
      <c r="F2817" s="38" t="s">
        <v>6125</v>
      </c>
      <c r="G2817" s="38"/>
      <c r="H2817" s="38"/>
      <c r="I2817" s="44">
        <v>3.73</v>
      </c>
      <c r="J2817" s="16" t="s">
        <v>130</v>
      </c>
      <c r="N2817" s="136" t="s">
        <v>264</v>
      </c>
      <c r="O2817" s="137">
        <v>518</v>
      </c>
    </row>
    <row r="2818" spans="1:15" ht="15" customHeight="1">
      <c r="A2818" s="15" t="str">
        <f t="shared" si="56"/>
        <v>N</v>
      </c>
      <c r="B2818" s="35"/>
      <c r="C2818" s="38" t="s">
        <v>1386</v>
      </c>
      <c r="D2818" s="38" t="s">
        <v>6126</v>
      </c>
      <c r="E2818" s="38"/>
      <c r="F2818" s="38" t="s">
        <v>6127</v>
      </c>
      <c r="G2818" s="38"/>
      <c r="H2818" s="38"/>
      <c r="I2818" s="44">
        <v>1.68</v>
      </c>
      <c r="J2818" s="16" t="s">
        <v>130</v>
      </c>
      <c r="N2818" s="136" t="s">
        <v>265</v>
      </c>
      <c r="O2818" s="137">
        <v>519</v>
      </c>
    </row>
    <row r="2819" spans="1:15" ht="15" customHeight="1">
      <c r="A2819" s="15" t="str">
        <f t="shared" si="56"/>
        <v>N</v>
      </c>
      <c r="B2819" s="35"/>
      <c r="C2819" s="38" t="s">
        <v>1386</v>
      </c>
      <c r="D2819" s="38" t="s">
        <v>6128</v>
      </c>
      <c r="E2819" s="38"/>
      <c r="F2819" s="38" t="s">
        <v>6129</v>
      </c>
      <c r="G2819" s="38"/>
      <c r="H2819" s="38"/>
      <c r="I2819" s="44">
        <v>1.68</v>
      </c>
      <c r="J2819" s="16" t="s">
        <v>130</v>
      </c>
      <c r="N2819" s="136" t="s">
        <v>266</v>
      </c>
      <c r="O2819" s="137">
        <v>520</v>
      </c>
    </row>
    <row r="2820" spans="1:15" ht="15" customHeight="1">
      <c r="A2820" s="15" t="str">
        <f t="shared" si="56"/>
        <v>N</v>
      </c>
      <c r="B2820" s="35"/>
      <c r="C2820" s="38" t="s">
        <v>1386</v>
      </c>
      <c r="D2820" s="38" t="s">
        <v>6130</v>
      </c>
      <c r="E2820" s="38"/>
      <c r="F2820" s="38" t="s">
        <v>6131</v>
      </c>
      <c r="G2820" s="38"/>
      <c r="H2820" s="38"/>
      <c r="I2820" s="44">
        <v>1.95</v>
      </c>
      <c r="J2820" s="16" t="s">
        <v>130</v>
      </c>
      <c r="N2820" s="136" t="s">
        <v>267</v>
      </c>
      <c r="O2820" s="137">
        <v>521</v>
      </c>
    </row>
    <row r="2821" spans="1:15" ht="15" customHeight="1">
      <c r="A2821" s="15" t="str">
        <f t="shared" ref="A2821:A2884" si="57">IFERROR((VLOOKUP(J2821,N:O,2,0)),0)</f>
        <v>N</v>
      </c>
      <c r="B2821" s="35"/>
      <c r="C2821" s="38" t="s">
        <v>1386</v>
      </c>
      <c r="D2821" s="38" t="s">
        <v>6132</v>
      </c>
      <c r="E2821" s="38"/>
      <c r="F2821" s="38" t="s">
        <v>6133</v>
      </c>
      <c r="G2821" s="38"/>
      <c r="H2821" s="38"/>
      <c r="I2821" s="44">
        <v>2.62</v>
      </c>
      <c r="J2821" s="16" t="s">
        <v>130</v>
      </c>
      <c r="N2821" s="136" t="s">
        <v>268</v>
      </c>
      <c r="O2821" s="137">
        <v>522</v>
      </c>
    </row>
    <row r="2822" spans="1:15" ht="15" customHeight="1">
      <c r="A2822" s="15" t="str">
        <f t="shared" si="57"/>
        <v>N</v>
      </c>
      <c r="B2822" s="35"/>
      <c r="C2822" s="38" t="s">
        <v>1386</v>
      </c>
      <c r="D2822" s="38" t="s">
        <v>6134</v>
      </c>
      <c r="E2822" s="38"/>
      <c r="F2822" s="38" t="s">
        <v>6135</v>
      </c>
      <c r="G2822" s="38"/>
      <c r="H2822" s="38"/>
      <c r="I2822" s="44">
        <v>3.52</v>
      </c>
      <c r="J2822" s="16" t="s">
        <v>130</v>
      </c>
      <c r="N2822" s="136" t="s">
        <v>269</v>
      </c>
      <c r="O2822" s="137">
        <v>523</v>
      </c>
    </row>
    <row r="2823" spans="1:15" ht="15" customHeight="1">
      <c r="A2823" s="15" t="str">
        <f t="shared" si="57"/>
        <v>N</v>
      </c>
      <c r="B2823" s="35"/>
      <c r="C2823" s="38" t="s">
        <v>1386</v>
      </c>
      <c r="D2823" s="38" t="s">
        <v>6136</v>
      </c>
      <c r="E2823" s="38"/>
      <c r="F2823" s="38" t="s">
        <v>6137</v>
      </c>
      <c r="G2823" s="38"/>
      <c r="H2823" s="38"/>
      <c r="I2823" s="44">
        <v>10.16</v>
      </c>
      <c r="J2823" s="16" t="s">
        <v>130</v>
      </c>
      <c r="N2823" s="136" t="s">
        <v>270</v>
      </c>
      <c r="O2823" s="137">
        <v>524</v>
      </c>
    </row>
    <row r="2824" spans="1:15" ht="15" customHeight="1">
      <c r="A2824" s="15" t="str">
        <f t="shared" si="57"/>
        <v>N</v>
      </c>
      <c r="B2824" s="35"/>
      <c r="C2824" s="38" t="s">
        <v>1386</v>
      </c>
      <c r="D2824" s="38" t="s">
        <v>6138</v>
      </c>
      <c r="E2824" s="38"/>
      <c r="F2824" s="38" t="s">
        <v>6139</v>
      </c>
      <c r="G2824" s="38"/>
      <c r="H2824" s="38"/>
      <c r="I2824" s="44">
        <v>-27.75</v>
      </c>
      <c r="J2824" s="16" t="s">
        <v>130</v>
      </c>
      <c r="N2824" s="136" t="s">
        <v>271</v>
      </c>
      <c r="O2824" s="137">
        <v>525</v>
      </c>
    </row>
    <row r="2825" spans="1:15" ht="15" customHeight="1">
      <c r="A2825" s="15" t="str">
        <f t="shared" si="57"/>
        <v>N</v>
      </c>
      <c r="B2825" s="35"/>
      <c r="C2825" s="38" t="s">
        <v>1386</v>
      </c>
      <c r="D2825" s="38" t="s">
        <v>10443</v>
      </c>
      <c r="E2825" s="38"/>
      <c r="F2825" s="38" t="s">
        <v>10444</v>
      </c>
      <c r="G2825" s="38"/>
      <c r="H2825" s="38"/>
      <c r="I2825" s="44">
        <v>16.8</v>
      </c>
      <c r="J2825" s="16" t="s">
        <v>130</v>
      </c>
      <c r="N2825" s="136" t="s">
        <v>272</v>
      </c>
      <c r="O2825" s="137">
        <v>526</v>
      </c>
    </row>
    <row r="2826" spans="1:15" ht="15" customHeight="1">
      <c r="A2826" s="15" t="str">
        <f t="shared" si="57"/>
        <v>N</v>
      </c>
      <c r="B2826" s="35"/>
      <c r="C2826" s="38" t="s">
        <v>1386</v>
      </c>
      <c r="D2826" s="38" t="s">
        <v>6140</v>
      </c>
      <c r="E2826" s="38"/>
      <c r="F2826" s="38" t="s">
        <v>6141</v>
      </c>
      <c r="G2826" s="38"/>
      <c r="H2826" s="38"/>
      <c r="I2826" s="44">
        <v>16.899999999999999</v>
      </c>
      <c r="J2826" s="16" t="s">
        <v>130</v>
      </c>
      <c r="N2826" s="136" t="s">
        <v>273</v>
      </c>
      <c r="O2826" s="137">
        <v>527</v>
      </c>
    </row>
    <row r="2827" spans="1:15" ht="15" customHeight="1">
      <c r="A2827" s="15" t="str">
        <f t="shared" si="57"/>
        <v>N</v>
      </c>
      <c r="B2827" s="35"/>
      <c r="C2827" s="38" t="s">
        <v>1386</v>
      </c>
      <c r="D2827" s="38" t="s">
        <v>10445</v>
      </c>
      <c r="E2827" s="38"/>
      <c r="F2827" s="38" t="s">
        <v>10446</v>
      </c>
      <c r="G2827" s="38"/>
      <c r="H2827" s="38"/>
      <c r="I2827" s="44">
        <v>16.93</v>
      </c>
      <c r="J2827" s="16" t="s">
        <v>130</v>
      </c>
      <c r="N2827" s="136" t="s">
        <v>274</v>
      </c>
      <c r="O2827" s="137">
        <v>528</v>
      </c>
    </row>
    <row r="2828" spans="1:15" ht="15" customHeight="1">
      <c r="A2828" s="15" t="str">
        <f t="shared" si="57"/>
        <v>N</v>
      </c>
      <c r="B2828" s="35"/>
      <c r="C2828" s="38" t="s">
        <v>1386</v>
      </c>
      <c r="D2828" s="38" t="s">
        <v>6142</v>
      </c>
      <c r="E2828" s="38"/>
      <c r="F2828" s="38" t="s">
        <v>6143</v>
      </c>
      <c r="G2828" s="38"/>
      <c r="H2828" s="38"/>
      <c r="I2828" s="44">
        <v>15.19</v>
      </c>
      <c r="J2828" s="16" t="s">
        <v>130</v>
      </c>
      <c r="N2828" s="136" t="s">
        <v>275</v>
      </c>
      <c r="O2828" s="137">
        <v>529</v>
      </c>
    </row>
    <row r="2829" spans="1:15" ht="15" customHeight="1">
      <c r="A2829" s="15" t="str">
        <f t="shared" si="57"/>
        <v>N</v>
      </c>
      <c r="B2829" s="35"/>
      <c r="C2829" s="38" t="s">
        <v>1386</v>
      </c>
      <c r="D2829" s="38" t="s">
        <v>6144</v>
      </c>
      <c r="E2829" s="38"/>
      <c r="F2829" s="38" t="s">
        <v>6145</v>
      </c>
      <c r="G2829" s="38"/>
      <c r="H2829" s="38"/>
      <c r="I2829" s="44">
        <v>1.94</v>
      </c>
      <c r="J2829" s="16" t="s">
        <v>130</v>
      </c>
      <c r="N2829" s="136" t="s">
        <v>276</v>
      </c>
      <c r="O2829" s="137">
        <v>530</v>
      </c>
    </row>
    <row r="2830" spans="1:15" ht="15" customHeight="1">
      <c r="A2830" s="15" t="str">
        <f t="shared" si="57"/>
        <v>N</v>
      </c>
      <c r="B2830" s="35"/>
      <c r="C2830" s="38" t="s">
        <v>1386</v>
      </c>
      <c r="D2830" s="38" t="s">
        <v>6146</v>
      </c>
      <c r="E2830" s="38"/>
      <c r="F2830" s="38" t="s">
        <v>6147</v>
      </c>
      <c r="G2830" s="38"/>
      <c r="H2830" s="38"/>
      <c r="I2830" s="44">
        <v>1.94</v>
      </c>
      <c r="J2830" s="16" t="s">
        <v>130</v>
      </c>
      <c r="N2830" s="138" t="s">
        <v>589</v>
      </c>
      <c r="O2830" s="139">
        <v>531</v>
      </c>
    </row>
    <row r="2831" spans="1:15" ht="15" customHeight="1">
      <c r="A2831" s="15" t="str">
        <f t="shared" si="57"/>
        <v>N</v>
      </c>
      <c r="B2831" s="35"/>
      <c r="C2831" s="38" t="s">
        <v>1386</v>
      </c>
      <c r="D2831" s="38" t="s">
        <v>10447</v>
      </c>
      <c r="E2831" s="38"/>
      <c r="F2831" s="38" t="s">
        <v>10448</v>
      </c>
      <c r="G2831" s="38"/>
      <c r="H2831" s="38"/>
      <c r="I2831" s="44">
        <v>22.51</v>
      </c>
      <c r="J2831" s="16" t="s">
        <v>130</v>
      </c>
      <c r="N2831" s="140" t="s">
        <v>277</v>
      </c>
      <c r="O2831" s="137">
        <v>532</v>
      </c>
    </row>
    <row r="2832" spans="1:15" ht="15" customHeight="1">
      <c r="A2832" s="15" t="str">
        <f t="shared" si="57"/>
        <v>N</v>
      </c>
      <c r="B2832" s="35"/>
      <c r="C2832" s="38" t="s">
        <v>1386</v>
      </c>
      <c r="D2832" s="38" t="s">
        <v>6148</v>
      </c>
      <c r="E2832" s="38"/>
      <c r="F2832" s="38" t="s">
        <v>6149</v>
      </c>
      <c r="G2832" s="38"/>
      <c r="H2832" s="38"/>
      <c r="I2832" s="44">
        <v>12.3</v>
      </c>
      <c r="J2832" s="16" t="s">
        <v>130</v>
      </c>
      <c r="N2832" s="136" t="s">
        <v>278</v>
      </c>
      <c r="O2832" s="137">
        <v>533</v>
      </c>
    </row>
    <row r="2833" spans="1:15" ht="15" customHeight="1">
      <c r="A2833" s="15" t="str">
        <f t="shared" si="57"/>
        <v>N</v>
      </c>
      <c r="B2833" s="35"/>
      <c r="C2833" s="38" t="s">
        <v>1386</v>
      </c>
      <c r="D2833" s="38" t="s">
        <v>6150</v>
      </c>
      <c r="E2833" s="38"/>
      <c r="F2833" s="38" t="s">
        <v>6151</v>
      </c>
      <c r="G2833" s="38"/>
      <c r="H2833" s="38"/>
      <c r="I2833" s="44">
        <v>3.04</v>
      </c>
      <c r="J2833" s="16" t="s">
        <v>130</v>
      </c>
      <c r="N2833" s="136" t="s">
        <v>279</v>
      </c>
      <c r="O2833" s="137">
        <v>534</v>
      </c>
    </row>
    <row r="2834" spans="1:15" ht="15" customHeight="1">
      <c r="A2834" s="15" t="str">
        <f t="shared" si="57"/>
        <v>N</v>
      </c>
      <c r="B2834" s="35"/>
      <c r="C2834" s="38" t="s">
        <v>1386</v>
      </c>
      <c r="D2834" s="38" t="s">
        <v>6152</v>
      </c>
      <c r="E2834" s="38"/>
      <c r="F2834" s="38" t="s">
        <v>6153</v>
      </c>
      <c r="G2834" s="38"/>
      <c r="H2834" s="38"/>
      <c r="I2834" s="44">
        <v>3.69</v>
      </c>
      <c r="J2834" s="16" t="s">
        <v>130</v>
      </c>
      <c r="N2834" s="136" t="s">
        <v>280</v>
      </c>
      <c r="O2834" s="137">
        <v>535</v>
      </c>
    </row>
    <row r="2835" spans="1:15" ht="15" customHeight="1">
      <c r="A2835" s="15" t="str">
        <f t="shared" si="57"/>
        <v>N</v>
      </c>
      <c r="B2835" s="35"/>
      <c r="C2835" s="38" t="s">
        <v>1386</v>
      </c>
      <c r="D2835" s="38" t="s">
        <v>10449</v>
      </c>
      <c r="E2835" s="38"/>
      <c r="F2835" s="38" t="s">
        <v>10450</v>
      </c>
      <c r="G2835" s="38"/>
      <c r="H2835" s="38"/>
      <c r="I2835" s="44">
        <v>5.77</v>
      </c>
      <c r="J2835" s="16" t="s">
        <v>130</v>
      </c>
      <c r="N2835" s="136" t="s">
        <v>281</v>
      </c>
      <c r="O2835" s="137">
        <v>536</v>
      </c>
    </row>
    <row r="2836" spans="1:15" ht="15" customHeight="1">
      <c r="A2836" s="15" t="str">
        <f t="shared" si="57"/>
        <v>N</v>
      </c>
      <c r="B2836" s="35"/>
      <c r="C2836" s="38" t="s">
        <v>1386</v>
      </c>
      <c r="D2836" s="38" t="s">
        <v>6154</v>
      </c>
      <c r="E2836" s="38"/>
      <c r="F2836" s="38" t="s">
        <v>6155</v>
      </c>
      <c r="G2836" s="38"/>
      <c r="H2836" s="38"/>
      <c r="I2836" s="44">
        <v>-2.74</v>
      </c>
      <c r="J2836" s="16" t="s">
        <v>130</v>
      </c>
      <c r="N2836" s="140" t="s">
        <v>282</v>
      </c>
      <c r="O2836" s="137">
        <v>537</v>
      </c>
    </row>
    <row r="2837" spans="1:15" ht="15" customHeight="1">
      <c r="A2837" s="15" t="str">
        <f t="shared" si="57"/>
        <v>N</v>
      </c>
      <c r="B2837" s="35"/>
      <c r="C2837" s="38" t="s">
        <v>1386</v>
      </c>
      <c r="D2837" s="38" t="s">
        <v>10451</v>
      </c>
      <c r="E2837" s="38"/>
      <c r="F2837" s="38" t="s">
        <v>10452</v>
      </c>
      <c r="G2837" s="38"/>
      <c r="H2837" s="38"/>
      <c r="I2837" s="44">
        <v>1.68</v>
      </c>
      <c r="J2837" s="16" t="s">
        <v>130</v>
      </c>
      <c r="N2837" s="140" t="s">
        <v>283</v>
      </c>
      <c r="O2837" s="137">
        <v>538</v>
      </c>
    </row>
    <row r="2838" spans="1:15" ht="15" customHeight="1">
      <c r="A2838" s="15" t="str">
        <f t="shared" si="57"/>
        <v>N</v>
      </c>
      <c r="B2838" s="35"/>
      <c r="C2838" s="38" t="s">
        <v>1386</v>
      </c>
      <c r="D2838" s="38" t="s">
        <v>6156</v>
      </c>
      <c r="E2838" s="38"/>
      <c r="F2838" s="38" t="s">
        <v>6157</v>
      </c>
      <c r="G2838" s="38"/>
      <c r="H2838" s="38"/>
      <c r="I2838" s="44">
        <v>1.41</v>
      </c>
      <c r="J2838" s="16" t="s">
        <v>130</v>
      </c>
      <c r="N2838" s="136" t="s">
        <v>284</v>
      </c>
      <c r="O2838" s="137">
        <v>539</v>
      </c>
    </row>
    <row r="2839" spans="1:15" ht="15" customHeight="1">
      <c r="A2839" s="15" t="str">
        <f t="shared" si="57"/>
        <v>N</v>
      </c>
      <c r="B2839" s="35"/>
      <c r="C2839" s="38" t="s">
        <v>1386</v>
      </c>
      <c r="D2839" s="38" t="s">
        <v>6158</v>
      </c>
      <c r="E2839" s="38"/>
      <c r="F2839" s="38" t="s">
        <v>6159</v>
      </c>
      <c r="G2839" s="38"/>
      <c r="H2839" s="38"/>
      <c r="I2839" s="44">
        <v>11.78</v>
      </c>
      <c r="J2839" s="16" t="s">
        <v>130</v>
      </c>
      <c r="N2839" s="136" t="s">
        <v>285</v>
      </c>
      <c r="O2839" s="137">
        <v>540</v>
      </c>
    </row>
    <row r="2840" spans="1:15" ht="15" customHeight="1">
      <c r="A2840" s="15" t="str">
        <f t="shared" si="57"/>
        <v>N</v>
      </c>
      <c r="B2840" s="35"/>
      <c r="C2840" s="38" t="s">
        <v>1386</v>
      </c>
      <c r="D2840" s="38" t="s">
        <v>6160</v>
      </c>
      <c r="E2840" s="38"/>
      <c r="F2840" s="38" t="s">
        <v>6161</v>
      </c>
      <c r="G2840" s="38"/>
      <c r="H2840" s="38"/>
      <c r="I2840" s="44">
        <v>972.33</v>
      </c>
      <c r="J2840" s="16" t="s">
        <v>130</v>
      </c>
      <c r="N2840" s="136" t="s">
        <v>286</v>
      </c>
      <c r="O2840" s="137">
        <v>541</v>
      </c>
    </row>
    <row r="2841" spans="1:15" ht="15" customHeight="1">
      <c r="A2841" s="15" t="str">
        <f t="shared" si="57"/>
        <v>N</v>
      </c>
      <c r="B2841" s="35"/>
      <c r="C2841" s="38" t="s">
        <v>1386</v>
      </c>
      <c r="D2841" s="38" t="s">
        <v>6162</v>
      </c>
      <c r="E2841" s="38"/>
      <c r="F2841" s="38" t="s">
        <v>6163</v>
      </c>
      <c r="G2841" s="38"/>
      <c r="H2841" s="38"/>
      <c r="I2841" s="44">
        <v>46.19</v>
      </c>
      <c r="J2841" s="16" t="s">
        <v>130</v>
      </c>
      <c r="N2841" s="136" t="s">
        <v>287</v>
      </c>
      <c r="O2841" s="137">
        <v>542</v>
      </c>
    </row>
    <row r="2842" spans="1:15" ht="15" customHeight="1">
      <c r="A2842" s="15" t="str">
        <f t="shared" si="57"/>
        <v>N</v>
      </c>
      <c r="B2842" s="35"/>
      <c r="C2842" s="38" t="s">
        <v>1386</v>
      </c>
      <c r="D2842" s="38" t="s">
        <v>6164</v>
      </c>
      <c r="E2842" s="38"/>
      <c r="F2842" s="38" t="s">
        <v>6165</v>
      </c>
      <c r="G2842" s="38"/>
      <c r="H2842" s="38"/>
      <c r="I2842" s="44">
        <v>17.329999999999998</v>
      </c>
      <c r="J2842" s="16" t="s">
        <v>130</v>
      </c>
      <c r="N2842" s="141" t="s">
        <v>288</v>
      </c>
      <c r="O2842" s="142">
        <v>543</v>
      </c>
    </row>
    <row r="2843" spans="1:15" ht="15" customHeight="1">
      <c r="A2843" s="15" t="str">
        <f t="shared" si="57"/>
        <v>N</v>
      </c>
      <c r="B2843" s="35"/>
      <c r="C2843" s="38" t="s">
        <v>1386</v>
      </c>
      <c r="D2843" s="38" t="s">
        <v>6166</v>
      </c>
      <c r="E2843" s="38"/>
      <c r="F2843" s="38" t="s">
        <v>6167</v>
      </c>
      <c r="G2843" s="38"/>
      <c r="H2843" s="38"/>
      <c r="I2843" s="44">
        <v>52.88</v>
      </c>
      <c r="J2843" s="16" t="s">
        <v>130</v>
      </c>
      <c r="N2843" s="136" t="s">
        <v>289</v>
      </c>
      <c r="O2843" s="137">
        <v>544</v>
      </c>
    </row>
    <row r="2844" spans="1:15" ht="15" customHeight="1">
      <c r="A2844" s="15" t="str">
        <f t="shared" si="57"/>
        <v>N</v>
      </c>
      <c r="B2844" s="35"/>
      <c r="C2844" s="38" t="s">
        <v>1386</v>
      </c>
      <c r="D2844" s="38" t="s">
        <v>6168</v>
      </c>
      <c r="E2844" s="38"/>
      <c r="F2844" s="38" t="s">
        <v>6169</v>
      </c>
      <c r="G2844" s="38"/>
      <c r="H2844" s="38"/>
      <c r="I2844" s="44">
        <v>14.99</v>
      </c>
      <c r="J2844" s="16" t="s">
        <v>130</v>
      </c>
      <c r="N2844" s="136" t="s">
        <v>290</v>
      </c>
      <c r="O2844" s="137">
        <v>545</v>
      </c>
    </row>
    <row r="2845" spans="1:15" ht="15" customHeight="1">
      <c r="A2845" s="15" t="str">
        <f t="shared" si="57"/>
        <v>N</v>
      </c>
      <c r="B2845" s="35"/>
      <c r="C2845" s="38" t="s">
        <v>1386</v>
      </c>
      <c r="D2845" s="38" t="s">
        <v>6170</v>
      </c>
      <c r="E2845" s="38"/>
      <c r="F2845" s="38" t="s">
        <v>6171</v>
      </c>
      <c r="G2845" s="38"/>
      <c r="H2845" s="38"/>
      <c r="I2845" s="44">
        <v>3.36</v>
      </c>
      <c r="J2845" s="16" t="s">
        <v>130</v>
      </c>
      <c r="N2845" s="136" t="s">
        <v>291</v>
      </c>
      <c r="O2845" s="137">
        <v>546</v>
      </c>
    </row>
    <row r="2846" spans="1:15" ht="15" customHeight="1">
      <c r="A2846" s="15" t="str">
        <f t="shared" si="57"/>
        <v>N</v>
      </c>
      <c r="B2846" s="35"/>
      <c r="C2846" s="38" t="s">
        <v>1386</v>
      </c>
      <c r="D2846" s="38" t="s">
        <v>6172</v>
      </c>
      <c r="E2846" s="38"/>
      <c r="F2846" s="38" t="s">
        <v>6173</v>
      </c>
      <c r="G2846" s="38"/>
      <c r="H2846" s="38"/>
      <c r="I2846" s="44">
        <v>2.42</v>
      </c>
      <c r="J2846" s="16" t="s">
        <v>130</v>
      </c>
      <c r="N2846" s="136" t="s">
        <v>292</v>
      </c>
      <c r="O2846" s="137">
        <v>547</v>
      </c>
    </row>
    <row r="2847" spans="1:15" ht="15" customHeight="1">
      <c r="A2847" s="15" t="str">
        <f t="shared" si="57"/>
        <v>N</v>
      </c>
      <c r="B2847" s="35"/>
      <c r="C2847" s="38" t="s">
        <v>1386</v>
      </c>
      <c r="D2847" s="38" t="s">
        <v>6174</v>
      </c>
      <c r="E2847" s="38"/>
      <c r="F2847" s="38" t="s">
        <v>6175</v>
      </c>
      <c r="G2847" s="38"/>
      <c r="H2847" s="38"/>
      <c r="I2847" s="44">
        <v>8.3800000000000008</v>
      </c>
      <c r="J2847" s="16" t="s">
        <v>130</v>
      </c>
      <c r="N2847" s="136" t="s">
        <v>293</v>
      </c>
      <c r="O2847" s="137">
        <v>548</v>
      </c>
    </row>
    <row r="2848" spans="1:15" ht="15" customHeight="1">
      <c r="A2848" s="15" t="str">
        <f t="shared" si="57"/>
        <v>N</v>
      </c>
      <c r="B2848" s="35"/>
      <c r="C2848" s="38" t="s">
        <v>1386</v>
      </c>
      <c r="D2848" s="38" t="s">
        <v>6176</v>
      </c>
      <c r="E2848" s="38"/>
      <c r="F2848" s="38" t="s">
        <v>6177</v>
      </c>
      <c r="G2848" s="38"/>
      <c r="H2848" s="38"/>
      <c r="I2848" s="44">
        <v>1.69</v>
      </c>
      <c r="J2848" s="16" t="s">
        <v>130</v>
      </c>
      <c r="N2848" s="136" t="s">
        <v>294</v>
      </c>
      <c r="O2848" s="137">
        <v>549</v>
      </c>
    </row>
    <row r="2849" spans="1:15" ht="15" customHeight="1">
      <c r="A2849" s="15" t="str">
        <f t="shared" si="57"/>
        <v>N</v>
      </c>
      <c r="B2849" s="35"/>
      <c r="C2849" s="38" t="s">
        <v>1386</v>
      </c>
      <c r="D2849" s="38" t="s">
        <v>6178</v>
      </c>
      <c r="E2849" s="38"/>
      <c r="F2849" s="38" t="s">
        <v>6179</v>
      </c>
      <c r="G2849" s="38"/>
      <c r="H2849" s="38"/>
      <c r="I2849" s="44">
        <v>1.68</v>
      </c>
      <c r="J2849" s="16" t="s">
        <v>130</v>
      </c>
      <c r="N2849" s="136" t="s">
        <v>295</v>
      </c>
      <c r="O2849" s="137">
        <v>553</v>
      </c>
    </row>
    <row r="2850" spans="1:15" ht="15" customHeight="1">
      <c r="A2850" s="15" t="str">
        <f t="shared" si="57"/>
        <v>N</v>
      </c>
      <c r="B2850" s="35"/>
      <c r="C2850" s="38" t="s">
        <v>1386</v>
      </c>
      <c r="D2850" s="38" t="s">
        <v>6180</v>
      </c>
      <c r="E2850" s="38"/>
      <c r="F2850" s="38" t="s">
        <v>6181</v>
      </c>
      <c r="G2850" s="38"/>
      <c r="H2850" s="38"/>
      <c r="I2850" s="44">
        <v>2.02</v>
      </c>
      <c r="J2850" s="16" t="s">
        <v>130</v>
      </c>
      <c r="N2850" s="136" t="s">
        <v>296</v>
      </c>
      <c r="O2850" s="137">
        <v>554</v>
      </c>
    </row>
    <row r="2851" spans="1:15" ht="15" customHeight="1">
      <c r="A2851" s="15" t="str">
        <f t="shared" si="57"/>
        <v>N</v>
      </c>
      <c r="B2851" s="35"/>
      <c r="C2851" s="38" t="s">
        <v>1386</v>
      </c>
      <c r="D2851" s="38" t="s">
        <v>6182</v>
      </c>
      <c r="E2851" s="38"/>
      <c r="F2851" s="38" t="s">
        <v>6183</v>
      </c>
      <c r="G2851" s="38"/>
      <c r="H2851" s="38"/>
      <c r="I2851" s="44">
        <v>-4.84</v>
      </c>
      <c r="J2851" s="16" t="s">
        <v>130</v>
      </c>
      <c r="N2851" s="136" t="s">
        <v>297</v>
      </c>
      <c r="O2851" s="137">
        <v>555</v>
      </c>
    </row>
    <row r="2852" spans="1:15" ht="15" customHeight="1">
      <c r="A2852" s="15" t="str">
        <f t="shared" si="57"/>
        <v>N</v>
      </c>
      <c r="B2852" s="35"/>
      <c r="C2852" s="38" t="s">
        <v>1386</v>
      </c>
      <c r="D2852" s="38" t="s">
        <v>6184</v>
      </c>
      <c r="E2852" s="38"/>
      <c r="F2852" s="38" t="s">
        <v>6185</v>
      </c>
      <c r="G2852" s="38"/>
      <c r="H2852" s="38"/>
      <c r="I2852" s="44">
        <v>1.22</v>
      </c>
      <c r="J2852" s="16" t="s">
        <v>130</v>
      </c>
      <c r="N2852" s="136" t="s">
        <v>298</v>
      </c>
      <c r="O2852" s="137">
        <v>556</v>
      </c>
    </row>
    <row r="2853" spans="1:15" ht="15" customHeight="1">
      <c r="A2853" s="15" t="str">
        <f t="shared" si="57"/>
        <v>N</v>
      </c>
      <c r="B2853" s="35"/>
      <c r="C2853" s="38" t="s">
        <v>1386</v>
      </c>
      <c r="D2853" s="38" t="s">
        <v>10453</v>
      </c>
      <c r="E2853" s="38"/>
      <c r="F2853" s="38" t="s">
        <v>10454</v>
      </c>
      <c r="G2853" s="38"/>
      <c r="H2853" s="38"/>
      <c r="I2853" s="44">
        <v>2.09</v>
      </c>
      <c r="J2853" s="16" t="s">
        <v>130</v>
      </c>
      <c r="N2853" s="141" t="s">
        <v>299</v>
      </c>
      <c r="O2853" s="137">
        <v>557</v>
      </c>
    </row>
    <row r="2854" spans="1:15" ht="15" customHeight="1">
      <c r="A2854" s="15" t="str">
        <f t="shared" si="57"/>
        <v>N</v>
      </c>
      <c r="B2854" s="35"/>
      <c r="C2854" s="38" t="s">
        <v>1386</v>
      </c>
      <c r="D2854" s="38" t="s">
        <v>6186</v>
      </c>
      <c r="E2854" s="38"/>
      <c r="F2854" s="38" t="s">
        <v>6187</v>
      </c>
      <c r="G2854" s="38"/>
      <c r="H2854" s="38"/>
      <c r="I2854" s="44">
        <v>6.45</v>
      </c>
      <c r="J2854" s="16" t="s">
        <v>130</v>
      </c>
      <c r="N2854" s="141" t="s">
        <v>300</v>
      </c>
      <c r="O2854" s="137">
        <v>558</v>
      </c>
    </row>
    <row r="2855" spans="1:15" ht="15" customHeight="1">
      <c r="A2855" s="15" t="str">
        <f t="shared" si="57"/>
        <v>N</v>
      </c>
      <c r="B2855" s="35"/>
      <c r="C2855" s="38" t="s">
        <v>1386</v>
      </c>
      <c r="D2855" s="38" t="s">
        <v>6188</v>
      </c>
      <c r="E2855" s="38"/>
      <c r="F2855" s="38" t="s">
        <v>6189</v>
      </c>
      <c r="G2855" s="38"/>
      <c r="H2855" s="38"/>
      <c r="I2855" s="44">
        <v>2.21</v>
      </c>
      <c r="J2855" s="16" t="s">
        <v>130</v>
      </c>
      <c r="N2855" s="136" t="s">
        <v>301</v>
      </c>
      <c r="O2855" s="137">
        <v>559</v>
      </c>
    </row>
    <row r="2856" spans="1:15" ht="15" customHeight="1">
      <c r="A2856" s="15" t="str">
        <f t="shared" si="57"/>
        <v>N</v>
      </c>
      <c r="B2856" s="35"/>
      <c r="C2856" s="38" t="s">
        <v>1386</v>
      </c>
      <c r="D2856" s="38" t="s">
        <v>6190</v>
      </c>
      <c r="E2856" s="38"/>
      <c r="F2856" s="38" t="s">
        <v>6191</v>
      </c>
      <c r="G2856" s="38"/>
      <c r="H2856" s="38"/>
      <c r="I2856" s="44">
        <v>8.27</v>
      </c>
      <c r="J2856" s="16" t="s">
        <v>130</v>
      </c>
      <c r="N2856" s="136" t="s">
        <v>302</v>
      </c>
      <c r="O2856" s="137">
        <v>560</v>
      </c>
    </row>
    <row r="2857" spans="1:15" ht="15" customHeight="1">
      <c r="A2857" s="15" t="str">
        <f t="shared" si="57"/>
        <v>N</v>
      </c>
      <c r="B2857" s="35"/>
      <c r="C2857" s="38" t="s">
        <v>1386</v>
      </c>
      <c r="D2857" s="38" t="s">
        <v>6192</v>
      </c>
      <c r="E2857" s="38"/>
      <c r="F2857" s="38" t="s">
        <v>6193</v>
      </c>
      <c r="G2857" s="38"/>
      <c r="H2857" s="38"/>
      <c r="I2857" s="44">
        <v>-61.54</v>
      </c>
      <c r="J2857" s="16" t="s">
        <v>130</v>
      </c>
      <c r="N2857" s="136" t="s">
        <v>303</v>
      </c>
      <c r="O2857" s="137">
        <v>561</v>
      </c>
    </row>
    <row r="2858" spans="1:15" ht="15" customHeight="1">
      <c r="A2858" s="15" t="str">
        <f t="shared" si="57"/>
        <v>N</v>
      </c>
      <c r="B2858" s="35"/>
      <c r="C2858" s="38" t="s">
        <v>1386</v>
      </c>
      <c r="D2858" s="38" t="s">
        <v>6194</v>
      </c>
      <c r="E2858" s="38"/>
      <c r="F2858" s="38" t="s">
        <v>6195</v>
      </c>
      <c r="G2858" s="38"/>
      <c r="H2858" s="38"/>
      <c r="I2858" s="44">
        <v>7.52</v>
      </c>
      <c r="J2858" s="16" t="s">
        <v>130</v>
      </c>
      <c r="N2858" s="136" t="s">
        <v>304</v>
      </c>
      <c r="O2858" s="137">
        <v>562</v>
      </c>
    </row>
    <row r="2859" spans="1:15" ht="15" customHeight="1">
      <c r="A2859" s="15" t="str">
        <f t="shared" si="57"/>
        <v>N</v>
      </c>
      <c r="B2859" s="35"/>
      <c r="C2859" s="38" t="s">
        <v>1386</v>
      </c>
      <c r="D2859" s="38" t="s">
        <v>6196</v>
      </c>
      <c r="E2859" s="38"/>
      <c r="F2859" s="38" t="s">
        <v>6197</v>
      </c>
      <c r="G2859" s="38"/>
      <c r="H2859" s="38"/>
      <c r="I2859" s="44">
        <v>15.54</v>
      </c>
      <c r="J2859" s="16" t="s">
        <v>130</v>
      </c>
      <c r="N2859" s="140" t="s">
        <v>305</v>
      </c>
      <c r="O2859" s="137">
        <v>563</v>
      </c>
    </row>
    <row r="2860" spans="1:15" ht="15" customHeight="1">
      <c r="A2860" s="15" t="str">
        <f t="shared" si="57"/>
        <v>N</v>
      </c>
      <c r="B2860" s="35"/>
      <c r="C2860" s="38" t="s">
        <v>1386</v>
      </c>
      <c r="D2860" s="38" t="s">
        <v>10455</v>
      </c>
      <c r="E2860" s="38"/>
      <c r="F2860" s="38" t="s">
        <v>10456</v>
      </c>
      <c r="G2860" s="38"/>
      <c r="H2860" s="38"/>
      <c r="I2860" s="44">
        <v>10.039999999999999</v>
      </c>
      <c r="J2860" s="16" t="s">
        <v>130</v>
      </c>
      <c r="N2860" s="140" t="s">
        <v>306</v>
      </c>
      <c r="O2860" s="137">
        <v>564</v>
      </c>
    </row>
    <row r="2861" spans="1:15" ht="15" customHeight="1">
      <c r="A2861" s="15" t="str">
        <f t="shared" si="57"/>
        <v>N</v>
      </c>
      <c r="B2861" s="35"/>
      <c r="C2861" s="38" t="s">
        <v>1386</v>
      </c>
      <c r="D2861" s="38" t="s">
        <v>6198</v>
      </c>
      <c r="E2861" s="38"/>
      <c r="F2861" s="38" t="s">
        <v>6199</v>
      </c>
      <c r="G2861" s="38"/>
      <c r="H2861" s="38"/>
      <c r="I2861" s="44">
        <v>3</v>
      </c>
      <c r="J2861" s="16" t="s">
        <v>130</v>
      </c>
      <c r="N2861" s="140" t="s">
        <v>307</v>
      </c>
      <c r="O2861" s="137">
        <v>565</v>
      </c>
    </row>
    <row r="2862" spans="1:15" ht="15" customHeight="1">
      <c r="A2862" s="15" t="str">
        <f t="shared" si="57"/>
        <v>N</v>
      </c>
      <c r="B2862" s="35"/>
      <c r="C2862" s="38" t="s">
        <v>1386</v>
      </c>
      <c r="D2862" s="38" t="s">
        <v>6200</v>
      </c>
      <c r="E2862" s="38"/>
      <c r="F2862" s="38" t="s">
        <v>6201</v>
      </c>
      <c r="G2862" s="38"/>
      <c r="H2862" s="38"/>
      <c r="I2862" s="44">
        <v>18.82</v>
      </c>
      <c r="J2862" s="16" t="s">
        <v>130</v>
      </c>
      <c r="N2862" s="140" t="s">
        <v>308</v>
      </c>
      <c r="O2862" s="137">
        <v>566</v>
      </c>
    </row>
    <row r="2863" spans="1:15" ht="15" customHeight="1">
      <c r="A2863" s="15" t="str">
        <f t="shared" si="57"/>
        <v>N</v>
      </c>
      <c r="B2863" s="35"/>
      <c r="C2863" s="38" t="s">
        <v>1386</v>
      </c>
      <c r="D2863" s="38" t="s">
        <v>10457</v>
      </c>
      <c r="E2863" s="38"/>
      <c r="F2863" s="38" t="s">
        <v>10458</v>
      </c>
      <c r="G2863" s="38"/>
      <c r="H2863" s="38"/>
      <c r="I2863" s="44">
        <v>10.08</v>
      </c>
      <c r="J2863" s="16" t="s">
        <v>130</v>
      </c>
      <c r="N2863" s="136" t="s">
        <v>309</v>
      </c>
      <c r="O2863" s="137">
        <v>567</v>
      </c>
    </row>
    <row r="2864" spans="1:15" ht="15" customHeight="1">
      <c r="A2864" s="15" t="str">
        <f t="shared" si="57"/>
        <v>N</v>
      </c>
      <c r="B2864" s="35"/>
      <c r="C2864" s="38" t="s">
        <v>1386</v>
      </c>
      <c r="D2864" s="38" t="s">
        <v>6202</v>
      </c>
      <c r="E2864" s="38"/>
      <c r="F2864" s="38" t="s">
        <v>6203</v>
      </c>
      <c r="G2864" s="38"/>
      <c r="H2864" s="38"/>
      <c r="I2864" s="44">
        <v>63.78</v>
      </c>
      <c r="J2864" s="16" t="s">
        <v>130</v>
      </c>
      <c r="N2864" s="140" t="s">
        <v>310</v>
      </c>
      <c r="O2864" s="137">
        <v>568</v>
      </c>
    </row>
    <row r="2865" spans="1:15" ht="15" customHeight="1">
      <c r="A2865" s="15" t="str">
        <f t="shared" si="57"/>
        <v>N</v>
      </c>
      <c r="B2865" s="35"/>
      <c r="C2865" s="38" t="s">
        <v>1386</v>
      </c>
      <c r="D2865" s="38" t="s">
        <v>6204</v>
      </c>
      <c r="E2865" s="38"/>
      <c r="F2865" s="38" t="s">
        <v>6205</v>
      </c>
      <c r="G2865" s="38"/>
      <c r="H2865" s="38"/>
      <c r="I2865" s="44">
        <v>3.68</v>
      </c>
      <c r="J2865" s="16" t="s">
        <v>130</v>
      </c>
      <c r="N2865" s="136" t="s">
        <v>311</v>
      </c>
      <c r="O2865" s="137">
        <v>569</v>
      </c>
    </row>
    <row r="2866" spans="1:15" ht="15" customHeight="1">
      <c r="A2866" s="15" t="str">
        <f t="shared" si="57"/>
        <v>N</v>
      </c>
      <c r="B2866" s="35"/>
      <c r="C2866" s="38" t="s">
        <v>1386</v>
      </c>
      <c r="D2866" s="38" t="s">
        <v>6206</v>
      </c>
      <c r="E2866" s="38"/>
      <c r="F2866" s="38" t="s">
        <v>6207</v>
      </c>
      <c r="G2866" s="38"/>
      <c r="H2866" s="38"/>
      <c r="I2866" s="44">
        <v>12.25</v>
      </c>
      <c r="J2866" s="16" t="s">
        <v>130</v>
      </c>
      <c r="N2866" s="136" t="s">
        <v>312</v>
      </c>
      <c r="O2866" s="137">
        <v>570</v>
      </c>
    </row>
    <row r="2867" spans="1:15" ht="15" customHeight="1">
      <c r="A2867" s="15" t="str">
        <f t="shared" si="57"/>
        <v>N</v>
      </c>
      <c r="B2867" s="35"/>
      <c r="C2867" s="38" t="s">
        <v>1386</v>
      </c>
      <c r="D2867" s="38" t="s">
        <v>6208</v>
      </c>
      <c r="E2867" s="38"/>
      <c r="F2867" s="38" t="s">
        <v>6209</v>
      </c>
      <c r="G2867" s="38"/>
      <c r="H2867" s="38"/>
      <c r="I2867" s="44">
        <v>1.76</v>
      </c>
      <c r="J2867" s="16" t="s">
        <v>130</v>
      </c>
      <c r="N2867" s="136" t="s">
        <v>313</v>
      </c>
      <c r="O2867" s="137">
        <v>571</v>
      </c>
    </row>
    <row r="2868" spans="1:15" ht="15" customHeight="1">
      <c r="A2868" s="15" t="str">
        <f t="shared" si="57"/>
        <v>N</v>
      </c>
      <c r="B2868" s="35"/>
      <c r="C2868" s="38" t="s">
        <v>1386</v>
      </c>
      <c r="D2868" s="38" t="s">
        <v>10459</v>
      </c>
      <c r="E2868" s="38"/>
      <c r="F2868" s="38" t="s">
        <v>10460</v>
      </c>
      <c r="G2868" s="38"/>
      <c r="H2868" s="38"/>
      <c r="I2868" s="44">
        <v>6.22</v>
      </c>
      <c r="J2868" s="16" t="s">
        <v>130</v>
      </c>
      <c r="N2868" s="136" t="s">
        <v>314</v>
      </c>
      <c r="O2868" s="137">
        <v>572</v>
      </c>
    </row>
    <row r="2869" spans="1:15" ht="15" customHeight="1">
      <c r="A2869" s="15" t="str">
        <f t="shared" si="57"/>
        <v>N</v>
      </c>
      <c r="B2869" s="35"/>
      <c r="C2869" s="38" t="s">
        <v>1386</v>
      </c>
      <c r="D2869" s="38" t="s">
        <v>10461</v>
      </c>
      <c r="E2869" s="38"/>
      <c r="F2869" s="38" t="s">
        <v>10462</v>
      </c>
      <c r="G2869" s="38"/>
      <c r="H2869" s="38"/>
      <c r="I2869" s="44">
        <v>6.89</v>
      </c>
      <c r="J2869" s="16" t="s">
        <v>130</v>
      </c>
      <c r="N2869" s="136" t="s">
        <v>315</v>
      </c>
      <c r="O2869" s="137">
        <v>573</v>
      </c>
    </row>
    <row r="2870" spans="1:15" ht="15" customHeight="1">
      <c r="A2870" s="15" t="str">
        <f t="shared" si="57"/>
        <v>N</v>
      </c>
      <c r="B2870" s="35"/>
      <c r="C2870" s="38" t="s">
        <v>1386</v>
      </c>
      <c r="D2870" s="38" t="s">
        <v>10463</v>
      </c>
      <c r="E2870" s="38"/>
      <c r="F2870" s="38" t="s">
        <v>10464</v>
      </c>
      <c r="G2870" s="38"/>
      <c r="H2870" s="38"/>
      <c r="I2870" s="44">
        <v>15.88</v>
      </c>
      <c r="J2870" s="16" t="s">
        <v>130</v>
      </c>
      <c r="N2870" s="136" t="s">
        <v>316</v>
      </c>
      <c r="O2870" s="137">
        <v>574</v>
      </c>
    </row>
    <row r="2871" spans="1:15" ht="15" customHeight="1">
      <c r="A2871" s="15" t="str">
        <f t="shared" si="57"/>
        <v>N</v>
      </c>
      <c r="B2871" s="35"/>
      <c r="C2871" s="38" t="s">
        <v>1386</v>
      </c>
      <c r="D2871" s="38" t="s">
        <v>10465</v>
      </c>
      <c r="E2871" s="38"/>
      <c r="F2871" s="38" t="s">
        <v>10466</v>
      </c>
      <c r="G2871" s="38"/>
      <c r="H2871" s="38"/>
      <c r="I2871" s="44">
        <v>4.21</v>
      </c>
      <c r="J2871" s="16" t="s">
        <v>130</v>
      </c>
      <c r="N2871" s="136" t="s">
        <v>317</v>
      </c>
      <c r="O2871" s="137">
        <v>575</v>
      </c>
    </row>
    <row r="2872" spans="1:15" ht="15" customHeight="1">
      <c r="A2872" s="15" t="str">
        <f t="shared" si="57"/>
        <v>N</v>
      </c>
      <c r="B2872" s="35"/>
      <c r="C2872" s="38" t="s">
        <v>1386</v>
      </c>
      <c r="D2872" s="38" t="s">
        <v>10467</v>
      </c>
      <c r="E2872" s="38"/>
      <c r="F2872" s="38" t="s">
        <v>10468</v>
      </c>
      <c r="G2872" s="38"/>
      <c r="H2872" s="38"/>
      <c r="I2872" s="44">
        <v>4.22</v>
      </c>
      <c r="J2872" s="16" t="s">
        <v>130</v>
      </c>
      <c r="N2872" s="136" t="s">
        <v>318</v>
      </c>
      <c r="O2872" s="137">
        <v>576</v>
      </c>
    </row>
    <row r="2873" spans="1:15" ht="15" customHeight="1">
      <c r="A2873" s="15" t="str">
        <f t="shared" si="57"/>
        <v>N</v>
      </c>
      <c r="B2873" s="35"/>
      <c r="C2873" s="38" t="s">
        <v>1386</v>
      </c>
      <c r="D2873" s="38" t="s">
        <v>10469</v>
      </c>
      <c r="E2873" s="38"/>
      <c r="F2873" s="38" t="s">
        <v>10470</v>
      </c>
      <c r="G2873" s="38"/>
      <c r="H2873" s="38"/>
      <c r="I2873" s="44">
        <v>15.57</v>
      </c>
      <c r="J2873" s="16" t="s">
        <v>130</v>
      </c>
      <c r="N2873" s="136" t="s">
        <v>319</v>
      </c>
      <c r="O2873" s="137">
        <v>577</v>
      </c>
    </row>
    <row r="2874" spans="1:15" ht="15" customHeight="1">
      <c r="A2874" s="15" t="str">
        <f t="shared" si="57"/>
        <v>N</v>
      </c>
      <c r="B2874" s="35"/>
      <c r="C2874" s="38" t="s">
        <v>1386</v>
      </c>
      <c r="D2874" s="38" t="s">
        <v>10471</v>
      </c>
      <c r="E2874" s="38"/>
      <c r="F2874" s="38" t="s">
        <v>10472</v>
      </c>
      <c r="G2874" s="38"/>
      <c r="H2874" s="38"/>
      <c r="I2874" s="44">
        <v>5.2</v>
      </c>
      <c r="J2874" s="16" t="s">
        <v>130</v>
      </c>
      <c r="N2874" s="136" t="s">
        <v>319</v>
      </c>
      <c r="O2874" s="137">
        <v>577</v>
      </c>
    </row>
    <row r="2875" spans="1:15" ht="15" customHeight="1">
      <c r="A2875" s="15" t="str">
        <f t="shared" si="57"/>
        <v>N</v>
      </c>
      <c r="B2875" s="35"/>
      <c r="C2875" s="38" t="s">
        <v>1386</v>
      </c>
      <c r="D2875" s="38" t="s">
        <v>10473</v>
      </c>
      <c r="E2875" s="38"/>
      <c r="F2875" s="38" t="s">
        <v>10474</v>
      </c>
      <c r="G2875" s="38"/>
      <c r="H2875" s="38"/>
      <c r="I2875" s="44">
        <v>2.2599999999999998</v>
      </c>
      <c r="J2875" s="16" t="s">
        <v>130</v>
      </c>
      <c r="N2875" s="136" t="s">
        <v>319</v>
      </c>
      <c r="O2875" s="137">
        <v>577</v>
      </c>
    </row>
    <row r="2876" spans="1:15" ht="15" customHeight="1">
      <c r="A2876" s="15" t="str">
        <f t="shared" si="57"/>
        <v>N</v>
      </c>
      <c r="B2876" s="35"/>
      <c r="C2876" s="38" t="s">
        <v>1386</v>
      </c>
      <c r="D2876" s="38" t="s">
        <v>10475</v>
      </c>
      <c r="E2876" s="38"/>
      <c r="F2876" s="38" t="s">
        <v>10476</v>
      </c>
      <c r="G2876" s="38"/>
      <c r="H2876" s="38"/>
      <c r="I2876" s="44">
        <v>2.27</v>
      </c>
      <c r="J2876" s="16" t="s">
        <v>130</v>
      </c>
      <c r="N2876" s="136" t="s">
        <v>319</v>
      </c>
      <c r="O2876" s="137">
        <v>577</v>
      </c>
    </row>
    <row r="2877" spans="1:15" ht="15" customHeight="1">
      <c r="A2877" s="15" t="str">
        <f t="shared" si="57"/>
        <v>N</v>
      </c>
      <c r="B2877" s="35"/>
      <c r="C2877" s="38" t="s">
        <v>1386</v>
      </c>
      <c r="D2877" s="38" t="s">
        <v>10477</v>
      </c>
      <c r="E2877" s="38"/>
      <c r="F2877" s="38" t="s">
        <v>10478</v>
      </c>
      <c r="G2877" s="38"/>
      <c r="H2877" s="38"/>
      <c r="I2877" s="44">
        <v>16.86</v>
      </c>
      <c r="J2877" s="16" t="s">
        <v>130</v>
      </c>
      <c r="N2877" s="136" t="s">
        <v>319</v>
      </c>
      <c r="O2877" s="137">
        <v>577</v>
      </c>
    </row>
    <row r="2878" spans="1:15" ht="15" customHeight="1">
      <c r="A2878" s="15" t="str">
        <f t="shared" si="57"/>
        <v>N</v>
      </c>
      <c r="B2878" s="35"/>
      <c r="C2878" s="38" t="s">
        <v>1386</v>
      </c>
      <c r="D2878" s="38" t="s">
        <v>10479</v>
      </c>
      <c r="E2878" s="38"/>
      <c r="F2878" s="38" t="s">
        <v>10480</v>
      </c>
      <c r="G2878" s="38"/>
      <c r="H2878" s="38"/>
      <c r="I2878" s="44">
        <v>11.54</v>
      </c>
      <c r="J2878" s="16" t="s">
        <v>130</v>
      </c>
      <c r="N2878" s="136" t="s">
        <v>319</v>
      </c>
      <c r="O2878" s="137">
        <v>577</v>
      </c>
    </row>
    <row r="2879" spans="1:15" ht="15" customHeight="1">
      <c r="A2879" s="15" t="str">
        <f t="shared" si="57"/>
        <v>N</v>
      </c>
      <c r="B2879" s="35"/>
      <c r="C2879" s="38" t="s">
        <v>1386</v>
      </c>
      <c r="D2879" s="38" t="s">
        <v>10481</v>
      </c>
      <c r="E2879" s="38"/>
      <c r="F2879" s="38" t="s">
        <v>10482</v>
      </c>
      <c r="G2879" s="38"/>
      <c r="H2879" s="38"/>
      <c r="I2879" s="44">
        <v>5.04</v>
      </c>
      <c r="J2879" s="16" t="s">
        <v>130</v>
      </c>
      <c r="N2879" s="136" t="s">
        <v>319</v>
      </c>
      <c r="O2879" s="137">
        <v>577</v>
      </c>
    </row>
    <row r="2880" spans="1:15" ht="15" customHeight="1">
      <c r="A2880" s="15" t="str">
        <f t="shared" si="57"/>
        <v>N</v>
      </c>
      <c r="B2880" s="35"/>
      <c r="C2880" s="38" t="s">
        <v>1386</v>
      </c>
      <c r="D2880" s="38" t="s">
        <v>10483</v>
      </c>
      <c r="E2880" s="38"/>
      <c r="F2880" s="38" t="s">
        <v>10484</v>
      </c>
      <c r="G2880" s="38"/>
      <c r="H2880" s="38"/>
      <c r="I2880" s="44">
        <v>17.809999999999999</v>
      </c>
      <c r="J2880" s="16" t="s">
        <v>130</v>
      </c>
      <c r="N2880" s="136" t="s">
        <v>319</v>
      </c>
      <c r="O2880" s="137">
        <v>577</v>
      </c>
    </row>
    <row r="2881" spans="1:15" ht="15" customHeight="1">
      <c r="A2881" s="15" t="str">
        <f t="shared" si="57"/>
        <v>N</v>
      </c>
      <c r="B2881" s="35"/>
      <c r="C2881" s="38" t="s">
        <v>1386</v>
      </c>
      <c r="D2881" s="38" t="s">
        <v>10485</v>
      </c>
      <c r="E2881" s="38"/>
      <c r="F2881" s="38" t="s">
        <v>10486</v>
      </c>
      <c r="G2881" s="38"/>
      <c r="H2881" s="38"/>
      <c r="I2881" s="44">
        <v>1.44</v>
      </c>
      <c r="J2881" s="16" t="s">
        <v>130</v>
      </c>
      <c r="N2881" s="136" t="s">
        <v>319</v>
      </c>
      <c r="O2881" s="137">
        <v>577</v>
      </c>
    </row>
    <row r="2882" spans="1:15" ht="15" customHeight="1">
      <c r="A2882" s="15" t="str">
        <f t="shared" si="57"/>
        <v>N</v>
      </c>
      <c r="B2882" s="35"/>
      <c r="C2882" s="38" t="s">
        <v>1386</v>
      </c>
      <c r="D2882" s="38" t="s">
        <v>10487</v>
      </c>
      <c r="E2882" s="38"/>
      <c r="F2882" s="38" t="s">
        <v>10488</v>
      </c>
      <c r="G2882" s="38"/>
      <c r="H2882" s="38"/>
      <c r="I2882" s="44">
        <v>3.71</v>
      </c>
      <c r="J2882" s="16" t="s">
        <v>130</v>
      </c>
      <c r="N2882" s="136" t="s">
        <v>319</v>
      </c>
      <c r="O2882" s="137">
        <v>577</v>
      </c>
    </row>
    <row r="2883" spans="1:15" ht="15" customHeight="1">
      <c r="A2883" s="15" t="str">
        <f t="shared" si="57"/>
        <v>N</v>
      </c>
      <c r="B2883" s="35"/>
      <c r="C2883" s="38" t="s">
        <v>1386</v>
      </c>
      <c r="D2883" s="38" t="s">
        <v>10489</v>
      </c>
      <c r="E2883" s="38"/>
      <c r="F2883" s="38" t="s">
        <v>10490</v>
      </c>
      <c r="G2883" s="38"/>
      <c r="H2883" s="38"/>
      <c r="I2883" s="44">
        <v>0.01</v>
      </c>
      <c r="J2883" s="16" t="s">
        <v>130</v>
      </c>
      <c r="N2883" s="136" t="s">
        <v>319</v>
      </c>
      <c r="O2883" s="137">
        <v>577</v>
      </c>
    </row>
    <row r="2884" spans="1:15" ht="15" customHeight="1">
      <c r="A2884" s="15" t="str">
        <f t="shared" si="57"/>
        <v>N</v>
      </c>
      <c r="B2884" s="35"/>
      <c r="C2884" s="38" t="s">
        <v>1386</v>
      </c>
      <c r="D2884" s="38" t="s">
        <v>10491</v>
      </c>
      <c r="E2884" s="38"/>
      <c r="F2884" s="38" t="s">
        <v>10492</v>
      </c>
      <c r="G2884" s="38"/>
      <c r="H2884" s="38"/>
      <c r="I2884" s="44">
        <v>1.65</v>
      </c>
      <c r="J2884" s="16" t="s">
        <v>130</v>
      </c>
      <c r="N2884" s="136" t="s">
        <v>319</v>
      </c>
      <c r="O2884" s="137">
        <v>577</v>
      </c>
    </row>
    <row r="2885" spans="1:15" ht="15" customHeight="1">
      <c r="A2885" s="15" t="str">
        <f t="shared" ref="A2885:A2904" si="58">IFERROR((VLOOKUP(J2885,N:O,2,0)),0)</f>
        <v>N</v>
      </c>
      <c r="B2885" s="35"/>
      <c r="C2885" s="38" t="s">
        <v>1386</v>
      </c>
      <c r="D2885" s="38" t="s">
        <v>10493</v>
      </c>
      <c r="E2885" s="38"/>
      <c r="F2885" s="38" t="s">
        <v>10494</v>
      </c>
      <c r="G2885" s="38"/>
      <c r="H2885" s="38"/>
      <c r="I2885" s="44">
        <v>3.02</v>
      </c>
      <c r="J2885" s="16" t="s">
        <v>130</v>
      </c>
      <c r="N2885" s="136" t="s">
        <v>319</v>
      </c>
      <c r="O2885" s="137">
        <v>577</v>
      </c>
    </row>
    <row r="2886" spans="1:15" ht="15" customHeight="1">
      <c r="A2886" s="15" t="str">
        <f t="shared" si="58"/>
        <v>N</v>
      </c>
      <c r="B2886" s="35"/>
      <c r="C2886" s="38" t="s">
        <v>1386</v>
      </c>
      <c r="D2886" s="38" t="s">
        <v>10495</v>
      </c>
      <c r="E2886" s="38"/>
      <c r="F2886" s="38" t="s">
        <v>10496</v>
      </c>
      <c r="G2886" s="38"/>
      <c r="H2886" s="38"/>
      <c r="I2886" s="44">
        <v>0.19</v>
      </c>
      <c r="J2886" s="16" t="s">
        <v>130</v>
      </c>
      <c r="N2886" s="136" t="s">
        <v>319</v>
      </c>
      <c r="O2886" s="137">
        <v>577</v>
      </c>
    </row>
    <row r="2887" spans="1:15" ht="15" customHeight="1">
      <c r="A2887" s="15" t="str">
        <f t="shared" si="58"/>
        <v>N</v>
      </c>
      <c r="B2887" s="35"/>
      <c r="C2887" s="38" t="s">
        <v>1386</v>
      </c>
      <c r="D2887" s="38" t="s">
        <v>10497</v>
      </c>
      <c r="E2887" s="38"/>
      <c r="F2887" s="38" t="s">
        <v>10498</v>
      </c>
      <c r="G2887" s="38"/>
      <c r="H2887" s="38"/>
      <c r="I2887" s="44">
        <v>7.0000000000000007E-2</v>
      </c>
      <c r="J2887" s="16" t="s">
        <v>130</v>
      </c>
      <c r="N2887" s="136" t="s">
        <v>319</v>
      </c>
      <c r="O2887" s="137">
        <v>577</v>
      </c>
    </row>
    <row r="2888" spans="1:15" ht="15" customHeight="1">
      <c r="A2888" s="15" t="str">
        <f t="shared" si="58"/>
        <v>N</v>
      </c>
      <c r="B2888" s="35"/>
      <c r="C2888" s="38" t="s">
        <v>1386</v>
      </c>
      <c r="D2888" s="38" t="s">
        <v>10499</v>
      </c>
      <c r="E2888" s="38"/>
      <c r="F2888" s="38" t="s">
        <v>10500</v>
      </c>
      <c r="G2888" s="38"/>
      <c r="H2888" s="38"/>
      <c r="I2888" s="44">
        <v>8.8000000000000007</v>
      </c>
      <c r="J2888" s="16" t="s">
        <v>130</v>
      </c>
      <c r="N2888" s="136" t="s">
        <v>319</v>
      </c>
      <c r="O2888" s="137">
        <v>577</v>
      </c>
    </row>
    <row r="2889" spans="1:15" ht="15" customHeight="1">
      <c r="A2889" s="15" t="str">
        <f t="shared" si="58"/>
        <v>N</v>
      </c>
      <c r="B2889" s="35"/>
      <c r="C2889" s="38" t="s">
        <v>1386</v>
      </c>
      <c r="D2889" s="38" t="s">
        <v>10501</v>
      </c>
      <c r="E2889" s="38"/>
      <c r="F2889" s="38" t="s">
        <v>10502</v>
      </c>
      <c r="G2889" s="38"/>
      <c r="H2889" s="38"/>
      <c r="I2889" s="44">
        <v>3.18</v>
      </c>
      <c r="J2889" s="16" t="s">
        <v>130</v>
      </c>
      <c r="N2889" s="136" t="s">
        <v>319</v>
      </c>
      <c r="O2889" s="137">
        <v>577</v>
      </c>
    </row>
    <row r="2890" spans="1:15" ht="15" customHeight="1">
      <c r="A2890" s="15" t="str">
        <f t="shared" si="58"/>
        <v>N</v>
      </c>
      <c r="B2890" s="35"/>
      <c r="C2890" s="38" t="s">
        <v>1386</v>
      </c>
      <c r="D2890" s="38" t="s">
        <v>10503</v>
      </c>
      <c r="E2890" s="38"/>
      <c r="F2890" s="38" t="s">
        <v>10504</v>
      </c>
      <c r="G2890" s="38"/>
      <c r="H2890" s="38"/>
      <c r="I2890" s="44">
        <v>0.01</v>
      </c>
      <c r="J2890" s="16" t="s">
        <v>130</v>
      </c>
      <c r="N2890" s="136" t="s">
        <v>319</v>
      </c>
      <c r="O2890" s="137">
        <v>577</v>
      </c>
    </row>
    <row r="2891" spans="1:15" ht="15" customHeight="1">
      <c r="A2891" s="15" t="str">
        <f t="shared" si="58"/>
        <v>N</v>
      </c>
      <c r="B2891" s="35"/>
      <c r="C2891" s="38" t="s">
        <v>1386</v>
      </c>
      <c r="D2891" s="38" t="s">
        <v>10505</v>
      </c>
      <c r="E2891" s="38"/>
      <c r="F2891" s="38" t="s">
        <v>10506</v>
      </c>
      <c r="G2891" s="38"/>
      <c r="H2891" s="38"/>
      <c r="I2891" s="44">
        <v>-0.37</v>
      </c>
      <c r="J2891" s="16" t="s">
        <v>130</v>
      </c>
      <c r="N2891" s="136" t="s">
        <v>319</v>
      </c>
      <c r="O2891" s="137">
        <v>577</v>
      </c>
    </row>
    <row r="2892" spans="1:15" ht="15" customHeight="1">
      <c r="A2892" s="15" t="str">
        <f t="shared" si="58"/>
        <v>N</v>
      </c>
      <c r="B2892" s="35"/>
      <c r="C2892" s="38" t="s">
        <v>1386</v>
      </c>
      <c r="D2892" s="38" t="s">
        <v>10507</v>
      </c>
      <c r="E2892" s="38"/>
      <c r="F2892" s="38" t="s">
        <v>10508</v>
      </c>
      <c r="G2892" s="38"/>
      <c r="H2892" s="38"/>
      <c r="I2892" s="44">
        <v>4.03</v>
      </c>
      <c r="J2892" s="16" t="s">
        <v>130</v>
      </c>
      <c r="N2892" s="136" t="s">
        <v>319</v>
      </c>
      <c r="O2892" s="137">
        <v>577</v>
      </c>
    </row>
    <row r="2893" spans="1:15" ht="15" customHeight="1">
      <c r="A2893" s="15" t="str">
        <f t="shared" si="58"/>
        <v>N</v>
      </c>
      <c r="B2893" s="35"/>
      <c r="C2893" s="38" t="s">
        <v>1386</v>
      </c>
      <c r="D2893" s="38" t="s">
        <v>10509</v>
      </c>
      <c r="E2893" s="38"/>
      <c r="F2893" s="38" t="s">
        <v>10510</v>
      </c>
      <c r="G2893" s="38"/>
      <c r="H2893" s="38"/>
      <c r="I2893" s="44">
        <v>16.3</v>
      </c>
      <c r="J2893" s="16" t="s">
        <v>130</v>
      </c>
      <c r="N2893" s="136" t="s">
        <v>319</v>
      </c>
      <c r="O2893" s="137">
        <v>577</v>
      </c>
    </row>
    <row r="2894" spans="1:15" ht="15" customHeight="1">
      <c r="A2894" s="15" t="str">
        <f t="shared" si="58"/>
        <v>N</v>
      </c>
      <c r="B2894" s="35"/>
      <c r="C2894" s="38" t="s">
        <v>1386</v>
      </c>
      <c r="D2894" s="38" t="s">
        <v>10511</v>
      </c>
      <c r="E2894" s="38"/>
      <c r="F2894" s="38" t="s">
        <v>10512</v>
      </c>
      <c r="G2894" s="38"/>
      <c r="H2894" s="38"/>
      <c r="I2894" s="44">
        <v>-0.62</v>
      </c>
      <c r="J2894" s="16" t="s">
        <v>130</v>
      </c>
      <c r="N2894" s="136" t="s">
        <v>319</v>
      </c>
      <c r="O2894" s="137">
        <v>577</v>
      </c>
    </row>
    <row r="2895" spans="1:15" ht="15" customHeight="1">
      <c r="A2895" s="15" t="str">
        <f t="shared" si="58"/>
        <v>N</v>
      </c>
      <c r="B2895" s="35"/>
      <c r="C2895" s="38" t="s">
        <v>1386</v>
      </c>
      <c r="D2895" s="38" t="s">
        <v>10513</v>
      </c>
      <c r="E2895" s="38"/>
      <c r="F2895" s="38" t="s">
        <v>10514</v>
      </c>
      <c r="G2895" s="38"/>
      <c r="H2895" s="38"/>
      <c r="I2895" s="44">
        <v>1</v>
      </c>
      <c r="J2895" s="16" t="s">
        <v>130</v>
      </c>
      <c r="N2895" s="136" t="s">
        <v>319</v>
      </c>
      <c r="O2895" s="137">
        <v>577</v>
      </c>
    </row>
    <row r="2896" spans="1:15" ht="15" customHeight="1">
      <c r="A2896" s="15" t="str">
        <f t="shared" si="58"/>
        <v>N</v>
      </c>
      <c r="B2896" s="35"/>
      <c r="C2896" s="38" t="s">
        <v>1386</v>
      </c>
      <c r="D2896" s="38" t="s">
        <v>10515</v>
      </c>
      <c r="E2896" s="38"/>
      <c r="F2896" s="38" t="s">
        <v>10516</v>
      </c>
      <c r="G2896" s="38"/>
      <c r="H2896" s="38"/>
      <c r="I2896" s="44">
        <v>1.82</v>
      </c>
      <c r="J2896" s="16" t="s">
        <v>130</v>
      </c>
      <c r="N2896" s="136" t="s">
        <v>319</v>
      </c>
      <c r="O2896" s="137">
        <v>577</v>
      </c>
    </row>
    <row r="2897" spans="1:15" ht="15" customHeight="1">
      <c r="A2897" s="15" t="str">
        <f t="shared" si="58"/>
        <v>N</v>
      </c>
      <c r="B2897" s="35"/>
      <c r="C2897" s="38" t="s">
        <v>1386</v>
      </c>
      <c r="D2897" s="38" t="s">
        <v>10517</v>
      </c>
      <c r="E2897" s="38"/>
      <c r="F2897" s="38" t="s">
        <v>10518</v>
      </c>
      <c r="G2897" s="38"/>
      <c r="H2897" s="38"/>
      <c r="I2897" s="44">
        <v>0.28000000000000003</v>
      </c>
      <c r="J2897" s="16" t="s">
        <v>130</v>
      </c>
      <c r="N2897" s="136" t="s">
        <v>319</v>
      </c>
      <c r="O2897" s="137">
        <v>577</v>
      </c>
    </row>
    <row r="2898" spans="1:15" ht="15" customHeight="1">
      <c r="A2898" s="15" t="str">
        <f t="shared" si="58"/>
        <v>N</v>
      </c>
      <c r="B2898" s="35"/>
      <c r="C2898" s="38" t="s">
        <v>1386</v>
      </c>
      <c r="D2898" s="38" t="s">
        <v>10519</v>
      </c>
      <c r="E2898" s="38"/>
      <c r="F2898" s="38" t="s">
        <v>10520</v>
      </c>
      <c r="G2898" s="38"/>
      <c r="H2898" s="38"/>
      <c r="I2898" s="44">
        <v>0.48</v>
      </c>
      <c r="J2898" s="16" t="s">
        <v>130</v>
      </c>
      <c r="N2898" s="136" t="s">
        <v>319</v>
      </c>
      <c r="O2898" s="137">
        <v>577</v>
      </c>
    </row>
    <row r="2899" spans="1:15" ht="15" customHeight="1">
      <c r="A2899" s="15" t="str">
        <f t="shared" si="58"/>
        <v>N</v>
      </c>
      <c r="B2899" s="35"/>
      <c r="C2899" s="38" t="s">
        <v>1386</v>
      </c>
      <c r="D2899" s="38" t="s">
        <v>10521</v>
      </c>
      <c r="E2899" s="38"/>
      <c r="F2899" s="38" t="s">
        <v>10522</v>
      </c>
      <c r="G2899" s="38"/>
      <c r="H2899" s="38"/>
      <c r="I2899" s="44">
        <v>0.02</v>
      </c>
      <c r="J2899" s="16" t="s">
        <v>130</v>
      </c>
      <c r="N2899" s="136" t="s">
        <v>319</v>
      </c>
      <c r="O2899" s="137">
        <v>577</v>
      </c>
    </row>
    <row r="2900" spans="1:15" ht="15" customHeight="1">
      <c r="A2900" s="15" t="str">
        <f t="shared" si="58"/>
        <v>N</v>
      </c>
      <c r="B2900" s="35"/>
      <c r="C2900" s="38" t="s">
        <v>1386</v>
      </c>
      <c r="D2900" s="38" t="s">
        <v>10523</v>
      </c>
      <c r="E2900" s="38"/>
      <c r="F2900" s="38" t="s">
        <v>10524</v>
      </c>
      <c r="G2900" s="38"/>
      <c r="H2900" s="38"/>
      <c r="I2900" s="44">
        <v>1.06</v>
      </c>
      <c r="J2900" s="16" t="s">
        <v>130</v>
      </c>
      <c r="N2900" s="136" t="s">
        <v>319</v>
      </c>
      <c r="O2900" s="137">
        <v>577</v>
      </c>
    </row>
    <row r="2901" spans="1:15" ht="15" customHeight="1">
      <c r="A2901" s="15" t="str">
        <f t="shared" si="58"/>
        <v>N</v>
      </c>
      <c r="B2901" s="35"/>
      <c r="C2901" s="38" t="s">
        <v>1386</v>
      </c>
      <c r="D2901" s="38" t="s">
        <v>10525</v>
      </c>
      <c r="E2901" s="38"/>
      <c r="F2901" s="38" t="s">
        <v>10526</v>
      </c>
      <c r="G2901" s="38"/>
      <c r="H2901" s="38"/>
      <c r="I2901" s="44">
        <v>6.21</v>
      </c>
      <c r="J2901" s="16" t="s">
        <v>130</v>
      </c>
      <c r="N2901" s="136" t="s">
        <v>319</v>
      </c>
      <c r="O2901" s="137">
        <v>577</v>
      </c>
    </row>
    <row r="2902" spans="1:15" ht="15" customHeight="1">
      <c r="A2902" s="15" t="str">
        <f t="shared" si="58"/>
        <v>N</v>
      </c>
      <c r="B2902" s="35"/>
      <c r="C2902" s="38" t="s">
        <v>1386</v>
      </c>
      <c r="D2902" s="38" t="s">
        <v>10527</v>
      </c>
      <c r="E2902" s="38"/>
      <c r="F2902" s="38" t="s">
        <v>10528</v>
      </c>
      <c r="G2902" s="38"/>
      <c r="H2902" s="38"/>
      <c r="I2902" s="44">
        <v>1.39</v>
      </c>
      <c r="J2902" s="16" t="s">
        <v>130</v>
      </c>
      <c r="N2902" s="136" t="s">
        <v>319</v>
      </c>
      <c r="O2902" s="137">
        <v>577</v>
      </c>
    </row>
    <row r="2903" spans="1:15" ht="15" customHeight="1">
      <c r="A2903" s="15" t="str">
        <f t="shared" si="58"/>
        <v>N</v>
      </c>
      <c r="B2903" s="35"/>
      <c r="C2903" s="38" t="s">
        <v>1386</v>
      </c>
      <c r="D2903" s="38" t="s">
        <v>10529</v>
      </c>
      <c r="E2903" s="38"/>
      <c r="F2903" s="38" t="s">
        <v>10530</v>
      </c>
      <c r="G2903" s="38"/>
      <c r="H2903" s="38"/>
      <c r="I2903" s="44">
        <v>18.260000000000002</v>
      </c>
      <c r="J2903" s="16" t="s">
        <v>130</v>
      </c>
      <c r="N2903" s="136" t="s">
        <v>319</v>
      </c>
      <c r="O2903" s="137">
        <v>577</v>
      </c>
    </row>
    <row r="2904" spans="1:15" ht="15" customHeight="1">
      <c r="A2904" s="15" t="str">
        <f t="shared" si="58"/>
        <v>N</v>
      </c>
      <c r="B2904" s="35"/>
      <c r="C2904" s="38"/>
      <c r="D2904" s="38"/>
      <c r="E2904" s="38"/>
      <c r="F2904" s="38"/>
      <c r="G2904" s="38"/>
      <c r="H2904" s="38"/>
      <c r="I2904" s="44"/>
      <c r="J2904" s="16" t="s">
        <v>130</v>
      </c>
      <c r="N2904" s="136" t="s">
        <v>319</v>
      </c>
      <c r="O2904" s="137">
        <v>577</v>
      </c>
    </row>
    <row r="2905" spans="1:15" ht="15" customHeight="1">
      <c r="A2905" s="15">
        <v>315</v>
      </c>
      <c r="B2905" s="38" t="s">
        <v>6210</v>
      </c>
      <c r="C2905" s="35"/>
      <c r="D2905" s="38" t="s">
        <v>6211</v>
      </c>
      <c r="E2905" s="38"/>
      <c r="F2905" s="35"/>
      <c r="G2905" s="35"/>
      <c r="H2905" s="35"/>
      <c r="I2905" s="50">
        <f>SUM(I2906:I3116)</f>
        <v>2285.3200000000011</v>
      </c>
      <c r="J2905" s="16" t="s">
        <v>130</v>
      </c>
      <c r="N2905" s="136" t="s">
        <v>320</v>
      </c>
      <c r="O2905" s="137">
        <v>578</v>
      </c>
    </row>
    <row r="2906" spans="1:15" ht="15" customHeight="1">
      <c r="A2906" s="15" t="str">
        <f t="shared" ref="A2906:A2969" si="59">IFERROR((VLOOKUP(J2906,N:O,2,0)),0)</f>
        <v>N</v>
      </c>
      <c r="B2906" s="35"/>
      <c r="C2906" s="38" t="s">
        <v>1386</v>
      </c>
      <c r="D2906" s="38" t="s">
        <v>6212</v>
      </c>
      <c r="E2906" s="38"/>
      <c r="F2906" s="38" t="s">
        <v>6213</v>
      </c>
      <c r="G2906" s="38"/>
      <c r="H2906" s="38"/>
      <c r="I2906" s="44">
        <v>6.94</v>
      </c>
      <c r="J2906" s="16" t="s">
        <v>130</v>
      </c>
      <c r="N2906" s="136" t="s">
        <v>321</v>
      </c>
      <c r="O2906" s="137">
        <v>579</v>
      </c>
    </row>
    <row r="2907" spans="1:15" ht="15" customHeight="1">
      <c r="A2907" s="15" t="str">
        <f t="shared" si="59"/>
        <v>N</v>
      </c>
      <c r="B2907" s="35"/>
      <c r="C2907" s="38" t="s">
        <v>1386</v>
      </c>
      <c r="D2907" s="38" t="s">
        <v>6214</v>
      </c>
      <c r="E2907" s="38"/>
      <c r="F2907" s="38" t="s">
        <v>6215</v>
      </c>
      <c r="G2907" s="38"/>
      <c r="H2907" s="38"/>
      <c r="I2907" s="44">
        <v>2.2799999999999998</v>
      </c>
      <c r="J2907" s="16" t="s">
        <v>130</v>
      </c>
      <c r="N2907" s="136" t="s">
        <v>322</v>
      </c>
      <c r="O2907" s="137">
        <v>580</v>
      </c>
    </row>
    <row r="2908" spans="1:15" ht="15" customHeight="1">
      <c r="A2908" s="15" t="str">
        <f t="shared" si="59"/>
        <v>N</v>
      </c>
      <c r="B2908" s="35"/>
      <c r="C2908" s="38" t="s">
        <v>1386</v>
      </c>
      <c r="D2908" s="38" t="s">
        <v>10531</v>
      </c>
      <c r="E2908" s="38"/>
      <c r="F2908" s="38" t="s">
        <v>10532</v>
      </c>
      <c r="G2908" s="38"/>
      <c r="H2908" s="38"/>
      <c r="I2908" s="44">
        <v>13.88</v>
      </c>
      <c r="J2908" s="16" t="s">
        <v>130</v>
      </c>
      <c r="N2908" s="136" t="s">
        <v>323</v>
      </c>
      <c r="O2908" s="137">
        <v>581</v>
      </c>
    </row>
    <row r="2909" spans="1:15" ht="15" customHeight="1">
      <c r="A2909" s="15" t="str">
        <f t="shared" si="59"/>
        <v>N</v>
      </c>
      <c r="B2909" s="35"/>
      <c r="C2909" s="38" t="s">
        <v>1386</v>
      </c>
      <c r="D2909" s="38" t="s">
        <v>6216</v>
      </c>
      <c r="E2909" s="38"/>
      <c r="F2909" s="38" t="s">
        <v>6217</v>
      </c>
      <c r="G2909" s="38"/>
      <c r="H2909" s="38"/>
      <c r="I2909" s="44">
        <v>6.94</v>
      </c>
      <c r="J2909" s="16" t="s">
        <v>130</v>
      </c>
      <c r="N2909" s="141" t="s">
        <v>324</v>
      </c>
      <c r="O2909" s="142">
        <v>582</v>
      </c>
    </row>
    <row r="2910" spans="1:15" ht="15" customHeight="1">
      <c r="A2910" s="15" t="str">
        <f t="shared" si="59"/>
        <v>N</v>
      </c>
      <c r="B2910" s="35"/>
      <c r="C2910" s="38" t="s">
        <v>1386</v>
      </c>
      <c r="D2910" s="38" t="s">
        <v>6218</v>
      </c>
      <c r="E2910" s="38"/>
      <c r="F2910" s="38" t="s">
        <v>6219</v>
      </c>
      <c r="G2910" s="38"/>
      <c r="H2910" s="38"/>
      <c r="I2910" s="44">
        <v>5.36</v>
      </c>
      <c r="J2910" s="16" t="s">
        <v>130</v>
      </c>
      <c r="N2910" s="136" t="s">
        <v>325</v>
      </c>
      <c r="O2910" s="137">
        <v>583</v>
      </c>
    </row>
    <row r="2911" spans="1:15" ht="15" customHeight="1">
      <c r="A2911" s="15" t="str">
        <f t="shared" si="59"/>
        <v>N</v>
      </c>
      <c r="B2911" s="35"/>
      <c r="C2911" s="38" t="s">
        <v>1386</v>
      </c>
      <c r="D2911" s="38" t="s">
        <v>6220</v>
      </c>
      <c r="E2911" s="38"/>
      <c r="F2911" s="38" t="s">
        <v>6221</v>
      </c>
      <c r="G2911" s="38"/>
      <c r="H2911" s="38"/>
      <c r="I2911" s="44">
        <v>5.04</v>
      </c>
      <c r="J2911" s="16" t="s">
        <v>130</v>
      </c>
      <c r="N2911" s="136" t="s">
        <v>326</v>
      </c>
      <c r="O2911" s="137">
        <v>584</v>
      </c>
    </row>
    <row r="2912" spans="1:15" ht="15" customHeight="1">
      <c r="A2912" s="15" t="str">
        <f t="shared" si="59"/>
        <v>N</v>
      </c>
      <c r="B2912" s="35"/>
      <c r="C2912" s="38" t="s">
        <v>1386</v>
      </c>
      <c r="D2912" s="38" t="s">
        <v>6222</v>
      </c>
      <c r="E2912" s="38"/>
      <c r="F2912" s="38" t="s">
        <v>6223</v>
      </c>
      <c r="G2912" s="38"/>
      <c r="H2912" s="38"/>
      <c r="I2912" s="44">
        <v>11.21</v>
      </c>
      <c r="J2912" s="16" t="s">
        <v>130</v>
      </c>
      <c r="N2912" s="136" t="s">
        <v>327</v>
      </c>
      <c r="O2912" s="137">
        <v>585</v>
      </c>
    </row>
    <row r="2913" spans="1:15" ht="15" customHeight="1">
      <c r="A2913" s="15" t="str">
        <f t="shared" si="59"/>
        <v>N</v>
      </c>
      <c r="B2913" s="35"/>
      <c r="C2913" s="38" t="s">
        <v>1386</v>
      </c>
      <c r="D2913" s="38" t="s">
        <v>6224</v>
      </c>
      <c r="E2913" s="38"/>
      <c r="F2913" s="38" t="s">
        <v>6225</v>
      </c>
      <c r="G2913" s="38"/>
      <c r="H2913" s="38"/>
      <c r="I2913" s="44">
        <v>1.79</v>
      </c>
      <c r="J2913" s="16" t="s">
        <v>130</v>
      </c>
      <c r="N2913" s="136" t="s">
        <v>328</v>
      </c>
      <c r="O2913" s="137">
        <v>586</v>
      </c>
    </row>
    <row r="2914" spans="1:15" ht="15" customHeight="1">
      <c r="A2914" s="15" t="str">
        <f t="shared" si="59"/>
        <v>N</v>
      </c>
      <c r="B2914" s="35"/>
      <c r="C2914" s="38" t="s">
        <v>1386</v>
      </c>
      <c r="D2914" s="38" t="s">
        <v>6226</v>
      </c>
      <c r="E2914" s="38"/>
      <c r="F2914" s="38" t="s">
        <v>6227</v>
      </c>
      <c r="G2914" s="38"/>
      <c r="H2914" s="38"/>
      <c r="I2914" s="44">
        <v>13.61</v>
      </c>
      <c r="J2914" s="16" t="s">
        <v>130</v>
      </c>
      <c r="N2914" s="136" t="s">
        <v>329</v>
      </c>
      <c r="O2914" s="137">
        <v>587</v>
      </c>
    </row>
    <row r="2915" spans="1:15" ht="15" customHeight="1">
      <c r="A2915" s="15" t="str">
        <f t="shared" si="59"/>
        <v>N</v>
      </c>
      <c r="B2915" s="35"/>
      <c r="C2915" s="38" t="s">
        <v>1386</v>
      </c>
      <c r="D2915" s="38" t="s">
        <v>6228</v>
      </c>
      <c r="E2915" s="38"/>
      <c r="F2915" s="38" t="s">
        <v>6229</v>
      </c>
      <c r="G2915" s="38"/>
      <c r="H2915" s="38"/>
      <c r="I2915" s="44">
        <v>5.75</v>
      </c>
      <c r="J2915" s="16" t="s">
        <v>130</v>
      </c>
      <c r="N2915" s="136" t="s">
        <v>328</v>
      </c>
      <c r="O2915" s="137">
        <v>588</v>
      </c>
    </row>
    <row r="2916" spans="1:15" ht="15" customHeight="1">
      <c r="A2916" s="15" t="str">
        <f t="shared" si="59"/>
        <v>N</v>
      </c>
      <c r="B2916" s="35"/>
      <c r="C2916" s="38" t="s">
        <v>1386</v>
      </c>
      <c r="D2916" s="38" t="s">
        <v>6230</v>
      </c>
      <c r="E2916" s="38"/>
      <c r="F2916" s="38" t="s">
        <v>6231</v>
      </c>
      <c r="G2916" s="38"/>
      <c r="H2916" s="38"/>
      <c r="I2916" s="44">
        <v>13.55</v>
      </c>
      <c r="J2916" s="16" t="s">
        <v>130</v>
      </c>
      <c r="N2916" s="136" t="s">
        <v>330</v>
      </c>
      <c r="O2916" s="137">
        <v>601</v>
      </c>
    </row>
    <row r="2917" spans="1:15" ht="15" customHeight="1">
      <c r="A2917" s="15" t="str">
        <f t="shared" si="59"/>
        <v>N</v>
      </c>
      <c r="B2917" s="35"/>
      <c r="C2917" s="38" t="s">
        <v>1386</v>
      </c>
      <c r="D2917" s="38" t="s">
        <v>6232</v>
      </c>
      <c r="E2917" s="38"/>
      <c r="F2917" s="38" t="s">
        <v>6233</v>
      </c>
      <c r="G2917" s="38"/>
      <c r="H2917" s="38"/>
      <c r="I2917" s="44">
        <v>5.78</v>
      </c>
      <c r="J2917" s="16" t="s">
        <v>130</v>
      </c>
      <c r="N2917" s="136" t="s">
        <v>331</v>
      </c>
      <c r="O2917" s="137">
        <v>602</v>
      </c>
    </row>
    <row r="2918" spans="1:15" ht="15" customHeight="1">
      <c r="A2918" s="15" t="str">
        <f t="shared" si="59"/>
        <v>N</v>
      </c>
      <c r="B2918" s="35"/>
      <c r="C2918" s="38" t="s">
        <v>1386</v>
      </c>
      <c r="D2918" s="38" t="s">
        <v>6234</v>
      </c>
      <c r="E2918" s="38"/>
      <c r="F2918" s="38" t="s">
        <v>6235</v>
      </c>
      <c r="G2918" s="38"/>
      <c r="H2918" s="38"/>
      <c r="I2918" s="44">
        <v>7.12</v>
      </c>
      <c r="J2918" s="16" t="s">
        <v>130</v>
      </c>
      <c r="N2918" s="141" t="s">
        <v>332</v>
      </c>
      <c r="O2918" s="142">
        <v>603</v>
      </c>
    </row>
    <row r="2919" spans="1:15" ht="15" customHeight="1">
      <c r="A2919" s="15" t="str">
        <f t="shared" si="59"/>
        <v>N</v>
      </c>
      <c r="B2919" s="35"/>
      <c r="C2919" s="38" t="s">
        <v>1386</v>
      </c>
      <c r="D2919" s="38" t="s">
        <v>6236</v>
      </c>
      <c r="E2919" s="38"/>
      <c r="F2919" s="38" t="s">
        <v>6237</v>
      </c>
      <c r="G2919" s="38"/>
      <c r="H2919" s="38"/>
      <c r="I2919" s="44">
        <v>4.26</v>
      </c>
      <c r="J2919" s="16" t="s">
        <v>130</v>
      </c>
      <c r="N2919" s="136" t="s">
        <v>333</v>
      </c>
      <c r="O2919" s="137">
        <v>604</v>
      </c>
    </row>
    <row r="2920" spans="1:15" ht="15" customHeight="1">
      <c r="A2920" s="15" t="str">
        <f t="shared" si="59"/>
        <v>N</v>
      </c>
      <c r="B2920" s="35"/>
      <c r="C2920" s="38" t="s">
        <v>1386</v>
      </c>
      <c r="D2920" s="38" t="s">
        <v>6238</v>
      </c>
      <c r="E2920" s="38"/>
      <c r="F2920" s="38" t="s">
        <v>6239</v>
      </c>
      <c r="G2920" s="38"/>
      <c r="H2920" s="38"/>
      <c r="I2920" s="44">
        <v>5.04</v>
      </c>
      <c r="J2920" s="16" t="s">
        <v>130</v>
      </c>
      <c r="N2920" s="136" t="s">
        <v>334</v>
      </c>
      <c r="O2920" s="137">
        <v>605</v>
      </c>
    </row>
    <row r="2921" spans="1:15" ht="15" customHeight="1">
      <c r="A2921" s="15" t="str">
        <f t="shared" si="59"/>
        <v>N</v>
      </c>
      <c r="B2921" s="35"/>
      <c r="C2921" s="38" t="s">
        <v>1386</v>
      </c>
      <c r="D2921" s="38" t="s">
        <v>6240</v>
      </c>
      <c r="E2921" s="38"/>
      <c r="F2921" s="38" t="s">
        <v>6241</v>
      </c>
      <c r="G2921" s="38"/>
      <c r="H2921" s="38"/>
      <c r="I2921" s="44">
        <v>13.96</v>
      </c>
      <c r="J2921" s="16" t="s">
        <v>130</v>
      </c>
      <c r="N2921" s="136" t="s">
        <v>335</v>
      </c>
      <c r="O2921" s="137">
        <v>606</v>
      </c>
    </row>
    <row r="2922" spans="1:15" ht="15" customHeight="1">
      <c r="A2922" s="15" t="str">
        <f t="shared" si="59"/>
        <v>N</v>
      </c>
      <c r="B2922" s="35"/>
      <c r="C2922" s="38" t="s">
        <v>1386</v>
      </c>
      <c r="D2922" s="38" t="s">
        <v>6242</v>
      </c>
      <c r="E2922" s="38"/>
      <c r="F2922" s="38" t="s">
        <v>6243</v>
      </c>
      <c r="G2922" s="38"/>
      <c r="H2922" s="38"/>
      <c r="I2922" s="44">
        <v>23.61</v>
      </c>
      <c r="J2922" s="16" t="s">
        <v>130</v>
      </c>
      <c r="N2922" s="136" t="s">
        <v>336</v>
      </c>
      <c r="O2922" s="137">
        <v>607</v>
      </c>
    </row>
    <row r="2923" spans="1:15" ht="15" customHeight="1">
      <c r="A2923" s="15" t="str">
        <f t="shared" si="59"/>
        <v>N</v>
      </c>
      <c r="B2923" s="35"/>
      <c r="C2923" s="38" t="s">
        <v>1386</v>
      </c>
      <c r="D2923" s="38" t="s">
        <v>6244</v>
      </c>
      <c r="E2923" s="38"/>
      <c r="F2923" s="38" t="s">
        <v>6245</v>
      </c>
      <c r="G2923" s="38"/>
      <c r="H2923" s="38"/>
      <c r="I2923" s="44">
        <v>7.57</v>
      </c>
      <c r="J2923" s="16" t="s">
        <v>130</v>
      </c>
      <c r="N2923" s="136" t="s">
        <v>337</v>
      </c>
      <c r="O2923" s="137">
        <v>608</v>
      </c>
    </row>
    <row r="2924" spans="1:15" ht="15" customHeight="1">
      <c r="A2924" s="15" t="str">
        <f t="shared" si="59"/>
        <v>N</v>
      </c>
      <c r="B2924" s="35"/>
      <c r="C2924" s="38" t="s">
        <v>1386</v>
      </c>
      <c r="D2924" s="38" t="s">
        <v>6246</v>
      </c>
      <c r="E2924" s="38"/>
      <c r="F2924" s="38" t="s">
        <v>6247</v>
      </c>
      <c r="G2924" s="38"/>
      <c r="H2924" s="38"/>
      <c r="I2924" s="44">
        <v>2.37</v>
      </c>
      <c r="J2924" s="16" t="s">
        <v>130</v>
      </c>
      <c r="N2924" s="141" t="s">
        <v>338</v>
      </c>
      <c r="O2924" s="137">
        <v>609</v>
      </c>
    </row>
    <row r="2925" spans="1:15" ht="15" customHeight="1">
      <c r="A2925" s="15" t="str">
        <f t="shared" si="59"/>
        <v>N</v>
      </c>
      <c r="B2925" s="35"/>
      <c r="C2925" s="38" t="s">
        <v>1386</v>
      </c>
      <c r="D2925" s="38" t="s">
        <v>6248</v>
      </c>
      <c r="E2925" s="38"/>
      <c r="F2925" s="38" t="s">
        <v>6249</v>
      </c>
      <c r="G2925" s="38"/>
      <c r="H2925" s="38"/>
      <c r="I2925" s="44">
        <v>15.6</v>
      </c>
      <c r="J2925" s="16" t="s">
        <v>130</v>
      </c>
      <c r="N2925" s="141" t="s">
        <v>339</v>
      </c>
      <c r="O2925" s="137">
        <v>610</v>
      </c>
    </row>
    <row r="2926" spans="1:15" ht="15" customHeight="1">
      <c r="A2926" s="15" t="str">
        <f t="shared" si="59"/>
        <v>N</v>
      </c>
      <c r="B2926" s="35"/>
      <c r="C2926" s="38" t="s">
        <v>1386</v>
      </c>
      <c r="D2926" s="38" t="s">
        <v>6250</v>
      </c>
      <c r="E2926" s="38"/>
      <c r="F2926" s="38" t="s">
        <v>6251</v>
      </c>
      <c r="G2926" s="38"/>
      <c r="H2926" s="38"/>
      <c r="I2926" s="44">
        <v>2.31</v>
      </c>
      <c r="J2926" s="16" t="s">
        <v>130</v>
      </c>
      <c r="N2926" s="136" t="s">
        <v>340</v>
      </c>
      <c r="O2926" s="137">
        <v>611</v>
      </c>
    </row>
    <row r="2927" spans="1:15" ht="15" customHeight="1">
      <c r="A2927" s="15" t="str">
        <f t="shared" si="59"/>
        <v>N</v>
      </c>
      <c r="B2927" s="35"/>
      <c r="C2927" s="38" t="s">
        <v>1386</v>
      </c>
      <c r="D2927" s="38" t="s">
        <v>6252</v>
      </c>
      <c r="E2927" s="38"/>
      <c r="F2927" s="38" t="s">
        <v>6253</v>
      </c>
      <c r="G2927" s="38"/>
      <c r="H2927" s="38"/>
      <c r="I2927" s="44">
        <v>-12.51</v>
      </c>
      <c r="J2927" s="16" t="s">
        <v>130</v>
      </c>
      <c r="N2927" s="136" t="s">
        <v>341</v>
      </c>
      <c r="O2927" s="137">
        <v>612</v>
      </c>
    </row>
    <row r="2928" spans="1:15" ht="15" customHeight="1">
      <c r="A2928" s="15" t="str">
        <f t="shared" si="59"/>
        <v>N</v>
      </c>
      <c r="B2928" s="35"/>
      <c r="C2928" s="38" t="s">
        <v>1386</v>
      </c>
      <c r="D2928" s="38" t="s">
        <v>6254</v>
      </c>
      <c r="E2928" s="38"/>
      <c r="F2928" s="38" t="s">
        <v>6255</v>
      </c>
      <c r="G2928" s="38"/>
      <c r="H2928" s="38"/>
      <c r="I2928" s="44">
        <v>1.68</v>
      </c>
      <c r="J2928" s="16" t="s">
        <v>130</v>
      </c>
      <c r="N2928" s="136" t="s">
        <v>1327</v>
      </c>
      <c r="O2928" s="137">
        <v>613</v>
      </c>
    </row>
    <row r="2929" spans="1:15" ht="15" customHeight="1">
      <c r="A2929" s="15" t="str">
        <f t="shared" si="59"/>
        <v>N</v>
      </c>
      <c r="B2929" s="35"/>
      <c r="C2929" s="38" t="s">
        <v>1386</v>
      </c>
      <c r="D2929" s="38" t="s">
        <v>6256</v>
      </c>
      <c r="E2929" s="38"/>
      <c r="F2929" s="38" t="s">
        <v>6257</v>
      </c>
      <c r="G2929" s="38"/>
      <c r="H2929" s="38"/>
      <c r="I2929" s="44">
        <v>6.89</v>
      </c>
      <c r="J2929" s="16" t="s">
        <v>130</v>
      </c>
      <c r="N2929" s="136" t="s">
        <v>342</v>
      </c>
      <c r="O2929" s="137">
        <v>614</v>
      </c>
    </row>
    <row r="2930" spans="1:15" ht="15" customHeight="1">
      <c r="A2930" s="15" t="str">
        <f t="shared" si="59"/>
        <v>N</v>
      </c>
      <c r="B2930" s="35"/>
      <c r="C2930" s="38" t="s">
        <v>1386</v>
      </c>
      <c r="D2930" s="38" t="s">
        <v>6258</v>
      </c>
      <c r="E2930" s="38"/>
      <c r="F2930" s="38" t="s">
        <v>6259</v>
      </c>
      <c r="G2930" s="38"/>
      <c r="H2930" s="38"/>
      <c r="I2930" s="44">
        <v>13.44</v>
      </c>
      <c r="J2930" s="16" t="s">
        <v>130</v>
      </c>
      <c r="N2930" s="136" t="s">
        <v>343</v>
      </c>
      <c r="O2930" s="137">
        <v>615</v>
      </c>
    </row>
    <row r="2931" spans="1:15" ht="15" customHeight="1">
      <c r="A2931" s="15" t="str">
        <f t="shared" si="59"/>
        <v>N</v>
      </c>
      <c r="B2931" s="35"/>
      <c r="C2931" s="38" t="s">
        <v>1386</v>
      </c>
      <c r="D2931" s="38" t="s">
        <v>10533</v>
      </c>
      <c r="E2931" s="38"/>
      <c r="F2931" s="38" t="s">
        <v>10534</v>
      </c>
      <c r="G2931" s="38"/>
      <c r="H2931" s="38"/>
      <c r="I2931" s="44">
        <v>8.4</v>
      </c>
      <c r="J2931" s="16" t="s">
        <v>130</v>
      </c>
      <c r="N2931" s="136" t="s">
        <v>344</v>
      </c>
      <c r="O2931" s="137">
        <v>616</v>
      </c>
    </row>
    <row r="2932" spans="1:15" ht="15" customHeight="1">
      <c r="A2932" s="15" t="str">
        <f t="shared" si="59"/>
        <v>N</v>
      </c>
      <c r="B2932" s="35"/>
      <c r="C2932" s="38" t="s">
        <v>1386</v>
      </c>
      <c r="D2932" s="38" t="s">
        <v>6260</v>
      </c>
      <c r="E2932" s="38"/>
      <c r="F2932" s="38" t="s">
        <v>6261</v>
      </c>
      <c r="G2932" s="38"/>
      <c r="H2932" s="38"/>
      <c r="I2932" s="44">
        <v>4.38</v>
      </c>
      <c r="J2932" s="16" t="s">
        <v>130</v>
      </c>
      <c r="N2932" s="136" t="s">
        <v>1328</v>
      </c>
      <c r="O2932" s="137">
        <v>617</v>
      </c>
    </row>
    <row r="2933" spans="1:15" ht="15" customHeight="1">
      <c r="A2933" s="15" t="str">
        <f t="shared" si="59"/>
        <v>N</v>
      </c>
      <c r="B2933" s="35"/>
      <c r="C2933" s="38" t="s">
        <v>1386</v>
      </c>
      <c r="D2933" s="38" t="s">
        <v>6262</v>
      </c>
      <c r="E2933" s="38"/>
      <c r="F2933" s="38" t="s">
        <v>6263</v>
      </c>
      <c r="G2933" s="38"/>
      <c r="H2933" s="38"/>
      <c r="I2933" s="44">
        <v>5.04</v>
      </c>
      <c r="J2933" s="16" t="s">
        <v>130</v>
      </c>
      <c r="N2933" s="136" t="s">
        <v>151</v>
      </c>
      <c r="O2933" s="137">
        <v>328</v>
      </c>
    </row>
    <row r="2934" spans="1:15" ht="15" customHeight="1">
      <c r="A2934" s="15" t="str">
        <f t="shared" si="59"/>
        <v>N</v>
      </c>
      <c r="B2934" s="35"/>
      <c r="C2934" s="38" t="s">
        <v>1386</v>
      </c>
      <c r="D2934" s="38" t="s">
        <v>6264</v>
      </c>
      <c r="E2934" s="38"/>
      <c r="F2934" s="38" t="s">
        <v>6265</v>
      </c>
      <c r="G2934" s="38"/>
      <c r="H2934" s="38"/>
      <c r="I2934" s="44">
        <v>1.68</v>
      </c>
      <c r="J2934" s="16" t="s">
        <v>130</v>
      </c>
      <c r="N2934" s="136" t="s">
        <v>152</v>
      </c>
      <c r="O2934" s="137">
        <v>329</v>
      </c>
    </row>
    <row r="2935" spans="1:15" ht="15" customHeight="1">
      <c r="A2935" s="15" t="str">
        <f t="shared" si="59"/>
        <v>N</v>
      </c>
      <c r="B2935" s="35"/>
      <c r="C2935" s="38" t="s">
        <v>1386</v>
      </c>
      <c r="D2935" s="38" t="s">
        <v>10535</v>
      </c>
      <c r="E2935" s="38"/>
      <c r="F2935" s="38" t="s">
        <v>10536</v>
      </c>
      <c r="G2935" s="38"/>
      <c r="H2935" s="38"/>
      <c r="I2935" s="44">
        <v>3.36</v>
      </c>
      <c r="J2935" s="16" t="s">
        <v>130</v>
      </c>
      <c r="N2935" s="136" t="s">
        <v>153</v>
      </c>
      <c r="O2935" s="137">
        <v>330</v>
      </c>
    </row>
    <row r="2936" spans="1:15" ht="15" customHeight="1">
      <c r="A2936" s="15" t="str">
        <f t="shared" si="59"/>
        <v>N</v>
      </c>
      <c r="B2936" s="35"/>
      <c r="C2936" s="38" t="s">
        <v>1386</v>
      </c>
      <c r="D2936" s="38" t="s">
        <v>6266</v>
      </c>
      <c r="E2936" s="38"/>
      <c r="F2936" s="38" t="s">
        <v>6267</v>
      </c>
      <c r="G2936" s="38"/>
      <c r="H2936" s="38"/>
      <c r="I2936" s="44">
        <v>4.4800000000000004</v>
      </c>
      <c r="J2936" s="16" t="s">
        <v>130</v>
      </c>
      <c r="N2936" s="136" t="s">
        <v>154</v>
      </c>
      <c r="O2936" s="137">
        <v>331</v>
      </c>
    </row>
    <row r="2937" spans="1:15" ht="15" customHeight="1">
      <c r="A2937" s="15" t="str">
        <f t="shared" si="59"/>
        <v>N</v>
      </c>
      <c r="B2937" s="35"/>
      <c r="C2937" s="38" t="s">
        <v>1386</v>
      </c>
      <c r="D2937" s="38" t="s">
        <v>6268</v>
      </c>
      <c r="E2937" s="38"/>
      <c r="F2937" s="38" t="s">
        <v>6269</v>
      </c>
      <c r="G2937" s="38"/>
      <c r="H2937" s="38"/>
      <c r="I2937" s="44">
        <v>1.68</v>
      </c>
      <c r="J2937" s="16" t="s">
        <v>130</v>
      </c>
      <c r="N2937" s="138" t="s">
        <v>583</v>
      </c>
      <c r="O2937" s="139">
        <v>332</v>
      </c>
    </row>
    <row r="2938" spans="1:15" ht="15" customHeight="1">
      <c r="A2938" s="15" t="str">
        <f t="shared" si="59"/>
        <v>N</v>
      </c>
      <c r="B2938" s="35"/>
      <c r="C2938" s="38" t="s">
        <v>1386</v>
      </c>
      <c r="D2938" s="38" t="s">
        <v>6270</v>
      </c>
      <c r="E2938" s="38"/>
      <c r="F2938" s="38" t="s">
        <v>6271</v>
      </c>
      <c r="G2938" s="38"/>
      <c r="H2938" s="38"/>
      <c r="I2938" s="44">
        <v>16.87</v>
      </c>
      <c r="J2938" s="16" t="s">
        <v>130</v>
      </c>
      <c r="N2938" s="136" t="s">
        <v>155</v>
      </c>
      <c r="O2938" s="137">
        <v>333</v>
      </c>
    </row>
    <row r="2939" spans="1:15" ht="15" customHeight="1">
      <c r="A2939" s="15" t="str">
        <f t="shared" si="59"/>
        <v>N</v>
      </c>
      <c r="B2939" s="35"/>
      <c r="C2939" s="38" t="s">
        <v>1386</v>
      </c>
      <c r="D2939" s="38" t="s">
        <v>6272</v>
      </c>
      <c r="E2939" s="38"/>
      <c r="F2939" s="38" t="s">
        <v>6273</v>
      </c>
      <c r="G2939" s="38"/>
      <c r="H2939" s="38"/>
      <c r="I2939" s="44">
        <v>1.94</v>
      </c>
      <c r="J2939" s="16" t="s">
        <v>130</v>
      </c>
      <c r="N2939" s="138" t="s">
        <v>584</v>
      </c>
      <c r="O2939" s="139">
        <v>334</v>
      </c>
    </row>
    <row r="2940" spans="1:15" ht="15" customHeight="1">
      <c r="A2940" s="15" t="str">
        <f t="shared" si="59"/>
        <v>N</v>
      </c>
      <c r="B2940" s="35"/>
      <c r="C2940" s="38" t="s">
        <v>1386</v>
      </c>
      <c r="D2940" s="38" t="s">
        <v>10537</v>
      </c>
      <c r="E2940" s="38"/>
      <c r="F2940" s="38" t="s">
        <v>10538</v>
      </c>
      <c r="G2940" s="38"/>
      <c r="H2940" s="38"/>
      <c r="I2940" s="44">
        <v>1.69</v>
      </c>
      <c r="J2940" s="16" t="s">
        <v>130</v>
      </c>
      <c r="N2940" s="136" t="s">
        <v>156</v>
      </c>
      <c r="O2940" s="137">
        <v>335</v>
      </c>
    </row>
    <row r="2941" spans="1:15" ht="15" customHeight="1">
      <c r="A2941" s="15" t="str">
        <f t="shared" si="59"/>
        <v>N</v>
      </c>
      <c r="B2941" s="35"/>
      <c r="C2941" s="38" t="s">
        <v>1386</v>
      </c>
      <c r="D2941" s="38" t="s">
        <v>6274</v>
      </c>
      <c r="E2941" s="38"/>
      <c r="F2941" s="38" t="s">
        <v>6275</v>
      </c>
      <c r="G2941" s="38"/>
      <c r="H2941" s="38"/>
      <c r="I2941" s="44">
        <v>1.68</v>
      </c>
      <c r="J2941" s="16" t="s">
        <v>130</v>
      </c>
      <c r="N2941" s="136" t="s">
        <v>157</v>
      </c>
      <c r="O2941" s="137">
        <v>336</v>
      </c>
    </row>
    <row r="2942" spans="1:15" ht="15" customHeight="1">
      <c r="A2942" s="15" t="str">
        <f t="shared" si="59"/>
        <v>N</v>
      </c>
      <c r="B2942" s="35"/>
      <c r="C2942" s="38" t="s">
        <v>1386</v>
      </c>
      <c r="D2942" s="38" t="s">
        <v>6276</v>
      </c>
      <c r="E2942" s="38"/>
      <c r="F2942" s="38" t="s">
        <v>6277</v>
      </c>
      <c r="G2942" s="38"/>
      <c r="H2942" s="38"/>
      <c r="I2942" s="44">
        <v>5.04</v>
      </c>
      <c r="J2942" s="16" t="s">
        <v>130</v>
      </c>
      <c r="N2942" s="136" t="s">
        <v>158</v>
      </c>
      <c r="O2942" s="137">
        <v>337</v>
      </c>
    </row>
    <row r="2943" spans="1:15" ht="15" customHeight="1">
      <c r="A2943" s="15" t="str">
        <f t="shared" si="59"/>
        <v>N</v>
      </c>
      <c r="B2943" s="35"/>
      <c r="C2943" s="38" t="s">
        <v>1386</v>
      </c>
      <c r="D2943" s="38" t="s">
        <v>6278</v>
      </c>
      <c r="E2943" s="38"/>
      <c r="F2943" s="38" t="s">
        <v>6279</v>
      </c>
      <c r="G2943" s="38"/>
      <c r="H2943" s="38"/>
      <c r="I2943" s="44">
        <v>-0.82</v>
      </c>
      <c r="J2943" s="16" t="s">
        <v>130</v>
      </c>
      <c r="N2943" s="136" t="s">
        <v>159</v>
      </c>
      <c r="O2943" s="137">
        <v>338</v>
      </c>
    </row>
    <row r="2944" spans="1:15" ht="15" customHeight="1">
      <c r="A2944" s="15" t="str">
        <f t="shared" si="59"/>
        <v>N</v>
      </c>
      <c r="B2944" s="35"/>
      <c r="C2944" s="38" t="s">
        <v>1386</v>
      </c>
      <c r="D2944" s="38" t="s">
        <v>6280</v>
      </c>
      <c r="E2944" s="38"/>
      <c r="F2944" s="38" t="s">
        <v>6281</v>
      </c>
      <c r="G2944" s="38"/>
      <c r="H2944" s="38"/>
      <c r="I2944" s="44">
        <v>1.72</v>
      </c>
      <c r="J2944" s="16" t="s">
        <v>130</v>
      </c>
      <c r="N2944" s="136" t="s">
        <v>160</v>
      </c>
      <c r="O2944" s="137">
        <v>339</v>
      </c>
    </row>
    <row r="2945" spans="1:15" ht="15" customHeight="1">
      <c r="A2945" s="15" t="str">
        <f t="shared" si="59"/>
        <v>N</v>
      </c>
      <c r="B2945" s="35"/>
      <c r="C2945" s="38" t="s">
        <v>1386</v>
      </c>
      <c r="D2945" s="38" t="s">
        <v>6282</v>
      </c>
      <c r="E2945" s="38"/>
      <c r="F2945" s="38" t="s">
        <v>6283</v>
      </c>
      <c r="G2945" s="38"/>
      <c r="H2945" s="38"/>
      <c r="I2945" s="44">
        <v>1.75</v>
      </c>
      <c r="J2945" s="16" t="s">
        <v>130</v>
      </c>
      <c r="N2945" s="136" t="s">
        <v>161</v>
      </c>
      <c r="O2945" s="137">
        <v>340</v>
      </c>
    </row>
    <row r="2946" spans="1:15" ht="15" customHeight="1">
      <c r="A2946" s="15" t="str">
        <f t="shared" si="59"/>
        <v>N</v>
      </c>
      <c r="B2946" s="35"/>
      <c r="C2946" s="38" t="s">
        <v>1386</v>
      </c>
      <c r="D2946" s="38" t="s">
        <v>6284</v>
      </c>
      <c r="E2946" s="38"/>
      <c r="F2946" s="38" t="s">
        <v>6285</v>
      </c>
      <c r="G2946" s="38"/>
      <c r="H2946" s="38"/>
      <c r="I2946" s="44">
        <v>5.44</v>
      </c>
      <c r="J2946" s="16" t="s">
        <v>130</v>
      </c>
      <c r="N2946" s="136" t="s">
        <v>162</v>
      </c>
      <c r="O2946" s="137">
        <v>341</v>
      </c>
    </row>
    <row r="2947" spans="1:15" ht="15" customHeight="1">
      <c r="A2947" s="15" t="str">
        <f t="shared" si="59"/>
        <v>N</v>
      </c>
      <c r="B2947" s="35"/>
      <c r="C2947" s="38" t="s">
        <v>1386</v>
      </c>
      <c r="D2947" s="38" t="s">
        <v>6286</v>
      </c>
      <c r="E2947" s="38"/>
      <c r="F2947" s="38" t="s">
        <v>6287</v>
      </c>
      <c r="G2947" s="38"/>
      <c r="H2947" s="38"/>
      <c r="I2947" s="44">
        <v>-0.57999999999999996</v>
      </c>
      <c r="J2947" s="16" t="s">
        <v>130</v>
      </c>
      <c r="N2947" s="136" t="s">
        <v>163</v>
      </c>
      <c r="O2947" s="137">
        <v>342</v>
      </c>
    </row>
    <row r="2948" spans="1:15" ht="15" customHeight="1">
      <c r="A2948" s="15" t="str">
        <f t="shared" si="59"/>
        <v>N</v>
      </c>
      <c r="B2948" s="35"/>
      <c r="C2948" s="38" t="s">
        <v>1386</v>
      </c>
      <c r="D2948" s="38" t="s">
        <v>6288</v>
      </c>
      <c r="E2948" s="38"/>
      <c r="F2948" s="38" t="s">
        <v>6289</v>
      </c>
      <c r="G2948" s="38"/>
      <c r="H2948" s="38"/>
      <c r="I2948" s="44">
        <v>6.14</v>
      </c>
      <c r="J2948" s="16" t="s">
        <v>130</v>
      </c>
      <c r="N2948" s="136" t="s">
        <v>164</v>
      </c>
      <c r="O2948" s="137">
        <v>343</v>
      </c>
    </row>
    <row r="2949" spans="1:15" ht="15" customHeight="1">
      <c r="A2949" s="15" t="str">
        <f t="shared" si="59"/>
        <v>N</v>
      </c>
      <c r="B2949" s="35"/>
      <c r="C2949" s="38" t="s">
        <v>1386</v>
      </c>
      <c r="D2949" s="38" t="s">
        <v>6290</v>
      </c>
      <c r="E2949" s="38"/>
      <c r="F2949" s="38" t="s">
        <v>6291</v>
      </c>
      <c r="G2949" s="38"/>
      <c r="H2949" s="38"/>
      <c r="I2949" s="44">
        <v>9.19</v>
      </c>
      <c r="J2949" s="16" t="s">
        <v>130</v>
      </c>
      <c r="N2949" s="136" t="s">
        <v>165</v>
      </c>
      <c r="O2949" s="137">
        <v>344</v>
      </c>
    </row>
    <row r="2950" spans="1:15" ht="15" customHeight="1">
      <c r="A2950" s="15" t="str">
        <f t="shared" si="59"/>
        <v>N</v>
      </c>
      <c r="B2950" s="35"/>
      <c r="C2950" s="38" t="s">
        <v>1386</v>
      </c>
      <c r="D2950" s="38" t="s">
        <v>6292</v>
      </c>
      <c r="E2950" s="38"/>
      <c r="F2950" s="38" t="s">
        <v>6293</v>
      </c>
      <c r="G2950" s="38"/>
      <c r="H2950" s="38"/>
      <c r="I2950" s="44">
        <v>11.2</v>
      </c>
      <c r="J2950" s="16" t="s">
        <v>130</v>
      </c>
      <c r="N2950" s="136" t="s">
        <v>166</v>
      </c>
      <c r="O2950" s="137">
        <v>345</v>
      </c>
    </row>
    <row r="2951" spans="1:15" ht="15" customHeight="1">
      <c r="A2951" s="15" t="str">
        <f t="shared" si="59"/>
        <v>N</v>
      </c>
      <c r="B2951" s="35"/>
      <c r="C2951" s="38" t="s">
        <v>1386</v>
      </c>
      <c r="D2951" s="38" t="s">
        <v>6294</v>
      </c>
      <c r="E2951" s="38"/>
      <c r="F2951" s="38" t="s">
        <v>6295</v>
      </c>
      <c r="G2951" s="38"/>
      <c r="H2951" s="38"/>
      <c r="I2951" s="44">
        <v>2.97</v>
      </c>
      <c r="J2951" s="16" t="s">
        <v>130</v>
      </c>
      <c r="N2951" s="136" t="s">
        <v>167</v>
      </c>
      <c r="O2951" s="137">
        <v>346</v>
      </c>
    </row>
    <row r="2952" spans="1:15" ht="15" customHeight="1">
      <c r="A2952" s="15" t="str">
        <f t="shared" si="59"/>
        <v>N</v>
      </c>
      <c r="B2952" s="35"/>
      <c r="C2952" s="38" t="s">
        <v>1386</v>
      </c>
      <c r="D2952" s="38" t="s">
        <v>6296</v>
      </c>
      <c r="E2952" s="38"/>
      <c r="F2952" s="38" t="s">
        <v>6297</v>
      </c>
      <c r="G2952" s="38"/>
      <c r="H2952" s="38"/>
      <c r="I2952" s="44">
        <v>1.68</v>
      </c>
      <c r="J2952" s="16" t="s">
        <v>130</v>
      </c>
      <c r="N2952" s="136" t="s">
        <v>168</v>
      </c>
      <c r="O2952" s="137">
        <v>347</v>
      </c>
    </row>
    <row r="2953" spans="1:15" ht="15" customHeight="1">
      <c r="A2953" s="15" t="str">
        <f t="shared" si="59"/>
        <v>N</v>
      </c>
      <c r="B2953" s="35"/>
      <c r="C2953" s="38" t="s">
        <v>1386</v>
      </c>
      <c r="D2953" s="38" t="s">
        <v>6298</v>
      </c>
      <c r="E2953" s="38"/>
      <c r="F2953" s="38" t="s">
        <v>6299</v>
      </c>
      <c r="G2953" s="38"/>
      <c r="H2953" s="38"/>
      <c r="I2953" s="44">
        <v>51.16</v>
      </c>
      <c r="J2953" s="16" t="s">
        <v>130</v>
      </c>
      <c r="N2953" s="136" t="s">
        <v>169</v>
      </c>
      <c r="O2953" s="137">
        <v>348</v>
      </c>
    </row>
    <row r="2954" spans="1:15" ht="15" customHeight="1">
      <c r="A2954" s="15" t="str">
        <f t="shared" si="59"/>
        <v>N</v>
      </c>
      <c r="B2954" s="35"/>
      <c r="C2954" s="38" t="s">
        <v>1386</v>
      </c>
      <c r="D2954" s="38" t="s">
        <v>6300</v>
      </c>
      <c r="E2954" s="38"/>
      <c r="F2954" s="38" t="s">
        <v>6301</v>
      </c>
      <c r="G2954" s="38"/>
      <c r="H2954" s="38"/>
      <c r="I2954" s="44">
        <v>2.2000000000000002</v>
      </c>
      <c r="J2954" s="16" t="s">
        <v>130</v>
      </c>
      <c r="N2954" s="136" t="s">
        <v>170</v>
      </c>
      <c r="O2954" s="137">
        <v>349</v>
      </c>
    </row>
    <row r="2955" spans="1:15" ht="15" customHeight="1">
      <c r="A2955" s="15" t="str">
        <f t="shared" si="59"/>
        <v>N</v>
      </c>
      <c r="B2955" s="35"/>
      <c r="C2955" s="38" t="s">
        <v>1386</v>
      </c>
      <c r="D2955" s="38" t="s">
        <v>6302</v>
      </c>
      <c r="E2955" s="38"/>
      <c r="F2955" s="38" t="s">
        <v>6303</v>
      </c>
      <c r="G2955" s="38"/>
      <c r="H2955" s="38"/>
      <c r="I2955" s="44">
        <v>5.19</v>
      </c>
      <c r="J2955" s="16" t="s">
        <v>130</v>
      </c>
      <c r="N2955" s="136" t="s">
        <v>171</v>
      </c>
      <c r="O2955" s="137">
        <v>350</v>
      </c>
    </row>
    <row r="2956" spans="1:15" ht="15" customHeight="1">
      <c r="A2956" s="15" t="str">
        <f t="shared" si="59"/>
        <v>N</v>
      </c>
      <c r="B2956" s="35"/>
      <c r="C2956" s="38" t="s">
        <v>1386</v>
      </c>
      <c r="D2956" s="38" t="s">
        <v>6304</v>
      </c>
      <c r="E2956" s="38"/>
      <c r="F2956" s="38" t="s">
        <v>6305</v>
      </c>
      <c r="G2956" s="38"/>
      <c r="H2956" s="38"/>
      <c r="I2956" s="44">
        <v>5.04</v>
      </c>
      <c r="J2956" s="16" t="s">
        <v>130</v>
      </c>
      <c r="N2956" s="136" t="s">
        <v>172</v>
      </c>
      <c r="O2956" s="137">
        <v>351</v>
      </c>
    </row>
    <row r="2957" spans="1:15" ht="15" customHeight="1">
      <c r="A2957" s="15" t="str">
        <f t="shared" si="59"/>
        <v>N</v>
      </c>
      <c r="B2957" s="35"/>
      <c r="C2957" s="38" t="s">
        <v>1386</v>
      </c>
      <c r="D2957" s="38" t="s">
        <v>6306</v>
      </c>
      <c r="E2957" s="38"/>
      <c r="F2957" s="38" t="s">
        <v>6307</v>
      </c>
      <c r="G2957" s="38"/>
      <c r="H2957" s="38"/>
      <c r="I2957" s="44">
        <v>48.45</v>
      </c>
      <c r="J2957" s="16" t="s">
        <v>130</v>
      </c>
      <c r="N2957" s="136" t="s">
        <v>173</v>
      </c>
      <c r="O2957" s="137">
        <v>352</v>
      </c>
    </row>
    <row r="2958" spans="1:15" ht="15" customHeight="1">
      <c r="A2958" s="15" t="str">
        <f t="shared" si="59"/>
        <v>N</v>
      </c>
      <c r="B2958" s="35"/>
      <c r="C2958" s="38" t="s">
        <v>1386</v>
      </c>
      <c r="D2958" s="38" t="s">
        <v>6308</v>
      </c>
      <c r="E2958" s="38"/>
      <c r="F2958" s="38" t="s">
        <v>6309</v>
      </c>
      <c r="G2958" s="38"/>
      <c r="H2958" s="38"/>
      <c r="I2958" s="44">
        <v>11.82</v>
      </c>
      <c r="J2958" s="16" t="s">
        <v>130</v>
      </c>
      <c r="N2958" s="136" t="s">
        <v>174</v>
      </c>
      <c r="O2958" s="137">
        <v>353</v>
      </c>
    </row>
    <row r="2959" spans="1:15" ht="15" customHeight="1">
      <c r="A2959" s="15" t="str">
        <f t="shared" si="59"/>
        <v>N</v>
      </c>
      <c r="B2959" s="35"/>
      <c r="C2959" s="38" t="s">
        <v>1386</v>
      </c>
      <c r="D2959" s="38" t="s">
        <v>6310</v>
      </c>
      <c r="E2959" s="38"/>
      <c r="F2959" s="38" t="s">
        <v>6311</v>
      </c>
      <c r="G2959" s="38"/>
      <c r="H2959" s="38"/>
      <c r="I2959" s="44">
        <v>9.41</v>
      </c>
      <c r="J2959" s="16" t="s">
        <v>130</v>
      </c>
      <c r="N2959" s="136" t="s">
        <v>175</v>
      </c>
      <c r="O2959" s="137">
        <v>354</v>
      </c>
    </row>
    <row r="2960" spans="1:15" ht="15" customHeight="1">
      <c r="A2960" s="15" t="str">
        <f t="shared" si="59"/>
        <v>N</v>
      </c>
      <c r="B2960" s="35"/>
      <c r="C2960" s="38" t="s">
        <v>1386</v>
      </c>
      <c r="D2960" s="38" t="s">
        <v>6312</v>
      </c>
      <c r="E2960" s="38"/>
      <c r="F2960" s="38" t="s">
        <v>6313</v>
      </c>
      <c r="G2960" s="38"/>
      <c r="H2960" s="38"/>
      <c r="I2960" s="44">
        <v>5.14</v>
      </c>
      <c r="J2960" s="16" t="s">
        <v>130</v>
      </c>
      <c r="N2960" s="136" t="s">
        <v>176</v>
      </c>
      <c r="O2960" s="137">
        <v>355</v>
      </c>
    </row>
    <row r="2961" spans="1:15" ht="15" customHeight="1">
      <c r="A2961" s="15" t="str">
        <f t="shared" si="59"/>
        <v>N</v>
      </c>
      <c r="B2961" s="35"/>
      <c r="C2961" s="38" t="s">
        <v>1386</v>
      </c>
      <c r="D2961" s="38" t="s">
        <v>6314</v>
      </c>
      <c r="E2961" s="38"/>
      <c r="F2961" s="38" t="s">
        <v>6315</v>
      </c>
      <c r="G2961" s="38"/>
      <c r="H2961" s="38"/>
      <c r="I2961" s="44">
        <v>93.58</v>
      </c>
      <c r="J2961" s="16" t="s">
        <v>130</v>
      </c>
      <c r="N2961" s="136" t="s">
        <v>177</v>
      </c>
      <c r="O2961" s="137">
        <v>356</v>
      </c>
    </row>
    <row r="2962" spans="1:15" ht="15" customHeight="1">
      <c r="A2962" s="15" t="str">
        <f t="shared" si="59"/>
        <v>N</v>
      </c>
      <c r="B2962" s="35"/>
      <c r="C2962" s="38" t="s">
        <v>1386</v>
      </c>
      <c r="D2962" s="38" t="s">
        <v>6316</v>
      </c>
      <c r="E2962" s="38"/>
      <c r="F2962" s="38" t="s">
        <v>6317</v>
      </c>
      <c r="G2962" s="38"/>
      <c r="H2962" s="38"/>
      <c r="I2962" s="44">
        <v>4.8</v>
      </c>
      <c r="J2962" s="16" t="s">
        <v>130</v>
      </c>
      <c r="N2962" s="136" t="s">
        <v>178</v>
      </c>
      <c r="O2962" s="137">
        <v>357</v>
      </c>
    </row>
    <row r="2963" spans="1:15" ht="15" customHeight="1">
      <c r="A2963" s="15" t="str">
        <f t="shared" si="59"/>
        <v>N</v>
      </c>
      <c r="B2963" s="35"/>
      <c r="C2963" s="38" t="s">
        <v>1386</v>
      </c>
      <c r="D2963" s="38" t="s">
        <v>6318</v>
      </c>
      <c r="E2963" s="38"/>
      <c r="F2963" s="38" t="s">
        <v>6319</v>
      </c>
      <c r="G2963" s="38"/>
      <c r="H2963" s="38"/>
      <c r="I2963" s="44">
        <v>26.29</v>
      </c>
      <c r="J2963" s="16" t="s">
        <v>130</v>
      </c>
      <c r="N2963" s="136" t="s">
        <v>179</v>
      </c>
      <c r="O2963" s="137">
        <v>358</v>
      </c>
    </row>
    <row r="2964" spans="1:15" ht="15" customHeight="1">
      <c r="A2964" s="15" t="str">
        <f t="shared" si="59"/>
        <v>N</v>
      </c>
      <c r="B2964" s="35"/>
      <c r="C2964" s="38" t="s">
        <v>1386</v>
      </c>
      <c r="D2964" s="38" t="s">
        <v>6320</v>
      </c>
      <c r="E2964" s="38"/>
      <c r="F2964" s="38" t="s">
        <v>6321</v>
      </c>
      <c r="G2964" s="38"/>
      <c r="H2964" s="38"/>
      <c r="I2964" s="44">
        <v>5.04</v>
      </c>
      <c r="J2964" s="16" t="s">
        <v>130</v>
      </c>
      <c r="N2964" s="136" t="s">
        <v>180</v>
      </c>
      <c r="O2964" s="137">
        <v>359</v>
      </c>
    </row>
    <row r="2965" spans="1:15" ht="15" customHeight="1">
      <c r="A2965" s="15" t="str">
        <f t="shared" si="59"/>
        <v>N</v>
      </c>
      <c r="B2965" s="35"/>
      <c r="C2965" s="38" t="s">
        <v>1386</v>
      </c>
      <c r="D2965" s="38" t="s">
        <v>6322</v>
      </c>
      <c r="E2965" s="38"/>
      <c r="F2965" s="38" t="s">
        <v>6323</v>
      </c>
      <c r="G2965" s="38"/>
      <c r="H2965" s="38"/>
      <c r="I2965" s="44">
        <v>5.32</v>
      </c>
      <c r="J2965" s="16" t="s">
        <v>130</v>
      </c>
      <c r="N2965" s="136" t="s">
        <v>181</v>
      </c>
      <c r="O2965" s="137">
        <v>360</v>
      </c>
    </row>
    <row r="2966" spans="1:15" ht="15" customHeight="1">
      <c r="A2966" s="15" t="str">
        <f t="shared" si="59"/>
        <v>N</v>
      </c>
      <c r="B2966" s="35"/>
      <c r="C2966" s="38" t="s">
        <v>1386</v>
      </c>
      <c r="D2966" s="38" t="s">
        <v>6324</v>
      </c>
      <c r="E2966" s="38"/>
      <c r="F2966" s="38" t="s">
        <v>6325</v>
      </c>
      <c r="G2966" s="38"/>
      <c r="H2966" s="38"/>
      <c r="I2966" s="44">
        <v>1.2</v>
      </c>
      <c r="J2966" s="16" t="s">
        <v>130</v>
      </c>
      <c r="N2966" s="136" t="s">
        <v>182</v>
      </c>
      <c r="O2966" s="137">
        <v>362</v>
      </c>
    </row>
    <row r="2967" spans="1:15" ht="15" customHeight="1">
      <c r="A2967" s="15" t="str">
        <f t="shared" si="59"/>
        <v>N</v>
      </c>
      <c r="B2967" s="35"/>
      <c r="C2967" s="38" t="s">
        <v>1386</v>
      </c>
      <c r="D2967" s="38" t="s">
        <v>6326</v>
      </c>
      <c r="E2967" s="38"/>
      <c r="F2967" s="38" t="s">
        <v>6327</v>
      </c>
      <c r="G2967" s="38"/>
      <c r="H2967" s="38"/>
      <c r="I2967" s="44">
        <v>75.959999999999994</v>
      </c>
      <c r="J2967" s="16" t="s">
        <v>130</v>
      </c>
      <c r="N2967" s="136" t="s">
        <v>183</v>
      </c>
      <c r="O2967" s="137">
        <v>363</v>
      </c>
    </row>
    <row r="2968" spans="1:15" ht="15" customHeight="1">
      <c r="A2968" s="15" t="str">
        <f t="shared" si="59"/>
        <v>N</v>
      </c>
      <c r="B2968" s="35"/>
      <c r="C2968" s="38" t="s">
        <v>1386</v>
      </c>
      <c r="D2968" s="38" t="s">
        <v>6328</v>
      </c>
      <c r="E2968" s="38"/>
      <c r="F2968" s="38" t="s">
        <v>6329</v>
      </c>
      <c r="G2968" s="38"/>
      <c r="H2968" s="38"/>
      <c r="I2968" s="44">
        <v>5.04</v>
      </c>
      <c r="J2968" s="16" t="s">
        <v>130</v>
      </c>
      <c r="N2968" s="136" t="s">
        <v>184</v>
      </c>
      <c r="O2968" s="137">
        <v>364</v>
      </c>
    </row>
    <row r="2969" spans="1:15" ht="15" customHeight="1">
      <c r="A2969" s="15" t="str">
        <f t="shared" si="59"/>
        <v>N</v>
      </c>
      <c r="B2969" s="35"/>
      <c r="C2969" s="38" t="s">
        <v>1386</v>
      </c>
      <c r="D2969" s="38" t="s">
        <v>6330</v>
      </c>
      <c r="E2969" s="38"/>
      <c r="F2969" s="38" t="s">
        <v>6331</v>
      </c>
      <c r="G2969" s="38"/>
      <c r="H2969" s="38"/>
      <c r="I2969" s="44">
        <v>8.74</v>
      </c>
      <c r="J2969" s="16" t="s">
        <v>130</v>
      </c>
      <c r="N2969" s="136" t="s">
        <v>185</v>
      </c>
      <c r="O2969" s="137">
        <v>365</v>
      </c>
    </row>
    <row r="2970" spans="1:15" ht="15" customHeight="1">
      <c r="A2970" s="15" t="str">
        <f t="shared" ref="A2970:A3033" si="60">IFERROR((VLOOKUP(J2970,N:O,2,0)),0)</f>
        <v>N</v>
      </c>
      <c r="B2970" s="35"/>
      <c r="C2970" s="38" t="s">
        <v>1386</v>
      </c>
      <c r="D2970" s="38" t="s">
        <v>6332</v>
      </c>
      <c r="E2970" s="38"/>
      <c r="F2970" s="38" t="s">
        <v>6333</v>
      </c>
      <c r="G2970" s="38"/>
      <c r="H2970" s="38"/>
      <c r="I2970" s="44">
        <v>6.04</v>
      </c>
      <c r="J2970" s="16" t="s">
        <v>130</v>
      </c>
      <c r="N2970" s="136" t="s">
        <v>186</v>
      </c>
      <c r="O2970" s="137">
        <v>366</v>
      </c>
    </row>
    <row r="2971" spans="1:15" ht="15" customHeight="1">
      <c r="A2971" s="15" t="str">
        <f t="shared" si="60"/>
        <v>N</v>
      </c>
      <c r="B2971" s="35"/>
      <c r="C2971" s="38" t="s">
        <v>1386</v>
      </c>
      <c r="D2971" s="38" t="s">
        <v>6334</v>
      </c>
      <c r="E2971" s="38"/>
      <c r="F2971" s="38" t="s">
        <v>6335</v>
      </c>
      <c r="G2971" s="38"/>
      <c r="H2971" s="38"/>
      <c r="I2971" s="44">
        <v>-0.87</v>
      </c>
      <c r="J2971" s="16" t="s">
        <v>130</v>
      </c>
      <c r="N2971" s="136" t="s">
        <v>187</v>
      </c>
      <c r="O2971" s="137">
        <v>367</v>
      </c>
    </row>
    <row r="2972" spans="1:15" ht="15" customHeight="1">
      <c r="A2972" s="15" t="str">
        <f t="shared" si="60"/>
        <v>N</v>
      </c>
      <c r="B2972" s="35"/>
      <c r="C2972" s="38" t="s">
        <v>1386</v>
      </c>
      <c r="D2972" s="38" t="s">
        <v>6336</v>
      </c>
      <c r="E2972" s="38"/>
      <c r="F2972" s="38" t="s">
        <v>6337</v>
      </c>
      <c r="G2972" s="38"/>
      <c r="H2972" s="38"/>
      <c r="I2972" s="44">
        <v>13.01</v>
      </c>
      <c r="J2972" s="16" t="s">
        <v>130</v>
      </c>
      <c r="N2972" s="136" t="s">
        <v>188</v>
      </c>
      <c r="O2972" s="137">
        <v>368</v>
      </c>
    </row>
    <row r="2973" spans="1:15" ht="15" customHeight="1">
      <c r="A2973" s="15" t="str">
        <f t="shared" si="60"/>
        <v>N</v>
      </c>
      <c r="B2973" s="35"/>
      <c r="C2973" s="38" t="s">
        <v>1386</v>
      </c>
      <c r="D2973" s="38" t="s">
        <v>6338</v>
      </c>
      <c r="E2973" s="38"/>
      <c r="F2973" s="38" t="s">
        <v>6339</v>
      </c>
      <c r="G2973" s="38"/>
      <c r="H2973" s="38"/>
      <c r="I2973" s="44">
        <v>5.04</v>
      </c>
      <c r="J2973" s="16" t="s">
        <v>130</v>
      </c>
      <c r="N2973" s="136" t="s">
        <v>189</v>
      </c>
      <c r="O2973" s="137">
        <v>369</v>
      </c>
    </row>
    <row r="2974" spans="1:15" ht="15" customHeight="1">
      <c r="A2974" s="15" t="str">
        <f t="shared" si="60"/>
        <v>N</v>
      </c>
      <c r="B2974" s="35"/>
      <c r="C2974" s="38" t="s">
        <v>1386</v>
      </c>
      <c r="D2974" s="38" t="s">
        <v>6340</v>
      </c>
      <c r="E2974" s="38"/>
      <c r="F2974" s="38" t="s">
        <v>6341</v>
      </c>
      <c r="G2974" s="38"/>
      <c r="H2974" s="38"/>
      <c r="I2974" s="44">
        <v>3.36</v>
      </c>
      <c r="J2974" s="16" t="s">
        <v>130</v>
      </c>
      <c r="N2974" s="136" t="s">
        <v>190</v>
      </c>
      <c r="O2974" s="137">
        <v>370</v>
      </c>
    </row>
    <row r="2975" spans="1:15" ht="15" customHeight="1">
      <c r="A2975" s="15" t="str">
        <f t="shared" si="60"/>
        <v>N</v>
      </c>
      <c r="B2975" s="35"/>
      <c r="C2975" s="38" t="s">
        <v>1386</v>
      </c>
      <c r="D2975" s="38" t="s">
        <v>6342</v>
      </c>
      <c r="E2975" s="38"/>
      <c r="F2975" s="38" t="s">
        <v>6343</v>
      </c>
      <c r="G2975" s="38"/>
      <c r="H2975" s="38"/>
      <c r="I2975" s="44">
        <v>4.07</v>
      </c>
      <c r="J2975" s="16" t="s">
        <v>130</v>
      </c>
      <c r="N2975" s="136" t="s">
        <v>191</v>
      </c>
      <c r="O2975" s="137">
        <v>371</v>
      </c>
    </row>
    <row r="2976" spans="1:15" ht="15" customHeight="1">
      <c r="A2976" s="15" t="str">
        <f t="shared" si="60"/>
        <v>N</v>
      </c>
      <c r="B2976" s="35"/>
      <c r="C2976" s="38" t="s">
        <v>1386</v>
      </c>
      <c r="D2976" s="38" t="s">
        <v>6344</v>
      </c>
      <c r="E2976" s="38"/>
      <c r="F2976" s="38" t="s">
        <v>6345</v>
      </c>
      <c r="G2976" s="38"/>
      <c r="H2976" s="38"/>
      <c r="I2976" s="44">
        <v>5.95</v>
      </c>
      <c r="J2976" s="16" t="s">
        <v>130</v>
      </c>
      <c r="N2976" s="136" t="s">
        <v>192</v>
      </c>
      <c r="O2976" s="137">
        <v>372</v>
      </c>
    </row>
    <row r="2977" spans="1:15" ht="15" customHeight="1">
      <c r="A2977" s="15" t="str">
        <f t="shared" si="60"/>
        <v>N</v>
      </c>
      <c r="B2977" s="35"/>
      <c r="C2977" s="38" t="s">
        <v>1386</v>
      </c>
      <c r="D2977" s="38" t="s">
        <v>6346</v>
      </c>
      <c r="E2977" s="38"/>
      <c r="F2977" s="38" t="s">
        <v>6347</v>
      </c>
      <c r="G2977" s="38"/>
      <c r="H2977" s="38"/>
      <c r="I2977" s="44">
        <v>5.04</v>
      </c>
      <c r="J2977" s="16" t="s">
        <v>130</v>
      </c>
      <c r="N2977" s="136" t="s">
        <v>193</v>
      </c>
      <c r="O2977" s="137">
        <v>373</v>
      </c>
    </row>
    <row r="2978" spans="1:15" ht="15" customHeight="1">
      <c r="A2978" s="15" t="str">
        <f t="shared" si="60"/>
        <v>N</v>
      </c>
      <c r="B2978" s="35"/>
      <c r="C2978" s="38" t="s">
        <v>1386</v>
      </c>
      <c r="D2978" s="38" t="s">
        <v>6348</v>
      </c>
      <c r="E2978" s="38"/>
      <c r="F2978" s="38" t="s">
        <v>6349</v>
      </c>
      <c r="G2978" s="38"/>
      <c r="H2978" s="38"/>
      <c r="I2978" s="44">
        <v>7.02</v>
      </c>
      <c r="J2978" s="16" t="s">
        <v>130</v>
      </c>
      <c r="N2978" s="136" t="s">
        <v>194</v>
      </c>
      <c r="O2978" s="137">
        <v>374</v>
      </c>
    </row>
    <row r="2979" spans="1:15" ht="15" customHeight="1">
      <c r="A2979" s="15" t="str">
        <f t="shared" si="60"/>
        <v>N</v>
      </c>
      <c r="B2979" s="35"/>
      <c r="C2979" s="38" t="s">
        <v>1386</v>
      </c>
      <c r="D2979" s="38" t="s">
        <v>6350</v>
      </c>
      <c r="E2979" s="38"/>
      <c r="F2979" s="38" t="s">
        <v>6351</v>
      </c>
      <c r="G2979" s="38"/>
      <c r="H2979" s="38"/>
      <c r="I2979" s="44">
        <v>7.83</v>
      </c>
      <c r="J2979" s="16" t="s">
        <v>130</v>
      </c>
      <c r="N2979" s="136" t="s">
        <v>195</v>
      </c>
      <c r="O2979" s="137">
        <v>375</v>
      </c>
    </row>
    <row r="2980" spans="1:15" ht="15" customHeight="1">
      <c r="A2980" s="15" t="str">
        <f t="shared" si="60"/>
        <v>N</v>
      </c>
      <c r="B2980" s="35"/>
      <c r="C2980" s="38" t="s">
        <v>1386</v>
      </c>
      <c r="D2980" s="38" t="s">
        <v>6352</v>
      </c>
      <c r="E2980" s="38"/>
      <c r="F2980" s="38" t="s">
        <v>6353</v>
      </c>
      <c r="G2980" s="38"/>
      <c r="H2980" s="38"/>
      <c r="I2980" s="44">
        <v>1.65</v>
      </c>
      <c r="J2980" s="16" t="s">
        <v>130</v>
      </c>
      <c r="N2980" s="136" t="s">
        <v>196</v>
      </c>
      <c r="O2980" s="137">
        <v>376</v>
      </c>
    </row>
    <row r="2981" spans="1:15" ht="15" customHeight="1">
      <c r="A2981" s="15" t="str">
        <f t="shared" si="60"/>
        <v>N</v>
      </c>
      <c r="B2981" s="35"/>
      <c r="C2981" s="38" t="s">
        <v>1386</v>
      </c>
      <c r="D2981" s="38" t="s">
        <v>10539</v>
      </c>
      <c r="E2981" s="38"/>
      <c r="F2981" s="38" t="s">
        <v>10540</v>
      </c>
      <c r="G2981" s="38"/>
      <c r="H2981" s="38"/>
      <c r="I2981" s="44">
        <v>5.17</v>
      </c>
      <c r="J2981" s="16" t="s">
        <v>130</v>
      </c>
      <c r="N2981" s="136" t="s">
        <v>197</v>
      </c>
      <c r="O2981" s="137">
        <v>377</v>
      </c>
    </row>
    <row r="2982" spans="1:15" ht="15" customHeight="1">
      <c r="A2982" s="15" t="str">
        <f t="shared" si="60"/>
        <v>N</v>
      </c>
      <c r="B2982" s="35"/>
      <c r="C2982" s="38" t="s">
        <v>1386</v>
      </c>
      <c r="D2982" s="38" t="s">
        <v>6354</v>
      </c>
      <c r="E2982" s="38"/>
      <c r="F2982" s="38" t="s">
        <v>6355</v>
      </c>
      <c r="G2982" s="38"/>
      <c r="H2982" s="38"/>
      <c r="I2982" s="44">
        <v>1.81</v>
      </c>
      <c r="J2982" s="16" t="s">
        <v>130</v>
      </c>
      <c r="N2982" s="136" t="s">
        <v>198</v>
      </c>
      <c r="O2982" s="137">
        <v>378</v>
      </c>
    </row>
    <row r="2983" spans="1:15" ht="15" customHeight="1">
      <c r="A2983" s="15" t="str">
        <f t="shared" si="60"/>
        <v>N</v>
      </c>
      <c r="B2983" s="35"/>
      <c r="C2983" s="38" t="s">
        <v>1386</v>
      </c>
      <c r="D2983" s="38" t="s">
        <v>6356</v>
      </c>
      <c r="E2983" s="38"/>
      <c r="F2983" s="38" t="s">
        <v>6357</v>
      </c>
      <c r="G2983" s="38"/>
      <c r="H2983" s="38"/>
      <c r="I2983" s="44">
        <v>5.04</v>
      </c>
      <c r="J2983" s="16" t="s">
        <v>130</v>
      </c>
      <c r="N2983" s="136" t="s">
        <v>199</v>
      </c>
      <c r="O2983" s="137">
        <v>379</v>
      </c>
    </row>
    <row r="2984" spans="1:15" ht="15" customHeight="1">
      <c r="A2984" s="15" t="str">
        <f t="shared" si="60"/>
        <v>N</v>
      </c>
      <c r="B2984" s="35"/>
      <c r="C2984" s="38" t="s">
        <v>1386</v>
      </c>
      <c r="D2984" s="38" t="s">
        <v>6358</v>
      </c>
      <c r="E2984" s="38"/>
      <c r="F2984" s="38" t="s">
        <v>6359</v>
      </c>
      <c r="G2984" s="38"/>
      <c r="H2984" s="38"/>
      <c r="I2984" s="44">
        <v>1.68</v>
      </c>
      <c r="J2984" s="16" t="s">
        <v>130</v>
      </c>
      <c r="N2984" s="136" t="s">
        <v>200</v>
      </c>
      <c r="O2984" s="137">
        <v>380</v>
      </c>
    </row>
    <row r="2985" spans="1:15" ht="15" customHeight="1">
      <c r="A2985" s="15" t="str">
        <f t="shared" si="60"/>
        <v>N</v>
      </c>
      <c r="B2985" s="35"/>
      <c r="C2985" s="38" t="s">
        <v>1386</v>
      </c>
      <c r="D2985" s="38" t="s">
        <v>6360</v>
      </c>
      <c r="E2985" s="38"/>
      <c r="F2985" s="38" t="s">
        <v>6361</v>
      </c>
      <c r="G2985" s="38"/>
      <c r="H2985" s="38"/>
      <c r="I2985" s="44">
        <v>1.68</v>
      </c>
      <c r="J2985" s="16" t="s">
        <v>130</v>
      </c>
      <c r="N2985" s="136" t="s">
        <v>201</v>
      </c>
      <c r="O2985" s="137">
        <v>381</v>
      </c>
    </row>
    <row r="2986" spans="1:15" ht="15" customHeight="1">
      <c r="A2986" s="15" t="str">
        <f t="shared" si="60"/>
        <v>N</v>
      </c>
      <c r="B2986" s="35"/>
      <c r="C2986" s="38" t="s">
        <v>1386</v>
      </c>
      <c r="D2986" s="38" t="s">
        <v>6362</v>
      </c>
      <c r="E2986" s="38"/>
      <c r="F2986" s="38" t="s">
        <v>6363</v>
      </c>
      <c r="G2986" s="38"/>
      <c r="H2986" s="38"/>
      <c r="I2986" s="44">
        <v>6.92</v>
      </c>
      <c r="J2986" s="16" t="s">
        <v>130</v>
      </c>
      <c r="N2986" s="136" t="s">
        <v>202</v>
      </c>
      <c r="O2986" s="137">
        <v>382</v>
      </c>
    </row>
    <row r="2987" spans="1:15" ht="15" customHeight="1">
      <c r="A2987" s="15" t="str">
        <f t="shared" si="60"/>
        <v>N</v>
      </c>
      <c r="B2987" s="35"/>
      <c r="C2987" s="38" t="s">
        <v>1386</v>
      </c>
      <c r="D2987" s="38" t="s">
        <v>6364</v>
      </c>
      <c r="E2987" s="38"/>
      <c r="F2987" s="38" t="s">
        <v>6365</v>
      </c>
      <c r="G2987" s="38"/>
      <c r="H2987" s="38"/>
      <c r="I2987" s="44">
        <v>3.69</v>
      </c>
      <c r="J2987" s="16" t="s">
        <v>130</v>
      </c>
      <c r="N2987" s="136" t="s">
        <v>203</v>
      </c>
      <c r="O2987" s="137">
        <v>383</v>
      </c>
    </row>
    <row r="2988" spans="1:15" ht="15" customHeight="1">
      <c r="A2988" s="15" t="str">
        <f t="shared" si="60"/>
        <v>N</v>
      </c>
      <c r="B2988" s="35"/>
      <c r="C2988" s="38" t="s">
        <v>1386</v>
      </c>
      <c r="D2988" s="38" t="s">
        <v>6366</v>
      </c>
      <c r="E2988" s="38"/>
      <c r="F2988" s="38" t="s">
        <v>6367</v>
      </c>
      <c r="G2988" s="38"/>
      <c r="H2988" s="38"/>
      <c r="I2988" s="44">
        <v>13.45</v>
      </c>
      <c r="J2988" s="16" t="s">
        <v>130</v>
      </c>
      <c r="N2988" s="136" t="s">
        <v>204</v>
      </c>
      <c r="O2988" s="137">
        <v>384</v>
      </c>
    </row>
    <row r="2989" spans="1:15" ht="15" customHeight="1">
      <c r="A2989" s="15" t="str">
        <f t="shared" si="60"/>
        <v>N</v>
      </c>
      <c r="B2989" s="35"/>
      <c r="C2989" s="38" t="s">
        <v>1386</v>
      </c>
      <c r="D2989" s="38" t="s">
        <v>6368</v>
      </c>
      <c r="E2989" s="38"/>
      <c r="F2989" s="38" t="s">
        <v>6369</v>
      </c>
      <c r="G2989" s="38"/>
      <c r="H2989" s="38"/>
      <c r="I2989" s="44">
        <v>7.77</v>
      </c>
      <c r="J2989" s="16" t="s">
        <v>130</v>
      </c>
      <c r="N2989" s="136" t="s">
        <v>205</v>
      </c>
      <c r="O2989" s="137">
        <v>385</v>
      </c>
    </row>
    <row r="2990" spans="1:15" ht="15" customHeight="1">
      <c r="A2990" s="15" t="str">
        <f t="shared" si="60"/>
        <v>N</v>
      </c>
      <c r="B2990" s="35"/>
      <c r="C2990" s="38" t="s">
        <v>1386</v>
      </c>
      <c r="D2990" s="38" t="s">
        <v>6370</v>
      </c>
      <c r="E2990" s="38"/>
      <c r="F2990" s="38" t="s">
        <v>6371</v>
      </c>
      <c r="G2990" s="38"/>
      <c r="H2990" s="38"/>
      <c r="I2990" s="44">
        <v>296.27999999999997</v>
      </c>
      <c r="J2990" s="16" t="s">
        <v>130</v>
      </c>
      <c r="N2990" s="136" t="s">
        <v>206</v>
      </c>
      <c r="O2990" s="137">
        <v>386</v>
      </c>
    </row>
    <row r="2991" spans="1:15" ht="15" customHeight="1">
      <c r="A2991" s="15" t="str">
        <f t="shared" si="60"/>
        <v>N</v>
      </c>
      <c r="B2991" s="35"/>
      <c r="C2991" s="38" t="s">
        <v>1386</v>
      </c>
      <c r="D2991" s="38" t="s">
        <v>10541</v>
      </c>
      <c r="E2991" s="38"/>
      <c r="F2991" s="38" t="s">
        <v>10542</v>
      </c>
      <c r="G2991" s="38"/>
      <c r="H2991" s="38"/>
      <c r="I2991" s="44">
        <v>2.64</v>
      </c>
      <c r="J2991" s="16" t="s">
        <v>130</v>
      </c>
      <c r="N2991" s="136" t="s">
        <v>207</v>
      </c>
      <c r="O2991" s="137">
        <v>387</v>
      </c>
    </row>
    <row r="2992" spans="1:15" ht="15" customHeight="1">
      <c r="A2992" s="15" t="str">
        <f t="shared" si="60"/>
        <v>N</v>
      </c>
      <c r="B2992" s="35"/>
      <c r="C2992" s="38" t="s">
        <v>1386</v>
      </c>
      <c r="D2992" s="38" t="s">
        <v>6372</v>
      </c>
      <c r="E2992" s="38"/>
      <c r="F2992" s="38" t="s">
        <v>6373</v>
      </c>
      <c r="G2992" s="38"/>
      <c r="H2992" s="38"/>
      <c r="I2992" s="44">
        <v>3.37</v>
      </c>
      <c r="J2992" s="16" t="s">
        <v>130</v>
      </c>
      <c r="N2992" s="136" t="s">
        <v>208</v>
      </c>
      <c r="O2992" s="137">
        <v>388</v>
      </c>
    </row>
    <row r="2993" spans="1:15" ht="15" customHeight="1">
      <c r="A2993" s="15" t="str">
        <f t="shared" si="60"/>
        <v>N</v>
      </c>
      <c r="B2993" s="35"/>
      <c r="C2993" s="38" t="s">
        <v>1386</v>
      </c>
      <c r="D2993" s="38" t="s">
        <v>6374</v>
      </c>
      <c r="E2993" s="38"/>
      <c r="F2993" s="38" t="s">
        <v>6375</v>
      </c>
      <c r="G2993" s="38"/>
      <c r="H2993" s="38"/>
      <c r="I2993" s="44">
        <v>6.99</v>
      </c>
      <c r="J2993" s="16" t="s">
        <v>130</v>
      </c>
      <c r="N2993" s="136" t="s">
        <v>209</v>
      </c>
      <c r="O2993" s="137">
        <v>389</v>
      </c>
    </row>
    <row r="2994" spans="1:15" ht="15" customHeight="1">
      <c r="A2994" s="15" t="str">
        <f t="shared" si="60"/>
        <v>N</v>
      </c>
      <c r="B2994" s="35"/>
      <c r="C2994" s="38" t="s">
        <v>1386</v>
      </c>
      <c r="D2994" s="38" t="s">
        <v>6376</v>
      </c>
      <c r="E2994" s="38"/>
      <c r="F2994" s="38" t="s">
        <v>6377</v>
      </c>
      <c r="G2994" s="38"/>
      <c r="H2994" s="38"/>
      <c r="I2994" s="44">
        <v>1.95</v>
      </c>
      <c r="J2994" s="16" t="s">
        <v>130</v>
      </c>
      <c r="N2994" s="136" t="s">
        <v>210</v>
      </c>
      <c r="O2994" s="137">
        <v>390</v>
      </c>
    </row>
    <row r="2995" spans="1:15" ht="15" customHeight="1">
      <c r="A2995" s="15" t="str">
        <f t="shared" si="60"/>
        <v>N</v>
      </c>
      <c r="B2995" s="35"/>
      <c r="C2995" s="38" t="s">
        <v>1386</v>
      </c>
      <c r="D2995" s="38" t="s">
        <v>6378</v>
      </c>
      <c r="E2995" s="38"/>
      <c r="F2995" s="38" t="s">
        <v>6379</v>
      </c>
      <c r="G2995" s="38"/>
      <c r="H2995" s="38"/>
      <c r="I2995" s="44">
        <v>5.0599999999999996</v>
      </c>
      <c r="J2995" s="16" t="s">
        <v>130</v>
      </c>
      <c r="N2995" s="136" t="s">
        <v>211</v>
      </c>
      <c r="O2995" s="137">
        <v>391</v>
      </c>
    </row>
    <row r="2996" spans="1:15" ht="15" customHeight="1">
      <c r="A2996" s="15" t="str">
        <f t="shared" si="60"/>
        <v>N</v>
      </c>
      <c r="B2996" s="35"/>
      <c r="C2996" s="38" t="s">
        <v>1386</v>
      </c>
      <c r="D2996" s="38" t="s">
        <v>6382</v>
      </c>
      <c r="E2996" s="38"/>
      <c r="F2996" s="38" t="s">
        <v>6383</v>
      </c>
      <c r="G2996" s="38"/>
      <c r="H2996" s="38"/>
      <c r="I2996" s="44">
        <v>1.68</v>
      </c>
      <c r="J2996" s="16" t="s">
        <v>130</v>
      </c>
      <c r="N2996" s="136" t="s">
        <v>212</v>
      </c>
      <c r="O2996" s="137">
        <v>392</v>
      </c>
    </row>
    <row r="2997" spans="1:15" ht="15" customHeight="1">
      <c r="A2997" s="15" t="str">
        <f t="shared" si="60"/>
        <v>N</v>
      </c>
      <c r="B2997" s="35"/>
      <c r="C2997" s="38" t="s">
        <v>1386</v>
      </c>
      <c r="D2997" s="38" t="s">
        <v>6384</v>
      </c>
      <c r="E2997" s="38"/>
      <c r="F2997" s="38" t="s">
        <v>6385</v>
      </c>
      <c r="G2997" s="38"/>
      <c r="H2997" s="38"/>
      <c r="I2997" s="44">
        <v>5.04</v>
      </c>
      <c r="J2997" s="16" t="s">
        <v>130</v>
      </c>
      <c r="N2997" s="136" t="s">
        <v>213</v>
      </c>
      <c r="O2997" s="137">
        <v>393</v>
      </c>
    </row>
    <row r="2998" spans="1:15" ht="15" customHeight="1">
      <c r="A2998" s="15" t="str">
        <f t="shared" si="60"/>
        <v>N</v>
      </c>
      <c r="B2998" s="35"/>
      <c r="C2998" s="38" t="s">
        <v>1386</v>
      </c>
      <c r="D2998" s="38" t="s">
        <v>6386</v>
      </c>
      <c r="E2998" s="38"/>
      <c r="F2998" s="38" t="s">
        <v>6387</v>
      </c>
      <c r="G2998" s="38"/>
      <c r="H2998" s="38"/>
      <c r="I2998" s="44">
        <v>5.95</v>
      </c>
      <c r="J2998" s="16" t="s">
        <v>130</v>
      </c>
      <c r="N2998" s="136" t="s">
        <v>214</v>
      </c>
      <c r="O2998" s="137">
        <v>394</v>
      </c>
    </row>
    <row r="2999" spans="1:15" ht="15" customHeight="1">
      <c r="A2999" s="15" t="str">
        <f t="shared" si="60"/>
        <v>N</v>
      </c>
      <c r="B2999" s="35"/>
      <c r="C2999" s="38" t="s">
        <v>1386</v>
      </c>
      <c r="D2999" s="38" t="s">
        <v>6388</v>
      </c>
      <c r="E2999" s="38"/>
      <c r="F2999" s="38" t="s">
        <v>6389</v>
      </c>
      <c r="G2999" s="38"/>
      <c r="H2999" s="38"/>
      <c r="I2999" s="44">
        <v>1.87</v>
      </c>
      <c r="J2999" s="16" t="s">
        <v>130</v>
      </c>
      <c r="N2999" s="136" t="s">
        <v>215</v>
      </c>
      <c r="O2999" s="137">
        <v>395</v>
      </c>
    </row>
    <row r="3000" spans="1:15" ht="15" customHeight="1">
      <c r="A3000" s="15" t="str">
        <f t="shared" si="60"/>
        <v>N</v>
      </c>
      <c r="B3000" s="35"/>
      <c r="C3000" s="38" t="s">
        <v>1386</v>
      </c>
      <c r="D3000" s="38" t="s">
        <v>6390</v>
      </c>
      <c r="E3000" s="38"/>
      <c r="F3000" s="38" t="s">
        <v>6391</v>
      </c>
      <c r="G3000" s="38"/>
      <c r="H3000" s="38"/>
      <c r="I3000" s="44">
        <v>8.4</v>
      </c>
      <c r="J3000" s="16" t="s">
        <v>130</v>
      </c>
      <c r="N3000" s="136" t="s">
        <v>216</v>
      </c>
      <c r="O3000" s="137">
        <v>396</v>
      </c>
    </row>
    <row r="3001" spans="1:15" ht="15" customHeight="1">
      <c r="A3001" s="15" t="str">
        <f t="shared" si="60"/>
        <v>N</v>
      </c>
      <c r="B3001" s="35"/>
      <c r="C3001" s="38" t="s">
        <v>1386</v>
      </c>
      <c r="D3001" s="38" t="s">
        <v>6392</v>
      </c>
      <c r="E3001" s="38"/>
      <c r="F3001" s="38" t="s">
        <v>6393</v>
      </c>
      <c r="G3001" s="38"/>
      <c r="H3001" s="38"/>
      <c r="I3001" s="44">
        <v>3.36</v>
      </c>
      <c r="J3001" s="16" t="s">
        <v>130</v>
      </c>
      <c r="N3001" s="136" t="s">
        <v>217</v>
      </c>
      <c r="O3001" s="137">
        <v>397</v>
      </c>
    </row>
    <row r="3002" spans="1:15" ht="15" customHeight="1">
      <c r="A3002" s="15" t="str">
        <f t="shared" si="60"/>
        <v>N</v>
      </c>
      <c r="B3002" s="35"/>
      <c r="C3002" s="38" t="s">
        <v>1386</v>
      </c>
      <c r="D3002" s="38" t="s">
        <v>10543</v>
      </c>
      <c r="E3002" s="38"/>
      <c r="F3002" s="38" t="s">
        <v>10544</v>
      </c>
      <c r="G3002" s="38"/>
      <c r="H3002" s="38"/>
      <c r="I3002" s="44">
        <v>5.18</v>
      </c>
      <c r="J3002" s="16" t="s">
        <v>130</v>
      </c>
      <c r="N3002" s="136" t="s">
        <v>218</v>
      </c>
      <c r="O3002" s="137">
        <v>398</v>
      </c>
    </row>
    <row r="3003" spans="1:15" ht="15" customHeight="1">
      <c r="A3003" s="15" t="str">
        <f t="shared" si="60"/>
        <v>N</v>
      </c>
      <c r="B3003" s="35"/>
      <c r="C3003" s="38" t="s">
        <v>1386</v>
      </c>
      <c r="D3003" s="38" t="s">
        <v>6394</v>
      </c>
      <c r="E3003" s="38"/>
      <c r="F3003" s="38" t="s">
        <v>6395</v>
      </c>
      <c r="G3003" s="38"/>
      <c r="H3003" s="38"/>
      <c r="I3003" s="44">
        <v>16.079999999999998</v>
      </c>
      <c r="J3003" s="16" t="s">
        <v>130</v>
      </c>
      <c r="N3003" s="136" t="s">
        <v>219</v>
      </c>
      <c r="O3003" s="137">
        <v>399</v>
      </c>
    </row>
    <row r="3004" spans="1:15" ht="15" customHeight="1">
      <c r="A3004" s="15" t="str">
        <f t="shared" si="60"/>
        <v>N</v>
      </c>
      <c r="B3004" s="35"/>
      <c r="C3004" s="38" t="s">
        <v>1386</v>
      </c>
      <c r="D3004" s="38" t="s">
        <v>6396</v>
      </c>
      <c r="E3004" s="38"/>
      <c r="F3004" s="38" t="s">
        <v>6397</v>
      </c>
      <c r="G3004" s="38"/>
      <c r="H3004" s="38"/>
      <c r="I3004" s="44">
        <v>-2.0099999999999998</v>
      </c>
      <c r="J3004" s="16" t="s">
        <v>130</v>
      </c>
      <c r="N3004" s="136" t="s">
        <v>220</v>
      </c>
      <c r="O3004" s="137">
        <v>400</v>
      </c>
    </row>
    <row r="3005" spans="1:15" ht="15" customHeight="1">
      <c r="A3005" s="15" t="str">
        <f t="shared" si="60"/>
        <v>N</v>
      </c>
      <c r="B3005" s="35"/>
      <c r="C3005" s="38" t="s">
        <v>1386</v>
      </c>
      <c r="D3005" s="38" t="s">
        <v>6398</v>
      </c>
      <c r="E3005" s="38"/>
      <c r="F3005" s="38" t="s">
        <v>6399</v>
      </c>
      <c r="G3005" s="38"/>
      <c r="H3005" s="38"/>
      <c r="I3005" s="44">
        <v>3.38</v>
      </c>
      <c r="J3005" s="16" t="s">
        <v>130</v>
      </c>
      <c r="N3005" s="136" t="s">
        <v>221</v>
      </c>
      <c r="O3005" s="137">
        <v>401</v>
      </c>
    </row>
    <row r="3006" spans="1:15" ht="15" customHeight="1">
      <c r="A3006" s="15" t="str">
        <f t="shared" si="60"/>
        <v>N</v>
      </c>
      <c r="B3006" s="35"/>
      <c r="C3006" s="38" t="s">
        <v>1386</v>
      </c>
      <c r="D3006" s="38" t="s">
        <v>6400</v>
      </c>
      <c r="E3006" s="38"/>
      <c r="F3006" s="38" t="s">
        <v>6401</v>
      </c>
      <c r="G3006" s="38"/>
      <c r="H3006" s="38"/>
      <c r="I3006" s="44">
        <v>3.4</v>
      </c>
      <c r="J3006" s="16" t="s">
        <v>130</v>
      </c>
      <c r="N3006" s="136" t="s">
        <v>222</v>
      </c>
      <c r="O3006" s="137">
        <v>402</v>
      </c>
    </row>
    <row r="3007" spans="1:15" ht="15" customHeight="1">
      <c r="A3007" s="15" t="str">
        <f t="shared" si="60"/>
        <v>N</v>
      </c>
      <c r="B3007" s="35"/>
      <c r="C3007" s="38" t="s">
        <v>1386</v>
      </c>
      <c r="D3007" s="38" t="s">
        <v>6402</v>
      </c>
      <c r="E3007" s="38"/>
      <c r="F3007" s="38" t="s">
        <v>6403</v>
      </c>
      <c r="G3007" s="38"/>
      <c r="H3007" s="38"/>
      <c r="I3007" s="44">
        <v>-0.98</v>
      </c>
      <c r="J3007" s="16" t="s">
        <v>130</v>
      </c>
      <c r="N3007" s="136" t="s">
        <v>223</v>
      </c>
      <c r="O3007" s="137">
        <v>403</v>
      </c>
    </row>
    <row r="3008" spans="1:15" ht="15" customHeight="1">
      <c r="A3008" s="15" t="str">
        <f t="shared" si="60"/>
        <v>N</v>
      </c>
      <c r="B3008" s="35"/>
      <c r="C3008" s="38" t="s">
        <v>1386</v>
      </c>
      <c r="D3008" s="38" t="s">
        <v>10545</v>
      </c>
      <c r="E3008" s="38"/>
      <c r="F3008" s="38" t="s">
        <v>10546</v>
      </c>
      <c r="G3008" s="38"/>
      <c r="H3008" s="38"/>
      <c r="I3008" s="44">
        <v>2.15</v>
      </c>
      <c r="J3008" s="16" t="s">
        <v>130</v>
      </c>
      <c r="N3008" s="136" t="s">
        <v>224</v>
      </c>
      <c r="O3008" s="137">
        <v>404</v>
      </c>
    </row>
    <row r="3009" spans="1:15" ht="15" customHeight="1">
      <c r="A3009" s="15" t="str">
        <f t="shared" si="60"/>
        <v>N</v>
      </c>
      <c r="B3009" s="35"/>
      <c r="C3009" s="38" t="s">
        <v>1386</v>
      </c>
      <c r="D3009" s="38" t="s">
        <v>6404</v>
      </c>
      <c r="E3009" s="38"/>
      <c r="F3009" s="38" t="s">
        <v>6405</v>
      </c>
      <c r="G3009" s="38"/>
      <c r="H3009" s="38"/>
      <c r="I3009" s="44">
        <v>3.45</v>
      </c>
      <c r="J3009" s="16" t="s">
        <v>130</v>
      </c>
      <c r="N3009" s="136" t="s">
        <v>221</v>
      </c>
      <c r="O3009" s="137">
        <v>405</v>
      </c>
    </row>
    <row r="3010" spans="1:15" ht="15" customHeight="1">
      <c r="A3010" s="15" t="str">
        <f t="shared" si="60"/>
        <v>N</v>
      </c>
      <c r="B3010" s="35"/>
      <c r="C3010" s="38" t="s">
        <v>1386</v>
      </c>
      <c r="D3010" s="38" t="s">
        <v>6406</v>
      </c>
      <c r="E3010" s="38"/>
      <c r="F3010" s="38" t="s">
        <v>6407</v>
      </c>
      <c r="G3010" s="38"/>
      <c r="H3010" s="38"/>
      <c r="I3010" s="44">
        <v>2.2000000000000002</v>
      </c>
      <c r="J3010" s="16" t="s">
        <v>130</v>
      </c>
      <c r="N3010" s="136" t="s">
        <v>222</v>
      </c>
      <c r="O3010" s="137">
        <v>406</v>
      </c>
    </row>
    <row r="3011" spans="1:15" ht="15" customHeight="1">
      <c r="A3011" s="15" t="str">
        <f t="shared" si="60"/>
        <v>N</v>
      </c>
      <c r="B3011" s="35"/>
      <c r="C3011" s="38" t="s">
        <v>1386</v>
      </c>
      <c r="D3011" s="38" t="s">
        <v>6408</v>
      </c>
      <c r="E3011" s="38"/>
      <c r="F3011" s="38" t="s">
        <v>6409</v>
      </c>
      <c r="G3011" s="38"/>
      <c r="H3011" s="38"/>
      <c r="I3011" s="44">
        <v>2.63</v>
      </c>
      <c r="J3011" s="16" t="s">
        <v>130</v>
      </c>
      <c r="N3011" s="136" t="s">
        <v>225</v>
      </c>
      <c r="O3011" s="137">
        <v>407</v>
      </c>
    </row>
    <row r="3012" spans="1:15" ht="15" customHeight="1">
      <c r="A3012" s="15" t="str">
        <f t="shared" si="60"/>
        <v>N</v>
      </c>
      <c r="B3012" s="35"/>
      <c r="C3012" s="38" t="s">
        <v>1386</v>
      </c>
      <c r="D3012" s="38" t="s">
        <v>6410</v>
      </c>
      <c r="E3012" s="38"/>
      <c r="F3012" s="38" t="s">
        <v>6411</v>
      </c>
      <c r="G3012" s="38"/>
      <c r="H3012" s="38"/>
      <c r="I3012" s="44">
        <v>12.44</v>
      </c>
      <c r="J3012" s="16" t="s">
        <v>130</v>
      </c>
      <c r="N3012" s="136" t="s">
        <v>226</v>
      </c>
      <c r="O3012" s="137">
        <v>408</v>
      </c>
    </row>
    <row r="3013" spans="1:15" ht="15" customHeight="1">
      <c r="A3013" s="15" t="str">
        <f t="shared" si="60"/>
        <v>N</v>
      </c>
      <c r="B3013" s="35"/>
      <c r="C3013" s="38" t="s">
        <v>1386</v>
      </c>
      <c r="D3013" s="38" t="s">
        <v>6412</v>
      </c>
      <c r="E3013" s="38"/>
      <c r="F3013" s="38" t="s">
        <v>6413</v>
      </c>
      <c r="G3013" s="38"/>
      <c r="H3013" s="38"/>
      <c r="I3013" s="44">
        <v>1.84</v>
      </c>
      <c r="J3013" s="16" t="s">
        <v>130</v>
      </c>
      <c r="N3013" s="136" t="s">
        <v>227</v>
      </c>
      <c r="O3013" s="137">
        <v>409</v>
      </c>
    </row>
    <row r="3014" spans="1:15" ht="15" customHeight="1">
      <c r="A3014" s="15" t="str">
        <f t="shared" si="60"/>
        <v>N</v>
      </c>
      <c r="B3014" s="35"/>
      <c r="C3014" s="38" t="s">
        <v>1386</v>
      </c>
      <c r="D3014" s="38" t="s">
        <v>6414</v>
      </c>
      <c r="E3014" s="38"/>
      <c r="F3014" s="38" t="s">
        <v>6415</v>
      </c>
      <c r="G3014" s="38"/>
      <c r="H3014" s="38"/>
      <c r="I3014" s="44">
        <v>3.46</v>
      </c>
      <c r="J3014" s="16" t="s">
        <v>130</v>
      </c>
      <c r="N3014" s="136" t="s">
        <v>228</v>
      </c>
      <c r="O3014" s="137">
        <v>410</v>
      </c>
    </row>
    <row r="3015" spans="1:15" ht="15" customHeight="1">
      <c r="A3015" s="15" t="str">
        <f t="shared" si="60"/>
        <v>N</v>
      </c>
      <c r="B3015" s="35"/>
      <c r="C3015" s="38" t="s">
        <v>1386</v>
      </c>
      <c r="D3015" s="38" t="s">
        <v>10547</v>
      </c>
      <c r="E3015" s="38"/>
      <c r="F3015" s="38" t="s">
        <v>10548</v>
      </c>
      <c r="G3015" s="38"/>
      <c r="H3015" s="38"/>
      <c r="I3015" s="44">
        <v>-3.66</v>
      </c>
      <c r="J3015" s="16" t="s">
        <v>130</v>
      </c>
      <c r="N3015" s="136" t="s">
        <v>229</v>
      </c>
      <c r="O3015" s="137">
        <v>411</v>
      </c>
    </row>
    <row r="3016" spans="1:15" ht="15" customHeight="1">
      <c r="A3016" s="15" t="str">
        <f t="shared" si="60"/>
        <v>N</v>
      </c>
      <c r="B3016" s="35"/>
      <c r="C3016" s="38" t="s">
        <v>1386</v>
      </c>
      <c r="D3016" s="38" t="s">
        <v>6416</v>
      </c>
      <c r="E3016" s="38"/>
      <c r="F3016" s="38" t="s">
        <v>6417</v>
      </c>
      <c r="G3016" s="38"/>
      <c r="H3016" s="38"/>
      <c r="I3016" s="44">
        <v>1.68</v>
      </c>
      <c r="J3016" s="16" t="s">
        <v>130</v>
      </c>
      <c r="N3016" s="136" t="s">
        <v>230</v>
      </c>
      <c r="O3016" s="137">
        <v>412</v>
      </c>
    </row>
    <row r="3017" spans="1:15" ht="15" customHeight="1">
      <c r="A3017" s="15" t="str">
        <f t="shared" si="60"/>
        <v>N</v>
      </c>
      <c r="B3017" s="35"/>
      <c r="C3017" s="38" t="s">
        <v>1386</v>
      </c>
      <c r="D3017" s="38" t="s">
        <v>6418</v>
      </c>
      <c r="E3017" s="38"/>
      <c r="F3017" s="38" t="s">
        <v>6419</v>
      </c>
      <c r="G3017" s="38"/>
      <c r="H3017" s="38"/>
      <c r="I3017" s="44">
        <v>5.62</v>
      </c>
      <c r="J3017" s="16" t="s">
        <v>130</v>
      </c>
      <c r="N3017" s="136" t="s">
        <v>231</v>
      </c>
      <c r="O3017" s="137">
        <v>413</v>
      </c>
    </row>
    <row r="3018" spans="1:15" ht="15" customHeight="1">
      <c r="A3018" s="15" t="str">
        <f t="shared" si="60"/>
        <v>N</v>
      </c>
      <c r="B3018" s="35"/>
      <c r="C3018" s="38" t="s">
        <v>1386</v>
      </c>
      <c r="D3018" s="38" t="s">
        <v>10549</v>
      </c>
      <c r="E3018" s="38"/>
      <c r="F3018" s="38" t="s">
        <v>10550</v>
      </c>
      <c r="G3018" s="38"/>
      <c r="H3018" s="38"/>
      <c r="I3018" s="44">
        <v>6.23</v>
      </c>
      <c r="J3018" s="16" t="s">
        <v>130</v>
      </c>
      <c r="N3018" s="136" t="s">
        <v>232</v>
      </c>
      <c r="O3018" s="137">
        <v>414</v>
      </c>
    </row>
    <row r="3019" spans="1:15" ht="15" customHeight="1">
      <c r="A3019" s="15" t="str">
        <f t="shared" si="60"/>
        <v>N</v>
      </c>
      <c r="B3019" s="35"/>
      <c r="C3019" s="38" t="s">
        <v>1386</v>
      </c>
      <c r="D3019" s="38" t="s">
        <v>10551</v>
      </c>
      <c r="E3019" s="38"/>
      <c r="F3019" s="38" t="s">
        <v>10552</v>
      </c>
      <c r="G3019" s="38"/>
      <c r="H3019" s="38"/>
      <c r="I3019" s="44">
        <v>23.38</v>
      </c>
      <c r="J3019" s="16" t="s">
        <v>130</v>
      </c>
      <c r="N3019" s="136" t="s">
        <v>231</v>
      </c>
      <c r="O3019" s="137">
        <v>415</v>
      </c>
    </row>
    <row r="3020" spans="1:15" ht="15" customHeight="1">
      <c r="A3020" s="15" t="str">
        <f t="shared" si="60"/>
        <v>N</v>
      </c>
      <c r="B3020" s="35"/>
      <c r="C3020" s="38" t="s">
        <v>1386</v>
      </c>
      <c r="D3020" s="38" t="s">
        <v>6420</v>
      </c>
      <c r="E3020" s="38"/>
      <c r="F3020" s="38" t="s">
        <v>6421</v>
      </c>
      <c r="G3020" s="38"/>
      <c r="H3020" s="38"/>
      <c r="I3020" s="44">
        <v>1.03</v>
      </c>
      <c r="J3020" s="16" t="s">
        <v>130</v>
      </c>
      <c r="N3020" s="136" t="s">
        <v>233</v>
      </c>
      <c r="O3020" s="137">
        <v>416</v>
      </c>
    </row>
    <row r="3021" spans="1:15" ht="15" customHeight="1">
      <c r="A3021" s="15" t="str">
        <f t="shared" si="60"/>
        <v>N</v>
      </c>
      <c r="B3021" s="35"/>
      <c r="C3021" s="38" t="s">
        <v>1386</v>
      </c>
      <c r="D3021" s="38" t="s">
        <v>6422</v>
      </c>
      <c r="E3021" s="38"/>
      <c r="F3021" s="38" t="s">
        <v>6423</v>
      </c>
      <c r="G3021" s="38"/>
      <c r="H3021" s="38"/>
      <c r="I3021" s="44">
        <v>1.83</v>
      </c>
      <c r="J3021" s="16" t="s">
        <v>130</v>
      </c>
      <c r="N3021" s="136" t="s">
        <v>231</v>
      </c>
      <c r="O3021" s="137">
        <v>417</v>
      </c>
    </row>
    <row r="3022" spans="1:15" ht="15" customHeight="1">
      <c r="A3022" s="15" t="str">
        <f t="shared" si="60"/>
        <v>N</v>
      </c>
      <c r="B3022" s="35"/>
      <c r="C3022" s="38" t="s">
        <v>1386</v>
      </c>
      <c r="D3022" s="38" t="s">
        <v>6424</v>
      </c>
      <c r="E3022" s="38"/>
      <c r="F3022" s="38" t="s">
        <v>6425</v>
      </c>
      <c r="G3022" s="38"/>
      <c r="H3022" s="38"/>
      <c r="I3022" s="44">
        <v>2.04</v>
      </c>
      <c r="J3022" s="16" t="s">
        <v>130</v>
      </c>
      <c r="N3022" s="136" t="s">
        <v>234</v>
      </c>
      <c r="O3022" s="137">
        <v>418</v>
      </c>
    </row>
    <row r="3023" spans="1:15" ht="15" customHeight="1">
      <c r="A3023" s="15" t="str">
        <f t="shared" si="60"/>
        <v>N</v>
      </c>
      <c r="B3023" s="35"/>
      <c r="C3023" s="38" t="s">
        <v>1386</v>
      </c>
      <c r="D3023" s="38" t="s">
        <v>6426</v>
      </c>
      <c r="E3023" s="38"/>
      <c r="F3023" s="38" t="s">
        <v>6427</v>
      </c>
      <c r="G3023" s="38"/>
      <c r="H3023" s="38"/>
      <c r="I3023" s="44">
        <v>2.2599999999999998</v>
      </c>
      <c r="J3023" s="16" t="s">
        <v>130</v>
      </c>
      <c r="N3023" s="136" t="s">
        <v>235</v>
      </c>
      <c r="O3023" s="137">
        <v>419</v>
      </c>
    </row>
    <row r="3024" spans="1:15" ht="15" customHeight="1">
      <c r="A3024" s="15" t="str">
        <f t="shared" si="60"/>
        <v>N</v>
      </c>
      <c r="B3024" s="35"/>
      <c r="C3024" s="38" t="s">
        <v>1386</v>
      </c>
      <c r="D3024" s="38" t="s">
        <v>6428</v>
      </c>
      <c r="E3024" s="38"/>
      <c r="F3024" s="38" t="s">
        <v>6429</v>
      </c>
      <c r="G3024" s="38"/>
      <c r="H3024" s="38"/>
      <c r="I3024" s="44">
        <v>5.64</v>
      </c>
      <c r="J3024" s="16" t="s">
        <v>130</v>
      </c>
      <c r="N3024" s="136" t="s">
        <v>236</v>
      </c>
      <c r="O3024" s="137">
        <v>420</v>
      </c>
    </row>
    <row r="3025" spans="1:15" ht="15" customHeight="1">
      <c r="A3025" s="15" t="str">
        <f t="shared" si="60"/>
        <v>N</v>
      </c>
      <c r="B3025" s="35"/>
      <c r="C3025" s="38" t="s">
        <v>1386</v>
      </c>
      <c r="D3025" s="38" t="s">
        <v>6430</v>
      </c>
      <c r="E3025" s="38"/>
      <c r="F3025" s="38" t="s">
        <v>6431</v>
      </c>
      <c r="G3025" s="38"/>
      <c r="H3025" s="38"/>
      <c r="I3025" s="44">
        <v>4.08</v>
      </c>
      <c r="J3025" s="16" t="s">
        <v>130</v>
      </c>
      <c r="N3025" s="136" t="s">
        <v>237</v>
      </c>
      <c r="O3025" s="137">
        <v>421</v>
      </c>
    </row>
    <row r="3026" spans="1:15" ht="15" customHeight="1">
      <c r="A3026" s="15" t="str">
        <f t="shared" si="60"/>
        <v>N</v>
      </c>
      <c r="B3026" s="35"/>
      <c r="C3026" s="38" t="s">
        <v>1386</v>
      </c>
      <c r="D3026" s="38" t="s">
        <v>6432</v>
      </c>
      <c r="E3026" s="38"/>
      <c r="F3026" s="38" t="s">
        <v>6433</v>
      </c>
      <c r="G3026" s="38"/>
      <c r="H3026" s="38"/>
      <c r="I3026" s="44">
        <v>6.84</v>
      </c>
      <c r="J3026" s="16" t="s">
        <v>130</v>
      </c>
      <c r="N3026" s="138" t="s">
        <v>585</v>
      </c>
      <c r="O3026" s="137">
        <v>422</v>
      </c>
    </row>
    <row r="3027" spans="1:15" ht="15" customHeight="1">
      <c r="A3027" s="15" t="str">
        <f t="shared" si="60"/>
        <v>N</v>
      </c>
      <c r="B3027" s="35"/>
      <c r="C3027" s="38" t="s">
        <v>1386</v>
      </c>
      <c r="D3027" s="38" t="s">
        <v>10553</v>
      </c>
      <c r="E3027" s="38"/>
      <c r="F3027" s="38" t="s">
        <v>10554</v>
      </c>
      <c r="G3027" s="38"/>
      <c r="H3027" s="38"/>
      <c r="I3027" s="44">
        <v>6.52</v>
      </c>
      <c r="J3027" s="16" t="s">
        <v>130</v>
      </c>
      <c r="N3027" s="136" t="s">
        <v>238</v>
      </c>
      <c r="O3027" s="137">
        <v>423</v>
      </c>
    </row>
    <row r="3028" spans="1:15" ht="15" customHeight="1">
      <c r="A3028" s="15" t="str">
        <f t="shared" si="60"/>
        <v>N</v>
      </c>
      <c r="B3028" s="35"/>
      <c r="C3028" s="38" t="s">
        <v>1386</v>
      </c>
      <c r="D3028" s="38" t="s">
        <v>6434</v>
      </c>
      <c r="E3028" s="38"/>
      <c r="F3028" s="38" t="s">
        <v>6435</v>
      </c>
      <c r="G3028" s="38"/>
      <c r="H3028" s="38"/>
      <c r="I3028" s="44">
        <v>57.26</v>
      </c>
      <c r="J3028" s="16" t="s">
        <v>130</v>
      </c>
      <c r="N3028" s="136" t="s">
        <v>239</v>
      </c>
      <c r="O3028" s="137">
        <v>424</v>
      </c>
    </row>
    <row r="3029" spans="1:15" ht="15" customHeight="1">
      <c r="A3029" s="15" t="str">
        <f t="shared" si="60"/>
        <v>N</v>
      </c>
      <c r="B3029" s="35"/>
      <c r="C3029" s="38" t="s">
        <v>1386</v>
      </c>
      <c r="D3029" s="38" t="s">
        <v>6436</v>
      </c>
      <c r="E3029" s="38"/>
      <c r="F3029" s="38" t="s">
        <v>6437</v>
      </c>
      <c r="G3029" s="38"/>
      <c r="H3029" s="38"/>
      <c r="I3029" s="44">
        <v>5.14</v>
      </c>
      <c r="J3029" s="16" t="s">
        <v>130</v>
      </c>
      <c r="N3029" s="138" t="s">
        <v>586</v>
      </c>
      <c r="O3029" s="139">
        <v>425</v>
      </c>
    </row>
    <row r="3030" spans="1:15" ht="15" customHeight="1">
      <c r="A3030" s="15" t="str">
        <f t="shared" si="60"/>
        <v>N</v>
      </c>
      <c r="B3030" s="35"/>
      <c r="C3030" s="38" t="s">
        <v>1386</v>
      </c>
      <c r="D3030" s="38" t="s">
        <v>6438</v>
      </c>
      <c r="E3030" s="38"/>
      <c r="F3030" s="38" t="s">
        <v>6439</v>
      </c>
      <c r="G3030" s="38"/>
      <c r="H3030" s="38"/>
      <c r="I3030" s="44">
        <v>4.6900000000000004</v>
      </c>
      <c r="J3030" s="16" t="s">
        <v>130</v>
      </c>
      <c r="N3030" s="136" t="s">
        <v>240</v>
      </c>
      <c r="O3030" s="137">
        <v>426</v>
      </c>
    </row>
    <row r="3031" spans="1:15" ht="15" customHeight="1">
      <c r="A3031" s="15" t="str">
        <f t="shared" si="60"/>
        <v>N</v>
      </c>
      <c r="B3031" s="35"/>
      <c r="C3031" s="38" t="s">
        <v>1386</v>
      </c>
      <c r="D3031" s="38" t="s">
        <v>6440</v>
      </c>
      <c r="E3031" s="38"/>
      <c r="F3031" s="38" t="s">
        <v>6441</v>
      </c>
      <c r="G3031" s="38"/>
      <c r="H3031" s="38"/>
      <c r="I3031" s="44">
        <v>69.569999999999993</v>
      </c>
      <c r="J3031" s="16" t="s">
        <v>130</v>
      </c>
      <c r="N3031" s="136" t="s">
        <v>241</v>
      </c>
      <c r="O3031" s="137">
        <v>427</v>
      </c>
    </row>
    <row r="3032" spans="1:15" ht="15" customHeight="1">
      <c r="A3032" s="15" t="str">
        <f t="shared" si="60"/>
        <v>N</v>
      </c>
      <c r="B3032" s="35"/>
      <c r="C3032" s="38" t="s">
        <v>1386</v>
      </c>
      <c r="D3032" s="38" t="s">
        <v>6442</v>
      </c>
      <c r="E3032" s="38"/>
      <c r="F3032" s="38" t="s">
        <v>6443</v>
      </c>
      <c r="G3032" s="38"/>
      <c r="H3032" s="38"/>
      <c r="I3032" s="44">
        <v>-6.27</v>
      </c>
      <c r="J3032" s="16" t="s">
        <v>130</v>
      </c>
      <c r="N3032" s="138" t="s">
        <v>587</v>
      </c>
      <c r="O3032" s="137">
        <v>428</v>
      </c>
    </row>
    <row r="3033" spans="1:15" ht="15" customHeight="1">
      <c r="A3033" s="15" t="str">
        <f t="shared" si="60"/>
        <v>N</v>
      </c>
      <c r="B3033" s="35"/>
      <c r="C3033" s="38" t="s">
        <v>1386</v>
      </c>
      <c r="D3033" s="38" t="s">
        <v>6444</v>
      </c>
      <c r="E3033" s="38"/>
      <c r="F3033" s="38" t="s">
        <v>6445</v>
      </c>
      <c r="G3033" s="38"/>
      <c r="H3033" s="38"/>
      <c r="I3033" s="44">
        <v>5.04</v>
      </c>
      <c r="J3033" s="16" t="s">
        <v>130</v>
      </c>
      <c r="N3033" s="136" t="s">
        <v>242</v>
      </c>
      <c r="O3033" s="137">
        <v>429</v>
      </c>
    </row>
    <row r="3034" spans="1:15" ht="15" customHeight="1">
      <c r="A3034" s="15" t="str">
        <f t="shared" ref="A3034:A3097" si="61">IFERROR((VLOOKUP(J3034,N:O,2,0)),0)</f>
        <v>N</v>
      </c>
      <c r="B3034" s="35"/>
      <c r="C3034" s="38" t="s">
        <v>1386</v>
      </c>
      <c r="D3034" s="38" t="s">
        <v>6446</v>
      </c>
      <c r="E3034" s="38"/>
      <c r="F3034" s="38" t="s">
        <v>6447</v>
      </c>
      <c r="G3034" s="38"/>
      <c r="H3034" s="38"/>
      <c r="I3034" s="44">
        <v>5.04</v>
      </c>
      <c r="J3034" s="16" t="s">
        <v>130</v>
      </c>
      <c r="N3034" s="136" t="s">
        <v>243</v>
      </c>
      <c r="O3034" s="137">
        <v>430</v>
      </c>
    </row>
    <row r="3035" spans="1:15" ht="15" customHeight="1">
      <c r="A3035" s="15" t="str">
        <f t="shared" si="61"/>
        <v>N</v>
      </c>
      <c r="B3035" s="35"/>
      <c r="C3035" s="38" t="s">
        <v>1386</v>
      </c>
      <c r="D3035" s="38" t="s">
        <v>6448</v>
      </c>
      <c r="E3035" s="38"/>
      <c r="F3035" s="38" t="s">
        <v>6449</v>
      </c>
      <c r="G3035" s="38"/>
      <c r="H3035" s="38"/>
      <c r="I3035" s="44">
        <v>6.02</v>
      </c>
      <c r="J3035" s="16" t="s">
        <v>130</v>
      </c>
      <c r="N3035" s="138" t="s">
        <v>588</v>
      </c>
      <c r="O3035" s="137">
        <v>431</v>
      </c>
    </row>
    <row r="3036" spans="1:15" ht="15" customHeight="1">
      <c r="A3036" s="15" t="str">
        <f t="shared" si="61"/>
        <v>N</v>
      </c>
      <c r="B3036" s="35"/>
      <c r="C3036" s="38" t="s">
        <v>1386</v>
      </c>
      <c r="D3036" s="38" t="s">
        <v>6450</v>
      </c>
      <c r="E3036" s="38"/>
      <c r="F3036" s="38" t="s">
        <v>6451</v>
      </c>
      <c r="G3036" s="38"/>
      <c r="H3036" s="38"/>
      <c r="I3036" s="44">
        <v>1.7</v>
      </c>
      <c r="J3036" s="16" t="s">
        <v>130</v>
      </c>
      <c r="N3036" s="136" t="s">
        <v>244</v>
      </c>
      <c r="O3036" s="137">
        <v>432</v>
      </c>
    </row>
    <row r="3037" spans="1:15" ht="15" customHeight="1">
      <c r="A3037" s="15" t="str">
        <f t="shared" si="61"/>
        <v>N</v>
      </c>
      <c r="B3037" s="35"/>
      <c r="C3037" s="38" t="s">
        <v>1386</v>
      </c>
      <c r="D3037" s="38" t="s">
        <v>6452</v>
      </c>
      <c r="E3037" s="38"/>
      <c r="F3037" s="38" t="s">
        <v>6453</v>
      </c>
      <c r="G3037" s="38"/>
      <c r="H3037" s="38"/>
      <c r="I3037" s="44">
        <v>5.04</v>
      </c>
      <c r="J3037" s="16" t="s">
        <v>130</v>
      </c>
      <c r="N3037" s="136" t="s">
        <v>245</v>
      </c>
      <c r="O3037" s="137">
        <v>433</v>
      </c>
    </row>
    <row r="3038" spans="1:15" ht="15" customHeight="1">
      <c r="A3038" s="15" t="str">
        <f t="shared" si="61"/>
        <v>N</v>
      </c>
      <c r="B3038" s="35"/>
      <c r="C3038" s="38" t="s">
        <v>1386</v>
      </c>
      <c r="D3038" s="38" t="s">
        <v>6454</v>
      </c>
      <c r="E3038" s="38"/>
      <c r="F3038" s="38" t="s">
        <v>6455</v>
      </c>
      <c r="G3038" s="38"/>
      <c r="H3038" s="38"/>
      <c r="I3038" s="44">
        <v>17.47</v>
      </c>
      <c r="J3038" s="16" t="s">
        <v>130</v>
      </c>
      <c r="N3038" s="136" t="s">
        <v>246</v>
      </c>
      <c r="O3038" s="137">
        <v>434</v>
      </c>
    </row>
    <row r="3039" spans="1:15" ht="15" customHeight="1">
      <c r="A3039" s="15" t="str">
        <f t="shared" si="61"/>
        <v>N</v>
      </c>
      <c r="B3039" s="35"/>
      <c r="C3039" s="38" t="s">
        <v>1386</v>
      </c>
      <c r="D3039" s="38" t="s">
        <v>6456</v>
      </c>
      <c r="E3039" s="38"/>
      <c r="F3039" s="38" t="s">
        <v>6457</v>
      </c>
      <c r="G3039" s="38"/>
      <c r="H3039" s="38"/>
      <c r="I3039" s="44">
        <v>5.8</v>
      </c>
      <c r="J3039" s="16" t="s">
        <v>130</v>
      </c>
      <c r="N3039" s="136" t="s">
        <v>247</v>
      </c>
      <c r="O3039" s="137">
        <v>435</v>
      </c>
    </row>
    <row r="3040" spans="1:15" ht="15" customHeight="1">
      <c r="A3040" s="15" t="str">
        <f t="shared" si="61"/>
        <v>N</v>
      </c>
      <c r="B3040" s="35"/>
      <c r="C3040" s="38" t="s">
        <v>1386</v>
      </c>
      <c r="D3040" s="38" t="s">
        <v>6458</v>
      </c>
      <c r="E3040" s="38"/>
      <c r="F3040" s="38" t="s">
        <v>6459</v>
      </c>
      <c r="G3040" s="38"/>
      <c r="H3040" s="38"/>
      <c r="I3040" s="44">
        <v>3.49</v>
      </c>
      <c r="J3040" s="16" t="s">
        <v>130</v>
      </c>
      <c r="N3040" s="136" t="s">
        <v>248</v>
      </c>
      <c r="O3040" s="137">
        <v>436</v>
      </c>
    </row>
    <row r="3041" spans="1:15" ht="15" customHeight="1">
      <c r="A3041" s="15" t="str">
        <f t="shared" si="61"/>
        <v>N</v>
      </c>
      <c r="B3041" s="35"/>
      <c r="C3041" s="38" t="s">
        <v>1386</v>
      </c>
      <c r="D3041" s="38" t="s">
        <v>6460</v>
      </c>
      <c r="E3041" s="38"/>
      <c r="F3041" s="38" t="s">
        <v>6461</v>
      </c>
      <c r="G3041" s="38"/>
      <c r="H3041" s="38"/>
      <c r="I3041" s="44">
        <v>1.94</v>
      </c>
      <c r="J3041" s="16" t="s">
        <v>130</v>
      </c>
      <c r="N3041" s="136" t="s">
        <v>249</v>
      </c>
      <c r="O3041" s="137">
        <v>437</v>
      </c>
    </row>
    <row r="3042" spans="1:15" ht="15" customHeight="1">
      <c r="A3042" s="15" t="str">
        <f t="shared" si="61"/>
        <v>N</v>
      </c>
      <c r="B3042" s="35"/>
      <c r="C3042" s="38" t="s">
        <v>1386</v>
      </c>
      <c r="D3042" s="38" t="s">
        <v>6462</v>
      </c>
      <c r="E3042" s="38"/>
      <c r="F3042" s="38" t="s">
        <v>6463</v>
      </c>
      <c r="G3042" s="38"/>
      <c r="H3042" s="38"/>
      <c r="I3042" s="44">
        <v>2.0099999999999998</v>
      </c>
      <c r="J3042" s="16" t="s">
        <v>130</v>
      </c>
      <c r="N3042" s="136" t="s">
        <v>250</v>
      </c>
      <c r="O3042" s="137">
        <v>438</v>
      </c>
    </row>
    <row r="3043" spans="1:15" ht="15" customHeight="1">
      <c r="A3043" s="15" t="str">
        <f t="shared" si="61"/>
        <v>N</v>
      </c>
      <c r="B3043" s="35"/>
      <c r="C3043" s="38" t="s">
        <v>1386</v>
      </c>
      <c r="D3043" s="38" t="s">
        <v>6464</v>
      </c>
      <c r="E3043" s="38"/>
      <c r="F3043" s="38" t="s">
        <v>6465</v>
      </c>
      <c r="G3043" s="38"/>
      <c r="H3043" s="38"/>
      <c r="I3043" s="44">
        <v>2.39</v>
      </c>
      <c r="J3043" s="16" t="s">
        <v>130</v>
      </c>
      <c r="N3043" s="136" t="s">
        <v>251</v>
      </c>
      <c r="O3043" s="137">
        <v>439</v>
      </c>
    </row>
    <row r="3044" spans="1:15" ht="15" customHeight="1">
      <c r="A3044" s="15" t="str">
        <f t="shared" si="61"/>
        <v>N</v>
      </c>
      <c r="B3044" s="35"/>
      <c r="C3044" s="38" t="s">
        <v>1386</v>
      </c>
      <c r="D3044" s="38" t="s">
        <v>6466</v>
      </c>
      <c r="E3044" s="38"/>
      <c r="F3044" s="38" t="s">
        <v>6467</v>
      </c>
      <c r="G3044" s="38"/>
      <c r="H3044" s="38"/>
      <c r="I3044" s="44">
        <v>2.96</v>
      </c>
      <c r="J3044" s="16" t="s">
        <v>130</v>
      </c>
      <c r="N3044" s="136" t="s">
        <v>252</v>
      </c>
      <c r="O3044" s="137">
        <v>440</v>
      </c>
    </row>
    <row r="3045" spans="1:15" ht="15" customHeight="1">
      <c r="A3045" s="15" t="str">
        <f t="shared" si="61"/>
        <v>N</v>
      </c>
      <c r="B3045" s="35"/>
      <c r="C3045" s="38" t="s">
        <v>1386</v>
      </c>
      <c r="D3045" s="38" t="s">
        <v>6468</v>
      </c>
      <c r="E3045" s="38"/>
      <c r="F3045" s="38" t="s">
        <v>6469</v>
      </c>
      <c r="G3045" s="38"/>
      <c r="H3045" s="38"/>
      <c r="I3045" s="44">
        <v>3.81</v>
      </c>
      <c r="J3045" s="16" t="s">
        <v>130</v>
      </c>
      <c r="N3045" s="136" t="s">
        <v>253</v>
      </c>
      <c r="O3045" s="137">
        <v>441</v>
      </c>
    </row>
    <row r="3046" spans="1:15" ht="15" customHeight="1">
      <c r="A3046" s="15" t="str">
        <f t="shared" si="61"/>
        <v>N</v>
      </c>
      <c r="B3046" s="35"/>
      <c r="C3046" s="38" t="s">
        <v>1386</v>
      </c>
      <c r="D3046" s="38" t="s">
        <v>6470</v>
      </c>
      <c r="E3046" s="38"/>
      <c r="F3046" s="38" t="s">
        <v>6471</v>
      </c>
      <c r="G3046" s="38"/>
      <c r="H3046" s="38"/>
      <c r="I3046" s="44">
        <v>93.14</v>
      </c>
      <c r="J3046" s="16" t="s">
        <v>130</v>
      </c>
      <c r="N3046" s="136" t="s">
        <v>254</v>
      </c>
      <c r="O3046" s="137">
        <v>442</v>
      </c>
    </row>
    <row r="3047" spans="1:15" ht="15" customHeight="1">
      <c r="A3047" s="15" t="str">
        <f t="shared" si="61"/>
        <v>N</v>
      </c>
      <c r="B3047" s="35"/>
      <c r="C3047" s="38" t="s">
        <v>1386</v>
      </c>
      <c r="D3047" s="38" t="s">
        <v>10555</v>
      </c>
      <c r="E3047" s="38"/>
      <c r="F3047" s="38" t="s">
        <v>10556</v>
      </c>
      <c r="G3047" s="38"/>
      <c r="H3047" s="38"/>
      <c r="I3047" s="44">
        <v>1.78</v>
      </c>
      <c r="J3047" s="16" t="s">
        <v>130</v>
      </c>
      <c r="N3047" s="136" t="s">
        <v>255</v>
      </c>
      <c r="O3047" s="137">
        <v>443</v>
      </c>
    </row>
    <row r="3048" spans="1:15" ht="15" customHeight="1">
      <c r="A3048" s="15" t="str">
        <f t="shared" si="61"/>
        <v>N</v>
      </c>
      <c r="B3048" s="35"/>
      <c r="C3048" s="38" t="s">
        <v>1386</v>
      </c>
      <c r="D3048" s="38" t="s">
        <v>6472</v>
      </c>
      <c r="E3048" s="38"/>
      <c r="F3048" s="38" t="s">
        <v>6473</v>
      </c>
      <c r="G3048" s="38"/>
      <c r="H3048" s="38"/>
      <c r="I3048" s="44">
        <v>1.68</v>
      </c>
      <c r="J3048" s="16" t="s">
        <v>130</v>
      </c>
      <c r="N3048" s="136" t="s">
        <v>211</v>
      </c>
      <c r="O3048" s="137">
        <v>444</v>
      </c>
    </row>
    <row r="3049" spans="1:15" ht="15" customHeight="1">
      <c r="A3049" s="15" t="str">
        <f t="shared" si="61"/>
        <v>N</v>
      </c>
      <c r="B3049" s="35"/>
      <c r="C3049" s="38" t="s">
        <v>1386</v>
      </c>
      <c r="D3049" s="38" t="s">
        <v>10557</v>
      </c>
      <c r="E3049" s="38"/>
      <c r="F3049" s="38" t="s">
        <v>10558</v>
      </c>
      <c r="G3049" s="38"/>
      <c r="H3049" s="38"/>
      <c r="I3049" s="44">
        <v>5.38</v>
      </c>
      <c r="J3049" s="16" t="s">
        <v>130</v>
      </c>
      <c r="N3049" s="136" t="s">
        <v>256</v>
      </c>
      <c r="O3049" s="137">
        <v>445</v>
      </c>
    </row>
    <row r="3050" spans="1:15" ht="15" customHeight="1">
      <c r="A3050" s="15" t="str">
        <f t="shared" si="61"/>
        <v>N</v>
      </c>
      <c r="B3050" s="35"/>
      <c r="C3050" s="38" t="s">
        <v>1386</v>
      </c>
      <c r="D3050" s="38" t="s">
        <v>6474</v>
      </c>
      <c r="E3050" s="38"/>
      <c r="F3050" s="38" t="s">
        <v>6475</v>
      </c>
      <c r="G3050" s="38"/>
      <c r="H3050" s="38"/>
      <c r="I3050" s="44">
        <v>2.33</v>
      </c>
      <c r="J3050" s="16" t="s">
        <v>130</v>
      </c>
      <c r="N3050" s="136" t="s">
        <v>257</v>
      </c>
      <c r="O3050" s="137">
        <v>511</v>
      </c>
    </row>
    <row r="3051" spans="1:15" ht="15" customHeight="1">
      <c r="A3051" s="15" t="str">
        <f t="shared" si="61"/>
        <v>N</v>
      </c>
      <c r="B3051" s="35"/>
      <c r="C3051" s="38" t="s">
        <v>1386</v>
      </c>
      <c r="D3051" s="38" t="s">
        <v>10559</v>
      </c>
      <c r="E3051" s="38"/>
      <c r="F3051" s="38" t="s">
        <v>10560</v>
      </c>
      <c r="G3051" s="38"/>
      <c r="H3051" s="38"/>
      <c r="I3051" s="44">
        <v>25.15</v>
      </c>
      <c r="J3051" s="16" t="s">
        <v>130</v>
      </c>
      <c r="N3051" s="136" t="s">
        <v>258</v>
      </c>
      <c r="O3051" s="137">
        <v>512</v>
      </c>
    </row>
    <row r="3052" spans="1:15" ht="15" customHeight="1">
      <c r="A3052" s="15" t="str">
        <f t="shared" si="61"/>
        <v>N</v>
      </c>
      <c r="B3052" s="35"/>
      <c r="C3052" s="38" t="s">
        <v>1386</v>
      </c>
      <c r="D3052" s="38" t="s">
        <v>6476</v>
      </c>
      <c r="E3052" s="38"/>
      <c r="F3052" s="38" t="s">
        <v>6477</v>
      </c>
      <c r="G3052" s="38"/>
      <c r="H3052" s="38"/>
      <c r="I3052" s="44">
        <v>5.56</v>
      </c>
      <c r="J3052" s="16" t="s">
        <v>130</v>
      </c>
      <c r="N3052" s="136" t="s">
        <v>259</v>
      </c>
      <c r="O3052" s="137">
        <v>513</v>
      </c>
    </row>
    <row r="3053" spans="1:15" ht="15" customHeight="1">
      <c r="A3053" s="15" t="str">
        <f t="shared" si="61"/>
        <v>N</v>
      </c>
      <c r="B3053" s="35"/>
      <c r="C3053" s="38" t="s">
        <v>1386</v>
      </c>
      <c r="D3053" s="38" t="s">
        <v>6478</v>
      </c>
      <c r="E3053" s="38"/>
      <c r="F3053" s="38" t="s">
        <v>6479</v>
      </c>
      <c r="G3053" s="38"/>
      <c r="H3053" s="38"/>
      <c r="I3053" s="44">
        <v>2.61</v>
      </c>
      <c r="J3053" s="16" t="s">
        <v>130</v>
      </c>
      <c r="N3053" s="136" t="s">
        <v>260</v>
      </c>
      <c r="O3053" s="137">
        <v>514</v>
      </c>
    </row>
    <row r="3054" spans="1:15" ht="15" customHeight="1">
      <c r="A3054" s="15" t="str">
        <f t="shared" si="61"/>
        <v>N</v>
      </c>
      <c r="B3054" s="35"/>
      <c r="C3054" s="38" t="s">
        <v>1386</v>
      </c>
      <c r="D3054" s="38" t="s">
        <v>6480</v>
      </c>
      <c r="E3054" s="38"/>
      <c r="F3054" s="38" t="s">
        <v>6481</v>
      </c>
      <c r="G3054" s="38"/>
      <c r="H3054" s="38"/>
      <c r="I3054" s="44">
        <v>38.67</v>
      </c>
      <c r="J3054" s="16" t="s">
        <v>130</v>
      </c>
      <c r="N3054" s="136" t="s">
        <v>261</v>
      </c>
      <c r="O3054" s="137">
        <v>515</v>
      </c>
    </row>
    <row r="3055" spans="1:15" ht="15" customHeight="1">
      <c r="A3055" s="15" t="str">
        <f t="shared" si="61"/>
        <v>N</v>
      </c>
      <c r="B3055" s="35"/>
      <c r="C3055" s="38" t="s">
        <v>1386</v>
      </c>
      <c r="D3055" s="38" t="s">
        <v>10561</v>
      </c>
      <c r="E3055" s="38"/>
      <c r="F3055" s="38" t="s">
        <v>10562</v>
      </c>
      <c r="G3055" s="38"/>
      <c r="H3055" s="38"/>
      <c r="I3055" s="44">
        <v>2.4300000000000002</v>
      </c>
      <c r="J3055" s="16" t="s">
        <v>130</v>
      </c>
      <c r="N3055" s="136" t="s">
        <v>262</v>
      </c>
      <c r="O3055" s="137">
        <v>516</v>
      </c>
    </row>
    <row r="3056" spans="1:15" ht="15" customHeight="1">
      <c r="A3056" s="15" t="str">
        <f t="shared" si="61"/>
        <v>N</v>
      </c>
      <c r="B3056" s="35"/>
      <c r="C3056" s="38" t="s">
        <v>1386</v>
      </c>
      <c r="D3056" s="38" t="s">
        <v>6482</v>
      </c>
      <c r="E3056" s="38"/>
      <c r="F3056" s="38" t="s">
        <v>6483</v>
      </c>
      <c r="G3056" s="38"/>
      <c r="H3056" s="38"/>
      <c r="I3056" s="44">
        <v>1.68</v>
      </c>
      <c r="J3056" s="16" t="s">
        <v>130</v>
      </c>
      <c r="N3056" s="136" t="s">
        <v>263</v>
      </c>
      <c r="O3056" s="137">
        <v>517</v>
      </c>
    </row>
    <row r="3057" spans="1:15" ht="15" customHeight="1">
      <c r="A3057" s="15" t="str">
        <f t="shared" si="61"/>
        <v>N</v>
      </c>
      <c r="B3057" s="35"/>
      <c r="C3057" s="38" t="s">
        <v>1386</v>
      </c>
      <c r="D3057" s="38" t="s">
        <v>6484</v>
      </c>
      <c r="E3057" s="38"/>
      <c r="F3057" s="38" t="s">
        <v>6485</v>
      </c>
      <c r="G3057" s="38"/>
      <c r="H3057" s="38"/>
      <c r="I3057" s="44">
        <v>5</v>
      </c>
      <c r="J3057" s="16" t="s">
        <v>130</v>
      </c>
      <c r="N3057" s="136" t="s">
        <v>264</v>
      </c>
      <c r="O3057" s="137">
        <v>518</v>
      </c>
    </row>
    <row r="3058" spans="1:15" ht="15" customHeight="1">
      <c r="A3058" s="15" t="str">
        <f t="shared" si="61"/>
        <v>N</v>
      </c>
      <c r="B3058" s="35"/>
      <c r="C3058" s="38" t="s">
        <v>1386</v>
      </c>
      <c r="D3058" s="38" t="s">
        <v>6486</v>
      </c>
      <c r="E3058" s="38"/>
      <c r="F3058" s="38" t="s">
        <v>5228</v>
      </c>
      <c r="G3058" s="38"/>
      <c r="H3058" s="38"/>
      <c r="I3058" s="44">
        <v>20.7</v>
      </c>
      <c r="J3058" s="16" t="s">
        <v>130</v>
      </c>
      <c r="N3058" s="136" t="s">
        <v>265</v>
      </c>
      <c r="O3058" s="137">
        <v>519</v>
      </c>
    </row>
    <row r="3059" spans="1:15" ht="15" customHeight="1">
      <c r="A3059" s="15" t="str">
        <f t="shared" si="61"/>
        <v>N</v>
      </c>
      <c r="B3059" s="35"/>
      <c r="C3059" s="38" t="s">
        <v>1386</v>
      </c>
      <c r="D3059" s="38" t="s">
        <v>6487</v>
      </c>
      <c r="E3059" s="38"/>
      <c r="F3059" s="38" t="s">
        <v>6488</v>
      </c>
      <c r="G3059" s="38"/>
      <c r="H3059" s="38"/>
      <c r="I3059" s="44">
        <v>2.04</v>
      </c>
      <c r="J3059" s="16" t="s">
        <v>130</v>
      </c>
      <c r="N3059" s="136" t="s">
        <v>266</v>
      </c>
      <c r="O3059" s="137">
        <v>520</v>
      </c>
    </row>
    <row r="3060" spans="1:15" ht="15" customHeight="1">
      <c r="A3060" s="15" t="str">
        <f t="shared" si="61"/>
        <v>N</v>
      </c>
      <c r="B3060" s="35"/>
      <c r="C3060" s="38" t="s">
        <v>1386</v>
      </c>
      <c r="D3060" s="38" t="s">
        <v>6489</v>
      </c>
      <c r="E3060" s="38"/>
      <c r="F3060" s="38" t="s">
        <v>6490</v>
      </c>
      <c r="G3060" s="38"/>
      <c r="H3060" s="38"/>
      <c r="I3060" s="44">
        <v>2.5499999999999998</v>
      </c>
      <c r="J3060" s="16" t="s">
        <v>130</v>
      </c>
      <c r="N3060" s="136" t="s">
        <v>267</v>
      </c>
      <c r="O3060" s="137">
        <v>521</v>
      </c>
    </row>
    <row r="3061" spans="1:15" ht="15" customHeight="1">
      <c r="A3061" s="15" t="str">
        <f t="shared" si="61"/>
        <v>N</v>
      </c>
      <c r="B3061" s="35"/>
      <c r="C3061" s="38" t="s">
        <v>1386</v>
      </c>
      <c r="D3061" s="38" t="s">
        <v>10563</v>
      </c>
      <c r="E3061" s="38"/>
      <c r="F3061" s="38" t="s">
        <v>5026</v>
      </c>
      <c r="G3061" s="38"/>
      <c r="H3061" s="38"/>
      <c r="I3061" s="44">
        <v>15.12</v>
      </c>
      <c r="J3061" s="16" t="s">
        <v>130</v>
      </c>
      <c r="N3061" s="136" t="s">
        <v>268</v>
      </c>
      <c r="O3061" s="137">
        <v>522</v>
      </c>
    </row>
    <row r="3062" spans="1:15" ht="15" customHeight="1">
      <c r="A3062" s="15" t="str">
        <f t="shared" si="61"/>
        <v>N</v>
      </c>
      <c r="B3062" s="35"/>
      <c r="C3062" s="38" t="s">
        <v>1386</v>
      </c>
      <c r="D3062" s="38" t="s">
        <v>10564</v>
      </c>
      <c r="E3062" s="38"/>
      <c r="F3062" s="38" t="s">
        <v>10565</v>
      </c>
      <c r="G3062" s="38"/>
      <c r="H3062" s="38"/>
      <c r="I3062" s="44">
        <v>20.56</v>
      </c>
      <c r="J3062" s="16" t="s">
        <v>130</v>
      </c>
      <c r="N3062" s="136" t="s">
        <v>269</v>
      </c>
      <c r="O3062" s="137">
        <v>523</v>
      </c>
    </row>
    <row r="3063" spans="1:15" ht="15" customHeight="1">
      <c r="A3063" s="15" t="str">
        <f t="shared" si="61"/>
        <v>N</v>
      </c>
      <c r="B3063" s="35"/>
      <c r="C3063" s="38" t="s">
        <v>1386</v>
      </c>
      <c r="D3063" s="38" t="s">
        <v>6491</v>
      </c>
      <c r="E3063" s="38"/>
      <c r="F3063" s="38" t="s">
        <v>6492</v>
      </c>
      <c r="G3063" s="38"/>
      <c r="H3063" s="38"/>
      <c r="I3063" s="44">
        <v>108.14</v>
      </c>
      <c r="J3063" s="16" t="s">
        <v>130</v>
      </c>
      <c r="N3063" s="136" t="s">
        <v>270</v>
      </c>
      <c r="O3063" s="137">
        <v>524</v>
      </c>
    </row>
    <row r="3064" spans="1:15" ht="15" customHeight="1">
      <c r="A3064" s="15" t="str">
        <f t="shared" si="61"/>
        <v>N</v>
      </c>
      <c r="B3064" s="35"/>
      <c r="C3064" s="38" t="s">
        <v>1386</v>
      </c>
      <c r="D3064" s="38" t="s">
        <v>6493</v>
      </c>
      <c r="E3064" s="38"/>
      <c r="F3064" s="38" t="s">
        <v>6494</v>
      </c>
      <c r="G3064" s="38"/>
      <c r="H3064" s="38"/>
      <c r="I3064" s="44">
        <v>16.309999999999999</v>
      </c>
      <c r="J3064" s="16" t="s">
        <v>130</v>
      </c>
      <c r="N3064" s="136" t="s">
        <v>271</v>
      </c>
      <c r="O3064" s="137">
        <v>525</v>
      </c>
    </row>
    <row r="3065" spans="1:15" ht="15" customHeight="1">
      <c r="A3065" s="15" t="str">
        <f t="shared" si="61"/>
        <v>N</v>
      </c>
      <c r="B3065" s="35"/>
      <c r="C3065" s="38" t="s">
        <v>1386</v>
      </c>
      <c r="D3065" s="38" t="s">
        <v>6495</v>
      </c>
      <c r="E3065" s="38"/>
      <c r="F3065" s="38" t="s">
        <v>6496</v>
      </c>
      <c r="G3065" s="38"/>
      <c r="H3065" s="38"/>
      <c r="I3065" s="44">
        <v>5.64</v>
      </c>
      <c r="J3065" s="16" t="s">
        <v>130</v>
      </c>
      <c r="N3065" s="136" t="s">
        <v>272</v>
      </c>
      <c r="O3065" s="137">
        <v>526</v>
      </c>
    </row>
    <row r="3066" spans="1:15" ht="15" customHeight="1">
      <c r="A3066" s="15" t="str">
        <f t="shared" si="61"/>
        <v>N</v>
      </c>
      <c r="B3066" s="35"/>
      <c r="C3066" s="38" t="s">
        <v>1386</v>
      </c>
      <c r="D3066" s="38" t="s">
        <v>10566</v>
      </c>
      <c r="E3066" s="38"/>
      <c r="F3066" s="38" t="s">
        <v>10567</v>
      </c>
      <c r="G3066" s="38"/>
      <c r="H3066" s="38"/>
      <c r="I3066" s="44">
        <v>16.18</v>
      </c>
      <c r="J3066" s="16" t="s">
        <v>130</v>
      </c>
      <c r="N3066" s="136" t="s">
        <v>273</v>
      </c>
      <c r="O3066" s="137">
        <v>527</v>
      </c>
    </row>
    <row r="3067" spans="1:15" ht="15" customHeight="1">
      <c r="A3067" s="15" t="str">
        <f t="shared" si="61"/>
        <v>N</v>
      </c>
      <c r="B3067" s="35"/>
      <c r="C3067" s="38" t="s">
        <v>1386</v>
      </c>
      <c r="D3067" s="38" t="s">
        <v>6497</v>
      </c>
      <c r="E3067" s="38"/>
      <c r="F3067" s="38" t="s">
        <v>6498</v>
      </c>
      <c r="G3067" s="38"/>
      <c r="H3067" s="38"/>
      <c r="I3067" s="44">
        <v>2.79</v>
      </c>
      <c r="J3067" s="16" t="s">
        <v>130</v>
      </c>
      <c r="N3067" s="136" t="s">
        <v>274</v>
      </c>
      <c r="O3067" s="137">
        <v>528</v>
      </c>
    </row>
    <row r="3068" spans="1:15" ht="15" customHeight="1">
      <c r="A3068" s="15" t="str">
        <f t="shared" si="61"/>
        <v>N</v>
      </c>
      <c r="B3068" s="35"/>
      <c r="C3068" s="38" t="s">
        <v>1386</v>
      </c>
      <c r="D3068" s="38" t="s">
        <v>6499</v>
      </c>
      <c r="E3068" s="38"/>
      <c r="F3068" s="38" t="s">
        <v>6500</v>
      </c>
      <c r="G3068" s="38"/>
      <c r="H3068" s="38"/>
      <c r="I3068" s="44">
        <v>2.5</v>
      </c>
      <c r="J3068" s="16" t="s">
        <v>130</v>
      </c>
      <c r="N3068" s="136" t="s">
        <v>275</v>
      </c>
      <c r="O3068" s="137">
        <v>529</v>
      </c>
    </row>
    <row r="3069" spans="1:15" ht="15" customHeight="1">
      <c r="A3069" s="15" t="str">
        <f t="shared" si="61"/>
        <v>N</v>
      </c>
      <c r="B3069" s="35"/>
      <c r="C3069" s="38" t="s">
        <v>1386</v>
      </c>
      <c r="D3069" s="38" t="s">
        <v>10568</v>
      </c>
      <c r="E3069" s="38"/>
      <c r="F3069" s="38" t="s">
        <v>10569</v>
      </c>
      <c r="G3069" s="38"/>
      <c r="H3069" s="38"/>
      <c r="I3069" s="44">
        <v>3.87</v>
      </c>
      <c r="J3069" s="16" t="s">
        <v>130</v>
      </c>
      <c r="N3069" s="136" t="s">
        <v>276</v>
      </c>
      <c r="O3069" s="137">
        <v>530</v>
      </c>
    </row>
    <row r="3070" spans="1:15" ht="15" customHeight="1">
      <c r="A3070" s="15" t="str">
        <f t="shared" si="61"/>
        <v>N</v>
      </c>
      <c r="B3070" s="35"/>
      <c r="C3070" s="38" t="s">
        <v>1386</v>
      </c>
      <c r="D3070" s="38" t="s">
        <v>10570</v>
      </c>
      <c r="E3070" s="38"/>
      <c r="F3070" s="38" t="s">
        <v>10571</v>
      </c>
      <c r="G3070" s="38"/>
      <c r="H3070" s="38"/>
      <c r="I3070" s="44">
        <v>2.56</v>
      </c>
      <c r="J3070" s="16" t="s">
        <v>130</v>
      </c>
      <c r="N3070" s="138" t="s">
        <v>589</v>
      </c>
      <c r="O3070" s="139">
        <v>531</v>
      </c>
    </row>
    <row r="3071" spans="1:15" ht="15" customHeight="1">
      <c r="A3071" s="15" t="str">
        <f t="shared" si="61"/>
        <v>N</v>
      </c>
      <c r="B3071" s="35"/>
      <c r="C3071" s="38" t="s">
        <v>1386</v>
      </c>
      <c r="D3071" s="38" t="s">
        <v>6501</v>
      </c>
      <c r="E3071" s="38"/>
      <c r="F3071" s="38" t="s">
        <v>6502</v>
      </c>
      <c r="G3071" s="38"/>
      <c r="H3071" s="38"/>
      <c r="I3071" s="44">
        <v>9.52</v>
      </c>
      <c r="J3071" s="16" t="s">
        <v>130</v>
      </c>
      <c r="N3071" s="140" t="s">
        <v>277</v>
      </c>
      <c r="O3071" s="137">
        <v>532</v>
      </c>
    </row>
    <row r="3072" spans="1:15" ht="15" customHeight="1">
      <c r="A3072" s="15" t="str">
        <f t="shared" si="61"/>
        <v>N</v>
      </c>
      <c r="B3072" s="35"/>
      <c r="C3072" s="38" t="s">
        <v>1386</v>
      </c>
      <c r="D3072" s="38" t="s">
        <v>6503</v>
      </c>
      <c r="E3072" s="38"/>
      <c r="F3072" s="38" t="s">
        <v>6504</v>
      </c>
      <c r="G3072" s="38"/>
      <c r="H3072" s="38"/>
      <c r="I3072" s="44">
        <v>31.31</v>
      </c>
      <c r="J3072" s="16" t="s">
        <v>130</v>
      </c>
      <c r="N3072" s="136" t="s">
        <v>278</v>
      </c>
      <c r="O3072" s="137">
        <v>533</v>
      </c>
    </row>
    <row r="3073" spans="1:15" ht="15" customHeight="1">
      <c r="A3073" s="15" t="str">
        <f t="shared" si="61"/>
        <v>N</v>
      </c>
      <c r="B3073" s="35"/>
      <c r="C3073" s="38" t="s">
        <v>1386</v>
      </c>
      <c r="D3073" s="38" t="s">
        <v>6505</v>
      </c>
      <c r="E3073" s="38"/>
      <c r="F3073" s="38" t="s">
        <v>6506</v>
      </c>
      <c r="G3073" s="38"/>
      <c r="H3073" s="38"/>
      <c r="I3073" s="44">
        <v>3.92</v>
      </c>
      <c r="J3073" s="16" t="s">
        <v>130</v>
      </c>
      <c r="N3073" s="136" t="s">
        <v>279</v>
      </c>
      <c r="O3073" s="137">
        <v>534</v>
      </c>
    </row>
    <row r="3074" spans="1:15" ht="15" customHeight="1">
      <c r="A3074" s="15" t="str">
        <f t="shared" si="61"/>
        <v>N</v>
      </c>
      <c r="B3074" s="35"/>
      <c r="C3074" s="38" t="s">
        <v>1386</v>
      </c>
      <c r="D3074" s="38" t="s">
        <v>6507</v>
      </c>
      <c r="E3074" s="38"/>
      <c r="F3074" s="38" t="s">
        <v>6508</v>
      </c>
      <c r="G3074" s="38"/>
      <c r="H3074" s="38"/>
      <c r="I3074" s="44">
        <v>6.78</v>
      </c>
      <c r="J3074" s="16" t="s">
        <v>130</v>
      </c>
      <c r="N3074" s="136" t="s">
        <v>280</v>
      </c>
      <c r="O3074" s="137">
        <v>535</v>
      </c>
    </row>
    <row r="3075" spans="1:15" ht="15" customHeight="1">
      <c r="A3075" s="15" t="str">
        <f t="shared" si="61"/>
        <v>N</v>
      </c>
      <c r="B3075" s="35"/>
      <c r="C3075" s="38" t="s">
        <v>1386</v>
      </c>
      <c r="D3075" s="38" t="s">
        <v>6509</v>
      </c>
      <c r="E3075" s="38"/>
      <c r="F3075" s="38" t="s">
        <v>6510</v>
      </c>
      <c r="G3075" s="38"/>
      <c r="H3075" s="38"/>
      <c r="I3075" s="44">
        <v>5.12</v>
      </c>
      <c r="J3075" s="16" t="s">
        <v>130</v>
      </c>
      <c r="N3075" s="136" t="s">
        <v>281</v>
      </c>
      <c r="O3075" s="137">
        <v>536</v>
      </c>
    </row>
    <row r="3076" spans="1:15" ht="15" customHeight="1">
      <c r="A3076" s="15" t="str">
        <f t="shared" si="61"/>
        <v>N</v>
      </c>
      <c r="B3076" s="35"/>
      <c r="C3076" s="38" t="s">
        <v>1386</v>
      </c>
      <c r="D3076" s="38" t="s">
        <v>6511</v>
      </c>
      <c r="E3076" s="38"/>
      <c r="F3076" s="38" t="s">
        <v>6512</v>
      </c>
      <c r="G3076" s="38"/>
      <c r="H3076" s="38"/>
      <c r="I3076" s="44">
        <v>34.880000000000003</v>
      </c>
      <c r="J3076" s="16" t="s">
        <v>130</v>
      </c>
      <c r="N3076" s="140" t="s">
        <v>282</v>
      </c>
      <c r="O3076" s="137">
        <v>537</v>
      </c>
    </row>
    <row r="3077" spans="1:15" ht="15" customHeight="1">
      <c r="A3077" s="15" t="str">
        <f t="shared" si="61"/>
        <v>N</v>
      </c>
      <c r="B3077" s="35"/>
      <c r="C3077" s="38" t="s">
        <v>1386</v>
      </c>
      <c r="D3077" s="38" t="s">
        <v>6513</v>
      </c>
      <c r="E3077" s="38"/>
      <c r="F3077" s="38" t="s">
        <v>6514</v>
      </c>
      <c r="G3077" s="38"/>
      <c r="H3077" s="38"/>
      <c r="I3077" s="44">
        <v>1.89</v>
      </c>
      <c r="J3077" s="16" t="s">
        <v>130</v>
      </c>
      <c r="N3077" s="140" t="s">
        <v>283</v>
      </c>
      <c r="O3077" s="137">
        <v>538</v>
      </c>
    </row>
    <row r="3078" spans="1:15" ht="15" customHeight="1">
      <c r="A3078" s="15" t="str">
        <f t="shared" si="61"/>
        <v>N</v>
      </c>
      <c r="B3078" s="35"/>
      <c r="C3078" s="38" t="s">
        <v>1386</v>
      </c>
      <c r="D3078" s="38" t="s">
        <v>6515</v>
      </c>
      <c r="E3078" s="38"/>
      <c r="F3078" s="38" t="s">
        <v>6516</v>
      </c>
      <c r="G3078" s="38"/>
      <c r="H3078" s="38"/>
      <c r="I3078" s="44">
        <v>1.68</v>
      </c>
      <c r="J3078" s="16" t="s">
        <v>130</v>
      </c>
      <c r="N3078" s="136" t="s">
        <v>284</v>
      </c>
      <c r="O3078" s="137">
        <v>539</v>
      </c>
    </row>
    <row r="3079" spans="1:15" ht="15" customHeight="1">
      <c r="A3079" s="15" t="str">
        <f t="shared" si="61"/>
        <v>N</v>
      </c>
      <c r="B3079" s="35"/>
      <c r="C3079" s="38" t="s">
        <v>1386</v>
      </c>
      <c r="D3079" s="38" t="s">
        <v>6517</v>
      </c>
      <c r="E3079" s="38"/>
      <c r="F3079" s="38" t="s">
        <v>6518</v>
      </c>
      <c r="G3079" s="38"/>
      <c r="H3079" s="38"/>
      <c r="I3079" s="44">
        <v>1.68</v>
      </c>
      <c r="J3079" s="16" t="s">
        <v>130</v>
      </c>
      <c r="N3079" s="136" t="s">
        <v>285</v>
      </c>
      <c r="O3079" s="137">
        <v>540</v>
      </c>
    </row>
    <row r="3080" spans="1:15" ht="15" customHeight="1">
      <c r="A3080" s="15" t="str">
        <f t="shared" si="61"/>
        <v>N</v>
      </c>
      <c r="B3080" s="35"/>
      <c r="C3080" s="38" t="s">
        <v>1386</v>
      </c>
      <c r="D3080" s="38" t="s">
        <v>10572</v>
      </c>
      <c r="E3080" s="38"/>
      <c r="F3080" s="38" t="s">
        <v>10573</v>
      </c>
      <c r="G3080" s="38"/>
      <c r="H3080" s="38"/>
      <c r="I3080" s="44">
        <v>50.57</v>
      </c>
      <c r="J3080" s="16" t="s">
        <v>130</v>
      </c>
      <c r="N3080" s="136" t="s">
        <v>286</v>
      </c>
      <c r="O3080" s="137">
        <v>541</v>
      </c>
    </row>
    <row r="3081" spans="1:15" ht="15" customHeight="1">
      <c r="A3081" s="15" t="str">
        <f t="shared" si="61"/>
        <v>N</v>
      </c>
      <c r="B3081" s="35"/>
      <c r="C3081" s="38" t="s">
        <v>1386</v>
      </c>
      <c r="D3081" s="38" t="s">
        <v>10574</v>
      </c>
      <c r="E3081" s="38"/>
      <c r="F3081" s="38" t="s">
        <v>10575</v>
      </c>
      <c r="G3081" s="35"/>
      <c r="H3081" s="35"/>
      <c r="I3081" s="44">
        <v>17.32</v>
      </c>
      <c r="J3081" s="16" t="s">
        <v>130</v>
      </c>
      <c r="N3081" s="136" t="s">
        <v>287</v>
      </c>
      <c r="O3081" s="137">
        <v>542</v>
      </c>
    </row>
    <row r="3082" spans="1:15" ht="15" customHeight="1">
      <c r="A3082" s="15" t="str">
        <f t="shared" si="61"/>
        <v>N</v>
      </c>
      <c r="B3082" s="35"/>
      <c r="C3082" s="38" t="s">
        <v>1386</v>
      </c>
      <c r="D3082" s="38" t="s">
        <v>10576</v>
      </c>
      <c r="E3082" s="38"/>
      <c r="F3082" s="38" t="s">
        <v>10577</v>
      </c>
      <c r="G3082" s="35"/>
      <c r="H3082" s="35"/>
      <c r="I3082" s="44">
        <v>98.45</v>
      </c>
      <c r="J3082" s="16" t="s">
        <v>130</v>
      </c>
      <c r="N3082" s="136" t="s">
        <v>287</v>
      </c>
      <c r="O3082" s="137">
        <v>542</v>
      </c>
    </row>
    <row r="3083" spans="1:15" ht="15" customHeight="1">
      <c r="A3083" s="15" t="str">
        <f t="shared" si="61"/>
        <v>N</v>
      </c>
      <c r="B3083" s="35"/>
      <c r="C3083" s="38" t="s">
        <v>1386</v>
      </c>
      <c r="D3083" s="38" t="s">
        <v>10578</v>
      </c>
      <c r="E3083" s="38"/>
      <c r="F3083" s="38" t="s">
        <v>10579</v>
      </c>
      <c r="G3083" s="35"/>
      <c r="H3083" s="35"/>
      <c r="I3083" s="44">
        <v>9.0299999999999994</v>
      </c>
      <c r="J3083" s="16" t="s">
        <v>130</v>
      </c>
      <c r="N3083" s="136" t="s">
        <v>287</v>
      </c>
      <c r="O3083" s="137">
        <v>542</v>
      </c>
    </row>
    <row r="3084" spans="1:15" ht="15" customHeight="1">
      <c r="A3084" s="15" t="str">
        <f t="shared" si="61"/>
        <v>N</v>
      </c>
      <c r="B3084" s="35"/>
      <c r="C3084" s="38" t="s">
        <v>1386</v>
      </c>
      <c r="D3084" s="38" t="s">
        <v>10580</v>
      </c>
      <c r="E3084" s="38"/>
      <c r="F3084" s="38" t="s">
        <v>10581</v>
      </c>
      <c r="G3084" s="35"/>
      <c r="H3084" s="35"/>
      <c r="I3084" s="44">
        <v>1.9</v>
      </c>
      <c r="J3084" s="16" t="s">
        <v>130</v>
      </c>
      <c r="N3084" s="136" t="s">
        <v>287</v>
      </c>
      <c r="O3084" s="137">
        <v>542</v>
      </c>
    </row>
    <row r="3085" spans="1:15" ht="15" customHeight="1">
      <c r="A3085" s="15" t="str">
        <f t="shared" si="61"/>
        <v>N</v>
      </c>
      <c r="B3085" s="35"/>
      <c r="C3085" s="38" t="s">
        <v>1386</v>
      </c>
      <c r="D3085" s="38" t="s">
        <v>10582</v>
      </c>
      <c r="E3085" s="38"/>
      <c r="F3085" s="38" t="s">
        <v>10583</v>
      </c>
      <c r="G3085" s="35"/>
      <c r="H3085" s="35"/>
      <c r="I3085" s="44">
        <v>1.68</v>
      </c>
      <c r="J3085" s="16" t="s">
        <v>130</v>
      </c>
      <c r="N3085" s="136" t="s">
        <v>287</v>
      </c>
      <c r="O3085" s="137">
        <v>542</v>
      </c>
    </row>
    <row r="3086" spans="1:15" ht="15" customHeight="1">
      <c r="A3086" s="15" t="str">
        <f t="shared" si="61"/>
        <v>N</v>
      </c>
      <c r="B3086" s="35"/>
      <c r="C3086" s="38" t="s">
        <v>1386</v>
      </c>
      <c r="D3086" s="38" t="s">
        <v>10584</v>
      </c>
      <c r="E3086" s="38"/>
      <c r="F3086" s="38" t="s">
        <v>10585</v>
      </c>
      <c r="G3086" s="35"/>
      <c r="H3086" s="35"/>
      <c r="I3086" s="44">
        <v>2.96</v>
      </c>
      <c r="J3086" s="16" t="s">
        <v>130</v>
      </c>
      <c r="N3086" s="136" t="s">
        <v>287</v>
      </c>
      <c r="O3086" s="137">
        <v>542</v>
      </c>
    </row>
    <row r="3087" spans="1:15" ht="15" customHeight="1">
      <c r="A3087" s="15" t="str">
        <f t="shared" si="61"/>
        <v>N</v>
      </c>
      <c r="B3087" s="35"/>
      <c r="C3087" s="38" t="s">
        <v>1386</v>
      </c>
      <c r="D3087" s="38" t="s">
        <v>10586</v>
      </c>
      <c r="E3087" s="38"/>
      <c r="F3087" s="38" t="s">
        <v>10587</v>
      </c>
      <c r="G3087" s="35"/>
      <c r="H3087" s="35"/>
      <c r="I3087" s="44">
        <v>0.08</v>
      </c>
      <c r="J3087" s="16" t="s">
        <v>130</v>
      </c>
      <c r="N3087" s="136" t="s">
        <v>287</v>
      </c>
      <c r="O3087" s="137">
        <v>542</v>
      </c>
    </row>
    <row r="3088" spans="1:15" ht="15" customHeight="1">
      <c r="A3088" s="15" t="str">
        <f t="shared" si="61"/>
        <v>N</v>
      </c>
      <c r="B3088" s="35"/>
      <c r="C3088" s="38" t="s">
        <v>1386</v>
      </c>
      <c r="D3088" s="38" t="s">
        <v>10588</v>
      </c>
      <c r="E3088" s="38"/>
      <c r="F3088" s="38" t="s">
        <v>10589</v>
      </c>
      <c r="G3088" s="35"/>
      <c r="H3088" s="35"/>
      <c r="I3088" s="44">
        <v>100.23</v>
      </c>
      <c r="J3088" s="16" t="s">
        <v>130</v>
      </c>
      <c r="N3088" s="136" t="s">
        <v>287</v>
      </c>
      <c r="O3088" s="137">
        <v>542</v>
      </c>
    </row>
    <row r="3089" spans="1:15" ht="15" customHeight="1">
      <c r="A3089" s="15" t="str">
        <f t="shared" si="61"/>
        <v>N</v>
      </c>
      <c r="B3089" s="35"/>
      <c r="C3089" s="38" t="s">
        <v>1386</v>
      </c>
      <c r="D3089" s="38" t="s">
        <v>10590</v>
      </c>
      <c r="E3089" s="38"/>
      <c r="F3089" s="38" t="s">
        <v>10591</v>
      </c>
      <c r="G3089" s="35"/>
      <c r="H3089" s="35"/>
      <c r="I3089" s="44">
        <v>2.27</v>
      </c>
      <c r="J3089" s="16" t="s">
        <v>130</v>
      </c>
      <c r="N3089" s="136" t="s">
        <v>287</v>
      </c>
      <c r="O3089" s="137">
        <v>542</v>
      </c>
    </row>
    <row r="3090" spans="1:15" ht="15" customHeight="1">
      <c r="A3090" s="15" t="str">
        <f t="shared" si="61"/>
        <v>N</v>
      </c>
      <c r="B3090" s="35"/>
      <c r="C3090" s="38" t="s">
        <v>1386</v>
      </c>
      <c r="D3090" s="38" t="s">
        <v>10592</v>
      </c>
      <c r="E3090" s="38"/>
      <c r="F3090" s="38" t="s">
        <v>10593</v>
      </c>
      <c r="G3090" s="35"/>
      <c r="H3090" s="35"/>
      <c r="I3090" s="44">
        <v>0.01</v>
      </c>
      <c r="J3090" s="16" t="s">
        <v>130</v>
      </c>
      <c r="N3090" s="136" t="s">
        <v>287</v>
      </c>
      <c r="O3090" s="137">
        <v>542</v>
      </c>
    </row>
    <row r="3091" spans="1:15" ht="15" customHeight="1">
      <c r="A3091" s="15" t="str">
        <f t="shared" si="61"/>
        <v>N</v>
      </c>
      <c r="B3091" s="35"/>
      <c r="C3091" s="38" t="s">
        <v>1386</v>
      </c>
      <c r="D3091" s="38" t="s">
        <v>10594</v>
      </c>
      <c r="E3091" s="38"/>
      <c r="F3091" s="38" t="s">
        <v>10595</v>
      </c>
      <c r="G3091" s="35"/>
      <c r="H3091" s="35"/>
      <c r="I3091" s="44">
        <v>9.83</v>
      </c>
      <c r="J3091" s="16" t="s">
        <v>130</v>
      </c>
      <c r="N3091" s="136" t="s">
        <v>287</v>
      </c>
      <c r="O3091" s="137">
        <v>542</v>
      </c>
    </row>
    <row r="3092" spans="1:15" ht="15" customHeight="1">
      <c r="A3092" s="15" t="str">
        <f t="shared" si="61"/>
        <v>N</v>
      </c>
      <c r="B3092" s="35"/>
      <c r="C3092" s="38" t="s">
        <v>1386</v>
      </c>
      <c r="D3092" s="38" t="s">
        <v>10596</v>
      </c>
      <c r="E3092" s="38"/>
      <c r="F3092" s="38" t="s">
        <v>10597</v>
      </c>
      <c r="G3092" s="35"/>
      <c r="H3092" s="35"/>
      <c r="I3092" s="44">
        <v>0.62</v>
      </c>
      <c r="J3092" s="16" t="s">
        <v>130</v>
      </c>
      <c r="N3092" s="136" t="s">
        <v>287</v>
      </c>
      <c r="O3092" s="137">
        <v>542</v>
      </c>
    </row>
    <row r="3093" spans="1:15" ht="15" customHeight="1">
      <c r="A3093" s="15" t="str">
        <f t="shared" si="61"/>
        <v>N</v>
      </c>
      <c r="B3093" s="35"/>
      <c r="C3093" s="38" t="s">
        <v>1386</v>
      </c>
      <c r="D3093" s="38" t="s">
        <v>10598</v>
      </c>
      <c r="E3093" s="38"/>
      <c r="F3093" s="38" t="s">
        <v>10599</v>
      </c>
      <c r="G3093" s="35"/>
      <c r="H3093" s="35"/>
      <c r="I3093" s="44">
        <v>14.28</v>
      </c>
      <c r="J3093" s="16" t="s">
        <v>130</v>
      </c>
      <c r="N3093" s="136" t="s">
        <v>287</v>
      </c>
      <c r="O3093" s="137">
        <v>542</v>
      </c>
    </row>
    <row r="3094" spans="1:15" ht="15" customHeight="1">
      <c r="A3094" s="15" t="str">
        <f t="shared" si="61"/>
        <v>N</v>
      </c>
      <c r="B3094" s="35"/>
      <c r="C3094" s="38" t="s">
        <v>1386</v>
      </c>
      <c r="D3094" s="38" t="s">
        <v>10600</v>
      </c>
      <c r="E3094" s="38"/>
      <c r="F3094" s="38" t="s">
        <v>10601</v>
      </c>
      <c r="G3094" s="35"/>
      <c r="H3094" s="35"/>
      <c r="I3094" s="44">
        <v>0.56000000000000005</v>
      </c>
      <c r="J3094" s="16" t="s">
        <v>130</v>
      </c>
      <c r="N3094" s="136" t="s">
        <v>287</v>
      </c>
      <c r="O3094" s="137">
        <v>542</v>
      </c>
    </row>
    <row r="3095" spans="1:15" ht="15" customHeight="1">
      <c r="A3095" s="15" t="str">
        <f t="shared" si="61"/>
        <v>N</v>
      </c>
      <c r="B3095" s="35"/>
      <c r="C3095" s="38" t="s">
        <v>1386</v>
      </c>
      <c r="D3095" s="38" t="s">
        <v>10602</v>
      </c>
      <c r="E3095" s="38"/>
      <c r="F3095" s="38" t="s">
        <v>10603</v>
      </c>
      <c r="G3095" s="35"/>
      <c r="H3095" s="35"/>
      <c r="I3095" s="44">
        <v>-0.81</v>
      </c>
      <c r="J3095" s="16" t="s">
        <v>130</v>
      </c>
      <c r="N3095" s="136" t="s">
        <v>287</v>
      </c>
      <c r="O3095" s="137">
        <v>542</v>
      </c>
    </row>
    <row r="3096" spans="1:15" ht="15" customHeight="1">
      <c r="A3096" s="15" t="str">
        <f t="shared" si="61"/>
        <v>N</v>
      </c>
      <c r="B3096" s="35"/>
      <c r="C3096" s="38" t="s">
        <v>1386</v>
      </c>
      <c r="D3096" s="38" t="s">
        <v>10604</v>
      </c>
      <c r="E3096" s="38"/>
      <c r="F3096" s="38" t="s">
        <v>10605</v>
      </c>
      <c r="G3096" s="35"/>
      <c r="H3096" s="35"/>
      <c r="I3096" s="44">
        <v>2.15</v>
      </c>
      <c r="J3096" s="16" t="s">
        <v>130</v>
      </c>
      <c r="N3096" s="136" t="s">
        <v>287</v>
      </c>
      <c r="O3096" s="137">
        <v>542</v>
      </c>
    </row>
    <row r="3097" spans="1:15" ht="15" customHeight="1">
      <c r="A3097" s="15" t="str">
        <f t="shared" si="61"/>
        <v>N</v>
      </c>
      <c r="B3097" s="35"/>
      <c r="C3097" s="38" t="s">
        <v>1386</v>
      </c>
      <c r="D3097" s="38" t="s">
        <v>10606</v>
      </c>
      <c r="E3097" s="38"/>
      <c r="F3097" s="38" t="s">
        <v>10607</v>
      </c>
      <c r="G3097" s="35"/>
      <c r="H3097" s="35"/>
      <c r="I3097" s="44">
        <v>0.22</v>
      </c>
      <c r="J3097" s="16" t="s">
        <v>130</v>
      </c>
      <c r="N3097" s="136" t="s">
        <v>287</v>
      </c>
      <c r="O3097" s="137">
        <v>542</v>
      </c>
    </row>
    <row r="3098" spans="1:15" ht="15" customHeight="1">
      <c r="A3098" s="15" t="str">
        <f t="shared" ref="A3098:A3117" si="62">IFERROR((VLOOKUP(J3098,N:O,2,0)),0)</f>
        <v>N</v>
      </c>
      <c r="B3098" s="35"/>
      <c r="C3098" s="38" t="s">
        <v>1386</v>
      </c>
      <c r="D3098" s="38" t="s">
        <v>10608</v>
      </c>
      <c r="E3098" s="38"/>
      <c r="F3098" s="38" t="s">
        <v>10609</v>
      </c>
      <c r="G3098" s="35"/>
      <c r="H3098" s="35"/>
      <c r="I3098" s="44">
        <v>0.67</v>
      </c>
      <c r="J3098" s="16" t="s">
        <v>130</v>
      </c>
      <c r="N3098" s="136" t="s">
        <v>287</v>
      </c>
      <c r="O3098" s="137">
        <v>542</v>
      </c>
    </row>
    <row r="3099" spans="1:15" ht="15" customHeight="1">
      <c r="A3099" s="15" t="str">
        <f t="shared" si="62"/>
        <v>N</v>
      </c>
      <c r="B3099" s="35"/>
      <c r="C3099" s="38" t="s">
        <v>1386</v>
      </c>
      <c r="D3099" s="38" t="s">
        <v>10610</v>
      </c>
      <c r="E3099" s="38"/>
      <c r="F3099" s="38" t="s">
        <v>10611</v>
      </c>
      <c r="G3099" s="35"/>
      <c r="H3099" s="35"/>
      <c r="I3099" s="44">
        <v>42.43</v>
      </c>
      <c r="J3099" s="16" t="s">
        <v>130</v>
      </c>
      <c r="N3099" s="136" t="s">
        <v>287</v>
      </c>
      <c r="O3099" s="137">
        <v>542</v>
      </c>
    </row>
    <row r="3100" spans="1:15" ht="15" customHeight="1">
      <c r="A3100" s="15" t="str">
        <f t="shared" si="62"/>
        <v>N</v>
      </c>
      <c r="B3100" s="35"/>
      <c r="C3100" s="38" t="s">
        <v>1386</v>
      </c>
      <c r="D3100" s="38" t="s">
        <v>10612</v>
      </c>
      <c r="E3100" s="38"/>
      <c r="F3100" s="38" t="s">
        <v>10613</v>
      </c>
      <c r="G3100" s="35"/>
      <c r="H3100" s="35"/>
      <c r="I3100" s="44">
        <v>0.01</v>
      </c>
      <c r="J3100" s="16" t="s">
        <v>130</v>
      </c>
      <c r="N3100" s="136" t="s">
        <v>287</v>
      </c>
      <c r="O3100" s="137">
        <v>542</v>
      </c>
    </row>
    <row r="3101" spans="1:15" ht="15" customHeight="1">
      <c r="A3101" s="15" t="str">
        <f t="shared" si="62"/>
        <v>N</v>
      </c>
      <c r="B3101" s="35"/>
      <c r="C3101" s="38" t="s">
        <v>1386</v>
      </c>
      <c r="D3101" s="38" t="s">
        <v>10614</v>
      </c>
      <c r="E3101" s="38"/>
      <c r="F3101" s="38" t="s">
        <v>10615</v>
      </c>
      <c r="G3101" s="35"/>
      <c r="H3101" s="35"/>
      <c r="I3101" s="44">
        <v>3.06</v>
      </c>
      <c r="J3101" s="16" t="s">
        <v>130</v>
      </c>
      <c r="N3101" s="136" t="s">
        <v>287</v>
      </c>
      <c r="O3101" s="137">
        <v>542</v>
      </c>
    </row>
    <row r="3102" spans="1:15" ht="15" customHeight="1">
      <c r="A3102" s="15" t="str">
        <f t="shared" si="62"/>
        <v>N</v>
      </c>
      <c r="B3102" s="35"/>
      <c r="C3102" s="38" t="s">
        <v>1386</v>
      </c>
      <c r="D3102" s="38" t="s">
        <v>10616</v>
      </c>
      <c r="E3102" s="38"/>
      <c r="F3102" s="38" t="s">
        <v>10617</v>
      </c>
      <c r="G3102" s="35"/>
      <c r="H3102" s="35"/>
      <c r="I3102" s="44">
        <v>0.01</v>
      </c>
      <c r="J3102" s="16" t="s">
        <v>130</v>
      </c>
      <c r="N3102" s="136" t="s">
        <v>287</v>
      </c>
      <c r="O3102" s="137">
        <v>542</v>
      </c>
    </row>
    <row r="3103" spans="1:15" ht="15" customHeight="1">
      <c r="A3103" s="15" t="str">
        <f t="shared" si="62"/>
        <v>N</v>
      </c>
      <c r="B3103" s="35"/>
      <c r="C3103" s="38" t="s">
        <v>1386</v>
      </c>
      <c r="D3103" s="38" t="s">
        <v>10618</v>
      </c>
      <c r="E3103" s="38"/>
      <c r="F3103" s="38" t="s">
        <v>10619</v>
      </c>
      <c r="G3103" s="35"/>
      <c r="H3103" s="35"/>
      <c r="I3103" s="44">
        <v>0.31</v>
      </c>
      <c r="J3103" s="16" t="s">
        <v>130</v>
      </c>
      <c r="N3103" s="136" t="s">
        <v>287</v>
      </c>
      <c r="O3103" s="137">
        <v>542</v>
      </c>
    </row>
    <row r="3104" spans="1:15" ht="15" customHeight="1">
      <c r="A3104" s="15" t="str">
        <f t="shared" si="62"/>
        <v>N</v>
      </c>
      <c r="B3104" s="35"/>
      <c r="C3104" s="38" t="s">
        <v>1386</v>
      </c>
      <c r="D3104" s="38" t="s">
        <v>10620</v>
      </c>
      <c r="E3104" s="38"/>
      <c r="F3104" s="38" t="s">
        <v>10621</v>
      </c>
      <c r="G3104" s="35"/>
      <c r="H3104" s="35"/>
      <c r="I3104" s="44">
        <v>0.28999999999999998</v>
      </c>
      <c r="J3104" s="16" t="s">
        <v>130</v>
      </c>
      <c r="N3104" s="136" t="s">
        <v>287</v>
      </c>
      <c r="O3104" s="137">
        <v>542</v>
      </c>
    </row>
    <row r="3105" spans="1:15" ht="15" customHeight="1">
      <c r="A3105" s="15" t="str">
        <f t="shared" si="62"/>
        <v>N</v>
      </c>
      <c r="B3105" s="35"/>
      <c r="C3105" s="38" t="s">
        <v>1386</v>
      </c>
      <c r="D3105" s="38" t="s">
        <v>10622</v>
      </c>
      <c r="E3105" s="38"/>
      <c r="F3105" s="38" t="s">
        <v>10623</v>
      </c>
      <c r="G3105" s="35"/>
      <c r="H3105" s="35"/>
      <c r="I3105" s="44">
        <v>4.08</v>
      </c>
      <c r="J3105" s="16" t="s">
        <v>130</v>
      </c>
      <c r="N3105" s="136" t="s">
        <v>287</v>
      </c>
      <c r="O3105" s="137">
        <v>542</v>
      </c>
    </row>
    <row r="3106" spans="1:15" ht="15" customHeight="1">
      <c r="A3106" s="15" t="str">
        <f t="shared" si="62"/>
        <v>N</v>
      </c>
      <c r="B3106" s="35"/>
      <c r="C3106" s="38" t="s">
        <v>1386</v>
      </c>
      <c r="D3106" s="38" t="s">
        <v>10624</v>
      </c>
      <c r="E3106" s="38"/>
      <c r="F3106" s="38" t="s">
        <v>10625</v>
      </c>
      <c r="G3106" s="35"/>
      <c r="H3106" s="35"/>
      <c r="I3106" s="44">
        <v>4.41</v>
      </c>
      <c r="J3106" s="16" t="s">
        <v>130</v>
      </c>
      <c r="N3106" s="136" t="s">
        <v>287</v>
      </c>
      <c r="O3106" s="137">
        <v>542</v>
      </c>
    </row>
    <row r="3107" spans="1:15" ht="15" customHeight="1">
      <c r="A3107" s="15" t="str">
        <f t="shared" si="62"/>
        <v>N</v>
      </c>
      <c r="B3107" s="35"/>
      <c r="C3107" s="38" t="s">
        <v>1386</v>
      </c>
      <c r="D3107" s="38" t="s">
        <v>10626</v>
      </c>
      <c r="E3107" s="38"/>
      <c r="F3107" s="38" t="s">
        <v>10627</v>
      </c>
      <c r="G3107" s="35"/>
      <c r="H3107" s="35"/>
      <c r="I3107" s="44">
        <v>1.38</v>
      </c>
      <c r="J3107" s="16" t="s">
        <v>130</v>
      </c>
      <c r="N3107" s="136" t="s">
        <v>287</v>
      </c>
      <c r="O3107" s="137">
        <v>542</v>
      </c>
    </row>
    <row r="3108" spans="1:15" ht="15" customHeight="1">
      <c r="A3108" s="15" t="str">
        <f t="shared" si="62"/>
        <v>N</v>
      </c>
      <c r="B3108" s="35"/>
      <c r="C3108" s="38" t="s">
        <v>1386</v>
      </c>
      <c r="D3108" s="38" t="s">
        <v>10628</v>
      </c>
      <c r="E3108" s="38"/>
      <c r="F3108" s="38" t="s">
        <v>10629</v>
      </c>
      <c r="G3108" s="35"/>
      <c r="H3108" s="35"/>
      <c r="I3108" s="44">
        <v>4.5</v>
      </c>
      <c r="J3108" s="16" t="s">
        <v>130</v>
      </c>
      <c r="N3108" s="136" t="s">
        <v>287</v>
      </c>
      <c r="O3108" s="137">
        <v>542</v>
      </c>
    </row>
    <row r="3109" spans="1:15" ht="15" customHeight="1">
      <c r="A3109" s="15" t="str">
        <f t="shared" si="62"/>
        <v>N</v>
      </c>
      <c r="B3109" s="35"/>
      <c r="C3109" s="38" t="s">
        <v>1386</v>
      </c>
      <c r="D3109" s="38" t="s">
        <v>10630</v>
      </c>
      <c r="E3109" s="38"/>
      <c r="F3109" s="38" t="s">
        <v>10631</v>
      </c>
      <c r="G3109" s="35"/>
      <c r="H3109" s="35"/>
      <c r="I3109" s="44">
        <v>3.82</v>
      </c>
      <c r="J3109" s="16" t="s">
        <v>130</v>
      </c>
      <c r="N3109" s="136" t="s">
        <v>287</v>
      </c>
      <c r="O3109" s="137">
        <v>542</v>
      </c>
    </row>
    <row r="3110" spans="1:15" ht="15" customHeight="1">
      <c r="A3110" s="15" t="str">
        <f t="shared" si="62"/>
        <v>N</v>
      </c>
      <c r="B3110" s="35"/>
      <c r="C3110" s="38" t="s">
        <v>1386</v>
      </c>
      <c r="D3110" s="38" t="s">
        <v>10632</v>
      </c>
      <c r="E3110" s="38"/>
      <c r="F3110" s="38" t="s">
        <v>10633</v>
      </c>
      <c r="G3110" s="35"/>
      <c r="H3110" s="35"/>
      <c r="I3110" s="44">
        <v>0.62</v>
      </c>
      <c r="J3110" s="16" t="s">
        <v>130</v>
      </c>
      <c r="N3110" s="136" t="s">
        <v>287</v>
      </c>
      <c r="O3110" s="137">
        <v>542</v>
      </c>
    </row>
    <row r="3111" spans="1:15" ht="15" customHeight="1">
      <c r="A3111" s="15" t="str">
        <f t="shared" si="62"/>
        <v>N</v>
      </c>
      <c r="B3111" s="35"/>
      <c r="C3111" s="38" t="s">
        <v>1386</v>
      </c>
      <c r="D3111" s="38" t="s">
        <v>10634</v>
      </c>
      <c r="E3111" s="38"/>
      <c r="F3111" s="38" t="s">
        <v>10635</v>
      </c>
      <c r="G3111" s="35"/>
      <c r="H3111" s="35"/>
      <c r="I3111" s="44">
        <v>2.14</v>
      </c>
      <c r="J3111" s="16" t="s">
        <v>130</v>
      </c>
      <c r="N3111" s="136" t="s">
        <v>287</v>
      </c>
      <c r="O3111" s="137">
        <v>542</v>
      </c>
    </row>
    <row r="3112" spans="1:15" ht="15" customHeight="1">
      <c r="A3112" s="15" t="str">
        <f t="shared" si="62"/>
        <v>N</v>
      </c>
      <c r="B3112" s="35"/>
      <c r="C3112" s="38" t="s">
        <v>1386</v>
      </c>
      <c r="D3112" s="38" t="s">
        <v>10636</v>
      </c>
      <c r="E3112" s="38"/>
      <c r="F3112" s="38" t="s">
        <v>10637</v>
      </c>
      <c r="G3112" s="35"/>
      <c r="H3112" s="35"/>
      <c r="I3112" s="44">
        <v>0.02</v>
      </c>
      <c r="J3112" s="16" t="s">
        <v>130</v>
      </c>
      <c r="N3112" s="136" t="s">
        <v>287</v>
      </c>
      <c r="O3112" s="137">
        <v>542</v>
      </c>
    </row>
    <row r="3113" spans="1:15" ht="15" customHeight="1">
      <c r="A3113" s="15" t="str">
        <f t="shared" si="62"/>
        <v>N</v>
      </c>
      <c r="B3113" s="35"/>
      <c r="C3113" s="38" t="s">
        <v>1386</v>
      </c>
      <c r="D3113" s="38" t="s">
        <v>10638</v>
      </c>
      <c r="E3113" s="38"/>
      <c r="F3113" s="38" t="s">
        <v>10639</v>
      </c>
      <c r="G3113" s="35"/>
      <c r="H3113" s="35"/>
      <c r="I3113" s="44">
        <v>0.09</v>
      </c>
      <c r="J3113" s="16" t="s">
        <v>130</v>
      </c>
      <c r="N3113" s="136" t="s">
        <v>287</v>
      </c>
      <c r="O3113" s="137">
        <v>542</v>
      </c>
    </row>
    <row r="3114" spans="1:15" ht="15" customHeight="1">
      <c r="A3114" s="15" t="str">
        <f t="shared" si="62"/>
        <v>N</v>
      </c>
      <c r="B3114" s="35"/>
      <c r="C3114" s="38" t="s">
        <v>1386</v>
      </c>
      <c r="D3114" s="38" t="s">
        <v>10640</v>
      </c>
      <c r="E3114" s="38"/>
      <c r="F3114" s="38" t="s">
        <v>10641</v>
      </c>
      <c r="G3114" s="35"/>
      <c r="H3114" s="35"/>
      <c r="I3114" s="44">
        <v>0.01</v>
      </c>
      <c r="J3114" s="16" t="s">
        <v>130</v>
      </c>
      <c r="N3114" s="136" t="s">
        <v>287</v>
      </c>
      <c r="O3114" s="137">
        <v>542</v>
      </c>
    </row>
    <row r="3115" spans="1:15" ht="15" customHeight="1">
      <c r="A3115" s="15" t="str">
        <f t="shared" si="62"/>
        <v>N</v>
      </c>
      <c r="B3115" s="35"/>
      <c r="C3115" s="38" t="s">
        <v>1386</v>
      </c>
      <c r="D3115" s="38" t="s">
        <v>10642</v>
      </c>
      <c r="E3115" s="38"/>
      <c r="F3115" s="38" t="s">
        <v>10643</v>
      </c>
      <c r="G3115" s="35"/>
      <c r="H3115" s="35"/>
      <c r="I3115" s="44">
        <v>4.04</v>
      </c>
      <c r="J3115" s="16" t="s">
        <v>130</v>
      </c>
      <c r="N3115" s="136" t="s">
        <v>287</v>
      </c>
      <c r="O3115" s="137">
        <v>542</v>
      </c>
    </row>
    <row r="3116" spans="1:15" ht="15" customHeight="1">
      <c r="A3116" s="15" t="str">
        <f t="shared" si="62"/>
        <v>N</v>
      </c>
      <c r="B3116" s="35"/>
      <c r="C3116" s="38" t="s">
        <v>1386</v>
      </c>
      <c r="D3116" s="38" t="s">
        <v>10644</v>
      </c>
      <c r="E3116" s="38"/>
      <c r="F3116" s="38" t="s">
        <v>10645</v>
      </c>
      <c r="G3116" s="35"/>
      <c r="H3116" s="35"/>
      <c r="I3116" s="44">
        <v>0.4</v>
      </c>
      <c r="J3116" s="16" t="s">
        <v>130</v>
      </c>
      <c r="N3116" s="136" t="s">
        <v>287</v>
      </c>
      <c r="O3116" s="137">
        <v>542</v>
      </c>
    </row>
    <row r="3117" spans="1:15" ht="15" customHeight="1">
      <c r="A3117" s="15" t="str">
        <f t="shared" si="62"/>
        <v>N</v>
      </c>
      <c r="B3117" s="35"/>
      <c r="C3117" s="35"/>
      <c r="D3117" s="35"/>
      <c r="E3117" s="35"/>
      <c r="F3117" s="35"/>
      <c r="G3117" s="35"/>
      <c r="H3117" s="35"/>
      <c r="I3117" s="35"/>
      <c r="J3117" s="16" t="s">
        <v>130</v>
      </c>
      <c r="N3117" s="136" t="s">
        <v>287</v>
      </c>
      <c r="O3117" s="137">
        <v>542</v>
      </c>
    </row>
    <row r="3118" spans="1:15" ht="15" customHeight="1">
      <c r="A3118" s="15">
        <v>315</v>
      </c>
      <c r="B3118" s="38" t="s">
        <v>6519</v>
      </c>
      <c r="C3118" s="35"/>
      <c r="D3118" s="38" t="s">
        <v>6520</v>
      </c>
      <c r="E3118" s="38"/>
      <c r="F3118" s="35"/>
      <c r="G3118" s="35"/>
      <c r="H3118" s="35"/>
      <c r="I3118" s="50">
        <f>SUM(I3119:I3225)</f>
        <v>1543.1200000000001</v>
      </c>
      <c r="J3118" s="16" t="s">
        <v>130</v>
      </c>
      <c r="N3118" s="141" t="s">
        <v>288</v>
      </c>
      <c r="O3118" s="142">
        <v>543</v>
      </c>
    </row>
    <row r="3119" spans="1:15" ht="15" customHeight="1">
      <c r="A3119" s="15" t="str">
        <f t="shared" ref="A3119:A3182" si="63">IFERROR((VLOOKUP(J3119,N:O,2,0)),0)</f>
        <v>N</v>
      </c>
      <c r="B3119" s="35"/>
      <c r="C3119" s="38" t="s">
        <v>1386</v>
      </c>
      <c r="D3119" s="38" t="s">
        <v>10646</v>
      </c>
      <c r="E3119" s="38"/>
      <c r="F3119" s="38" t="s">
        <v>10647</v>
      </c>
      <c r="G3119" s="38"/>
      <c r="H3119" s="38"/>
      <c r="I3119" s="44">
        <v>13.29</v>
      </c>
      <c r="J3119" s="16" t="s">
        <v>130</v>
      </c>
      <c r="N3119" s="136" t="s">
        <v>289</v>
      </c>
      <c r="O3119" s="137">
        <v>544</v>
      </c>
    </row>
    <row r="3120" spans="1:15" ht="15" customHeight="1">
      <c r="A3120" s="15" t="str">
        <f t="shared" si="63"/>
        <v>N</v>
      </c>
      <c r="B3120" s="35"/>
      <c r="C3120" s="38" t="s">
        <v>1386</v>
      </c>
      <c r="D3120" s="38" t="s">
        <v>6521</v>
      </c>
      <c r="E3120" s="38"/>
      <c r="F3120" s="38" t="s">
        <v>6522</v>
      </c>
      <c r="G3120" s="38"/>
      <c r="H3120" s="38"/>
      <c r="I3120" s="44">
        <v>4.51</v>
      </c>
      <c r="J3120" s="16" t="s">
        <v>130</v>
      </c>
      <c r="N3120" s="136" t="s">
        <v>290</v>
      </c>
      <c r="O3120" s="137">
        <v>545</v>
      </c>
    </row>
    <row r="3121" spans="1:15" ht="15" customHeight="1">
      <c r="A3121" s="15" t="str">
        <f t="shared" si="63"/>
        <v>N</v>
      </c>
      <c r="B3121" s="35"/>
      <c r="C3121" s="38" t="s">
        <v>1386</v>
      </c>
      <c r="D3121" s="38" t="s">
        <v>6523</v>
      </c>
      <c r="E3121" s="38"/>
      <c r="F3121" s="38" t="s">
        <v>6524</v>
      </c>
      <c r="G3121" s="38"/>
      <c r="H3121" s="38"/>
      <c r="I3121" s="44">
        <v>-5.44</v>
      </c>
      <c r="J3121" s="16" t="s">
        <v>130</v>
      </c>
      <c r="N3121" s="136" t="s">
        <v>291</v>
      </c>
      <c r="O3121" s="137">
        <v>546</v>
      </c>
    </row>
    <row r="3122" spans="1:15" ht="15" customHeight="1">
      <c r="A3122" s="15" t="str">
        <f t="shared" si="63"/>
        <v>N</v>
      </c>
      <c r="B3122" s="35"/>
      <c r="C3122" s="38" t="s">
        <v>1386</v>
      </c>
      <c r="D3122" s="38" t="s">
        <v>6525</v>
      </c>
      <c r="E3122" s="38"/>
      <c r="F3122" s="38" t="s">
        <v>6526</v>
      </c>
      <c r="G3122" s="38"/>
      <c r="H3122" s="38"/>
      <c r="I3122" s="44">
        <v>5.04</v>
      </c>
      <c r="J3122" s="16" t="s">
        <v>130</v>
      </c>
      <c r="N3122" s="136" t="s">
        <v>292</v>
      </c>
      <c r="O3122" s="137">
        <v>547</v>
      </c>
    </row>
    <row r="3123" spans="1:15" ht="15" customHeight="1">
      <c r="A3123" s="15" t="str">
        <f t="shared" si="63"/>
        <v>N</v>
      </c>
      <c r="B3123" s="35"/>
      <c r="C3123" s="38" t="s">
        <v>1386</v>
      </c>
      <c r="D3123" s="38" t="s">
        <v>6527</v>
      </c>
      <c r="E3123" s="38"/>
      <c r="F3123" s="38" t="s">
        <v>6528</v>
      </c>
      <c r="G3123" s="38"/>
      <c r="H3123" s="38"/>
      <c r="I3123" s="44">
        <v>5.04</v>
      </c>
      <c r="J3123" s="16" t="s">
        <v>130</v>
      </c>
      <c r="N3123" s="136" t="s">
        <v>293</v>
      </c>
      <c r="O3123" s="137">
        <v>548</v>
      </c>
    </row>
    <row r="3124" spans="1:15" ht="15" customHeight="1">
      <c r="A3124" s="15" t="str">
        <f t="shared" si="63"/>
        <v>N</v>
      </c>
      <c r="B3124" s="35"/>
      <c r="C3124" s="38" t="s">
        <v>1386</v>
      </c>
      <c r="D3124" s="38" t="s">
        <v>6529</v>
      </c>
      <c r="E3124" s="38"/>
      <c r="F3124" s="38" t="s">
        <v>6530</v>
      </c>
      <c r="G3124" s="38"/>
      <c r="H3124" s="38"/>
      <c r="I3124" s="44">
        <v>1.19</v>
      </c>
      <c r="J3124" s="16" t="s">
        <v>130</v>
      </c>
      <c r="N3124" s="136" t="s">
        <v>294</v>
      </c>
      <c r="O3124" s="137">
        <v>549</v>
      </c>
    </row>
    <row r="3125" spans="1:15" ht="15" customHeight="1">
      <c r="A3125" s="15" t="str">
        <f t="shared" si="63"/>
        <v>N</v>
      </c>
      <c r="B3125" s="35"/>
      <c r="C3125" s="38" t="s">
        <v>1386</v>
      </c>
      <c r="D3125" s="38" t="s">
        <v>6531</v>
      </c>
      <c r="E3125" s="38"/>
      <c r="F3125" s="38" t="s">
        <v>6532</v>
      </c>
      <c r="G3125" s="38"/>
      <c r="H3125" s="38"/>
      <c r="I3125" s="44">
        <v>3.36</v>
      </c>
      <c r="J3125" s="16" t="s">
        <v>130</v>
      </c>
      <c r="N3125" s="136" t="s">
        <v>295</v>
      </c>
      <c r="O3125" s="137">
        <v>553</v>
      </c>
    </row>
    <row r="3126" spans="1:15" ht="15" customHeight="1">
      <c r="A3126" s="15" t="str">
        <f t="shared" si="63"/>
        <v>N</v>
      </c>
      <c r="B3126" s="35"/>
      <c r="C3126" s="38" t="s">
        <v>1386</v>
      </c>
      <c r="D3126" s="38" t="s">
        <v>6533</v>
      </c>
      <c r="E3126" s="38"/>
      <c r="F3126" s="38" t="s">
        <v>6534</v>
      </c>
      <c r="G3126" s="38"/>
      <c r="H3126" s="38"/>
      <c r="I3126" s="44">
        <v>11.38</v>
      </c>
      <c r="J3126" s="16" t="s">
        <v>130</v>
      </c>
      <c r="N3126" s="136" t="s">
        <v>296</v>
      </c>
      <c r="O3126" s="137">
        <v>554</v>
      </c>
    </row>
    <row r="3127" spans="1:15" ht="15" customHeight="1">
      <c r="A3127" s="15" t="str">
        <f t="shared" si="63"/>
        <v>N</v>
      </c>
      <c r="B3127" s="35"/>
      <c r="C3127" s="38" t="s">
        <v>1386</v>
      </c>
      <c r="D3127" s="38" t="s">
        <v>6535</v>
      </c>
      <c r="E3127" s="38"/>
      <c r="F3127" s="38" t="s">
        <v>6536</v>
      </c>
      <c r="G3127" s="38"/>
      <c r="H3127" s="38"/>
      <c r="I3127" s="44">
        <v>24.89</v>
      </c>
      <c r="J3127" s="16" t="s">
        <v>130</v>
      </c>
      <c r="N3127" s="136" t="s">
        <v>297</v>
      </c>
      <c r="O3127" s="137">
        <v>555</v>
      </c>
    </row>
    <row r="3128" spans="1:15" ht="15" customHeight="1">
      <c r="A3128" s="15" t="str">
        <f t="shared" si="63"/>
        <v>N</v>
      </c>
      <c r="B3128" s="35"/>
      <c r="C3128" s="38" t="s">
        <v>1386</v>
      </c>
      <c r="D3128" s="38" t="s">
        <v>6537</v>
      </c>
      <c r="E3128" s="38"/>
      <c r="F3128" s="38" t="s">
        <v>6538</v>
      </c>
      <c r="G3128" s="38"/>
      <c r="H3128" s="38"/>
      <c r="I3128" s="44">
        <v>15.12</v>
      </c>
      <c r="J3128" s="16" t="s">
        <v>130</v>
      </c>
      <c r="N3128" s="136" t="s">
        <v>298</v>
      </c>
      <c r="O3128" s="137">
        <v>556</v>
      </c>
    </row>
    <row r="3129" spans="1:15" ht="15" customHeight="1">
      <c r="A3129" s="15" t="str">
        <f t="shared" si="63"/>
        <v>N</v>
      </c>
      <c r="B3129" s="35"/>
      <c r="C3129" s="38" t="s">
        <v>1386</v>
      </c>
      <c r="D3129" s="38" t="s">
        <v>6539</v>
      </c>
      <c r="E3129" s="38"/>
      <c r="F3129" s="38" t="s">
        <v>6540</v>
      </c>
      <c r="G3129" s="38"/>
      <c r="H3129" s="38"/>
      <c r="I3129" s="44">
        <v>16.28</v>
      </c>
      <c r="J3129" s="16" t="s">
        <v>130</v>
      </c>
      <c r="N3129" s="141" t="s">
        <v>299</v>
      </c>
      <c r="O3129" s="137">
        <v>557</v>
      </c>
    </row>
    <row r="3130" spans="1:15" ht="15" customHeight="1">
      <c r="A3130" s="15" t="str">
        <f t="shared" si="63"/>
        <v>N</v>
      </c>
      <c r="B3130" s="35"/>
      <c r="C3130" s="38" t="s">
        <v>1386</v>
      </c>
      <c r="D3130" s="38" t="s">
        <v>6541</v>
      </c>
      <c r="E3130" s="38"/>
      <c r="F3130" s="38" t="s">
        <v>6542</v>
      </c>
      <c r="G3130" s="38"/>
      <c r="H3130" s="38"/>
      <c r="I3130" s="44">
        <v>5.3</v>
      </c>
      <c r="J3130" s="16" t="s">
        <v>130</v>
      </c>
      <c r="N3130" s="141" t="s">
        <v>300</v>
      </c>
      <c r="O3130" s="137">
        <v>558</v>
      </c>
    </row>
    <row r="3131" spans="1:15" ht="15" customHeight="1">
      <c r="A3131" s="15" t="str">
        <f t="shared" si="63"/>
        <v>N</v>
      </c>
      <c r="B3131" s="35"/>
      <c r="C3131" s="38" t="s">
        <v>1386</v>
      </c>
      <c r="D3131" s="38" t="s">
        <v>6543</v>
      </c>
      <c r="E3131" s="38"/>
      <c r="F3131" s="38" t="s">
        <v>6544</v>
      </c>
      <c r="G3131" s="38"/>
      <c r="H3131" s="38"/>
      <c r="I3131" s="44">
        <v>28.86</v>
      </c>
      <c r="J3131" s="16" t="s">
        <v>130</v>
      </c>
      <c r="N3131" s="136" t="s">
        <v>301</v>
      </c>
      <c r="O3131" s="137">
        <v>559</v>
      </c>
    </row>
    <row r="3132" spans="1:15" ht="15" customHeight="1">
      <c r="A3132" s="15" t="str">
        <f t="shared" si="63"/>
        <v>N</v>
      </c>
      <c r="B3132" s="35"/>
      <c r="C3132" s="38" t="s">
        <v>1386</v>
      </c>
      <c r="D3132" s="38" t="s">
        <v>6545</v>
      </c>
      <c r="E3132" s="38"/>
      <c r="F3132" s="38" t="s">
        <v>6546</v>
      </c>
      <c r="G3132" s="38"/>
      <c r="H3132" s="38"/>
      <c r="I3132" s="44">
        <v>5.04</v>
      </c>
      <c r="J3132" s="16" t="s">
        <v>130</v>
      </c>
      <c r="N3132" s="136" t="s">
        <v>302</v>
      </c>
      <c r="O3132" s="137">
        <v>560</v>
      </c>
    </row>
    <row r="3133" spans="1:15" ht="15" customHeight="1">
      <c r="A3133" s="15" t="str">
        <f t="shared" si="63"/>
        <v>N</v>
      </c>
      <c r="B3133" s="35"/>
      <c r="C3133" s="38" t="s">
        <v>1386</v>
      </c>
      <c r="D3133" s="38" t="s">
        <v>6547</v>
      </c>
      <c r="E3133" s="38"/>
      <c r="F3133" s="38" t="s">
        <v>6548</v>
      </c>
      <c r="G3133" s="38"/>
      <c r="H3133" s="38"/>
      <c r="I3133" s="44">
        <v>4.76</v>
      </c>
      <c r="J3133" s="16" t="s">
        <v>130</v>
      </c>
      <c r="N3133" s="136" t="s">
        <v>303</v>
      </c>
      <c r="O3133" s="137">
        <v>561</v>
      </c>
    </row>
    <row r="3134" spans="1:15" ht="15" customHeight="1">
      <c r="A3134" s="15" t="str">
        <f t="shared" si="63"/>
        <v>N</v>
      </c>
      <c r="B3134" s="35"/>
      <c r="C3134" s="38" t="s">
        <v>1386</v>
      </c>
      <c r="D3134" s="38" t="s">
        <v>6549</v>
      </c>
      <c r="E3134" s="38"/>
      <c r="F3134" s="38" t="s">
        <v>6550</v>
      </c>
      <c r="G3134" s="38"/>
      <c r="H3134" s="38"/>
      <c r="I3134" s="44">
        <v>5.04</v>
      </c>
      <c r="J3134" s="16" t="s">
        <v>130</v>
      </c>
      <c r="N3134" s="136" t="s">
        <v>304</v>
      </c>
      <c r="O3134" s="137">
        <v>562</v>
      </c>
    </row>
    <row r="3135" spans="1:15" ht="15" customHeight="1">
      <c r="A3135" s="15" t="str">
        <f t="shared" si="63"/>
        <v>N</v>
      </c>
      <c r="B3135" s="35"/>
      <c r="C3135" s="38" t="s">
        <v>1386</v>
      </c>
      <c r="D3135" s="38" t="s">
        <v>6551</v>
      </c>
      <c r="E3135" s="38"/>
      <c r="F3135" s="38" t="s">
        <v>6552</v>
      </c>
      <c r="G3135" s="38"/>
      <c r="H3135" s="38"/>
      <c r="I3135" s="44">
        <v>1.84</v>
      </c>
      <c r="J3135" s="16" t="s">
        <v>130</v>
      </c>
      <c r="N3135" s="140" t="s">
        <v>305</v>
      </c>
      <c r="O3135" s="137">
        <v>563</v>
      </c>
    </row>
    <row r="3136" spans="1:15" ht="15" customHeight="1">
      <c r="A3136" s="15" t="str">
        <f t="shared" si="63"/>
        <v>N</v>
      </c>
      <c r="B3136" s="35"/>
      <c r="C3136" s="38" t="s">
        <v>1386</v>
      </c>
      <c r="D3136" s="38" t="s">
        <v>6553</v>
      </c>
      <c r="E3136" s="38"/>
      <c r="F3136" s="38" t="s">
        <v>6554</v>
      </c>
      <c r="G3136" s="38"/>
      <c r="H3136" s="38"/>
      <c r="I3136" s="44">
        <v>35.36</v>
      </c>
      <c r="J3136" s="16" t="s">
        <v>130</v>
      </c>
      <c r="N3136" s="140" t="s">
        <v>306</v>
      </c>
      <c r="O3136" s="137">
        <v>564</v>
      </c>
    </row>
    <row r="3137" spans="1:15" ht="15" customHeight="1">
      <c r="A3137" s="15" t="str">
        <f t="shared" si="63"/>
        <v>N</v>
      </c>
      <c r="B3137" s="35"/>
      <c r="C3137" s="38" t="s">
        <v>1386</v>
      </c>
      <c r="D3137" s="38" t="s">
        <v>6555</v>
      </c>
      <c r="E3137" s="38"/>
      <c r="F3137" s="38" t="s">
        <v>6556</v>
      </c>
      <c r="G3137" s="38"/>
      <c r="H3137" s="38"/>
      <c r="I3137" s="44">
        <v>5.04</v>
      </c>
      <c r="J3137" s="16" t="s">
        <v>130</v>
      </c>
      <c r="N3137" s="140" t="s">
        <v>307</v>
      </c>
      <c r="O3137" s="137">
        <v>565</v>
      </c>
    </row>
    <row r="3138" spans="1:15" ht="15" customHeight="1">
      <c r="A3138" s="15" t="str">
        <f t="shared" si="63"/>
        <v>N</v>
      </c>
      <c r="B3138" s="35"/>
      <c r="C3138" s="38" t="s">
        <v>1386</v>
      </c>
      <c r="D3138" s="38" t="s">
        <v>6557</v>
      </c>
      <c r="E3138" s="38"/>
      <c r="F3138" s="38" t="s">
        <v>6558</v>
      </c>
      <c r="G3138" s="38"/>
      <c r="H3138" s="38"/>
      <c r="I3138" s="44">
        <v>7.73</v>
      </c>
      <c r="J3138" s="16" t="s">
        <v>130</v>
      </c>
      <c r="N3138" s="140" t="s">
        <v>308</v>
      </c>
      <c r="O3138" s="137">
        <v>566</v>
      </c>
    </row>
    <row r="3139" spans="1:15" ht="15" customHeight="1">
      <c r="A3139" s="15" t="str">
        <f t="shared" si="63"/>
        <v>N</v>
      </c>
      <c r="B3139" s="35"/>
      <c r="C3139" s="38" t="s">
        <v>1386</v>
      </c>
      <c r="D3139" s="38" t="s">
        <v>6559</v>
      </c>
      <c r="E3139" s="38"/>
      <c r="F3139" s="38" t="s">
        <v>6560</v>
      </c>
      <c r="G3139" s="38"/>
      <c r="H3139" s="38"/>
      <c r="I3139" s="44">
        <v>9.8000000000000007</v>
      </c>
      <c r="J3139" s="16" t="s">
        <v>130</v>
      </c>
      <c r="N3139" s="136" t="s">
        <v>309</v>
      </c>
      <c r="O3139" s="137">
        <v>567</v>
      </c>
    </row>
    <row r="3140" spans="1:15" ht="15" customHeight="1">
      <c r="A3140" s="15" t="str">
        <f t="shared" si="63"/>
        <v>N</v>
      </c>
      <c r="B3140" s="35"/>
      <c r="C3140" s="38" t="s">
        <v>1386</v>
      </c>
      <c r="D3140" s="38" t="s">
        <v>6561</v>
      </c>
      <c r="E3140" s="38"/>
      <c r="F3140" s="38" t="s">
        <v>6562</v>
      </c>
      <c r="G3140" s="38"/>
      <c r="H3140" s="38"/>
      <c r="I3140" s="44">
        <v>17.36</v>
      </c>
      <c r="J3140" s="16" t="s">
        <v>130</v>
      </c>
      <c r="N3140" s="140" t="s">
        <v>310</v>
      </c>
      <c r="O3140" s="137">
        <v>568</v>
      </c>
    </row>
    <row r="3141" spans="1:15" ht="15" customHeight="1">
      <c r="A3141" s="15" t="str">
        <f t="shared" si="63"/>
        <v>N</v>
      </c>
      <c r="B3141" s="35"/>
      <c r="C3141" s="38" t="s">
        <v>1386</v>
      </c>
      <c r="D3141" s="38" t="s">
        <v>6563</v>
      </c>
      <c r="E3141" s="38"/>
      <c r="F3141" s="38" t="s">
        <v>6564</v>
      </c>
      <c r="G3141" s="38"/>
      <c r="H3141" s="38"/>
      <c r="I3141" s="44">
        <v>5.29</v>
      </c>
      <c r="J3141" s="16" t="s">
        <v>130</v>
      </c>
      <c r="N3141" s="136" t="s">
        <v>311</v>
      </c>
      <c r="O3141" s="137">
        <v>569</v>
      </c>
    </row>
    <row r="3142" spans="1:15" ht="15" customHeight="1">
      <c r="A3142" s="15" t="str">
        <f t="shared" si="63"/>
        <v>N</v>
      </c>
      <c r="B3142" s="35"/>
      <c r="C3142" s="38" t="s">
        <v>1386</v>
      </c>
      <c r="D3142" s="38" t="s">
        <v>6565</v>
      </c>
      <c r="E3142" s="38"/>
      <c r="F3142" s="38" t="s">
        <v>6566</v>
      </c>
      <c r="G3142" s="38"/>
      <c r="H3142" s="38"/>
      <c r="I3142" s="44">
        <v>7.65</v>
      </c>
      <c r="J3142" s="16" t="s">
        <v>130</v>
      </c>
      <c r="N3142" s="136" t="s">
        <v>312</v>
      </c>
      <c r="O3142" s="137">
        <v>570</v>
      </c>
    </row>
    <row r="3143" spans="1:15" ht="15" customHeight="1">
      <c r="A3143" s="15" t="str">
        <f t="shared" si="63"/>
        <v>N</v>
      </c>
      <c r="B3143" s="35"/>
      <c r="C3143" s="38" t="s">
        <v>1386</v>
      </c>
      <c r="D3143" s="38" t="s">
        <v>10648</v>
      </c>
      <c r="E3143" s="38"/>
      <c r="F3143" s="38" t="s">
        <v>10649</v>
      </c>
      <c r="G3143" s="38"/>
      <c r="H3143" s="38"/>
      <c r="I3143" s="44">
        <v>3.4</v>
      </c>
      <c r="J3143" s="16" t="s">
        <v>130</v>
      </c>
      <c r="N3143" s="136" t="s">
        <v>313</v>
      </c>
      <c r="O3143" s="137">
        <v>571</v>
      </c>
    </row>
    <row r="3144" spans="1:15" ht="15" customHeight="1">
      <c r="A3144" s="15" t="str">
        <f t="shared" si="63"/>
        <v>N</v>
      </c>
      <c r="B3144" s="35"/>
      <c r="C3144" s="38" t="s">
        <v>1386</v>
      </c>
      <c r="D3144" s="38" t="s">
        <v>6567</v>
      </c>
      <c r="E3144" s="38"/>
      <c r="F3144" s="38" t="s">
        <v>6568</v>
      </c>
      <c r="G3144" s="38"/>
      <c r="H3144" s="38"/>
      <c r="I3144" s="44">
        <v>0.78</v>
      </c>
      <c r="J3144" s="16" t="s">
        <v>130</v>
      </c>
      <c r="N3144" s="136" t="s">
        <v>314</v>
      </c>
      <c r="O3144" s="137">
        <v>572</v>
      </c>
    </row>
    <row r="3145" spans="1:15" ht="15" customHeight="1">
      <c r="A3145" s="15" t="str">
        <f t="shared" si="63"/>
        <v>N</v>
      </c>
      <c r="B3145" s="35"/>
      <c r="C3145" s="38" t="s">
        <v>1386</v>
      </c>
      <c r="D3145" s="38" t="s">
        <v>6569</v>
      </c>
      <c r="E3145" s="38"/>
      <c r="F3145" s="38" t="s">
        <v>6570</v>
      </c>
      <c r="G3145" s="38"/>
      <c r="H3145" s="38"/>
      <c r="I3145" s="44">
        <v>6.94</v>
      </c>
      <c r="J3145" s="16" t="s">
        <v>130</v>
      </c>
      <c r="N3145" s="136" t="s">
        <v>315</v>
      </c>
      <c r="O3145" s="137">
        <v>573</v>
      </c>
    </row>
    <row r="3146" spans="1:15" ht="15" customHeight="1">
      <c r="A3146" s="15" t="str">
        <f t="shared" si="63"/>
        <v>N</v>
      </c>
      <c r="B3146" s="35"/>
      <c r="C3146" s="38" t="s">
        <v>1386</v>
      </c>
      <c r="D3146" s="38" t="s">
        <v>6571</v>
      </c>
      <c r="E3146" s="38"/>
      <c r="F3146" s="38" t="s">
        <v>6572</v>
      </c>
      <c r="G3146" s="38"/>
      <c r="H3146" s="38"/>
      <c r="I3146" s="44">
        <v>5.04</v>
      </c>
      <c r="J3146" s="16" t="s">
        <v>130</v>
      </c>
      <c r="N3146" s="136" t="s">
        <v>316</v>
      </c>
      <c r="O3146" s="137">
        <v>574</v>
      </c>
    </row>
    <row r="3147" spans="1:15" ht="15" customHeight="1">
      <c r="A3147" s="15" t="str">
        <f t="shared" si="63"/>
        <v>N</v>
      </c>
      <c r="B3147" s="35"/>
      <c r="C3147" s="38" t="s">
        <v>1386</v>
      </c>
      <c r="D3147" s="38" t="s">
        <v>6573</v>
      </c>
      <c r="E3147" s="38"/>
      <c r="F3147" s="38" t="s">
        <v>6574</v>
      </c>
      <c r="G3147" s="38"/>
      <c r="H3147" s="38"/>
      <c r="I3147" s="44">
        <v>40.79</v>
      </c>
      <c r="J3147" s="16" t="s">
        <v>130</v>
      </c>
      <c r="N3147" s="136" t="s">
        <v>317</v>
      </c>
      <c r="O3147" s="137">
        <v>575</v>
      </c>
    </row>
    <row r="3148" spans="1:15" ht="15" customHeight="1">
      <c r="A3148" s="15" t="str">
        <f t="shared" si="63"/>
        <v>N</v>
      </c>
      <c r="B3148" s="35"/>
      <c r="C3148" s="38" t="s">
        <v>1386</v>
      </c>
      <c r="D3148" s="38" t="s">
        <v>6575</v>
      </c>
      <c r="E3148" s="38"/>
      <c r="F3148" s="38" t="s">
        <v>6576</v>
      </c>
      <c r="G3148" s="38"/>
      <c r="H3148" s="38"/>
      <c r="I3148" s="44">
        <v>53.3</v>
      </c>
      <c r="J3148" s="16" t="s">
        <v>130</v>
      </c>
      <c r="N3148" s="136" t="s">
        <v>318</v>
      </c>
      <c r="O3148" s="137">
        <v>576</v>
      </c>
    </row>
    <row r="3149" spans="1:15" ht="15" customHeight="1">
      <c r="A3149" s="15" t="str">
        <f t="shared" si="63"/>
        <v>N</v>
      </c>
      <c r="B3149" s="35"/>
      <c r="C3149" s="38" t="s">
        <v>1386</v>
      </c>
      <c r="D3149" s="38" t="s">
        <v>6577</v>
      </c>
      <c r="E3149" s="38"/>
      <c r="F3149" s="38" t="s">
        <v>6578</v>
      </c>
      <c r="G3149" s="38"/>
      <c r="H3149" s="38"/>
      <c r="I3149" s="44">
        <v>3.23</v>
      </c>
      <c r="J3149" s="16" t="s">
        <v>130</v>
      </c>
      <c r="N3149" s="136" t="s">
        <v>319</v>
      </c>
      <c r="O3149" s="137">
        <v>577</v>
      </c>
    </row>
    <row r="3150" spans="1:15" ht="15" customHeight="1">
      <c r="A3150" s="15" t="str">
        <f t="shared" si="63"/>
        <v>N</v>
      </c>
      <c r="B3150" s="35"/>
      <c r="C3150" s="38" t="s">
        <v>1386</v>
      </c>
      <c r="D3150" s="38" t="s">
        <v>6579</v>
      </c>
      <c r="E3150" s="38"/>
      <c r="F3150" s="38" t="s">
        <v>6580</v>
      </c>
      <c r="G3150" s="38"/>
      <c r="H3150" s="38"/>
      <c r="I3150" s="44">
        <v>5.04</v>
      </c>
      <c r="J3150" s="16" t="s">
        <v>130</v>
      </c>
      <c r="N3150" s="136" t="s">
        <v>320</v>
      </c>
      <c r="O3150" s="137">
        <v>578</v>
      </c>
    </row>
    <row r="3151" spans="1:15" ht="15" customHeight="1">
      <c r="A3151" s="15" t="str">
        <f t="shared" si="63"/>
        <v>N</v>
      </c>
      <c r="B3151" s="35"/>
      <c r="C3151" s="38" t="s">
        <v>1386</v>
      </c>
      <c r="D3151" s="38" t="s">
        <v>6581</v>
      </c>
      <c r="E3151" s="38"/>
      <c r="F3151" s="38" t="s">
        <v>6582</v>
      </c>
      <c r="G3151" s="38"/>
      <c r="H3151" s="38"/>
      <c r="I3151" s="44">
        <v>3.15</v>
      </c>
      <c r="J3151" s="16" t="s">
        <v>130</v>
      </c>
      <c r="N3151" s="136" t="s">
        <v>321</v>
      </c>
      <c r="O3151" s="137">
        <v>579</v>
      </c>
    </row>
    <row r="3152" spans="1:15" ht="15" customHeight="1">
      <c r="A3152" s="15" t="str">
        <f t="shared" si="63"/>
        <v>N</v>
      </c>
      <c r="B3152" s="35"/>
      <c r="C3152" s="38" t="s">
        <v>1386</v>
      </c>
      <c r="D3152" s="38" t="s">
        <v>10650</v>
      </c>
      <c r="E3152" s="38"/>
      <c r="F3152" s="38" t="s">
        <v>10651</v>
      </c>
      <c r="G3152" s="38"/>
      <c r="H3152" s="38"/>
      <c r="I3152" s="44">
        <v>23.52</v>
      </c>
      <c r="J3152" s="16" t="s">
        <v>130</v>
      </c>
      <c r="N3152" s="136" t="s">
        <v>322</v>
      </c>
      <c r="O3152" s="137">
        <v>580</v>
      </c>
    </row>
    <row r="3153" spans="1:15" ht="15" customHeight="1">
      <c r="A3153" s="15" t="str">
        <f t="shared" si="63"/>
        <v>N</v>
      </c>
      <c r="B3153" s="35"/>
      <c r="C3153" s="38" t="s">
        <v>1386</v>
      </c>
      <c r="D3153" s="38" t="s">
        <v>10652</v>
      </c>
      <c r="E3153" s="38"/>
      <c r="F3153" s="38" t="s">
        <v>10653</v>
      </c>
      <c r="G3153" s="38"/>
      <c r="H3153" s="38"/>
      <c r="I3153" s="44">
        <v>6.57</v>
      </c>
      <c r="J3153" s="16" t="s">
        <v>130</v>
      </c>
      <c r="N3153" s="136" t="s">
        <v>323</v>
      </c>
      <c r="O3153" s="137">
        <v>581</v>
      </c>
    </row>
    <row r="3154" spans="1:15" ht="15" customHeight="1">
      <c r="A3154" s="15" t="str">
        <f t="shared" si="63"/>
        <v>N</v>
      </c>
      <c r="B3154" s="35"/>
      <c r="C3154" s="38" t="s">
        <v>1386</v>
      </c>
      <c r="D3154" s="38" t="s">
        <v>6583</v>
      </c>
      <c r="E3154" s="38"/>
      <c r="F3154" s="38" t="s">
        <v>6584</v>
      </c>
      <c r="G3154" s="38"/>
      <c r="H3154" s="38"/>
      <c r="I3154" s="44">
        <v>7.19</v>
      </c>
      <c r="J3154" s="16" t="s">
        <v>130</v>
      </c>
      <c r="N3154" s="141" t="s">
        <v>324</v>
      </c>
      <c r="O3154" s="142">
        <v>582</v>
      </c>
    </row>
    <row r="3155" spans="1:15" ht="15" customHeight="1">
      <c r="A3155" s="15" t="str">
        <f t="shared" si="63"/>
        <v>N</v>
      </c>
      <c r="B3155" s="35"/>
      <c r="C3155" s="38" t="s">
        <v>1386</v>
      </c>
      <c r="D3155" s="38" t="s">
        <v>6585</v>
      </c>
      <c r="E3155" s="38"/>
      <c r="F3155" s="38" t="s">
        <v>6586</v>
      </c>
      <c r="G3155" s="38"/>
      <c r="H3155" s="38"/>
      <c r="I3155" s="44">
        <v>5.04</v>
      </c>
      <c r="J3155" s="16" t="s">
        <v>130</v>
      </c>
      <c r="N3155" s="136" t="s">
        <v>325</v>
      </c>
      <c r="O3155" s="137">
        <v>583</v>
      </c>
    </row>
    <row r="3156" spans="1:15" ht="15" customHeight="1">
      <c r="A3156" s="15" t="str">
        <f t="shared" si="63"/>
        <v>N</v>
      </c>
      <c r="B3156" s="35"/>
      <c r="C3156" s="38" t="s">
        <v>1386</v>
      </c>
      <c r="D3156" s="38" t="s">
        <v>6587</v>
      </c>
      <c r="E3156" s="38"/>
      <c r="F3156" s="38" t="s">
        <v>6588</v>
      </c>
      <c r="G3156" s="38"/>
      <c r="H3156" s="38"/>
      <c r="I3156" s="44">
        <v>27.06</v>
      </c>
      <c r="J3156" s="16" t="s">
        <v>130</v>
      </c>
      <c r="N3156" s="136" t="s">
        <v>326</v>
      </c>
      <c r="O3156" s="137">
        <v>584</v>
      </c>
    </row>
    <row r="3157" spans="1:15" ht="15" customHeight="1">
      <c r="A3157" s="15" t="str">
        <f t="shared" si="63"/>
        <v>N</v>
      </c>
      <c r="B3157" s="35"/>
      <c r="C3157" s="38" t="s">
        <v>1386</v>
      </c>
      <c r="D3157" s="38" t="s">
        <v>6589</v>
      </c>
      <c r="E3157" s="38"/>
      <c r="F3157" s="38" t="s">
        <v>6590</v>
      </c>
      <c r="G3157" s="38"/>
      <c r="H3157" s="38"/>
      <c r="I3157" s="44">
        <v>1.68</v>
      </c>
      <c r="J3157" s="16" t="s">
        <v>130</v>
      </c>
      <c r="N3157" s="136" t="s">
        <v>327</v>
      </c>
      <c r="O3157" s="137">
        <v>585</v>
      </c>
    </row>
    <row r="3158" spans="1:15" ht="15" customHeight="1">
      <c r="A3158" s="15" t="str">
        <f t="shared" si="63"/>
        <v>N</v>
      </c>
      <c r="B3158" s="35"/>
      <c r="C3158" s="38" t="s">
        <v>1386</v>
      </c>
      <c r="D3158" s="38" t="s">
        <v>6591</v>
      </c>
      <c r="E3158" s="38"/>
      <c r="F3158" s="38" t="s">
        <v>6592</v>
      </c>
      <c r="G3158" s="38"/>
      <c r="H3158" s="38"/>
      <c r="I3158" s="44">
        <v>25.02</v>
      </c>
      <c r="J3158" s="16" t="s">
        <v>130</v>
      </c>
      <c r="N3158" s="136" t="s">
        <v>328</v>
      </c>
      <c r="O3158" s="137">
        <v>586</v>
      </c>
    </row>
    <row r="3159" spans="1:15" ht="15" customHeight="1">
      <c r="A3159" s="15" t="str">
        <f t="shared" si="63"/>
        <v>N</v>
      </c>
      <c r="B3159" s="35"/>
      <c r="C3159" s="38" t="s">
        <v>1386</v>
      </c>
      <c r="D3159" s="38" t="s">
        <v>6593</v>
      </c>
      <c r="E3159" s="38"/>
      <c r="F3159" s="38" t="s">
        <v>6594</v>
      </c>
      <c r="G3159" s="38"/>
      <c r="H3159" s="38"/>
      <c r="I3159" s="44">
        <v>20.53</v>
      </c>
      <c r="J3159" s="16" t="s">
        <v>130</v>
      </c>
      <c r="N3159" s="136" t="s">
        <v>329</v>
      </c>
      <c r="O3159" s="137">
        <v>587</v>
      </c>
    </row>
    <row r="3160" spans="1:15" ht="15" customHeight="1">
      <c r="A3160" s="15" t="str">
        <f t="shared" si="63"/>
        <v>N</v>
      </c>
      <c r="B3160" s="35"/>
      <c r="C3160" s="38" t="s">
        <v>1386</v>
      </c>
      <c r="D3160" s="38" t="s">
        <v>6595</v>
      </c>
      <c r="E3160" s="38"/>
      <c r="F3160" s="38" t="s">
        <v>6596</v>
      </c>
      <c r="G3160" s="38"/>
      <c r="H3160" s="38"/>
      <c r="I3160" s="44">
        <v>3.37</v>
      </c>
      <c r="J3160" s="16" t="s">
        <v>130</v>
      </c>
      <c r="N3160" s="136" t="s">
        <v>328</v>
      </c>
      <c r="O3160" s="137">
        <v>588</v>
      </c>
    </row>
    <row r="3161" spans="1:15" ht="15" customHeight="1">
      <c r="A3161" s="15" t="str">
        <f t="shared" si="63"/>
        <v>N</v>
      </c>
      <c r="B3161" s="35"/>
      <c r="C3161" s="38" t="s">
        <v>1386</v>
      </c>
      <c r="D3161" s="38" t="s">
        <v>6597</v>
      </c>
      <c r="E3161" s="38"/>
      <c r="F3161" s="38" t="s">
        <v>6598</v>
      </c>
      <c r="G3161" s="38"/>
      <c r="H3161" s="38"/>
      <c r="I3161" s="44">
        <v>1.31</v>
      </c>
      <c r="J3161" s="16" t="s">
        <v>130</v>
      </c>
      <c r="N3161" s="136" t="s">
        <v>330</v>
      </c>
      <c r="O3161" s="137">
        <v>601</v>
      </c>
    </row>
    <row r="3162" spans="1:15" ht="15" customHeight="1">
      <c r="A3162" s="15" t="str">
        <f t="shared" si="63"/>
        <v>N</v>
      </c>
      <c r="B3162" s="35"/>
      <c r="C3162" s="38" t="s">
        <v>1386</v>
      </c>
      <c r="D3162" s="38" t="s">
        <v>6599</v>
      </c>
      <c r="E3162" s="38"/>
      <c r="F3162" s="38" t="s">
        <v>6600</v>
      </c>
      <c r="G3162" s="38"/>
      <c r="H3162" s="38"/>
      <c r="I3162" s="44">
        <v>4.6100000000000003</v>
      </c>
      <c r="J3162" s="16" t="s">
        <v>130</v>
      </c>
      <c r="N3162" s="136" t="s">
        <v>331</v>
      </c>
      <c r="O3162" s="137">
        <v>602</v>
      </c>
    </row>
    <row r="3163" spans="1:15" ht="15" customHeight="1">
      <c r="A3163" s="15" t="str">
        <f t="shared" si="63"/>
        <v>N</v>
      </c>
      <c r="B3163" s="35"/>
      <c r="C3163" s="38" t="s">
        <v>1386</v>
      </c>
      <c r="D3163" s="38" t="s">
        <v>6601</v>
      </c>
      <c r="E3163" s="38"/>
      <c r="F3163" s="38" t="s">
        <v>6602</v>
      </c>
      <c r="G3163" s="38"/>
      <c r="H3163" s="38"/>
      <c r="I3163" s="44">
        <v>3.36</v>
      </c>
      <c r="J3163" s="16" t="s">
        <v>130</v>
      </c>
      <c r="N3163" s="141" t="s">
        <v>332</v>
      </c>
      <c r="O3163" s="142">
        <v>603</v>
      </c>
    </row>
    <row r="3164" spans="1:15" ht="15" customHeight="1">
      <c r="A3164" s="15" t="str">
        <f t="shared" si="63"/>
        <v>N</v>
      </c>
      <c r="B3164" s="35"/>
      <c r="C3164" s="38" t="s">
        <v>1386</v>
      </c>
      <c r="D3164" s="38" t="s">
        <v>10654</v>
      </c>
      <c r="E3164" s="38"/>
      <c r="F3164" s="38" t="s">
        <v>10655</v>
      </c>
      <c r="G3164" s="38"/>
      <c r="H3164" s="38"/>
      <c r="I3164" s="44">
        <v>-1.32</v>
      </c>
      <c r="J3164" s="16" t="s">
        <v>130</v>
      </c>
      <c r="N3164" s="136" t="s">
        <v>333</v>
      </c>
      <c r="O3164" s="137">
        <v>604</v>
      </c>
    </row>
    <row r="3165" spans="1:15" ht="15" customHeight="1">
      <c r="A3165" s="15" t="str">
        <f t="shared" si="63"/>
        <v>N</v>
      </c>
      <c r="B3165" s="35"/>
      <c r="C3165" s="38" t="s">
        <v>1386</v>
      </c>
      <c r="D3165" s="38" t="s">
        <v>6603</v>
      </c>
      <c r="E3165" s="38"/>
      <c r="F3165" s="38" t="s">
        <v>6604</v>
      </c>
      <c r="G3165" s="38"/>
      <c r="H3165" s="38"/>
      <c r="I3165" s="44">
        <v>20.71</v>
      </c>
      <c r="J3165" s="16" t="s">
        <v>130</v>
      </c>
      <c r="N3165" s="136" t="s">
        <v>334</v>
      </c>
      <c r="O3165" s="137">
        <v>605</v>
      </c>
    </row>
    <row r="3166" spans="1:15" ht="15" customHeight="1">
      <c r="A3166" s="15" t="str">
        <f t="shared" si="63"/>
        <v>N</v>
      </c>
      <c r="B3166" s="35"/>
      <c r="C3166" s="38" t="s">
        <v>1386</v>
      </c>
      <c r="D3166" s="38" t="s">
        <v>6605</v>
      </c>
      <c r="E3166" s="38"/>
      <c r="F3166" s="38" t="s">
        <v>6606</v>
      </c>
      <c r="G3166" s="38"/>
      <c r="H3166" s="38"/>
      <c r="I3166" s="44">
        <v>86.06</v>
      </c>
      <c r="J3166" s="16" t="s">
        <v>130</v>
      </c>
      <c r="N3166" s="136" t="s">
        <v>335</v>
      </c>
      <c r="O3166" s="137">
        <v>606</v>
      </c>
    </row>
    <row r="3167" spans="1:15" ht="15" customHeight="1">
      <c r="A3167" s="15" t="str">
        <f t="shared" si="63"/>
        <v>N</v>
      </c>
      <c r="B3167" s="35"/>
      <c r="C3167" s="38" t="s">
        <v>1386</v>
      </c>
      <c r="D3167" s="38" t="s">
        <v>6607</v>
      </c>
      <c r="E3167" s="38"/>
      <c r="F3167" s="38" t="s">
        <v>6608</v>
      </c>
      <c r="G3167" s="38"/>
      <c r="H3167" s="38"/>
      <c r="I3167" s="44">
        <v>1.76</v>
      </c>
      <c r="J3167" s="16" t="s">
        <v>130</v>
      </c>
      <c r="N3167" s="136" t="s">
        <v>336</v>
      </c>
      <c r="O3167" s="137">
        <v>607</v>
      </c>
    </row>
    <row r="3168" spans="1:15" ht="15" customHeight="1">
      <c r="A3168" s="15" t="str">
        <f t="shared" si="63"/>
        <v>N</v>
      </c>
      <c r="B3168" s="35"/>
      <c r="C3168" s="38" t="s">
        <v>1386</v>
      </c>
      <c r="D3168" s="38" t="s">
        <v>6609</v>
      </c>
      <c r="E3168" s="38"/>
      <c r="F3168" s="38" t="s">
        <v>6610</v>
      </c>
      <c r="G3168" s="38"/>
      <c r="H3168" s="38"/>
      <c r="I3168" s="44">
        <v>1.44</v>
      </c>
      <c r="J3168" s="16" t="s">
        <v>130</v>
      </c>
      <c r="N3168" s="136" t="s">
        <v>337</v>
      </c>
      <c r="O3168" s="137">
        <v>608</v>
      </c>
    </row>
    <row r="3169" spans="1:15" ht="15" customHeight="1">
      <c r="A3169" s="15" t="str">
        <f t="shared" si="63"/>
        <v>N</v>
      </c>
      <c r="B3169" s="35"/>
      <c r="C3169" s="38" t="s">
        <v>1386</v>
      </c>
      <c r="D3169" s="38" t="s">
        <v>6611</v>
      </c>
      <c r="E3169" s="38"/>
      <c r="F3169" s="38" t="s">
        <v>6612</v>
      </c>
      <c r="G3169" s="38"/>
      <c r="H3169" s="38"/>
      <c r="I3169" s="44">
        <v>10.65</v>
      </c>
      <c r="J3169" s="16" t="s">
        <v>130</v>
      </c>
      <c r="N3169" s="141" t="s">
        <v>338</v>
      </c>
      <c r="O3169" s="137">
        <v>609</v>
      </c>
    </row>
    <row r="3170" spans="1:15" ht="15" customHeight="1">
      <c r="A3170" s="15" t="str">
        <f t="shared" si="63"/>
        <v>N</v>
      </c>
      <c r="B3170" s="35"/>
      <c r="C3170" s="38" t="s">
        <v>1386</v>
      </c>
      <c r="D3170" s="38" t="s">
        <v>10656</v>
      </c>
      <c r="E3170" s="38"/>
      <c r="F3170" s="38" t="s">
        <v>10657</v>
      </c>
      <c r="G3170" s="38"/>
      <c r="H3170" s="38"/>
      <c r="I3170" s="44">
        <v>1.68</v>
      </c>
      <c r="J3170" s="16" t="s">
        <v>130</v>
      </c>
      <c r="N3170" s="136" t="s">
        <v>166</v>
      </c>
      <c r="O3170" s="137">
        <v>345</v>
      </c>
    </row>
    <row r="3171" spans="1:15" ht="15" customHeight="1">
      <c r="A3171" s="15" t="str">
        <f t="shared" si="63"/>
        <v>N</v>
      </c>
      <c r="B3171" s="35"/>
      <c r="C3171" s="38" t="s">
        <v>1386</v>
      </c>
      <c r="D3171" s="38" t="s">
        <v>6613</v>
      </c>
      <c r="E3171" s="38"/>
      <c r="F3171" s="38" t="s">
        <v>6614</v>
      </c>
      <c r="G3171" s="38"/>
      <c r="H3171" s="38"/>
      <c r="I3171" s="44">
        <v>6.15</v>
      </c>
      <c r="J3171" s="16" t="s">
        <v>130</v>
      </c>
      <c r="N3171" s="136" t="s">
        <v>167</v>
      </c>
      <c r="O3171" s="137">
        <v>346</v>
      </c>
    </row>
    <row r="3172" spans="1:15" ht="15" customHeight="1">
      <c r="A3172" s="15" t="str">
        <f t="shared" si="63"/>
        <v>N</v>
      </c>
      <c r="B3172" s="35"/>
      <c r="C3172" s="38" t="s">
        <v>1386</v>
      </c>
      <c r="D3172" s="38" t="s">
        <v>6615</v>
      </c>
      <c r="E3172" s="38"/>
      <c r="F3172" s="38" t="s">
        <v>6616</v>
      </c>
      <c r="G3172" s="38"/>
      <c r="H3172" s="38"/>
      <c r="I3172" s="44">
        <v>5.04</v>
      </c>
      <c r="J3172" s="16" t="s">
        <v>130</v>
      </c>
      <c r="N3172" s="136" t="s">
        <v>168</v>
      </c>
      <c r="O3172" s="137">
        <v>347</v>
      </c>
    </row>
    <row r="3173" spans="1:15" ht="15" customHeight="1">
      <c r="A3173" s="15" t="str">
        <f t="shared" si="63"/>
        <v>N</v>
      </c>
      <c r="B3173" s="35"/>
      <c r="C3173" s="38" t="s">
        <v>1386</v>
      </c>
      <c r="D3173" s="38" t="s">
        <v>6617</v>
      </c>
      <c r="E3173" s="38"/>
      <c r="F3173" s="38" t="s">
        <v>6618</v>
      </c>
      <c r="G3173" s="38"/>
      <c r="H3173" s="38"/>
      <c r="I3173" s="44">
        <v>44.98</v>
      </c>
      <c r="J3173" s="16" t="s">
        <v>130</v>
      </c>
      <c r="N3173" s="136" t="s">
        <v>169</v>
      </c>
      <c r="O3173" s="137">
        <v>348</v>
      </c>
    </row>
    <row r="3174" spans="1:15" ht="15" customHeight="1">
      <c r="A3174" s="15" t="str">
        <f t="shared" si="63"/>
        <v>N</v>
      </c>
      <c r="B3174" s="35"/>
      <c r="C3174" s="38" t="s">
        <v>1386</v>
      </c>
      <c r="D3174" s="38" t="s">
        <v>6619</v>
      </c>
      <c r="E3174" s="38"/>
      <c r="F3174" s="38" t="s">
        <v>6620</v>
      </c>
      <c r="G3174" s="38"/>
      <c r="H3174" s="38"/>
      <c r="I3174" s="44">
        <v>2.15</v>
      </c>
      <c r="J3174" s="16" t="s">
        <v>130</v>
      </c>
      <c r="N3174" s="136" t="s">
        <v>170</v>
      </c>
      <c r="O3174" s="137">
        <v>349</v>
      </c>
    </row>
    <row r="3175" spans="1:15" ht="15" customHeight="1">
      <c r="A3175" s="15" t="str">
        <f t="shared" si="63"/>
        <v>N</v>
      </c>
      <c r="B3175" s="35"/>
      <c r="C3175" s="38" t="s">
        <v>1386</v>
      </c>
      <c r="D3175" s="38" t="s">
        <v>6621</v>
      </c>
      <c r="E3175" s="38"/>
      <c r="F3175" s="38" t="s">
        <v>6622</v>
      </c>
      <c r="G3175" s="38"/>
      <c r="H3175" s="38"/>
      <c r="I3175" s="44">
        <v>7.1</v>
      </c>
      <c r="J3175" s="16" t="s">
        <v>130</v>
      </c>
      <c r="N3175" s="136" t="s">
        <v>171</v>
      </c>
      <c r="O3175" s="137">
        <v>350</v>
      </c>
    </row>
    <row r="3176" spans="1:15" ht="15" customHeight="1">
      <c r="A3176" s="15" t="str">
        <f t="shared" si="63"/>
        <v>N</v>
      </c>
      <c r="B3176" s="35"/>
      <c r="C3176" s="38" t="s">
        <v>1386</v>
      </c>
      <c r="D3176" s="38" t="s">
        <v>6623</v>
      </c>
      <c r="E3176" s="38"/>
      <c r="F3176" s="38" t="s">
        <v>6624</v>
      </c>
      <c r="G3176" s="38"/>
      <c r="H3176" s="38"/>
      <c r="I3176" s="44">
        <v>1.93</v>
      </c>
      <c r="J3176" s="16" t="s">
        <v>130</v>
      </c>
      <c r="N3176" s="136" t="s">
        <v>172</v>
      </c>
      <c r="O3176" s="137">
        <v>351</v>
      </c>
    </row>
    <row r="3177" spans="1:15" ht="15" customHeight="1">
      <c r="A3177" s="15" t="str">
        <f t="shared" si="63"/>
        <v>N</v>
      </c>
      <c r="B3177" s="35"/>
      <c r="C3177" s="38" t="s">
        <v>1386</v>
      </c>
      <c r="D3177" s="38" t="s">
        <v>6625</v>
      </c>
      <c r="E3177" s="38"/>
      <c r="F3177" s="38" t="s">
        <v>6626</v>
      </c>
      <c r="G3177" s="38"/>
      <c r="H3177" s="38"/>
      <c r="I3177" s="44">
        <v>5.04</v>
      </c>
      <c r="J3177" s="16" t="s">
        <v>130</v>
      </c>
      <c r="N3177" s="136" t="s">
        <v>173</v>
      </c>
      <c r="O3177" s="137">
        <v>352</v>
      </c>
    </row>
    <row r="3178" spans="1:15" ht="15" customHeight="1">
      <c r="A3178" s="15" t="str">
        <f t="shared" si="63"/>
        <v>N</v>
      </c>
      <c r="B3178" s="35"/>
      <c r="C3178" s="38" t="s">
        <v>1386</v>
      </c>
      <c r="D3178" s="38" t="s">
        <v>6627</v>
      </c>
      <c r="E3178" s="38"/>
      <c r="F3178" s="38" t="s">
        <v>6628</v>
      </c>
      <c r="G3178" s="38"/>
      <c r="H3178" s="38"/>
      <c r="I3178" s="44">
        <v>22.15</v>
      </c>
      <c r="J3178" s="16" t="s">
        <v>130</v>
      </c>
      <c r="N3178" s="136" t="s">
        <v>174</v>
      </c>
      <c r="O3178" s="137">
        <v>353</v>
      </c>
    </row>
    <row r="3179" spans="1:15" ht="15" customHeight="1">
      <c r="A3179" s="15" t="str">
        <f t="shared" si="63"/>
        <v>N</v>
      </c>
      <c r="B3179" s="35"/>
      <c r="C3179" s="38" t="s">
        <v>1386</v>
      </c>
      <c r="D3179" s="38" t="s">
        <v>10658</v>
      </c>
      <c r="E3179" s="38"/>
      <c r="F3179" s="38" t="s">
        <v>10659</v>
      </c>
      <c r="G3179" s="38"/>
      <c r="H3179" s="38"/>
      <c r="I3179" s="44">
        <v>2.09</v>
      </c>
      <c r="J3179" s="16" t="s">
        <v>130</v>
      </c>
      <c r="N3179" s="136" t="s">
        <v>175</v>
      </c>
      <c r="O3179" s="137">
        <v>354</v>
      </c>
    </row>
    <row r="3180" spans="1:15" ht="15" customHeight="1">
      <c r="A3180" s="15" t="str">
        <f t="shared" si="63"/>
        <v>N</v>
      </c>
      <c r="B3180" s="35"/>
      <c r="C3180" s="38" t="s">
        <v>1386</v>
      </c>
      <c r="D3180" s="38" t="s">
        <v>6629</v>
      </c>
      <c r="E3180" s="38"/>
      <c r="F3180" s="38" t="s">
        <v>6630</v>
      </c>
      <c r="G3180" s="38"/>
      <c r="H3180" s="38"/>
      <c r="I3180" s="44">
        <v>46.47</v>
      </c>
      <c r="J3180" s="16" t="s">
        <v>130</v>
      </c>
      <c r="N3180" s="136" t="s">
        <v>176</v>
      </c>
      <c r="O3180" s="137">
        <v>355</v>
      </c>
    </row>
    <row r="3181" spans="1:15" ht="15" customHeight="1">
      <c r="A3181" s="15" t="str">
        <f t="shared" si="63"/>
        <v>N</v>
      </c>
      <c r="B3181" s="35"/>
      <c r="C3181" s="38" t="s">
        <v>1386</v>
      </c>
      <c r="D3181" s="38" t="s">
        <v>6631</v>
      </c>
      <c r="E3181" s="38"/>
      <c r="F3181" s="38" t="s">
        <v>6632</v>
      </c>
      <c r="G3181" s="38"/>
      <c r="H3181" s="38"/>
      <c r="I3181" s="44">
        <v>39.729999999999997</v>
      </c>
      <c r="J3181" s="16" t="s">
        <v>130</v>
      </c>
      <c r="N3181" s="136" t="s">
        <v>177</v>
      </c>
      <c r="O3181" s="137">
        <v>356</v>
      </c>
    </row>
    <row r="3182" spans="1:15" ht="15" customHeight="1">
      <c r="A3182" s="15" t="str">
        <f t="shared" si="63"/>
        <v>N</v>
      </c>
      <c r="B3182" s="35"/>
      <c r="C3182" s="38" t="s">
        <v>1386</v>
      </c>
      <c r="D3182" s="38" t="s">
        <v>10660</v>
      </c>
      <c r="E3182" s="38"/>
      <c r="F3182" s="38" t="s">
        <v>10661</v>
      </c>
      <c r="G3182" s="38"/>
      <c r="H3182" s="38"/>
      <c r="I3182" s="44">
        <v>2.06</v>
      </c>
      <c r="J3182" s="16" t="s">
        <v>130</v>
      </c>
      <c r="N3182" s="136" t="s">
        <v>178</v>
      </c>
      <c r="O3182" s="137">
        <v>357</v>
      </c>
    </row>
    <row r="3183" spans="1:15" ht="15" customHeight="1">
      <c r="A3183" s="15" t="str">
        <f t="shared" ref="A3183:A3226" si="64">IFERROR((VLOOKUP(J3183,N:O,2,0)),0)</f>
        <v>N</v>
      </c>
      <c r="B3183" s="35"/>
      <c r="C3183" s="38" t="s">
        <v>1386</v>
      </c>
      <c r="D3183" s="38" t="s">
        <v>6633</v>
      </c>
      <c r="E3183" s="38"/>
      <c r="F3183" s="38" t="s">
        <v>6634</v>
      </c>
      <c r="G3183" s="38"/>
      <c r="H3183" s="38"/>
      <c r="I3183" s="44">
        <v>17.489999999999998</v>
      </c>
      <c r="J3183" s="16" t="s">
        <v>130</v>
      </c>
      <c r="N3183" s="136" t="s">
        <v>179</v>
      </c>
      <c r="O3183" s="137">
        <v>358</v>
      </c>
    </row>
    <row r="3184" spans="1:15" ht="15" customHeight="1">
      <c r="A3184" s="15" t="str">
        <f t="shared" si="64"/>
        <v>N</v>
      </c>
      <c r="B3184" s="35"/>
      <c r="C3184" s="38" t="s">
        <v>1386</v>
      </c>
      <c r="D3184" s="38" t="s">
        <v>6635</v>
      </c>
      <c r="E3184" s="38"/>
      <c r="F3184" s="38" t="s">
        <v>6636</v>
      </c>
      <c r="G3184" s="38"/>
      <c r="H3184" s="38"/>
      <c r="I3184" s="44">
        <v>0.56000000000000005</v>
      </c>
      <c r="J3184" s="16" t="s">
        <v>130</v>
      </c>
      <c r="N3184" s="136" t="s">
        <v>180</v>
      </c>
      <c r="O3184" s="137">
        <v>359</v>
      </c>
    </row>
    <row r="3185" spans="1:15" ht="15" customHeight="1">
      <c r="A3185" s="15" t="str">
        <f t="shared" si="64"/>
        <v>N</v>
      </c>
      <c r="B3185" s="35"/>
      <c r="C3185" s="38" t="s">
        <v>1386</v>
      </c>
      <c r="D3185" s="38" t="s">
        <v>6637</v>
      </c>
      <c r="E3185" s="38"/>
      <c r="F3185" s="38" t="s">
        <v>6638</v>
      </c>
      <c r="G3185" s="38"/>
      <c r="H3185" s="38"/>
      <c r="I3185" s="44">
        <v>10.08</v>
      </c>
      <c r="J3185" s="16" t="s">
        <v>130</v>
      </c>
      <c r="N3185" s="136" t="s">
        <v>181</v>
      </c>
      <c r="O3185" s="137">
        <v>360</v>
      </c>
    </row>
    <row r="3186" spans="1:15" ht="15" customHeight="1">
      <c r="A3186" s="15" t="str">
        <f t="shared" si="64"/>
        <v>N</v>
      </c>
      <c r="B3186" s="35"/>
      <c r="C3186" s="38" t="s">
        <v>1386</v>
      </c>
      <c r="D3186" s="38" t="s">
        <v>10662</v>
      </c>
      <c r="E3186" s="38"/>
      <c r="F3186" s="38" t="s">
        <v>10663</v>
      </c>
      <c r="G3186" s="38"/>
      <c r="H3186" s="38"/>
      <c r="I3186" s="44">
        <v>1.68</v>
      </c>
      <c r="J3186" s="16" t="s">
        <v>130</v>
      </c>
      <c r="N3186" s="136" t="s">
        <v>182</v>
      </c>
      <c r="O3186" s="137">
        <v>362</v>
      </c>
    </row>
    <row r="3187" spans="1:15" ht="15" customHeight="1">
      <c r="A3187" s="15" t="str">
        <f t="shared" si="64"/>
        <v>N</v>
      </c>
      <c r="B3187" s="35"/>
      <c r="C3187" s="38" t="s">
        <v>1386</v>
      </c>
      <c r="D3187" s="38" t="s">
        <v>6639</v>
      </c>
      <c r="E3187" s="38"/>
      <c r="F3187" s="38" t="s">
        <v>6640</v>
      </c>
      <c r="G3187" s="38"/>
      <c r="H3187" s="38"/>
      <c r="I3187" s="44">
        <v>155.65</v>
      </c>
      <c r="J3187" s="16" t="s">
        <v>130</v>
      </c>
      <c r="N3187" s="136" t="s">
        <v>183</v>
      </c>
      <c r="O3187" s="137">
        <v>363</v>
      </c>
    </row>
    <row r="3188" spans="1:15" ht="15" customHeight="1">
      <c r="A3188" s="15" t="str">
        <f t="shared" si="64"/>
        <v>N</v>
      </c>
      <c r="B3188" s="35"/>
      <c r="C3188" s="38" t="s">
        <v>1386</v>
      </c>
      <c r="D3188" s="38" t="s">
        <v>10664</v>
      </c>
      <c r="E3188" s="38"/>
      <c r="F3188" s="38" t="s">
        <v>10665</v>
      </c>
      <c r="G3188" s="38"/>
      <c r="H3188" s="38"/>
      <c r="I3188" s="44">
        <v>6.28</v>
      </c>
      <c r="J3188" s="16" t="s">
        <v>130</v>
      </c>
      <c r="N3188" s="136" t="s">
        <v>184</v>
      </c>
      <c r="O3188" s="137">
        <v>364</v>
      </c>
    </row>
    <row r="3189" spans="1:15" ht="15" customHeight="1">
      <c r="A3189" s="15" t="str">
        <f t="shared" si="64"/>
        <v>N</v>
      </c>
      <c r="B3189" s="35"/>
      <c r="C3189" s="38" t="s">
        <v>1386</v>
      </c>
      <c r="D3189" s="38" t="s">
        <v>6641</v>
      </c>
      <c r="E3189" s="38"/>
      <c r="F3189" s="38" t="s">
        <v>6642</v>
      </c>
      <c r="G3189" s="38"/>
      <c r="H3189" s="38"/>
      <c r="I3189" s="44">
        <v>26.28</v>
      </c>
      <c r="J3189" s="16" t="s">
        <v>130</v>
      </c>
      <c r="N3189" s="136" t="s">
        <v>185</v>
      </c>
      <c r="O3189" s="137">
        <v>365</v>
      </c>
    </row>
    <row r="3190" spans="1:15" ht="15" customHeight="1">
      <c r="A3190" s="15" t="str">
        <f t="shared" si="64"/>
        <v>N</v>
      </c>
      <c r="B3190" s="35"/>
      <c r="C3190" s="38" t="s">
        <v>1386</v>
      </c>
      <c r="D3190" s="38" t="s">
        <v>6643</v>
      </c>
      <c r="E3190" s="38"/>
      <c r="F3190" s="38" t="s">
        <v>6644</v>
      </c>
      <c r="G3190" s="38"/>
      <c r="H3190" s="38"/>
      <c r="I3190" s="44">
        <v>3.7</v>
      </c>
      <c r="J3190" s="16" t="s">
        <v>130</v>
      </c>
      <c r="N3190" s="136" t="s">
        <v>186</v>
      </c>
      <c r="O3190" s="137">
        <v>366</v>
      </c>
    </row>
    <row r="3191" spans="1:15" ht="15" customHeight="1">
      <c r="A3191" s="15" t="str">
        <f t="shared" si="64"/>
        <v>N</v>
      </c>
      <c r="B3191" s="35"/>
      <c r="C3191" s="38" t="s">
        <v>1386</v>
      </c>
      <c r="D3191" s="38" t="s">
        <v>6645</v>
      </c>
      <c r="E3191" s="38"/>
      <c r="F3191" s="38" t="s">
        <v>6646</v>
      </c>
      <c r="G3191" s="38"/>
      <c r="H3191" s="38"/>
      <c r="I3191" s="44">
        <v>76.17</v>
      </c>
      <c r="J3191" s="16" t="s">
        <v>130</v>
      </c>
      <c r="N3191" s="136" t="s">
        <v>187</v>
      </c>
      <c r="O3191" s="137">
        <v>367</v>
      </c>
    </row>
    <row r="3192" spans="1:15" ht="15" customHeight="1">
      <c r="A3192" s="15" t="str">
        <f t="shared" si="64"/>
        <v>N</v>
      </c>
      <c r="B3192" s="35"/>
      <c r="C3192" s="38" t="s">
        <v>1386</v>
      </c>
      <c r="D3192" s="38" t="s">
        <v>6647</v>
      </c>
      <c r="E3192" s="38"/>
      <c r="F3192" s="38" t="s">
        <v>6648</v>
      </c>
      <c r="G3192" s="38"/>
      <c r="H3192" s="38"/>
      <c r="I3192" s="44">
        <v>15.82</v>
      </c>
      <c r="J3192" s="16" t="s">
        <v>130</v>
      </c>
      <c r="N3192" s="136" t="s">
        <v>188</v>
      </c>
      <c r="O3192" s="137">
        <v>368</v>
      </c>
    </row>
    <row r="3193" spans="1:15" ht="15" customHeight="1">
      <c r="A3193" s="15" t="str">
        <f t="shared" si="64"/>
        <v>N</v>
      </c>
      <c r="B3193" s="35"/>
      <c r="C3193" s="38" t="s">
        <v>1386</v>
      </c>
      <c r="D3193" s="38" t="s">
        <v>10666</v>
      </c>
      <c r="E3193" s="38"/>
      <c r="F3193" s="38" t="s">
        <v>10667</v>
      </c>
      <c r="G3193" s="38"/>
      <c r="H3193" s="38"/>
      <c r="I3193" s="44">
        <v>26.38</v>
      </c>
      <c r="J3193" s="16" t="s">
        <v>130</v>
      </c>
      <c r="N3193" s="136" t="s">
        <v>189</v>
      </c>
      <c r="O3193" s="137">
        <v>369</v>
      </c>
    </row>
    <row r="3194" spans="1:15" ht="15" customHeight="1">
      <c r="A3194" s="15" t="str">
        <f t="shared" si="64"/>
        <v>N</v>
      </c>
      <c r="B3194" s="35"/>
      <c r="C3194" s="38" t="s">
        <v>1386</v>
      </c>
      <c r="D3194" s="38" t="s">
        <v>6649</v>
      </c>
      <c r="E3194" s="38"/>
      <c r="F3194" s="38" t="s">
        <v>6650</v>
      </c>
      <c r="G3194" s="38"/>
      <c r="H3194" s="38"/>
      <c r="I3194" s="44">
        <v>13.45</v>
      </c>
      <c r="J3194" s="16" t="s">
        <v>130</v>
      </c>
      <c r="N3194" s="136" t="s">
        <v>190</v>
      </c>
      <c r="O3194" s="137">
        <v>370</v>
      </c>
    </row>
    <row r="3195" spans="1:15" ht="15" customHeight="1">
      <c r="A3195" s="15" t="str">
        <f t="shared" si="64"/>
        <v>N</v>
      </c>
      <c r="B3195" s="35"/>
      <c r="C3195" s="38" t="s">
        <v>1386</v>
      </c>
      <c r="D3195" s="38" t="s">
        <v>10668</v>
      </c>
      <c r="E3195" s="38"/>
      <c r="F3195" s="38" t="s">
        <v>10669</v>
      </c>
      <c r="G3195" s="38"/>
      <c r="H3195" s="38"/>
      <c r="I3195" s="44">
        <v>13.44</v>
      </c>
      <c r="J3195" s="16" t="s">
        <v>130</v>
      </c>
      <c r="N3195" s="136" t="s">
        <v>191</v>
      </c>
      <c r="O3195" s="137">
        <v>371</v>
      </c>
    </row>
    <row r="3196" spans="1:15" ht="15" customHeight="1">
      <c r="A3196" s="15" t="str">
        <f t="shared" si="64"/>
        <v>N</v>
      </c>
      <c r="B3196" s="35"/>
      <c r="C3196" s="38" t="s">
        <v>1386</v>
      </c>
      <c r="D3196" s="38" t="s">
        <v>6651</v>
      </c>
      <c r="E3196" s="38"/>
      <c r="F3196" s="38" t="s">
        <v>6652</v>
      </c>
      <c r="G3196" s="38"/>
      <c r="H3196" s="38"/>
      <c r="I3196" s="44">
        <v>8.81</v>
      </c>
      <c r="J3196" s="16" t="s">
        <v>130</v>
      </c>
      <c r="N3196" s="136" t="s">
        <v>192</v>
      </c>
      <c r="O3196" s="137">
        <v>372</v>
      </c>
    </row>
    <row r="3197" spans="1:15" ht="15" customHeight="1">
      <c r="A3197" s="15" t="str">
        <f t="shared" si="64"/>
        <v>N</v>
      </c>
      <c r="B3197" s="35"/>
      <c r="C3197" s="38" t="s">
        <v>1386</v>
      </c>
      <c r="D3197" s="38" t="s">
        <v>6653</v>
      </c>
      <c r="E3197" s="38"/>
      <c r="F3197" s="38" t="s">
        <v>6654</v>
      </c>
      <c r="G3197" s="38"/>
      <c r="H3197" s="38"/>
      <c r="I3197" s="44">
        <v>3.76</v>
      </c>
      <c r="J3197" s="16" t="s">
        <v>130</v>
      </c>
      <c r="N3197" s="136" t="s">
        <v>193</v>
      </c>
      <c r="O3197" s="137">
        <v>373</v>
      </c>
    </row>
    <row r="3198" spans="1:15" ht="15" customHeight="1">
      <c r="A3198" s="15" t="str">
        <f t="shared" si="64"/>
        <v>N</v>
      </c>
      <c r="B3198" s="35"/>
      <c r="C3198" s="38" t="s">
        <v>1386</v>
      </c>
      <c r="D3198" s="38" t="s">
        <v>10670</v>
      </c>
      <c r="E3198" s="38"/>
      <c r="F3198" s="38" t="s">
        <v>10671</v>
      </c>
      <c r="G3198" s="38"/>
      <c r="H3198" s="38"/>
      <c r="I3198" s="44">
        <v>8.8800000000000008</v>
      </c>
      <c r="J3198" s="16" t="s">
        <v>130</v>
      </c>
      <c r="N3198" s="136" t="s">
        <v>194</v>
      </c>
      <c r="O3198" s="137">
        <v>374</v>
      </c>
    </row>
    <row r="3199" spans="1:15" ht="15" customHeight="1">
      <c r="A3199" s="15" t="str">
        <f t="shared" si="64"/>
        <v>N</v>
      </c>
      <c r="B3199" s="35"/>
      <c r="C3199" s="38" t="s">
        <v>1386</v>
      </c>
      <c r="D3199" s="38" t="s">
        <v>10672</v>
      </c>
      <c r="E3199" s="38"/>
      <c r="F3199" s="38" t="s">
        <v>10673</v>
      </c>
      <c r="G3199" s="38"/>
      <c r="H3199" s="38"/>
      <c r="I3199" s="44">
        <v>22.97</v>
      </c>
      <c r="J3199" s="16" t="s">
        <v>130</v>
      </c>
      <c r="N3199" s="136" t="s">
        <v>195</v>
      </c>
      <c r="O3199" s="137">
        <v>375</v>
      </c>
    </row>
    <row r="3200" spans="1:15" ht="15" customHeight="1">
      <c r="A3200" s="15" t="str">
        <f t="shared" si="64"/>
        <v>N</v>
      </c>
      <c r="B3200" s="35"/>
      <c r="C3200" s="38" t="s">
        <v>1386</v>
      </c>
      <c r="D3200" s="38" t="s">
        <v>10674</v>
      </c>
      <c r="E3200" s="38"/>
      <c r="F3200" s="38" t="s">
        <v>10675</v>
      </c>
      <c r="G3200" s="38"/>
      <c r="H3200" s="38"/>
      <c r="I3200" s="44">
        <v>1.69</v>
      </c>
      <c r="J3200" s="16" t="s">
        <v>130</v>
      </c>
      <c r="N3200" s="136" t="s">
        <v>196</v>
      </c>
      <c r="O3200" s="137">
        <v>376</v>
      </c>
    </row>
    <row r="3201" spans="1:15" ht="15" customHeight="1">
      <c r="A3201" s="15" t="str">
        <f t="shared" si="64"/>
        <v>N</v>
      </c>
      <c r="B3201" s="35"/>
      <c r="C3201" s="38" t="s">
        <v>1386</v>
      </c>
      <c r="D3201" s="38" t="s">
        <v>10676</v>
      </c>
      <c r="E3201" s="38"/>
      <c r="F3201" s="38" t="s">
        <v>10677</v>
      </c>
      <c r="G3201" s="38"/>
      <c r="H3201" s="38"/>
      <c r="I3201" s="44">
        <v>50.33</v>
      </c>
      <c r="J3201" s="16" t="s">
        <v>130</v>
      </c>
      <c r="N3201" s="136" t="s">
        <v>197</v>
      </c>
      <c r="O3201" s="137">
        <v>377</v>
      </c>
    </row>
    <row r="3202" spans="1:15" ht="15" customHeight="1">
      <c r="A3202" s="15" t="str">
        <f t="shared" si="64"/>
        <v>N</v>
      </c>
      <c r="B3202" s="35"/>
      <c r="C3202" s="38" t="s">
        <v>1386</v>
      </c>
      <c r="D3202" s="38" t="s">
        <v>10678</v>
      </c>
      <c r="E3202" s="38"/>
      <c r="F3202" s="38" t="s">
        <v>10679</v>
      </c>
      <c r="G3202" s="38"/>
      <c r="H3202" s="38"/>
      <c r="I3202" s="44">
        <v>8.4</v>
      </c>
      <c r="J3202" s="16" t="s">
        <v>130</v>
      </c>
      <c r="N3202" s="136" t="s">
        <v>198</v>
      </c>
      <c r="O3202" s="137">
        <v>378</v>
      </c>
    </row>
    <row r="3203" spans="1:15" ht="15" customHeight="1">
      <c r="A3203" s="15" t="str">
        <f t="shared" si="64"/>
        <v>N</v>
      </c>
      <c r="B3203" s="35"/>
      <c r="C3203" s="38" t="s">
        <v>1386</v>
      </c>
      <c r="D3203" s="38" t="s">
        <v>10680</v>
      </c>
      <c r="E3203" s="38"/>
      <c r="F3203" s="38" t="s">
        <v>10681</v>
      </c>
      <c r="G3203" s="35"/>
      <c r="H3203" s="35"/>
      <c r="I3203" s="44">
        <v>144.88999999999999</v>
      </c>
      <c r="J3203" s="16" t="s">
        <v>130</v>
      </c>
      <c r="N3203" s="136" t="s">
        <v>199</v>
      </c>
      <c r="O3203" s="137">
        <v>379</v>
      </c>
    </row>
    <row r="3204" spans="1:15" ht="15" customHeight="1">
      <c r="A3204" s="15" t="str">
        <f t="shared" si="64"/>
        <v>N</v>
      </c>
      <c r="B3204" s="35"/>
      <c r="C3204" s="38" t="s">
        <v>1386</v>
      </c>
      <c r="D3204" s="38" t="s">
        <v>10682</v>
      </c>
      <c r="E3204" s="38"/>
      <c r="F3204" s="38" t="s">
        <v>10683</v>
      </c>
      <c r="G3204" s="35"/>
      <c r="H3204" s="35"/>
      <c r="I3204" s="44">
        <v>3.36</v>
      </c>
      <c r="J3204" s="16" t="s">
        <v>130</v>
      </c>
      <c r="N3204" s="136" t="s">
        <v>199</v>
      </c>
      <c r="O3204" s="137">
        <v>379</v>
      </c>
    </row>
    <row r="3205" spans="1:15" ht="15" customHeight="1">
      <c r="A3205" s="15" t="str">
        <f t="shared" si="64"/>
        <v>N</v>
      </c>
      <c r="B3205" s="35"/>
      <c r="C3205" s="38" t="s">
        <v>1386</v>
      </c>
      <c r="D3205" s="38" t="s">
        <v>10684</v>
      </c>
      <c r="E3205" s="38"/>
      <c r="F3205" s="38" t="s">
        <v>10685</v>
      </c>
      <c r="G3205" s="35"/>
      <c r="H3205" s="35"/>
      <c r="I3205" s="44">
        <v>90.02</v>
      </c>
      <c r="J3205" s="16" t="s">
        <v>130</v>
      </c>
      <c r="N3205" s="136" t="s">
        <v>199</v>
      </c>
      <c r="O3205" s="137">
        <v>379</v>
      </c>
    </row>
    <row r="3206" spans="1:15" ht="15" customHeight="1">
      <c r="A3206" s="15" t="str">
        <f t="shared" si="64"/>
        <v>N</v>
      </c>
      <c r="B3206" s="35"/>
      <c r="C3206" s="38" t="s">
        <v>1386</v>
      </c>
      <c r="D3206" s="38" t="s">
        <v>10686</v>
      </c>
      <c r="E3206" s="38"/>
      <c r="F3206" s="38" t="s">
        <v>10687</v>
      </c>
      <c r="G3206" s="35"/>
      <c r="H3206" s="35"/>
      <c r="I3206" s="44">
        <v>0.13</v>
      </c>
      <c r="J3206" s="16" t="s">
        <v>130</v>
      </c>
      <c r="N3206" s="136" t="s">
        <v>199</v>
      </c>
      <c r="O3206" s="137">
        <v>379</v>
      </c>
    </row>
    <row r="3207" spans="1:15" ht="15" customHeight="1">
      <c r="A3207" s="15" t="str">
        <f t="shared" si="64"/>
        <v>N</v>
      </c>
      <c r="B3207" s="35"/>
      <c r="C3207" s="38" t="s">
        <v>1386</v>
      </c>
      <c r="D3207" s="38" t="s">
        <v>10688</v>
      </c>
      <c r="E3207" s="38"/>
      <c r="F3207" s="38" t="s">
        <v>10689</v>
      </c>
      <c r="G3207" s="35"/>
      <c r="H3207" s="35"/>
      <c r="I3207" s="44">
        <v>0.25</v>
      </c>
      <c r="J3207" s="16" t="s">
        <v>130</v>
      </c>
      <c r="N3207" s="136" t="s">
        <v>199</v>
      </c>
      <c r="O3207" s="137">
        <v>379</v>
      </c>
    </row>
    <row r="3208" spans="1:15" ht="15" customHeight="1">
      <c r="A3208" s="15" t="str">
        <f t="shared" si="64"/>
        <v>N</v>
      </c>
      <c r="B3208" s="35"/>
      <c r="C3208" s="38" t="s">
        <v>1386</v>
      </c>
      <c r="D3208" s="38" t="s">
        <v>10690</v>
      </c>
      <c r="E3208" s="38"/>
      <c r="F3208" s="38" t="s">
        <v>10691</v>
      </c>
      <c r="G3208" s="35"/>
      <c r="H3208" s="35"/>
      <c r="I3208" s="44">
        <v>1.59</v>
      </c>
      <c r="J3208" s="16" t="s">
        <v>130</v>
      </c>
      <c r="N3208" s="136" t="s">
        <v>199</v>
      </c>
      <c r="O3208" s="137">
        <v>379</v>
      </c>
    </row>
    <row r="3209" spans="1:15" ht="15" customHeight="1">
      <c r="A3209" s="15" t="str">
        <f t="shared" si="64"/>
        <v>N</v>
      </c>
      <c r="B3209" s="35"/>
      <c r="C3209" s="38" t="s">
        <v>1386</v>
      </c>
      <c r="D3209" s="38" t="s">
        <v>10692</v>
      </c>
      <c r="E3209" s="38"/>
      <c r="F3209" s="38" t="s">
        <v>10693</v>
      </c>
      <c r="G3209" s="35"/>
      <c r="H3209" s="35"/>
      <c r="I3209" s="44">
        <v>-0.85</v>
      </c>
      <c r="J3209" s="16" t="s">
        <v>130</v>
      </c>
      <c r="N3209" s="136" t="s">
        <v>199</v>
      </c>
      <c r="O3209" s="137">
        <v>379</v>
      </c>
    </row>
    <row r="3210" spans="1:15" ht="15" customHeight="1">
      <c r="A3210" s="15" t="str">
        <f t="shared" si="64"/>
        <v>N</v>
      </c>
      <c r="B3210" s="35"/>
      <c r="C3210" s="38" t="s">
        <v>1386</v>
      </c>
      <c r="D3210" s="38" t="s">
        <v>10694</v>
      </c>
      <c r="E3210" s="38"/>
      <c r="F3210" s="38" t="s">
        <v>10695</v>
      </c>
      <c r="G3210" s="35"/>
      <c r="H3210" s="35"/>
      <c r="I3210" s="44">
        <v>1.05</v>
      </c>
      <c r="J3210" s="16" t="s">
        <v>130</v>
      </c>
      <c r="N3210" s="136" t="s">
        <v>199</v>
      </c>
      <c r="O3210" s="137">
        <v>379</v>
      </c>
    </row>
    <row r="3211" spans="1:15" ht="15" customHeight="1">
      <c r="A3211" s="15" t="str">
        <f t="shared" si="64"/>
        <v>N</v>
      </c>
      <c r="B3211" s="35"/>
      <c r="C3211" s="38" t="s">
        <v>1386</v>
      </c>
      <c r="D3211" s="38" t="s">
        <v>10696</v>
      </c>
      <c r="E3211" s="38"/>
      <c r="F3211" s="38" t="s">
        <v>10697</v>
      </c>
      <c r="G3211" s="35"/>
      <c r="H3211" s="35"/>
      <c r="I3211" s="44">
        <v>3.19</v>
      </c>
      <c r="J3211" s="16" t="s">
        <v>130</v>
      </c>
      <c r="N3211" s="136" t="s">
        <v>199</v>
      </c>
      <c r="O3211" s="137">
        <v>379</v>
      </c>
    </row>
    <row r="3212" spans="1:15" ht="15" customHeight="1">
      <c r="A3212" s="15" t="str">
        <f t="shared" si="64"/>
        <v>N</v>
      </c>
      <c r="B3212" s="35"/>
      <c r="C3212" s="38" t="s">
        <v>1386</v>
      </c>
      <c r="D3212" s="38" t="s">
        <v>10698</v>
      </c>
      <c r="E3212" s="38"/>
      <c r="F3212" s="38" t="s">
        <v>10699</v>
      </c>
      <c r="G3212" s="35"/>
      <c r="H3212" s="35"/>
      <c r="I3212" s="44">
        <v>0.82</v>
      </c>
      <c r="J3212" s="16" t="s">
        <v>130</v>
      </c>
      <c r="N3212" s="136" t="s">
        <v>199</v>
      </c>
      <c r="O3212" s="137">
        <v>379</v>
      </c>
    </row>
    <row r="3213" spans="1:15" ht="15" customHeight="1">
      <c r="A3213" s="15" t="str">
        <f t="shared" si="64"/>
        <v>N</v>
      </c>
      <c r="B3213" s="35"/>
      <c r="C3213" s="38" t="s">
        <v>1386</v>
      </c>
      <c r="D3213" s="38" t="s">
        <v>10700</v>
      </c>
      <c r="E3213" s="38"/>
      <c r="F3213" s="38" t="s">
        <v>10701</v>
      </c>
      <c r="G3213" s="35"/>
      <c r="H3213" s="35"/>
      <c r="I3213" s="44">
        <v>0.1</v>
      </c>
      <c r="J3213" s="16" t="s">
        <v>130</v>
      </c>
      <c r="N3213" s="136" t="s">
        <v>199</v>
      </c>
      <c r="O3213" s="137">
        <v>379</v>
      </c>
    </row>
    <row r="3214" spans="1:15" ht="15" customHeight="1">
      <c r="A3214" s="15" t="str">
        <f t="shared" si="64"/>
        <v>N</v>
      </c>
      <c r="B3214" s="35"/>
      <c r="C3214" s="38" t="s">
        <v>1386</v>
      </c>
      <c r="D3214" s="38" t="s">
        <v>10702</v>
      </c>
      <c r="E3214" s="38"/>
      <c r="F3214" s="38" t="s">
        <v>6417</v>
      </c>
      <c r="G3214" s="35"/>
      <c r="H3214" s="35"/>
      <c r="I3214" s="44">
        <v>0.78</v>
      </c>
      <c r="J3214" s="16" t="s">
        <v>130</v>
      </c>
      <c r="N3214" s="136" t="s">
        <v>199</v>
      </c>
      <c r="O3214" s="137">
        <v>379</v>
      </c>
    </row>
    <row r="3215" spans="1:15" ht="15" customHeight="1">
      <c r="A3215" s="15" t="str">
        <f t="shared" si="64"/>
        <v>N</v>
      </c>
      <c r="B3215" s="35"/>
      <c r="C3215" s="38" t="s">
        <v>1386</v>
      </c>
      <c r="D3215" s="38" t="s">
        <v>10703</v>
      </c>
      <c r="E3215" s="38"/>
      <c r="F3215" s="38" t="s">
        <v>10704</v>
      </c>
      <c r="G3215" s="35"/>
      <c r="H3215" s="35"/>
      <c r="I3215" s="44">
        <v>1.27</v>
      </c>
      <c r="J3215" s="16" t="s">
        <v>130</v>
      </c>
      <c r="N3215" s="136" t="s">
        <v>199</v>
      </c>
      <c r="O3215" s="137">
        <v>379</v>
      </c>
    </row>
    <row r="3216" spans="1:15" ht="15" customHeight="1">
      <c r="A3216" s="15" t="str">
        <f t="shared" si="64"/>
        <v>N</v>
      </c>
      <c r="B3216" s="35"/>
      <c r="C3216" s="38" t="s">
        <v>1386</v>
      </c>
      <c r="D3216" s="38" t="s">
        <v>10705</v>
      </c>
      <c r="E3216" s="38"/>
      <c r="F3216" s="38" t="s">
        <v>10706</v>
      </c>
      <c r="G3216" s="35"/>
      <c r="H3216" s="35"/>
      <c r="I3216" s="44">
        <v>0.02</v>
      </c>
      <c r="J3216" s="16" t="s">
        <v>130</v>
      </c>
      <c r="N3216" s="136" t="s">
        <v>199</v>
      </c>
      <c r="O3216" s="137">
        <v>379</v>
      </c>
    </row>
    <row r="3217" spans="1:15" ht="15" customHeight="1">
      <c r="A3217" s="15" t="str">
        <f t="shared" si="64"/>
        <v>N</v>
      </c>
      <c r="B3217" s="35"/>
      <c r="C3217" s="38" t="s">
        <v>1386</v>
      </c>
      <c r="D3217" s="38" t="s">
        <v>6655</v>
      </c>
      <c r="E3217" s="38"/>
      <c r="F3217" s="38" t="s">
        <v>6656</v>
      </c>
      <c r="G3217" s="35"/>
      <c r="H3217" s="35"/>
      <c r="I3217" s="44">
        <v>1.02</v>
      </c>
      <c r="J3217" s="16" t="s">
        <v>130</v>
      </c>
      <c r="N3217" s="136" t="s">
        <v>199</v>
      </c>
      <c r="O3217" s="137">
        <v>379</v>
      </c>
    </row>
    <row r="3218" spans="1:15" ht="15" customHeight="1">
      <c r="A3218" s="15" t="str">
        <f t="shared" si="64"/>
        <v>N</v>
      </c>
      <c r="B3218" s="35"/>
      <c r="C3218" s="38" t="s">
        <v>1386</v>
      </c>
      <c r="D3218" s="38" t="s">
        <v>6657</v>
      </c>
      <c r="E3218" s="38"/>
      <c r="F3218" s="38" t="s">
        <v>6658</v>
      </c>
      <c r="G3218" s="35"/>
      <c r="H3218" s="35"/>
      <c r="I3218" s="44">
        <v>-4.5999999999999996</v>
      </c>
      <c r="J3218" s="16" t="s">
        <v>130</v>
      </c>
      <c r="N3218" s="136" t="s">
        <v>199</v>
      </c>
      <c r="O3218" s="137">
        <v>379</v>
      </c>
    </row>
    <row r="3219" spans="1:15" ht="15" customHeight="1">
      <c r="A3219" s="15" t="str">
        <f t="shared" si="64"/>
        <v>N</v>
      </c>
      <c r="B3219" s="35"/>
      <c r="C3219" s="38" t="s">
        <v>1386</v>
      </c>
      <c r="D3219" s="38" t="s">
        <v>6659</v>
      </c>
      <c r="E3219" s="38"/>
      <c r="F3219" s="38" t="s">
        <v>6660</v>
      </c>
      <c r="G3219" s="35"/>
      <c r="H3219" s="35"/>
      <c r="I3219" s="44">
        <v>16.91</v>
      </c>
      <c r="J3219" s="16" t="s">
        <v>130</v>
      </c>
      <c r="N3219" s="136" t="s">
        <v>199</v>
      </c>
      <c r="O3219" s="137">
        <v>379</v>
      </c>
    </row>
    <row r="3220" spans="1:15" ht="15" customHeight="1">
      <c r="A3220" s="15" t="str">
        <f t="shared" si="64"/>
        <v>N</v>
      </c>
      <c r="B3220" s="35"/>
      <c r="C3220" s="38" t="s">
        <v>1386</v>
      </c>
      <c r="D3220" s="38" t="s">
        <v>8398</v>
      </c>
      <c r="E3220" s="38"/>
      <c r="F3220" s="38" t="s">
        <v>8399</v>
      </c>
      <c r="G3220" s="35"/>
      <c r="H3220" s="35"/>
      <c r="I3220" s="44">
        <v>-1.69</v>
      </c>
      <c r="J3220" s="16" t="s">
        <v>130</v>
      </c>
      <c r="N3220" s="136" t="s">
        <v>199</v>
      </c>
      <c r="O3220" s="137">
        <v>379</v>
      </c>
    </row>
    <row r="3221" spans="1:15" ht="15" customHeight="1">
      <c r="A3221" s="15" t="str">
        <f t="shared" si="64"/>
        <v>N</v>
      </c>
      <c r="B3221" s="35"/>
      <c r="C3221" s="38" t="s">
        <v>1386</v>
      </c>
      <c r="D3221" s="38" t="s">
        <v>6661</v>
      </c>
      <c r="E3221" s="38"/>
      <c r="F3221" s="38" t="s">
        <v>6662</v>
      </c>
      <c r="G3221" s="35"/>
      <c r="H3221" s="35"/>
      <c r="I3221" s="44">
        <v>-2.0699999999999998</v>
      </c>
      <c r="J3221" s="16" t="s">
        <v>130</v>
      </c>
      <c r="N3221" s="136" t="s">
        <v>199</v>
      </c>
      <c r="O3221" s="137">
        <v>379</v>
      </c>
    </row>
    <row r="3222" spans="1:15" ht="15" customHeight="1">
      <c r="A3222" s="15" t="str">
        <f t="shared" si="64"/>
        <v>N</v>
      </c>
      <c r="B3222" s="35"/>
      <c r="C3222" s="38" t="s">
        <v>1386</v>
      </c>
      <c r="D3222" s="38" t="s">
        <v>6663</v>
      </c>
      <c r="E3222" s="38"/>
      <c r="F3222" s="38" t="s">
        <v>6664</v>
      </c>
      <c r="G3222" s="35"/>
      <c r="H3222" s="35"/>
      <c r="I3222" s="44">
        <v>17.079999999999998</v>
      </c>
      <c r="J3222" s="16" t="s">
        <v>130</v>
      </c>
      <c r="N3222" s="136" t="s">
        <v>199</v>
      </c>
      <c r="O3222" s="137">
        <v>379</v>
      </c>
    </row>
    <row r="3223" spans="1:15" ht="15" customHeight="1">
      <c r="A3223" s="15" t="str">
        <f t="shared" si="64"/>
        <v>N</v>
      </c>
      <c r="B3223" s="35"/>
      <c r="C3223" s="38" t="s">
        <v>1386</v>
      </c>
      <c r="D3223" s="38" t="s">
        <v>6665</v>
      </c>
      <c r="E3223" s="38"/>
      <c r="F3223" s="38" t="s">
        <v>6666</v>
      </c>
      <c r="G3223" s="35"/>
      <c r="H3223" s="35"/>
      <c r="I3223" s="44">
        <v>8.14</v>
      </c>
      <c r="J3223" s="16" t="s">
        <v>130</v>
      </c>
      <c r="N3223" s="136" t="s">
        <v>199</v>
      </c>
      <c r="O3223" s="137">
        <v>379</v>
      </c>
    </row>
    <row r="3224" spans="1:15" ht="15" customHeight="1">
      <c r="A3224" s="15" t="str">
        <f t="shared" si="64"/>
        <v>N</v>
      </c>
      <c r="B3224" s="35"/>
      <c r="C3224" s="38" t="s">
        <v>1386</v>
      </c>
      <c r="D3224" s="38" t="s">
        <v>6667</v>
      </c>
      <c r="E3224" s="38"/>
      <c r="F3224" s="38" t="s">
        <v>6668</v>
      </c>
      <c r="G3224" s="35"/>
      <c r="H3224" s="35"/>
      <c r="I3224" s="44">
        <v>0.75</v>
      </c>
      <c r="J3224" s="16" t="s">
        <v>130</v>
      </c>
      <c r="N3224" s="136" t="s">
        <v>199</v>
      </c>
      <c r="O3224" s="137">
        <v>379</v>
      </c>
    </row>
    <row r="3225" spans="1:15" ht="15" customHeight="1">
      <c r="A3225" s="15" t="str">
        <f t="shared" si="64"/>
        <v>N</v>
      </c>
      <c r="B3225" s="35"/>
      <c r="C3225" s="38" t="s">
        <v>1386</v>
      </c>
      <c r="D3225" s="38" t="s">
        <v>10707</v>
      </c>
      <c r="E3225" s="38"/>
      <c r="F3225" s="38" t="s">
        <v>10708</v>
      </c>
      <c r="G3225" s="35"/>
      <c r="H3225" s="35"/>
      <c r="I3225" s="44">
        <v>-1.39</v>
      </c>
      <c r="J3225" s="16" t="s">
        <v>130</v>
      </c>
      <c r="N3225" s="136" t="s">
        <v>199</v>
      </c>
      <c r="O3225" s="137">
        <v>379</v>
      </c>
    </row>
    <row r="3226" spans="1:15" ht="15" customHeight="1">
      <c r="A3226" s="15" t="str">
        <f t="shared" si="64"/>
        <v>N</v>
      </c>
      <c r="B3226" s="35"/>
      <c r="C3226" s="38"/>
      <c r="D3226" s="38"/>
      <c r="E3226" s="38"/>
      <c r="F3226" s="38"/>
      <c r="G3226" s="35"/>
      <c r="H3226" s="35"/>
      <c r="I3226" s="35"/>
      <c r="J3226" s="16" t="s">
        <v>130</v>
      </c>
      <c r="N3226" s="136" t="s">
        <v>199</v>
      </c>
      <c r="O3226" s="137">
        <v>379</v>
      </c>
    </row>
    <row r="3227" spans="1:15" ht="15" customHeight="1">
      <c r="A3227" s="15">
        <v>315</v>
      </c>
      <c r="B3227" s="38" t="s">
        <v>6669</v>
      </c>
      <c r="C3227" s="35"/>
      <c r="D3227" s="38" t="s">
        <v>6670</v>
      </c>
      <c r="E3227" s="38"/>
      <c r="F3227" s="35"/>
      <c r="G3227" s="35"/>
      <c r="H3227" s="35"/>
      <c r="I3227" s="50">
        <f>SUM(I3228:I4093)</f>
        <v>24252.800000000057</v>
      </c>
      <c r="J3227" s="16" t="s">
        <v>130</v>
      </c>
      <c r="N3227" s="136" t="s">
        <v>200</v>
      </c>
      <c r="O3227" s="137">
        <v>380</v>
      </c>
    </row>
    <row r="3228" spans="1:15" ht="15" customHeight="1">
      <c r="A3228" s="15" t="str">
        <f t="shared" ref="A3228:A3291" si="65">IFERROR((VLOOKUP(J3228,N:O,2,0)),0)</f>
        <v>N</v>
      </c>
      <c r="B3228" s="35"/>
      <c r="C3228" s="38" t="s">
        <v>1386</v>
      </c>
      <c r="D3228" s="38" t="s">
        <v>6671</v>
      </c>
      <c r="E3228" s="38"/>
      <c r="F3228" s="38" t="s">
        <v>6672</v>
      </c>
      <c r="G3228" s="38"/>
      <c r="H3228" s="38"/>
      <c r="I3228" s="44">
        <v>13.28</v>
      </c>
      <c r="J3228" s="16" t="s">
        <v>130</v>
      </c>
      <c r="N3228" s="136" t="s">
        <v>201</v>
      </c>
      <c r="O3228" s="137">
        <v>381</v>
      </c>
    </row>
    <row r="3229" spans="1:15" ht="15" customHeight="1">
      <c r="A3229" s="15" t="str">
        <f t="shared" si="65"/>
        <v>N</v>
      </c>
      <c r="B3229" s="35"/>
      <c r="C3229" s="38" t="s">
        <v>1386</v>
      </c>
      <c r="D3229" s="38" t="s">
        <v>6673</v>
      </c>
      <c r="E3229" s="38"/>
      <c r="F3229" s="38" t="s">
        <v>6674</v>
      </c>
      <c r="G3229" s="38"/>
      <c r="H3229" s="38"/>
      <c r="I3229" s="44">
        <v>5859.98</v>
      </c>
      <c r="J3229" s="16" t="s">
        <v>130</v>
      </c>
      <c r="N3229" s="136" t="s">
        <v>202</v>
      </c>
      <c r="O3229" s="137">
        <v>382</v>
      </c>
    </row>
    <row r="3230" spans="1:15" ht="15" customHeight="1">
      <c r="A3230" s="15" t="str">
        <f t="shared" si="65"/>
        <v>N</v>
      </c>
      <c r="B3230" s="35"/>
      <c r="C3230" s="38" t="s">
        <v>1386</v>
      </c>
      <c r="D3230" s="38" t="s">
        <v>6675</v>
      </c>
      <c r="E3230" s="38"/>
      <c r="F3230" s="38" t="s">
        <v>6167</v>
      </c>
      <c r="G3230" s="38"/>
      <c r="H3230" s="38"/>
      <c r="I3230" s="44">
        <v>1.95</v>
      </c>
      <c r="J3230" s="16" t="s">
        <v>130</v>
      </c>
      <c r="N3230" s="136" t="s">
        <v>203</v>
      </c>
      <c r="O3230" s="137">
        <v>383</v>
      </c>
    </row>
    <row r="3231" spans="1:15" ht="15" customHeight="1">
      <c r="A3231" s="15" t="str">
        <f t="shared" si="65"/>
        <v>N</v>
      </c>
      <c r="B3231" s="35"/>
      <c r="C3231" s="38" t="s">
        <v>1386</v>
      </c>
      <c r="D3231" s="38" t="s">
        <v>6676</v>
      </c>
      <c r="E3231" s="38"/>
      <c r="F3231" s="38" t="s">
        <v>6677</v>
      </c>
      <c r="G3231" s="38"/>
      <c r="H3231" s="38"/>
      <c r="I3231" s="44">
        <v>4.91</v>
      </c>
      <c r="J3231" s="16" t="s">
        <v>130</v>
      </c>
      <c r="N3231" s="136" t="s">
        <v>204</v>
      </c>
      <c r="O3231" s="137">
        <v>384</v>
      </c>
    </row>
    <row r="3232" spans="1:15" ht="15" customHeight="1">
      <c r="A3232" s="15" t="str">
        <f t="shared" si="65"/>
        <v>N</v>
      </c>
      <c r="B3232" s="35"/>
      <c r="C3232" s="38" t="s">
        <v>1386</v>
      </c>
      <c r="D3232" s="38" t="s">
        <v>6678</v>
      </c>
      <c r="E3232" s="38"/>
      <c r="F3232" s="38" t="s">
        <v>6679</v>
      </c>
      <c r="G3232" s="38"/>
      <c r="H3232" s="38"/>
      <c r="I3232" s="44">
        <v>15.12</v>
      </c>
      <c r="J3232" s="16" t="s">
        <v>130</v>
      </c>
      <c r="N3232" s="136" t="s">
        <v>205</v>
      </c>
      <c r="O3232" s="137">
        <v>385</v>
      </c>
    </row>
    <row r="3233" spans="1:15" ht="15" customHeight="1">
      <c r="A3233" s="15" t="str">
        <f t="shared" si="65"/>
        <v>N</v>
      </c>
      <c r="B3233" s="35"/>
      <c r="C3233" s="38" t="s">
        <v>1386</v>
      </c>
      <c r="D3233" s="38" t="s">
        <v>6680</v>
      </c>
      <c r="E3233" s="38"/>
      <c r="F3233" s="38" t="s">
        <v>6681</v>
      </c>
      <c r="G3233" s="38"/>
      <c r="H3233" s="38"/>
      <c r="I3233" s="44">
        <v>148.44</v>
      </c>
      <c r="J3233" s="16" t="s">
        <v>130</v>
      </c>
      <c r="N3233" s="136" t="s">
        <v>206</v>
      </c>
      <c r="O3233" s="137">
        <v>386</v>
      </c>
    </row>
    <row r="3234" spans="1:15" ht="15" customHeight="1">
      <c r="A3234" s="15" t="str">
        <f t="shared" si="65"/>
        <v>N</v>
      </c>
      <c r="B3234" s="35"/>
      <c r="C3234" s="38" t="s">
        <v>1386</v>
      </c>
      <c r="D3234" s="38" t="s">
        <v>6682</v>
      </c>
      <c r="E3234" s="38"/>
      <c r="F3234" s="38" t="s">
        <v>6683</v>
      </c>
      <c r="G3234" s="38"/>
      <c r="H3234" s="38"/>
      <c r="I3234" s="44">
        <v>39.56</v>
      </c>
      <c r="J3234" s="16" t="s">
        <v>130</v>
      </c>
      <c r="N3234" s="136" t="s">
        <v>207</v>
      </c>
      <c r="O3234" s="137">
        <v>387</v>
      </c>
    </row>
    <row r="3235" spans="1:15" ht="15" customHeight="1">
      <c r="A3235" s="15" t="str">
        <f t="shared" si="65"/>
        <v>N</v>
      </c>
      <c r="B3235" s="35"/>
      <c r="C3235" s="38" t="s">
        <v>1386</v>
      </c>
      <c r="D3235" s="38" t="s">
        <v>6684</v>
      </c>
      <c r="E3235" s="38"/>
      <c r="F3235" s="38" t="s">
        <v>6685</v>
      </c>
      <c r="G3235" s="38"/>
      <c r="H3235" s="38"/>
      <c r="I3235" s="44">
        <v>3.81</v>
      </c>
      <c r="J3235" s="16" t="s">
        <v>130</v>
      </c>
      <c r="N3235" s="136" t="s">
        <v>208</v>
      </c>
      <c r="O3235" s="137">
        <v>388</v>
      </c>
    </row>
    <row r="3236" spans="1:15" ht="15" customHeight="1">
      <c r="A3236" s="15" t="str">
        <f t="shared" si="65"/>
        <v>N</v>
      </c>
      <c r="B3236" s="35"/>
      <c r="C3236" s="38" t="s">
        <v>1386</v>
      </c>
      <c r="D3236" s="38" t="s">
        <v>6686</v>
      </c>
      <c r="E3236" s="38"/>
      <c r="F3236" s="38" t="s">
        <v>6687</v>
      </c>
      <c r="G3236" s="38"/>
      <c r="H3236" s="38"/>
      <c r="I3236" s="44">
        <v>29.88</v>
      </c>
      <c r="J3236" s="16" t="s">
        <v>130</v>
      </c>
      <c r="N3236" s="136" t="s">
        <v>209</v>
      </c>
      <c r="O3236" s="137">
        <v>389</v>
      </c>
    </row>
    <row r="3237" spans="1:15" ht="15" customHeight="1">
      <c r="A3237" s="15" t="str">
        <f t="shared" si="65"/>
        <v>N</v>
      </c>
      <c r="B3237" s="35"/>
      <c r="C3237" s="38" t="s">
        <v>1386</v>
      </c>
      <c r="D3237" s="38" t="s">
        <v>6688</v>
      </c>
      <c r="E3237" s="38"/>
      <c r="F3237" s="38" t="s">
        <v>6689</v>
      </c>
      <c r="G3237" s="38"/>
      <c r="H3237" s="38"/>
      <c r="I3237" s="44">
        <v>5.61</v>
      </c>
      <c r="J3237" s="16" t="s">
        <v>130</v>
      </c>
      <c r="N3237" s="136" t="s">
        <v>210</v>
      </c>
      <c r="O3237" s="137">
        <v>390</v>
      </c>
    </row>
    <row r="3238" spans="1:15" ht="15" customHeight="1">
      <c r="A3238" s="15" t="str">
        <f t="shared" si="65"/>
        <v>N</v>
      </c>
      <c r="B3238" s="35"/>
      <c r="C3238" s="38" t="s">
        <v>1386</v>
      </c>
      <c r="D3238" s="38" t="s">
        <v>6690</v>
      </c>
      <c r="E3238" s="38"/>
      <c r="F3238" s="38" t="s">
        <v>6691</v>
      </c>
      <c r="G3238" s="38"/>
      <c r="H3238" s="38"/>
      <c r="I3238" s="44">
        <v>10.94</v>
      </c>
      <c r="J3238" s="16" t="s">
        <v>130</v>
      </c>
      <c r="N3238" s="136" t="s">
        <v>211</v>
      </c>
      <c r="O3238" s="137">
        <v>391</v>
      </c>
    </row>
    <row r="3239" spans="1:15" ht="15" customHeight="1">
      <c r="A3239" s="15" t="str">
        <f t="shared" si="65"/>
        <v>N</v>
      </c>
      <c r="B3239" s="35"/>
      <c r="C3239" s="38" t="s">
        <v>1386</v>
      </c>
      <c r="D3239" s="38" t="s">
        <v>6692</v>
      </c>
      <c r="E3239" s="38"/>
      <c r="F3239" s="38" t="s">
        <v>6693</v>
      </c>
      <c r="G3239" s="38"/>
      <c r="H3239" s="38"/>
      <c r="I3239" s="44">
        <v>57.52</v>
      </c>
      <c r="J3239" s="16" t="s">
        <v>130</v>
      </c>
      <c r="N3239" s="136" t="s">
        <v>212</v>
      </c>
      <c r="O3239" s="137">
        <v>392</v>
      </c>
    </row>
    <row r="3240" spans="1:15" ht="15" customHeight="1">
      <c r="A3240" s="15" t="str">
        <f t="shared" si="65"/>
        <v>N</v>
      </c>
      <c r="B3240" s="35"/>
      <c r="C3240" s="38" t="s">
        <v>1386</v>
      </c>
      <c r="D3240" s="38" t="s">
        <v>6694</v>
      </c>
      <c r="E3240" s="38"/>
      <c r="F3240" s="38" t="s">
        <v>6695</v>
      </c>
      <c r="G3240" s="38"/>
      <c r="H3240" s="38"/>
      <c r="I3240" s="44">
        <v>2.73</v>
      </c>
      <c r="J3240" s="16" t="s">
        <v>130</v>
      </c>
      <c r="N3240" s="136" t="s">
        <v>213</v>
      </c>
      <c r="O3240" s="137">
        <v>393</v>
      </c>
    </row>
    <row r="3241" spans="1:15" ht="15" customHeight="1">
      <c r="A3241" s="15" t="str">
        <f t="shared" si="65"/>
        <v>N</v>
      </c>
      <c r="B3241" s="35"/>
      <c r="C3241" s="38" t="s">
        <v>1386</v>
      </c>
      <c r="D3241" s="38" t="s">
        <v>6696</v>
      </c>
      <c r="E3241" s="38"/>
      <c r="F3241" s="38" t="s">
        <v>6697</v>
      </c>
      <c r="G3241" s="38"/>
      <c r="H3241" s="38"/>
      <c r="I3241" s="44">
        <v>1.68</v>
      </c>
      <c r="J3241" s="16" t="s">
        <v>130</v>
      </c>
      <c r="N3241" s="136" t="s">
        <v>214</v>
      </c>
      <c r="O3241" s="137">
        <v>394</v>
      </c>
    </row>
    <row r="3242" spans="1:15" ht="15" customHeight="1">
      <c r="A3242" s="15" t="str">
        <f t="shared" si="65"/>
        <v>N</v>
      </c>
      <c r="B3242" s="35"/>
      <c r="C3242" s="38" t="s">
        <v>1386</v>
      </c>
      <c r="D3242" s="38" t="s">
        <v>6698</v>
      </c>
      <c r="E3242" s="38"/>
      <c r="F3242" s="38" t="s">
        <v>6699</v>
      </c>
      <c r="G3242" s="38"/>
      <c r="H3242" s="38"/>
      <c r="I3242" s="44">
        <v>9.66</v>
      </c>
      <c r="J3242" s="16" t="s">
        <v>130</v>
      </c>
      <c r="N3242" s="136" t="s">
        <v>215</v>
      </c>
      <c r="O3242" s="137">
        <v>395</v>
      </c>
    </row>
    <row r="3243" spans="1:15" ht="15" customHeight="1">
      <c r="A3243" s="15" t="str">
        <f t="shared" si="65"/>
        <v>N</v>
      </c>
      <c r="B3243" s="35"/>
      <c r="C3243" s="38" t="s">
        <v>1386</v>
      </c>
      <c r="D3243" s="38" t="s">
        <v>6700</v>
      </c>
      <c r="E3243" s="38"/>
      <c r="F3243" s="38" t="s">
        <v>6701</v>
      </c>
      <c r="G3243" s="38"/>
      <c r="H3243" s="38"/>
      <c r="I3243" s="44">
        <v>75.510000000000005</v>
      </c>
      <c r="J3243" s="16" t="s">
        <v>130</v>
      </c>
      <c r="N3243" s="136" t="s">
        <v>216</v>
      </c>
      <c r="O3243" s="137">
        <v>396</v>
      </c>
    </row>
    <row r="3244" spans="1:15" ht="15" customHeight="1">
      <c r="A3244" s="15" t="str">
        <f t="shared" si="65"/>
        <v>N</v>
      </c>
      <c r="B3244" s="35"/>
      <c r="C3244" s="38" t="s">
        <v>1386</v>
      </c>
      <c r="D3244" s="38" t="s">
        <v>6702</v>
      </c>
      <c r="E3244" s="38"/>
      <c r="F3244" s="38" t="s">
        <v>6703</v>
      </c>
      <c r="G3244" s="38"/>
      <c r="H3244" s="38"/>
      <c r="I3244" s="44">
        <v>1.68</v>
      </c>
      <c r="J3244" s="16" t="s">
        <v>130</v>
      </c>
      <c r="N3244" s="136" t="s">
        <v>217</v>
      </c>
      <c r="O3244" s="137">
        <v>397</v>
      </c>
    </row>
    <row r="3245" spans="1:15" ht="15" customHeight="1">
      <c r="A3245" s="15" t="str">
        <f t="shared" si="65"/>
        <v>N</v>
      </c>
      <c r="B3245" s="35"/>
      <c r="C3245" s="38" t="s">
        <v>1386</v>
      </c>
      <c r="D3245" s="38" t="s">
        <v>6704</v>
      </c>
      <c r="E3245" s="38"/>
      <c r="F3245" s="38" t="s">
        <v>6705</v>
      </c>
      <c r="G3245" s="38"/>
      <c r="H3245" s="38"/>
      <c r="I3245" s="44">
        <v>5.28</v>
      </c>
      <c r="J3245" s="16" t="s">
        <v>130</v>
      </c>
      <c r="N3245" s="136" t="s">
        <v>218</v>
      </c>
      <c r="O3245" s="137">
        <v>398</v>
      </c>
    </row>
    <row r="3246" spans="1:15" ht="15" customHeight="1">
      <c r="A3246" s="15" t="str">
        <f t="shared" si="65"/>
        <v>N</v>
      </c>
      <c r="B3246" s="35"/>
      <c r="C3246" s="38" t="s">
        <v>1386</v>
      </c>
      <c r="D3246" s="38" t="s">
        <v>6706</v>
      </c>
      <c r="E3246" s="38"/>
      <c r="F3246" s="38" t="s">
        <v>6707</v>
      </c>
      <c r="G3246" s="38"/>
      <c r="H3246" s="38"/>
      <c r="I3246" s="44">
        <v>26.88</v>
      </c>
      <c r="J3246" s="16" t="s">
        <v>130</v>
      </c>
      <c r="N3246" s="136" t="s">
        <v>219</v>
      </c>
      <c r="O3246" s="137">
        <v>399</v>
      </c>
    </row>
    <row r="3247" spans="1:15" ht="15" customHeight="1">
      <c r="A3247" s="15" t="str">
        <f t="shared" si="65"/>
        <v>N</v>
      </c>
      <c r="B3247" s="35"/>
      <c r="C3247" s="38" t="s">
        <v>1386</v>
      </c>
      <c r="D3247" s="38" t="s">
        <v>6708</v>
      </c>
      <c r="E3247" s="38"/>
      <c r="F3247" s="38" t="s">
        <v>6709</v>
      </c>
      <c r="G3247" s="38"/>
      <c r="H3247" s="38"/>
      <c r="I3247" s="44">
        <v>1.72</v>
      </c>
      <c r="J3247" s="16" t="s">
        <v>130</v>
      </c>
      <c r="N3247" s="136" t="s">
        <v>220</v>
      </c>
      <c r="O3247" s="137">
        <v>400</v>
      </c>
    </row>
    <row r="3248" spans="1:15" ht="15" customHeight="1">
      <c r="A3248" s="15" t="str">
        <f t="shared" si="65"/>
        <v>N</v>
      </c>
      <c r="B3248" s="35"/>
      <c r="C3248" s="38" t="s">
        <v>1386</v>
      </c>
      <c r="D3248" s="38" t="s">
        <v>6710</v>
      </c>
      <c r="E3248" s="38"/>
      <c r="F3248" s="38" t="s">
        <v>6711</v>
      </c>
      <c r="G3248" s="38"/>
      <c r="H3248" s="38"/>
      <c r="I3248" s="44">
        <v>26.39</v>
      </c>
      <c r="J3248" s="16" t="s">
        <v>130</v>
      </c>
      <c r="N3248" s="136" t="s">
        <v>221</v>
      </c>
      <c r="O3248" s="137">
        <v>401</v>
      </c>
    </row>
    <row r="3249" spans="1:15" ht="15" customHeight="1">
      <c r="A3249" s="15" t="str">
        <f t="shared" si="65"/>
        <v>N</v>
      </c>
      <c r="B3249" s="35"/>
      <c r="C3249" s="38" t="s">
        <v>1386</v>
      </c>
      <c r="D3249" s="38" t="s">
        <v>6712</v>
      </c>
      <c r="E3249" s="38"/>
      <c r="F3249" s="38" t="s">
        <v>6713</v>
      </c>
      <c r="G3249" s="38"/>
      <c r="H3249" s="38"/>
      <c r="I3249" s="44">
        <v>7.94</v>
      </c>
      <c r="J3249" s="16" t="s">
        <v>130</v>
      </c>
      <c r="N3249" s="136" t="s">
        <v>222</v>
      </c>
      <c r="O3249" s="137">
        <v>402</v>
      </c>
    </row>
    <row r="3250" spans="1:15" ht="15" customHeight="1">
      <c r="A3250" s="15" t="str">
        <f t="shared" si="65"/>
        <v>N</v>
      </c>
      <c r="B3250" s="35"/>
      <c r="C3250" s="38" t="s">
        <v>1386</v>
      </c>
      <c r="D3250" s="38" t="s">
        <v>6714</v>
      </c>
      <c r="E3250" s="38"/>
      <c r="F3250" s="38" t="s">
        <v>6715</v>
      </c>
      <c r="G3250" s="38"/>
      <c r="H3250" s="38"/>
      <c r="I3250" s="44">
        <v>5.72</v>
      </c>
      <c r="J3250" s="16" t="s">
        <v>130</v>
      </c>
      <c r="N3250" s="136" t="s">
        <v>223</v>
      </c>
      <c r="O3250" s="137">
        <v>403</v>
      </c>
    </row>
    <row r="3251" spans="1:15" ht="15" customHeight="1">
      <c r="A3251" s="15" t="str">
        <f t="shared" si="65"/>
        <v>N</v>
      </c>
      <c r="B3251" s="35"/>
      <c r="C3251" s="38" t="s">
        <v>1386</v>
      </c>
      <c r="D3251" s="38" t="s">
        <v>6716</v>
      </c>
      <c r="E3251" s="38"/>
      <c r="F3251" s="38" t="s">
        <v>6717</v>
      </c>
      <c r="G3251" s="38"/>
      <c r="H3251" s="38"/>
      <c r="I3251" s="44">
        <v>1.96</v>
      </c>
      <c r="J3251" s="16" t="s">
        <v>130</v>
      </c>
      <c r="N3251" s="136" t="s">
        <v>224</v>
      </c>
      <c r="O3251" s="137">
        <v>404</v>
      </c>
    </row>
    <row r="3252" spans="1:15" ht="15" customHeight="1">
      <c r="A3252" s="15" t="str">
        <f t="shared" si="65"/>
        <v>N</v>
      </c>
      <c r="B3252" s="35"/>
      <c r="C3252" s="38" t="s">
        <v>1386</v>
      </c>
      <c r="D3252" s="38" t="s">
        <v>6718</v>
      </c>
      <c r="E3252" s="38"/>
      <c r="F3252" s="38" t="s">
        <v>6719</v>
      </c>
      <c r="G3252" s="38"/>
      <c r="H3252" s="38"/>
      <c r="I3252" s="44">
        <v>5.04</v>
      </c>
      <c r="J3252" s="16" t="s">
        <v>130</v>
      </c>
      <c r="N3252" s="136" t="s">
        <v>221</v>
      </c>
      <c r="O3252" s="137">
        <v>405</v>
      </c>
    </row>
    <row r="3253" spans="1:15" ht="15" customHeight="1">
      <c r="A3253" s="15" t="str">
        <f t="shared" si="65"/>
        <v>N</v>
      </c>
      <c r="B3253" s="35"/>
      <c r="C3253" s="38" t="s">
        <v>1386</v>
      </c>
      <c r="D3253" s="38" t="s">
        <v>6720</v>
      </c>
      <c r="E3253" s="38"/>
      <c r="F3253" s="38" t="s">
        <v>6721</v>
      </c>
      <c r="G3253" s="38"/>
      <c r="H3253" s="38"/>
      <c r="I3253" s="44">
        <v>18.59</v>
      </c>
      <c r="J3253" s="16" t="s">
        <v>130</v>
      </c>
      <c r="N3253" s="136" t="s">
        <v>222</v>
      </c>
      <c r="O3253" s="137">
        <v>406</v>
      </c>
    </row>
    <row r="3254" spans="1:15" ht="15" customHeight="1">
      <c r="A3254" s="15" t="str">
        <f t="shared" si="65"/>
        <v>N</v>
      </c>
      <c r="B3254" s="35"/>
      <c r="C3254" s="38" t="s">
        <v>1386</v>
      </c>
      <c r="D3254" s="38" t="s">
        <v>6722</v>
      </c>
      <c r="E3254" s="38"/>
      <c r="F3254" s="38" t="s">
        <v>6723</v>
      </c>
      <c r="G3254" s="38"/>
      <c r="H3254" s="38"/>
      <c r="I3254" s="44">
        <v>5.04</v>
      </c>
      <c r="J3254" s="16" t="s">
        <v>130</v>
      </c>
      <c r="N3254" s="136" t="s">
        <v>225</v>
      </c>
      <c r="O3254" s="137">
        <v>407</v>
      </c>
    </row>
    <row r="3255" spans="1:15" ht="15" customHeight="1">
      <c r="A3255" s="15" t="str">
        <f t="shared" si="65"/>
        <v>N</v>
      </c>
      <c r="B3255" s="35"/>
      <c r="C3255" s="38" t="s">
        <v>1386</v>
      </c>
      <c r="D3255" s="38" t="s">
        <v>6724</v>
      </c>
      <c r="E3255" s="38"/>
      <c r="F3255" s="38" t="s">
        <v>6725</v>
      </c>
      <c r="G3255" s="38"/>
      <c r="H3255" s="38"/>
      <c r="I3255" s="44">
        <v>15.43</v>
      </c>
      <c r="J3255" s="16" t="s">
        <v>130</v>
      </c>
      <c r="N3255" s="136" t="s">
        <v>226</v>
      </c>
      <c r="O3255" s="137">
        <v>408</v>
      </c>
    </row>
    <row r="3256" spans="1:15" ht="15" customHeight="1">
      <c r="A3256" s="15" t="str">
        <f t="shared" si="65"/>
        <v>N</v>
      </c>
      <c r="B3256" s="35"/>
      <c r="C3256" s="38" t="s">
        <v>1386</v>
      </c>
      <c r="D3256" s="38" t="s">
        <v>6726</v>
      </c>
      <c r="E3256" s="38"/>
      <c r="F3256" s="38" t="s">
        <v>6727</v>
      </c>
      <c r="G3256" s="38"/>
      <c r="H3256" s="38"/>
      <c r="I3256" s="44">
        <v>3.56</v>
      </c>
      <c r="J3256" s="16" t="s">
        <v>130</v>
      </c>
      <c r="N3256" s="136" t="s">
        <v>227</v>
      </c>
      <c r="O3256" s="137">
        <v>409</v>
      </c>
    </row>
    <row r="3257" spans="1:15" ht="15" customHeight="1">
      <c r="A3257" s="15" t="str">
        <f t="shared" si="65"/>
        <v>N</v>
      </c>
      <c r="B3257" s="35"/>
      <c r="C3257" s="38" t="s">
        <v>1386</v>
      </c>
      <c r="D3257" s="38" t="s">
        <v>6728</v>
      </c>
      <c r="E3257" s="38"/>
      <c r="F3257" s="38" t="s">
        <v>6729</v>
      </c>
      <c r="G3257" s="38"/>
      <c r="H3257" s="38"/>
      <c r="I3257" s="44">
        <v>29.86</v>
      </c>
      <c r="J3257" s="16" t="s">
        <v>130</v>
      </c>
      <c r="N3257" s="136" t="s">
        <v>228</v>
      </c>
      <c r="O3257" s="137">
        <v>410</v>
      </c>
    </row>
    <row r="3258" spans="1:15" ht="15" customHeight="1">
      <c r="A3258" s="15" t="str">
        <f t="shared" si="65"/>
        <v>N</v>
      </c>
      <c r="B3258" s="35"/>
      <c r="C3258" s="38" t="s">
        <v>1386</v>
      </c>
      <c r="D3258" s="38" t="s">
        <v>10709</v>
      </c>
      <c r="E3258" s="38"/>
      <c r="F3258" s="38" t="s">
        <v>10710</v>
      </c>
      <c r="G3258" s="38"/>
      <c r="H3258" s="38"/>
      <c r="I3258" s="44">
        <v>1.7</v>
      </c>
      <c r="J3258" s="16" t="s">
        <v>130</v>
      </c>
      <c r="N3258" s="136" t="s">
        <v>229</v>
      </c>
      <c r="O3258" s="137">
        <v>411</v>
      </c>
    </row>
    <row r="3259" spans="1:15" ht="15" customHeight="1">
      <c r="A3259" s="15" t="str">
        <f t="shared" si="65"/>
        <v>N</v>
      </c>
      <c r="B3259" s="35"/>
      <c r="C3259" s="38" t="s">
        <v>1386</v>
      </c>
      <c r="D3259" s="38" t="s">
        <v>6730</v>
      </c>
      <c r="E3259" s="38"/>
      <c r="F3259" s="38" t="s">
        <v>6731</v>
      </c>
      <c r="G3259" s="38"/>
      <c r="H3259" s="38"/>
      <c r="I3259" s="44">
        <v>23.86</v>
      </c>
      <c r="J3259" s="16" t="s">
        <v>130</v>
      </c>
      <c r="N3259" s="136" t="s">
        <v>230</v>
      </c>
      <c r="O3259" s="137">
        <v>412</v>
      </c>
    </row>
    <row r="3260" spans="1:15" ht="15" customHeight="1">
      <c r="A3260" s="15" t="str">
        <f t="shared" si="65"/>
        <v>N</v>
      </c>
      <c r="B3260" s="35"/>
      <c r="C3260" s="38" t="s">
        <v>1386</v>
      </c>
      <c r="D3260" s="38" t="s">
        <v>6732</v>
      </c>
      <c r="E3260" s="38"/>
      <c r="F3260" s="38" t="s">
        <v>6733</v>
      </c>
      <c r="G3260" s="38"/>
      <c r="H3260" s="38"/>
      <c r="I3260" s="44">
        <v>35.28</v>
      </c>
      <c r="J3260" s="16" t="s">
        <v>130</v>
      </c>
      <c r="N3260" s="136" t="s">
        <v>231</v>
      </c>
      <c r="O3260" s="137">
        <v>413</v>
      </c>
    </row>
    <row r="3261" spans="1:15" ht="15" customHeight="1">
      <c r="A3261" s="15" t="str">
        <f t="shared" si="65"/>
        <v>N</v>
      </c>
      <c r="B3261" s="35"/>
      <c r="C3261" s="38" t="s">
        <v>1386</v>
      </c>
      <c r="D3261" s="38" t="s">
        <v>6734</v>
      </c>
      <c r="E3261" s="38"/>
      <c r="F3261" s="38" t="s">
        <v>6735</v>
      </c>
      <c r="G3261" s="38"/>
      <c r="H3261" s="38"/>
      <c r="I3261" s="44">
        <v>0.1</v>
      </c>
      <c r="J3261" s="16" t="s">
        <v>130</v>
      </c>
      <c r="N3261" s="136" t="s">
        <v>232</v>
      </c>
      <c r="O3261" s="137">
        <v>414</v>
      </c>
    </row>
    <row r="3262" spans="1:15" ht="15" customHeight="1">
      <c r="A3262" s="15" t="str">
        <f t="shared" si="65"/>
        <v>N</v>
      </c>
      <c r="B3262" s="35"/>
      <c r="C3262" s="38" t="s">
        <v>1386</v>
      </c>
      <c r="D3262" s="38" t="s">
        <v>6736</v>
      </c>
      <c r="E3262" s="38"/>
      <c r="F3262" s="38" t="s">
        <v>6737</v>
      </c>
      <c r="G3262" s="38"/>
      <c r="H3262" s="38"/>
      <c r="I3262" s="44">
        <v>4.32</v>
      </c>
      <c r="J3262" s="16" t="s">
        <v>130</v>
      </c>
      <c r="N3262" s="136" t="s">
        <v>231</v>
      </c>
      <c r="O3262" s="137">
        <v>415</v>
      </c>
    </row>
    <row r="3263" spans="1:15" ht="15" customHeight="1">
      <c r="A3263" s="15" t="str">
        <f t="shared" si="65"/>
        <v>N</v>
      </c>
      <c r="B3263" s="35"/>
      <c r="C3263" s="38" t="s">
        <v>1386</v>
      </c>
      <c r="D3263" s="38" t="s">
        <v>6738</v>
      </c>
      <c r="E3263" s="38"/>
      <c r="F3263" s="38" t="s">
        <v>6739</v>
      </c>
      <c r="G3263" s="38"/>
      <c r="H3263" s="38"/>
      <c r="I3263" s="44">
        <v>5.04</v>
      </c>
      <c r="J3263" s="16" t="s">
        <v>130</v>
      </c>
      <c r="N3263" s="136" t="s">
        <v>233</v>
      </c>
      <c r="O3263" s="137">
        <v>416</v>
      </c>
    </row>
    <row r="3264" spans="1:15" ht="15" customHeight="1">
      <c r="A3264" s="15" t="str">
        <f t="shared" si="65"/>
        <v>N</v>
      </c>
      <c r="B3264" s="35"/>
      <c r="C3264" s="38" t="s">
        <v>1386</v>
      </c>
      <c r="D3264" s="38" t="s">
        <v>6740</v>
      </c>
      <c r="E3264" s="38"/>
      <c r="F3264" s="38" t="s">
        <v>6741</v>
      </c>
      <c r="G3264" s="38"/>
      <c r="H3264" s="38"/>
      <c r="I3264" s="44">
        <v>5.04</v>
      </c>
      <c r="J3264" s="16" t="s">
        <v>130</v>
      </c>
      <c r="N3264" s="136" t="s">
        <v>231</v>
      </c>
      <c r="O3264" s="137">
        <v>417</v>
      </c>
    </row>
    <row r="3265" spans="1:15" ht="15" customHeight="1">
      <c r="A3265" s="15" t="str">
        <f t="shared" si="65"/>
        <v>N</v>
      </c>
      <c r="B3265" s="35"/>
      <c r="C3265" s="38" t="s">
        <v>1386</v>
      </c>
      <c r="D3265" s="38" t="s">
        <v>6742</v>
      </c>
      <c r="E3265" s="38"/>
      <c r="F3265" s="38" t="s">
        <v>6743</v>
      </c>
      <c r="G3265" s="38"/>
      <c r="H3265" s="38"/>
      <c r="I3265" s="44">
        <v>8.31</v>
      </c>
      <c r="J3265" s="16" t="s">
        <v>130</v>
      </c>
      <c r="N3265" s="136" t="s">
        <v>234</v>
      </c>
      <c r="O3265" s="137">
        <v>418</v>
      </c>
    </row>
    <row r="3266" spans="1:15" ht="15" customHeight="1">
      <c r="A3266" s="15" t="str">
        <f t="shared" si="65"/>
        <v>N</v>
      </c>
      <c r="B3266" s="35"/>
      <c r="C3266" s="38" t="s">
        <v>1386</v>
      </c>
      <c r="D3266" s="38" t="s">
        <v>6744</v>
      </c>
      <c r="E3266" s="38"/>
      <c r="F3266" s="38" t="s">
        <v>6745</v>
      </c>
      <c r="G3266" s="38"/>
      <c r="H3266" s="38"/>
      <c r="I3266" s="44">
        <v>5.98</v>
      </c>
      <c r="J3266" s="16" t="s">
        <v>130</v>
      </c>
      <c r="N3266" s="136" t="s">
        <v>235</v>
      </c>
      <c r="O3266" s="137">
        <v>419</v>
      </c>
    </row>
    <row r="3267" spans="1:15" ht="15" customHeight="1">
      <c r="A3267" s="15" t="str">
        <f t="shared" si="65"/>
        <v>N</v>
      </c>
      <c r="B3267" s="35"/>
      <c r="C3267" s="38" t="s">
        <v>1386</v>
      </c>
      <c r="D3267" s="38" t="s">
        <v>6746</v>
      </c>
      <c r="E3267" s="38"/>
      <c r="F3267" s="38" t="s">
        <v>6747</v>
      </c>
      <c r="G3267" s="38"/>
      <c r="H3267" s="38"/>
      <c r="I3267" s="44">
        <v>1.68</v>
      </c>
      <c r="J3267" s="16" t="s">
        <v>130</v>
      </c>
      <c r="N3267" s="136" t="s">
        <v>236</v>
      </c>
      <c r="O3267" s="137">
        <v>420</v>
      </c>
    </row>
    <row r="3268" spans="1:15" ht="15" customHeight="1">
      <c r="A3268" s="15" t="str">
        <f t="shared" si="65"/>
        <v>N</v>
      </c>
      <c r="B3268" s="35"/>
      <c r="C3268" s="38" t="s">
        <v>1386</v>
      </c>
      <c r="D3268" s="38" t="s">
        <v>6748</v>
      </c>
      <c r="E3268" s="38"/>
      <c r="F3268" s="38" t="s">
        <v>6749</v>
      </c>
      <c r="G3268" s="38"/>
      <c r="H3268" s="38"/>
      <c r="I3268" s="44">
        <v>3.47</v>
      </c>
      <c r="J3268" s="16" t="s">
        <v>130</v>
      </c>
      <c r="N3268" s="136" t="s">
        <v>237</v>
      </c>
      <c r="O3268" s="137">
        <v>421</v>
      </c>
    </row>
    <row r="3269" spans="1:15" ht="15" customHeight="1">
      <c r="A3269" s="15" t="str">
        <f t="shared" si="65"/>
        <v>N</v>
      </c>
      <c r="B3269" s="35"/>
      <c r="C3269" s="38" t="s">
        <v>1386</v>
      </c>
      <c r="D3269" s="38" t="s">
        <v>6750</v>
      </c>
      <c r="E3269" s="38"/>
      <c r="F3269" s="38" t="s">
        <v>6751</v>
      </c>
      <c r="G3269" s="38"/>
      <c r="H3269" s="38"/>
      <c r="I3269" s="44">
        <v>4.8899999999999997</v>
      </c>
      <c r="J3269" s="16" t="s">
        <v>130</v>
      </c>
      <c r="N3269" s="136" t="s">
        <v>238</v>
      </c>
      <c r="O3269" s="137">
        <v>423</v>
      </c>
    </row>
    <row r="3270" spans="1:15" ht="15" customHeight="1">
      <c r="A3270" s="15" t="str">
        <f t="shared" si="65"/>
        <v>N</v>
      </c>
      <c r="B3270" s="35"/>
      <c r="C3270" s="38" t="s">
        <v>1386</v>
      </c>
      <c r="D3270" s="38" t="s">
        <v>6752</v>
      </c>
      <c r="E3270" s="38"/>
      <c r="F3270" s="38" t="s">
        <v>6753</v>
      </c>
      <c r="G3270" s="38"/>
      <c r="H3270" s="38"/>
      <c r="I3270" s="44">
        <v>68.39</v>
      </c>
      <c r="J3270" s="16" t="s">
        <v>130</v>
      </c>
      <c r="N3270" s="136" t="s">
        <v>239</v>
      </c>
      <c r="O3270" s="137">
        <v>424</v>
      </c>
    </row>
    <row r="3271" spans="1:15" ht="15" customHeight="1">
      <c r="A3271" s="15" t="str">
        <f t="shared" si="65"/>
        <v>N</v>
      </c>
      <c r="B3271" s="35"/>
      <c r="C3271" s="38" t="s">
        <v>1386</v>
      </c>
      <c r="D3271" s="38" t="s">
        <v>6754</v>
      </c>
      <c r="E3271" s="38"/>
      <c r="F3271" s="38" t="s">
        <v>6755</v>
      </c>
      <c r="G3271" s="38"/>
      <c r="H3271" s="38"/>
      <c r="I3271" s="44">
        <v>6.29</v>
      </c>
      <c r="J3271" s="16" t="s">
        <v>130</v>
      </c>
      <c r="N3271" s="138" t="s">
        <v>586</v>
      </c>
      <c r="O3271" s="139">
        <v>425</v>
      </c>
    </row>
    <row r="3272" spans="1:15" ht="15" customHeight="1">
      <c r="A3272" s="15" t="str">
        <f t="shared" si="65"/>
        <v>N</v>
      </c>
      <c r="B3272" s="35"/>
      <c r="C3272" s="38" t="s">
        <v>1386</v>
      </c>
      <c r="D3272" s="38" t="s">
        <v>6756</v>
      </c>
      <c r="E3272" s="38"/>
      <c r="F3272" s="38" t="s">
        <v>6757</v>
      </c>
      <c r="G3272" s="38"/>
      <c r="H3272" s="38"/>
      <c r="I3272" s="44">
        <v>40.19</v>
      </c>
      <c r="J3272" s="16" t="s">
        <v>130</v>
      </c>
      <c r="N3272" s="136" t="s">
        <v>240</v>
      </c>
      <c r="O3272" s="137">
        <v>426</v>
      </c>
    </row>
    <row r="3273" spans="1:15" ht="15" customHeight="1">
      <c r="A3273" s="15" t="str">
        <f t="shared" si="65"/>
        <v>N</v>
      </c>
      <c r="B3273" s="35"/>
      <c r="C3273" s="38" t="s">
        <v>1386</v>
      </c>
      <c r="D3273" s="38" t="s">
        <v>6758</v>
      </c>
      <c r="E3273" s="38"/>
      <c r="F3273" s="38" t="s">
        <v>6759</v>
      </c>
      <c r="G3273" s="38"/>
      <c r="H3273" s="38"/>
      <c r="I3273" s="44">
        <v>20.29</v>
      </c>
      <c r="J3273" s="16" t="s">
        <v>130</v>
      </c>
      <c r="N3273" s="136" t="s">
        <v>241</v>
      </c>
      <c r="O3273" s="137">
        <v>427</v>
      </c>
    </row>
    <row r="3274" spans="1:15" ht="15" customHeight="1">
      <c r="A3274" s="15" t="str">
        <f t="shared" si="65"/>
        <v>N</v>
      </c>
      <c r="B3274" s="35"/>
      <c r="C3274" s="38" t="s">
        <v>1386</v>
      </c>
      <c r="D3274" s="38" t="s">
        <v>6760</v>
      </c>
      <c r="E3274" s="38"/>
      <c r="F3274" s="38" t="s">
        <v>6761</v>
      </c>
      <c r="G3274" s="38"/>
      <c r="H3274" s="38"/>
      <c r="I3274" s="44">
        <v>12.87</v>
      </c>
      <c r="J3274" s="16" t="s">
        <v>130</v>
      </c>
      <c r="N3274" s="138" t="s">
        <v>587</v>
      </c>
      <c r="O3274" s="137">
        <v>428</v>
      </c>
    </row>
    <row r="3275" spans="1:15" ht="15" customHeight="1">
      <c r="A3275" s="15" t="str">
        <f t="shared" si="65"/>
        <v>N</v>
      </c>
      <c r="B3275" s="35"/>
      <c r="C3275" s="38" t="s">
        <v>1386</v>
      </c>
      <c r="D3275" s="38" t="s">
        <v>6762</v>
      </c>
      <c r="E3275" s="38"/>
      <c r="F3275" s="38" t="s">
        <v>6763</v>
      </c>
      <c r="G3275" s="38"/>
      <c r="H3275" s="38"/>
      <c r="I3275" s="44">
        <v>15.87</v>
      </c>
      <c r="J3275" s="16" t="s">
        <v>130</v>
      </c>
      <c r="N3275" s="136" t="s">
        <v>242</v>
      </c>
      <c r="O3275" s="137">
        <v>429</v>
      </c>
    </row>
    <row r="3276" spans="1:15" ht="15" customHeight="1">
      <c r="A3276" s="15" t="str">
        <f t="shared" si="65"/>
        <v>N</v>
      </c>
      <c r="B3276" s="35"/>
      <c r="C3276" s="38" t="s">
        <v>1386</v>
      </c>
      <c r="D3276" s="38" t="s">
        <v>6764</v>
      </c>
      <c r="E3276" s="38"/>
      <c r="F3276" s="38" t="s">
        <v>6765</v>
      </c>
      <c r="G3276" s="38"/>
      <c r="H3276" s="38"/>
      <c r="I3276" s="44">
        <v>12.62</v>
      </c>
      <c r="J3276" s="16" t="s">
        <v>130</v>
      </c>
      <c r="N3276" s="136" t="s">
        <v>243</v>
      </c>
      <c r="O3276" s="137">
        <v>430</v>
      </c>
    </row>
    <row r="3277" spans="1:15" ht="15" customHeight="1">
      <c r="A3277" s="15" t="str">
        <f t="shared" si="65"/>
        <v>N</v>
      </c>
      <c r="B3277" s="35"/>
      <c r="C3277" s="38" t="s">
        <v>1386</v>
      </c>
      <c r="D3277" s="38" t="s">
        <v>10711</v>
      </c>
      <c r="E3277" s="38"/>
      <c r="F3277" s="38" t="s">
        <v>10712</v>
      </c>
      <c r="G3277" s="38"/>
      <c r="H3277" s="38"/>
      <c r="I3277" s="44">
        <v>16.8</v>
      </c>
      <c r="J3277" s="16" t="s">
        <v>130</v>
      </c>
      <c r="N3277" s="138" t="s">
        <v>588</v>
      </c>
      <c r="O3277" s="137">
        <v>431</v>
      </c>
    </row>
    <row r="3278" spans="1:15" ht="15" customHeight="1">
      <c r="A3278" s="15" t="str">
        <f t="shared" si="65"/>
        <v>N</v>
      </c>
      <c r="B3278" s="35"/>
      <c r="C3278" s="38" t="s">
        <v>1386</v>
      </c>
      <c r="D3278" s="38" t="s">
        <v>6766</v>
      </c>
      <c r="E3278" s="38"/>
      <c r="F3278" s="38" t="s">
        <v>6767</v>
      </c>
      <c r="G3278" s="38"/>
      <c r="H3278" s="38"/>
      <c r="I3278" s="44">
        <v>12.91</v>
      </c>
      <c r="J3278" s="16" t="s">
        <v>130</v>
      </c>
      <c r="N3278" s="136" t="s">
        <v>244</v>
      </c>
      <c r="O3278" s="137">
        <v>432</v>
      </c>
    </row>
    <row r="3279" spans="1:15" ht="15" customHeight="1">
      <c r="A3279" s="15" t="str">
        <f t="shared" si="65"/>
        <v>N</v>
      </c>
      <c r="B3279" s="35"/>
      <c r="C3279" s="38" t="s">
        <v>1386</v>
      </c>
      <c r="D3279" s="38" t="s">
        <v>6768</v>
      </c>
      <c r="E3279" s="38"/>
      <c r="F3279" s="38" t="s">
        <v>6769</v>
      </c>
      <c r="G3279" s="38"/>
      <c r="H3279" s="38"/>
      <c r="I3279" s="44">
        <v>5.04</v>
      </c>
      <c r="J3279" s="16" t="s">
        <v>130</v>
      </c>
      <c r="N3279" s="136" t="s">
        <v>245</v>
      </c>
      <c r="O3279" s="137">
        <v>433</v>
      </c>
    </row>
    <row r="3280" spans="1:15" ht="15" customHeight="1">
      <c r="A3280" s="15" t="str">
        <f t="shared" si="65"/>
        <v>N</v>
      </c>
      <c r="B3280" s="35"/>
      <c r="C3280" s="38" t="s">
        <v>1386</v>
      </c>
      <c r="D3280" s="38" t="s">
        <v>6770</v>
      </c>
      <c r="E3280" s="38"/>
      <c r="F3280" s="38" t="s">
        <v>6771</v>
      </c>
      <c r="G3280" s="38"/>
      <c r="H3280" s="38"/>
      <c r="I3280" s="44">
        <v>3.91</v>
      </c>
      <c r="J3280" s="16" t="s">
        <v>130</v>
      </c>
      <c r="N3280" s="136" t="s">
        <v>246</v>
      </c>
      <c r="O3280" s="137">
        <v>434</v>
      </c>
    </row>
    <row r="3281" spans="1:15" ht="15" customHeight="1">
      <c r="A3281" s="15" t="str">
        <f t="shared" si="65"/>
        <v>N</v>
      </c>
      <c r="B3281" s="35"/>
      <c r="C3281" s="38" t="s">
        <v>1386</v>
      </c>
      <c r="D3281" s="38" t="s">
        <v>6772</v>
      </c>
      <c r="E3281" s="38"/>
      <c r="F3281" s="38" t="s">
        <v>6773</v>
      </c>
      <c r="G3281" s="38"/>
      <c r="H3281" s="38"/>
      <c r="I3281" s="44">
        <v>8.82</v>
      </c>
      <c r="J3281" s="16" t="s">
        <v>130</v>
      </c>
      <c r="N3281" s="136" t="s">
        <v>247</v>
      </c>
      <c r="O3281" s="137">
        <v>435</v>
      </c>
    </row>
    <row r="3282" spans="1:15" ht="15" customHeight="1">
      <c r="A3282" s="15" t="str">
        <f t="shared" si="65"/>
        <v>N</v>
      </c>
      <c r="B3282" s="35"/>
      <c r="C3282" s="38" t="s">
        <v>1386</v>
      </c>
      <c r="D3282" s="38" t="s">
        <v>6774</v>
      </c>
      <c r="E3282" s="38"/>
      <c r="F3282" s="38" t="s">
        <v>6775</v>
      </c>
      <c r="G3282" s="38"/>
      <c r="H3282" s="38"/>
      <c r="I3282" s="44">
        <v>2.23</v>
      </c>
      <c r="J3282" s="16" t="s">
        <v>130</v>
      </c>
      <c r="N3282" s="136" t="s">
        <v>248</v>
      </c>
      <c r="O3282" s="137">
        <v>436</v>
      </c>
    </row>
    <row r="3283" spans="1:15" ht="15" customHeight="1">
      <c r="A3283" s="15" t="str">
        <f t="shared" si="65"/>
        <v>N</v>
      </c>
      <c r="B3283" s="35"/>
      <c r="C3283" s="38" t="s">
        <v>1386</v>
      </c>
      <c r="D3283" s="38" t="s">
        <v>6776</v>
      </c>
      <c r="E3283" s="38"/>
      <c r="F3283" s="38" t="s">
        <v>6777</v>
      </c>
      <c r="G3283" s="38"/>
      <c r="H3283" s="38"/>
      <c r="I3283" s="44">
        <v>25.54</v>
      </c>
      <c r="J3283" s="16" t="s">
        <v>130</v>
      </c>
      <c r="N3283" s="136" t="s">
        <v>249</v>
      </c>
      <c r="O3283" s="137">
        <v>437</v>
      </c>
    </row>
    <row r="3284" spans="1:15" ht="15" customHeight="1">
      <c r="A3284" s="15" t="str">
        <f t="shared" si="65"/>
        <v>N</v>
      </c>
      <c r="B3284" s="35"/>
      <c r="C3284" s="38" t="s">
        <v>1386</v>
      </c>
      <c r="D3284" s="38" t="s">
        <v>10713</v>
      </c>
      <c r="E3284" s="38"/>
      <c r="F3284" s="38" t="s">
        <v>10714</v>
      </c>
      <c r="G3284" s="38"/>
      <c r="H3284" s="38"/>
      <c r="I3284" s="44">
        <v>2.4900000000000002</v>
      </c>
      <c r="J3284" s="16" t="s">
        <v>130</v>
      </c>
      <c r="N3284" s="136" t="s">
        <v>250</v>
      </c>
      <c r="O3284" s="137">
        <v>438</v>
      </c>
    </row>
    <row r="3285" spans="1:15" ht="15" customHeight="1">
      <c r="A3285" s="15" t="str">
        <f t="shared" si="65"/>
        <v>N</v>
      </c>
      <c r="B3285" s="35"/>
      <c r="C3285" s="38" t="s">
        <v>1386</v>
      </c>
      <c r="D3285" s="38" t="s">
        <v>6778</v>
      </c>
      <c r="E3285" s="38"/>
      <c r="F3285" s="38" t="s">
        <v>6779</v>
      </c>
      <c r="G3285" s="38"/>
      <c r="H3285" s="38"/>
      <c r="I3285" s="44">
        <v>28.36</v>
      </c>
      <c r="J3285" s="16" t="s">
        <v>130</v>
      </c>
      <c r="N3285" s="136" t="s">
        <v>251</v>
      </c>
      <c r="O3285" s="137">
        <v>439</v>
      </c>
    </row>
    <row r="3286" spans="1:15" ht="15" customHeight="1">
      <c r="A3286" s="15" t="str">
        <f t="shared" si="65"/>
        <v>N</v>
      </c>
      <c r="B3286" s="35"/>
      <c r="C3286" s="38" t="s">
        <v>1386</v>
      </c>
      <c r="D3286" s="38" t="s">
        <v>6780</v>
      </c>
      <c r="E3286" s="38"/>
      <c r="F3286" s="38" t="s">
        <v>6781</v>
      </c>
      <c r="G3286" s="38"/>
      <c r="H3286" s="38"/>
      <c r="I3286" s="44">
        <v>23.24</v>
      </c>
      <c r="J3286" s="16" t="s">
        <v>130</v>
      </c>
      <c r="N3286" s="136" t="s">
        <v>252</v>
      </c>
      <c r="O3286" s="137">
        <v>440</v>
      </c>
    </row>
    <row r="3287" spans="1:15" ht="15" customHeight="1">
      <c r="A3287" s="15" t="str">
        <f t="shared" si="65"/>
        <v>N</v>
      </c>
      <c r="B3287" s="35"/>
      <c r="C3287" s="38" t="s">
        <v>1386</v>
      </c>
      <c r="D3287" s="38" t="s">
        <v>6782</v>
      </c>
      <c r="E3287" s="38"/>
      <c r="F3287" s="38" t="s">
        <v>6783</v>
      </c>
      <c r="G3287" s="38"/>
      <c r="H3287" s="38"/>
      <c r="I3287" s="44">
        <v>10.63</v>
      </c>
      <c r="J3287" s="16" t="s">
        <v>130</v>
      </c>
      <c r="N3287" s="136" t="s">
        <v>253</v>
      </c>
      <c r="O3287" s="137">
        <v>441</v>
      </c>
    </row>
    <row r="3288" spans="1:15" ht="15" customHeight="1">
      <c r="A3288" s="15" t="str">
        <f t="shared" si="65"/>
        <v>N</v>
      </c>
      <c r="B3288" s="35"/>
      <c r="C3288" s="38" t="s">
        <v>1386</v>
      </c>
      <c r="D3288" s="38" t="s">
        <v>6784</v>
      </c>
      <c r="E3288" s="38"/>
      <c r="F3288" s="38" t="s">
        <v>6785</v>
      </c>
      <c r="G3288" s="38"/>
      <c r="H3288" s="38"/>
      <c r="I3288" s="44">
        <v>5.82</v>
      </c>
      <c r="J3288" s="16" t="s">
        <v>130</v>
      </c>
      <c r="N3288" s="136" t="s">
        <v>254</v>
      </c>
      <c r="O3288" s="137">
        <v>442</v>
      </c>
    </row>
    <row r="3289" spans="1:15" ht="15" customHeight="1">
      <c r="A3289" s="15" t="str">
        <f t="shared" si="65"/>
        <v>N</v>
      </c>
      <c r="B3289" s="35"/>
      <c r="C3289" s="38" t="s">
        <v>1386</v>
      </c>
      <c r="D3289" s="38" t="s">
        <v>6786</v>
      </c>
      <c r="E3289" s="38"/>
      <c r="F3289" s="38" t="s">
        <v>6787</v>
      </c>
      <c r="G3289" s="38"/>
      <c r="H3289" s="38"/>
      <c r="I3289" s="44">
        <v>1.71</v>
      </c>
      <c r="J3289" s="16" t="s">
        <v>130</v>
      </c>
      <c r="N3289" s="136" t="s">
        <v>255</v>
      </c>
      <c r="O3289" s="137">
        <v>443</v>
      </c>
    </row>
    <row r="3290" spans="1:15" ht="15" customHeight="1">
      <c r="A3290" s="15" t="str">
        <f t="shared" si="65"/>
        <v>N</v>
      </c>
      <c r="B3290" s="35"/>
      <c r="C3290" s="38" t="s">
        <v>1386</v>
      </c>
      <c r="D3290" s="38" t="s">
        <v>6788</v>
      </c>
      <c r="E3290" s="38"/>
      <c r="F3290" s="38" t="s">
        <v>6789</v>
      </c>
      <c r="G3290" s="38"/>
      <c r="H3290" s="38"/>
      <c r="I3290" s="44">
        <v>22.62</v>
      </c>
      <c r="J3290" s="16" t="s">
        <v>130</v>
      </c>
      <c r="N3290" s="136" t="s">
        <v>211</v>
      </c>
      <c r="O3290" s="137">
        <v>444</v>
      </c>
    </row>
    <row r="3291" spans="1:15" ht="15" customHeight="1">
      <c r="A3291" s="15" t="str">
        <f t="shared" si="65"/>
        <v>N</v>
      </c>
      <c r="B3291" s="35"/>
      <c r="C3291" s="38" t="s">
        <v>1386</v>
      </c>
      <c r="D3291" s="38" t="s">
        <v>6790</v>
      </c>
      <c r="E3291" s="38"/>
      <c r="F3291" s="38" t="s">
        <v>6791</v>
      </c>
      <c r="G3291" s="38"/>
      <c r="H3291" s="38"/>
      <c r="I3291" s="44">
        <v>6.66</v>
      </c>
      <c r="J3291" s="16" t="s">
        <v>130</v>
      </c>
      <c r="N3291" s="136" t="s">
        <v>256</v>
      </c>
      <c r="O3291" s="137">
        <v>445</v>
      </c>
    </row>
    <row r="3292" spans="1:15" ht="15" customHeight="1">
      <c r="A3292" s="15" t="str">
        <f t="shared" ref="A3292:A3355" si="66">IFERROR((VLOOKUP(J3292,N:O,2,0)),0)</f>
        <v>N</v>
      </c>
      <c r="B3292" s="35"/>
      <c r="C3292" s="38" t="s">
        <v>1386</v>
      </c>
      <c r="D3292" s="38" t="s">
        <v>6792</v>
      </c>
      <c r="E3292" s="38"/>
      <c r="F3292" s="38" t="s">
        <v>6793</v>
      </c>
      <c r="G3292" s="38"/>
      <c r="H3292" s="38"/>
      <c r="I3292" s="44">
        <v>26.27</v>
      </c>
      <c r="J3292" s="16" t="s">
        <v>130</v>
      </c>
      <c r="N3292" s="136" t="s">
        <v>257</v>
      </c>
      <c r="O3292" s="137">
        <v>511</v>
      </c>
    </row>
    <row r="3293" spans="1:15" ht="15" customHeight="1">
      <c r="A3293" s="15" t="str">
        <f t="shared" si="66"/>
        <v>N</v>
      </c>
      <c r="B3293" s="35"/>
      <c r="C3293" s="38" t="s">
        <v>1386</v>
      </c>
      <c r="D3293" s="38" t="s">
        <v>6794</v>
      </c>
      <c r="E3293" s="38"/>
      <c r="F3293" s="38" t="s">
        <v>6795</v>
      </c>
      <c r="G3293" s="38"/>
      <c r="H3293" s="38"/>
      <c r="I3293" s="44">
        <v>138.05000000000001</v>
      </c>
      <c r="J3293" s="16" t="s">
        <v>130</v>
      </c>
      <c r="N3293" s="136" t="s">
        <v>258</v>
      </c>
      <c r="O3293" s="137">
        <v>512</v>
      </c>
    </row>
    <row r="3294" spans="1:15" ht="15" customHeight="1">
      <c r="A3294" s="15" t="str">
        <f t="shared" si="66"/>
        <v>N</v>
      </c>
      <c r="B3294" s="35"/>
      <c r="C3294" s="38" t="s">
        <v>1386</v>
      </c>
      <c r="D3294" s="38" t="s">
        <v>6796</v>
      </c>
      <c r="E3294" s="38"/>
      <c r="F3294" s="38" t="s">
        <v>6797</v>
      </c>
      <c r="G3294" s="38"/>
      <c r="H3294" s="38"/>
      <c r="I3294" s="44">
        <v>25.83</v>
      </c>
      <c r="J3294" s="16" t="s">
        <v>130</v>
      </c>
      <c r="N3294" s="136" t="s">
        <v>259</v>
      </c>
      <c r="O3294" s="137">
        <v>513</v>
      </c>
    </row>
    <row r="3295" spans="1:15" ht="15" customHeight="1">
      <c r="A3295" s="15" t="str">
        <f t="shared" si="66"/>
        <v>N</v>
      </c>
      <c r="B3295" s="35"/>
      <c r="C3295" s="38" t="s">
        <v>1386</v>
      </c>
      <c r="D3295" s="38" t="s">
        <v>6798</v>
      </c>
      <c r="E3295" s="38"/>
      <c r="F3295" s="38" t="s">
        <v>6799</v>
      </c>
      <c r="G3295" s="38"/>
      <c r="H3295" s="38"/>
      <c r="I3295" s="44">
        <v>2.72</v>
      </c>
      <c r="J3295" s="16" t="s">
        <v>130</v>
      </c>
      <c r="N3295" s="136" t="s">
        <v>260</v>
      </c>
      <c r="O3295" s="137">
        <v>514</v>
      </c>
    </row>
    <row r="3296" spans="1:15" ht="15" customHeight="1">
      <c r="A3296" s="15" t="str">
        <f t="shared" si="66"/>
        <v>N</v>
      </c>
      <c r="B3296" s="35"/>
      <c r="C3296" s="38" t="s">
        <v>1386</v>
      </c>
      <c r="D3296" s="38" t="s">
        <v>6800</v>
      </c>
      <c r="E3296" s="38"/>
      <c r="F3296" s="38" t="s">
        <v>6801</v>
      </c>
      <c r="G3296" s="38"/>
      <c r="H3296" s="38"/>
      <c r="I3296" s="44">
        <v>5.04</v>
      </c>
      <c r="J3296" s="16" t="s">
        <v>130</v>
      </c>
      <c r="N3296" s="136" t="s">
        <v>261</v>
      </c>
      <c r="O3296" s="137">
        <v>515</v>
      </c>
    </row>
    <row r="3297" spans="1:15" ht="15" customHeight="1">
      <c r="A3297" s="15" t="str">
        <f t="shared" si="66"/>
        <v>N</v>
      </c>
      <c r="B3297" s="35"/>
      <c r="C3297" s="38" t="s">
        <v>1386</v>
      </c>
      <c r="D3297" s="38" t="s">
        <v>6802</v>
      </c>
      <c r="E3297" s="38"/>
      <c r="F3297" s="38" t="s">
        <v>6803</v>
      </c>
      <c r="G3297" s="38"/>
      <c r="H3297" s="38"/>
      <c r="I3297" s="44">
        <v>73.28</v>
      </c>
      <c r="J3297" s="16" t="s">
        <v>130</v>
      </c>
      <c r="N3297" s="136" t="s">
        <v>262</v>
      </c>
      <c r="O3297" s="137">
        <v>516</v>
      </c>
    </row>
    <row r="3298" spans="1:15" ht="15" customHeight="1">
      <c r="A3298" s="15" t="str">
        <f t="shared" si="66"/>
        <v>N</v>
      </c>
      <c r="B3298" s="35"/>
      <c r="C3298" s="38" t="s">
        <v>1386</v>
      </c>
      <c r="D3298" s="38" t="s">
        <v>6804</v>
      </c>
      <c r="E3298" s="38"/>
      <c r="F3298" s="38" t="s">
        <v>6805</v>
      </c>
      <c r="G3298" s="38"/>
      <c r="H3298" s="38"/>
      <c r="I3298" s="44">
        <v>3.62</v>
      </c>
      <c r="J3298" s="16" t="s">
        <v>130</v>
      </c>
      <c r="N3298" s="136" t="s">
        <v>263</v>
      </c>
      <c r="O3298" s="137">
        <v>517</v>
      </c>
    </row>
    <row r="3299" spans="1:15" ht="15" customHeight="1">
      <c r="A3299" s="15" t="str">
        <f t="shared" si="66"/>
        <v>N</v>
      </c>
      <c r="B3299" s="35"/>
      <c r="C3299" s="38" t="s">
        <v>1386</v>
      </c>
      <c r="D3299" s="38" t="s">
        <v>6806</v>
      </c>
      <c r="E3299" s="38"/>
      <c r="F3299" s="38" t="s">
        <v>6807</v>
      </c>
      <c r="G3299" s="38"/>
      <c r="H3299" s="38"/>
      <c r="I3299" s="44">
        <v>6.39</v>
      </c>
      <c r="J3299" s="16" t="s">
        <v>130</v>
      </c>
      <c r="N3299" s="136" t="s">
        <v>264</v>
      </c>
      <c r="O3299" s="137">
        <v>518</v>
      </c>
    </row>
    <row r="3300" spans="1:15" ht="15" customHeight="1">
      <c r="A3300" s="15" t="str">
        <f t="shared" si="66"/>
        <v>N</v>
      </c>
      <c r="B3300" s="35"/>
      <c r="C3300" s="38" t="s">
        <v>1386</v>
      </c>
      <c r="D3300" s="38" t="s">
        <v>6808</v>
      </c>
      <c r="E3300" s="38"/>
      <c r="F3300" s="38" t="s">
        <v>6809</v>
      </c>
      <c r="G3300" s="38"/>
      <c r="H3300" s="38"/>
      <c r="I3300" s="44">
        <v>1.68</v>
      </c>
      <c r="J3300" s="16" t="s">
        <v>130</v>
      </c>
      <c r="N3300" s="136" t="s">
        <v>265</v>
      </c>
      <c r="O3300" s="137">
        <v>519</v>
      </c>
    </row>
    <row r="3301" spans="1:15" ht="15" customHeight="1">
      <c r="A3301" s="15" t="str">
        <f t="shared" si="66"/>
        <v>N</v>
      </c>
      <c r="B3301" s="35"/>
      <c r="C3301" s="38" t="s">
        <v>1386</v>
      </c>
      <c r="D3301" s="38" t="s">
        <v>6810</v>
      </c>
      <c r="E3301" s="38"/>
      <c r="F3301" s="38" t="s">
        <v>6811</v>
      </c>
      <c r="G3301" s="38"/>
      <c r="H3301" s="38"/>
      <c r="I3301" s="44">
        <v>16.98</v>
      </c>
      <c r="J3301" s="16" t="s">
        <v>130</v>
      </c>
      <c r="N3301" s="136" t="s">
        <v>266</v>
      </c>
      <c r="O3301" s="137">
        <v>520</v>
      </c>
    </row>
    <row r="3302" spans="1:15" ht="15" customHeight="1">
      <c r="A3302" s="15" t="str">
        <f t="shared" si="66"/>
        <v>N</v>
      </c>
      <c r="B3302" s="35"/>
      <c r="C3302" s="38" t="s">
        <v>1386</v>
      </c>
      <c r="D3302" s="38" t="s">
        <v>6812</v>
      </c>
      <c r="E3302" s="38"/>
      <c r="F3302" s="38" t="s">
        <v>6813</v>
      </c>
      <c r="G3302" s="38"/>
      <c r="H3302" s="38"/>
      <c r="I3302" s="44">
        <v>8.5500000000000007</v>
      </c>
      <c r="J3302" s="16" t="s">
        <v>130</v>
      </c>
      <c r="N3302" s="136" t="s">
        <v>267</v>
      </c>
      <c r="O3302" s="137">
        <v>521</v>
      </c>
    </row>
    <row r="3303" spans="1:15" ht="15" customHeight="1">
      <c r="A3303" s="15" t="str">
        <f t="shared" si="66"/>
        <v>N</v>
      </c>
      <c r="B3303" s="35"/>
      <c r="C3303" s="38" t="s">
        <v>1386</v>
      </c>
      <c r="D3303" s="38" t="s">
        <v>6814</v>
      </c>
      <c r="E3303" s="38"/>
      <c r="F3303" s="38" t="s">
        <v>6815</v>
      </c>
      <c r="G3303" s="38"/>
      <c r="H3303" s="38"/>
      <c r="I3303" s="44">
        <v>32.14</v>
      </c>
      <c r="J3303" s="16" t="s">
        <v>130</v>
      </c>
      <c r="N3303" s="136" t="s">
        <v>268</v>
      </c>
      <c r="O3303" s="137">
        <v>522</v>
      </c>
    </row>
    <row r="3304" spans="1:15" ht="15" customHeight="1">
      <c r="A3304" s="15" t="str">
        <f t="shared" si="66"/>
        <v>N</v>
      </c>
      <c r="B3304" s="35"/>
      <c r="C3304" s="38" t="s">
        <v>1386</v>
      </c>
      <c r="D3304" s="38" t="s">
        <v>6816</v>
      </c>
      <c r="E3304" s="38"/>
      <c r="F3304" s="38" t="s">
        <v>6817</v>
      </c>
      <c r="G3304" s="38"/>
      <c r="H3304" s="38"/>
      <c r="I3304" s="44">
        <v>63.91</v>
      </c>
      <c r="J3304" s="16" t="s">
        <v>130</v>
      </c>
      <c r="N3304" s="136" t="s">
        <v>269</v>
      </c>
      <c r="O3304" s="137">
        <v>523</v>
      </c>
    </row>
    <row r="3305" spans="1:15" ht="15" customHeight="1">
      <c r="A3305" s="15" t="str">
        <f t="shared" si="66"/>
        <v>N</v>
      </c>
      <c r="B3305" s="35"/>
      <c r="C3305" s="38" t="s">
        <v>1386</v>
      </c>
      <c r="D3305" s="38" t="s">
        <v>6818</v>
      </c>
      <c r="E3305" s="38"/>
      <c r="F3305" s="38" t="s">
        <v>6819</v>
      </c>
      <c r="G3305" s="38"/>
      <c r="H3305" s="38"/>
      <c r="I3305" s="44">
        <v>0.38</v>
      </c>
      <c r="J3305" s="16" t="s">
        <v>130</v>
      </c>
      <c r="N3305" s="136" t="s">
        <v>270</v>
      </c>
      <c r="O3305" s="137">
        <v>524</v>
      </c>
    </row>
    <row r="3306" spans="1:15" ht="15" customHeight="1">
      <c r="A3306" s="15" t="str">
        <f t="shared" si="66"/>
        <v>N</v>
      </c>
      <c r="B3306" s="35"/>
      <c r="C3306" s="38" t="s">
        <v>1386</v>
      </c>
      <c r="D3306" s="38" t="s">
        <v>6820</v>
      </c>
      <c r="E3306" s="38"/>
      <c r="F3306" s="38" t="s">
        <v>6821</v>
      </c>
      <c r="G3306" s="38"/>
      <c r="H3306" s="38"/>
      <c r="I3306" s="44">
        <v>115.18</v>
      </c>
      <c r="J3306" s="16" t="s">
        <v>130</v>
      </c>
      <c r="N3306" s="136" t="s">
        <v>271</v>
      </c>
      <c r="O3306" s="137">
        <v>525</v>
      </c>
    </row>
    <row r="3307" spans="1:15" ht="15" customHeight="1">
      <c r="A3307" s="15" t="str">
        <f t="shared" si="66"/>
        <v>N</v>
      </c>
      <c r="B3307" s="35"/>
      <c r="C3307" s="38" t="s">
        <v>1386</v>
      </c>
      <c r="D3307" s="38" t="s">
        <v>6822</v>
      </c>
      <c r="E3307" s="38"/>
      <c r="F3307" s="38" t="s">
        <v>6823</v>
      </c>
      <c r="G3307" s="38"/>
      <c r="H3307" s="38"/>
      <c r="I3307" s="44">
        <v>4.7699999999999996</v>
      </c>
      <c r="J3307" s="16" t="s">
        <v>130</v>
      </c>
      <c r="N3307" s="136" t="s">
        <v>272</v>
      </c>
      <c r="O3307" s="137">
        <v>526</v>
      </c>
    </row>
    <row r="3308" spans="1:15" ht="15" customHeight="1">
      <c r="A3308" s="15" t="str">
        <f t="shared" si="66"/>
        <v>N</v>
      </c>
      <c r="B3308" s="35"/>
      <c r="C3308" s="38" t="s">
        <v>1386</v>
      </c>
      <c r="D3308" s="38" t="s">
        <v>6824</v>
      </c>
      <c r="E3308" s="38"/>
      <c r="F3308" s="38" t="s">
        <v>6825</v>
      </c>
      <c r="G3308" s="38"/>
      <c r="H3308" s="38"/>
      <c r="I3308" s="44">
        <v>1.26</v>
      </c>
      <c r="J3308" s="16" t="s">
        <v>130</v>
      </c>
      <c r="N3308" s="136" t="s">
        <v>273</v>
      </c>
      <c r="O3308" s="137">
        <v>527</v>
      </c>
    </row>
    <row r="3309" spans="1:15" ht="15" customHeight="1">
      <c r="A3309" s="15" t="str">
        <f t="shared" si="66"/>
        <v>N</v>
      </c>
      <c r="B3309" s="35"/>
      <c r="C3309" s="38" t="s">
        <v>1386</v>
      </c>
      <c r="D3309" s="38" t="s">
        <v>6826</v>
      </c>
      <c r="E3309" s="38"/>
      <c r="F3309" s="38" t="s">
        <v>6827</v>
      </c>
      <c r="G3309" s="38"/>
      <c r="H3309" s="38"/>
      <c r="I3309" s="44">
        <v>2.14</v>
      </c>
      <c r="J3309" s="16" t="s">
        <v>130</v>
      </c>
      <c r="N3309" s="136" t="s">
        <v>274</v>
      </c>
      <c r="O3309" s="137">
        <v>528</v>
      </c>
    </row>
    <row r="3310" spans="1:15" ht="15" customHeight="1">
      <c r="A3310" s="15" t="str">
        <f t="shared" si="66"/>
        <v>N</v>
      </c>
      <c r="B3310" s="35"/>
      <c r="C3310" s="38" t="s">
        <v>1386</v>
      </c>
      <c r="D3310" s="38" t="s">
        <v>6828</v>
      </c>
      <c r="E3310" s="38"/>
      <c r="F3310" s="38" t="s">
        <v>6829</v>
      </c>
      <c r="G3310" s="38"/>
      <c r="H3310" s="38"/>
      <c r="I3310" s="44">
        <v>5.04</v>
      </c>
      <c r="J3310" s="16" t="s">
        <v>130</v>
      </c>
      <c r="N3310" s="136" t="s">
        <v>275</v>
      </c>
      <c r="O3310" s="137">
        <v>529</v>
      </c>
    </row>
    <row r="3311" spans="1:15" ht="15" customHeight="1">
      <c r="A3311" s="15" t="str">
        <f t="shared" si="66"/>
        <v>N</v>
      </c>
      <c r="B3311" s="35"/>
      <c r="C3311" s="38" t="s">
        <v>1386</v>
      </c>
      <c r="D3311" s="38" t="s">
        <v>6830</v>
      </c>
      <c r="E3311" s="38"/>
      <c r="F3311" s="38" t="s">
        <v>6831</v>
      </c>
      <c r="G3311" s="38"/>
      <c r="H3311" s="38"/>
      <c r="I3311" s="44">
        <v>53.83</v>
      </c>
      <c r="J3311" s="16" t="s">
        <v>130</v>
      </c>
      <c r="N3311" s="136" t="s">
        <v>276</v>
      </c>
      <c r="O3311" s="137">
        <v>530</v>
      </c>
    </row>
    <row r="3312" spans="1:15" ht="15" customHeight="1">
      <c r="A3312" s="15" t="str">
        <f t="shared" si="66"/>
        <v>N</v>
      </c>
      <c r="B3312" s="35"/>
      <c r="C3312" s="38" t="s">
        <v>1386</v>
      </c>
      <c r="D3312" s="38" t="s">
        <v>10715</v>
      </c>
      <c r="E3312" s="38"/>
      <c r="F3312" s="38" t="s">
        <v>10716</v>
      </c>
      <c r="G3312" s="38"/>
      <c r="H3312" s="38"/>
      <c r="I3312" s="44">
        <v>11.78</v>
      </c>
      <c r="J3312" s="16" t="s">
        <v>130</v>
      </c>
      <c r="N3312" s="138" t="s">
        <v>589</v>
      </c>
      <c r="O3312" s="139">
        <v>531</v>
      </c>
    </row>
    <row r="3313" spans="1:15" ht="15" customHeight="1">
      <c r="A3313" s="15" t="str">
        <f t="shared" si="66"/>
        <v>N</v>
      </c>
      <c r="B3313" s="35"/>
      <c r="C3313" s="38" t="s">
        <v>1386</v>
      </c>
      <c r="D3313" s="38" t="s">
        <v>6832</v>
      </c>
      <c r="E3313" s="38"/>
      <c r="F3313" s="38" t="s">
        <v>6833</v>
      </c>
      <c r="G3313" s="38"/>
      <c r="H3313" s="38"/>
      <c r="I3313" s="44">
        <v>11.37</v>
      </c>
      <c r="J3313" s="16" t="s">
        <v>130</v>
      </c>
      <c r="N3313" s="140" t="s">
        <v>277</v>
      </c>
      <c r="O3313" s="137">
        <v>532</v>
      </c>
    </row>
    <row r="3314" spans="1:15" ht="15" customHeight="1">
      <c r="A3314" s="15" t="str">
        <f t="shared" si="66"/>
        <v>N</v>
      </c>
      <c r="B3314" s="35"/>
      <c r="C3314" s="38" t="s">
        <v>1386</v>
      </c>
      <c r="D3314" s="38" t="s">
        <v>6834</v>
      </c>
      <c r="E3314" s="38"/>
      <c r="F3314" s="38" t="s">
        <v>6835</v>
      </c>
      <c r="G3314" s="38"/>
      <c r="H3314" s="38"/>
      <c r="I3314" s="44">
        <v>16.73</v>
      </c>
      <c r="J3314" s="16" t="s">
        <v>130</v>
      </c>
      <c r="N3314" s="136" t="s">
        <v>278</v>
      </c>
      <c r="O3314" s="137">
        <v>533</v>
      </c>
    </row>
    <row r="3315" spans="1:15" ht="15" customHeight="1">
      <c r="A3315" s="15" t="str">
        <f t="shared" si="66"/>
        <v>N</v>
      </c>
      <c r="B3315" s="35"/>
      <c r="C3315" s="38" t="s">
        <v>1386</v>
      </c>
      <c r="D3315" s="38" t="s">
        <v>6836</v>
      </c>
      <c r="E3315" s="38"/>
      <c r="F3315" s="38" t="s">
        <v>6837</v>
      </c>
      <c r="G3315" s="38"/>
      <c r="H3315" s="38"/>
      <c r="I3315" s="44">
        <v>36.020000000000003</v>
      </c>
      <c r="J3315" s="16" t="s">
        <v>130</v>
      </c>
      <c r="N3315" s="136" t="s">
        <v>279</v>
      </c>
      <c r="O3315" s="137">
        <v>534</v>
      </c>
    </row>
    <row r="3316" spans="1:15" ht="15" customHeight="1">
      <c r="A3316" s="15" t="str">
        <f t="shared" si="66"/>
        <v>N</v>
      </c>
      <c r="B3316" s="35"/>
      <c r="C3316" s="38" t="s">
        <v>1386</v>
      </c>
      <c r="D3316" s="38" t="s">
        <v>6838</v>
      </c>
      <c r="E3316" s="38"/>
      <c r="F3316" s="38" t="s">
        <v>6839</v>
      </c>
      <c r="G3316" s="38"/>
      <c r="H3316" s="38"/>
      <c r="I3316" s="44">
        <v>13.55</v>
      </c>
      <c r="J3316" s="16" t="s">
        <v>130</v>
      </c>
      <c r="N3316" s="136" t="s">
        <v>280</v>
      </c>
      <c r="O3316" s="137">
        <v>535</v>
      </c>
    </row>
    <row r="3317" spans="1:15" ht="15" customHeight="1">
      <c r="A3317" s="15" t="str">
        <f t="shared" si="66"/>
        <v>N</v>
      </c>
      <c r="B3317" s="35"/>
      <c r="C3317" s="38" t="s">
        <v>1386</v>
      </c>
      <c r="D3317" s="38" t="s">
        <v>10717</v>
      </c>
      <c r="E3317" s="38"/>
      <c r="F3317" s="38" t="s">
        <v>10718</v>
      </c>
      <c r="G3317" s="38"/>
      <c r="H3317" s="38"/>
      <c r="I3317" s="44">
        <v>1.68</v>
      </c>
      <c r="J3317" s="16" t="s">
        <v>130</v>
      </c>
      <c r="N3317" s="136" t="s">
        <v>281</v>
      </c>
      <c r="O3317" s="137">
        <v>536</v>
      </c>
    </row>
    <row r="3318" spans="1:15" ht="15" customHeight="1">
      <c r="A3318" s="15" t="str">
        <f t="shared" si="66"/>
        <v>N</v>
      </c>
      <c r="B3318" s="35"/>
      <c r="C3318" s="38" t="s">
        <v>1386</v>
      </c>
      <c r="D3318" s="38" t="s">
        <v>6840</v>
      </c>
      <c r="E3318" s="38"/>
      <c r="F3318" s="38" t="s">
        <v>6841</v>
      </c>
      <c r="G3318" s="38"/>
      <c r="H3318" s="38"/>
      <c r="I3318" s="44">
        <v>51.75</v>
      </c>
      <c r="J3318" s="16" t="s">
        <v>130</v>
      </c>
      <c r="N3318" s="140" t="s">
        <v>282</v>
      </c>
      <c r="O3318" s="137">
        <v>537</v>
      </c>
    </row>
    <row r="3319" spans="1:15" ht="15" customHeight="1">
      <c r="A3319" s="15" t="str">
        <f t="shared" si="66"/>
        <v>N</v>
      </c>
      <c r="B3319" s="35"/>
      <c r="C3319" s="38" t="s">
        <v>1386</v>
      </c>
      <c r="D3319" s="38" t="s">
        <v>10719</v>
      </c>
      <c r="E3319" s="38"/>
      <c r="F3319" s="38" t="s">
        <v>9957</v>
      </c>
      <c r="G3319" s="38"/>
      <c r="H3319" s="38"/>
      <c r="I3319" s="44">
        <v>6.54</v>
      </c>
      <c r="J3319" s="16" t="s">
        <v>130</v>
      </c>
      <c r="N3319" s="140" t="s">
        <v>283</v>
      </c>
      <c r="O3319" s="137">
        <v>538</v>
      </c>
    </row>
    <row r="3320" spans="1:15" ht="15" customHeight="1">
      <c r="A3320" s="15" t="str">
        <f t="shared" si="66"/>
        <v>N</v>
      </c>
      <c r="B3320" s="35"/>
      <c r="C3320" s="38" t="s">
        <v>1386</v>
      </c>
      <c r="D3320" s="38" t="s">
        <v>6842</v>
      </c>
      <c r="E3320" s="38"/>
      <c r="F3320" s="38" t="s">
        <v>6843</v>
      </c>
      <c r="G3320" s="38"/>
      <c r="H3320" s="38"/>
      <c r="I3320" s="44">
        <v>3.92</v>
      </c>
      <c r="J3320" s="16" t="s">
        <v>130</v>
      </c>
      <c r="N3320" s="136" t="s">
        <v>284</v>
      </c>
      <c r="O3320" s="137">
        <v>539</v>
      </c>
    </row>
    <row r="3321" spans="1:15" ht="15" customHeight="1">
      <c r="A3321" s="15" t="str">
        <f t="shared" si="66"/>
        <v>N</v>
      </c>
      <c r="B3321" s="35"/>
      <c r="C3321" s="38" t="s">
        <v>1386</v>
      </c>
      <c r="D3321" s="38" t="s">
        <v>6844</v>
      </c>
      <c r="E3321" s="38"/>
      <c r="F3321" s="38" t="s">
        <v>6845</v>
      </c>
      <c r="G3321" s="38"/>
      <c r="H3321" s="38"/>
      <c r="I3321" s="44">
        <v>5.23</v>
      </c>
      <c r="J3321" s="16" t="s">
        <v>130</v>
      </c>
      <c r="N3321" s="136" t="s">
        <v>285</v>
      </c>
      <c r="O3321" s="137">
        <v>540</v>
      </c>
    </row>
    <row r="3322" spans="1:15" ht="15" customHeight="1">
      <c r="A3322" s="15" t="str">
        <f t="shared" si="66"/>
        <v>N</v>
      </c>
      <c r="B3322" s="35"/>
      <c r="C3322" s="38" t="s">
        <v>1386</v>
      </c>
      <c r="D3322" s="38" t="s">
        <v>6846</v>
      </c>
      <c r="E3322" s="38"/>
      <c r="F3322" s="38" t="s">
        <v>6847</v>
      </c>
      <c r="G3322" s="38"/>
      <c r="H3322" s="38"/>
      <c r="I3322" s="44">
        <v>-2.76</v>
      </c>
      <c r="J3322" s="16" t="s">
        <v>130</v>
      </c>
      <c r="N3322" s="136" t="s">
        <v>286</v>
      </c>
      <c r="O3322" s="137">
        <v>541</v>
      </c>
    </row>
    <row r="3323" spans="1:15" ht="15" customHeight="1">
      <c r="A3323" s="15" t="str">
        <f t="shared" si="66"/>
        <v>N</v>
      </c>
      <c r="B3323" s="35"/>
      <c r="C3323" s="38" t="s">
        <v>1386</v>
      </c>
      <c r="D3323" s="38" t="s">
        <v>10720</v>
      </c>
      <c r="E3323" s="38"/>
      <c r="F3323" s="38" t="s">
        <v>10721</v>
      </c>
      <c r="G3323" s="38"/>
      <c r="H3323" s="38"/>
      <c r="I3323" s="44">
        <v>38.49</v>
      </c>
      <c r="J3323" s="16" t="s">
        <v>130</v>
      </c>
      <c r="N3323" s="136" t="s">
        <v>287</v>
      </c>
      <c r="O3323" s="137">
        <v>542</v>
      </c>
    </row>
    <row r="3324" spans="1:15" ht="15" customHeight="1">
      <c r="A3324" s="15" t="str">
        <f t="shared" si="66"/>
        <v>N</v>
      </c>
      <c r="B3324" s="35"/>
      <c r="C3324" s="38" t="s">
        <v>1386</v>
      </c>
      <c r="D3324" s="38" t="s">
        <v>6848</v>
      </c>
      <c r="E3324" s="38"/>
      <c r="F3324" s="38" t="s">
        <v>6849</v>
      </c>
      <c r="G3324" s="38"/>
      <c r="H3324" s="38"/>
      <c r="I3324" s="44">
        <v>27.82</v>
      </c>
      <c r="J3324" s="16" t="s">
        <v>130</v>
      </c>
      <c r="N3324" s="141" t="s">
        <v>288</v>
      </c>
      <c r="O3324" s="142">
        <v>543</v>
      </c>
    </row>
    <row r="3325" spans="1:15" ht="15" customHeight="1">
      <c r="A3325" s="15" t="str">
        <f t="shared" si="66"/>
        <v>N</v>
      </c>
      <c r="B3325" s="35"/>
      <c r="C3325" s="38" t="s">
        <v>1386</v>
      </c>
      <c r="D3325" s="38" t="s">
        <v>6850</v>
      </c>
      <c r="E3325" s="38"/>
      <c r="F3325" s="38" t="s">
        <v>6851</v>
      </c>
      <c r="G3325" s="38"/>
      <c r="H3325" s="38"/>
      <c r="I3325" s="44">
        <v>31.39</v>
      </c>
      <c r="J3325" s="16" t="s">
        <v>130</v>
      </c>
      <c r="N3325" s="136" t="s">
        <v>289</v>
      </c>
      <c r="O3325" s="137">
        <v>544</v>
      </c>
    </row>
    <row r="3326" spans="1:15" ht="15" customHeight="1">
      <c r="A3326" s="15" t="str">
        <f t="shared" si="66"/>
        <v>N</v>
      </c>
      <c r="B3326" s="35"/>
      <c r="C3326" s="38" t="s">
        <v>1386</v>
      </c>
      <c r="D3326" s="38" t="s">
        <v>6852</v>
      </c>
      <c r="E3326" s="38"/>
      <c r="F3326" s="38" t="s">
        <v>6853</v>
      </c>
      <c r="G3326" s="38"/>
      <c r="H3326" s="38"/>
      <c r="I3326" s="44">
        <v>158.18</v>
      </c>
      <c r="J3326" s="16" t="s">
        <v>130</v>
      </c>
      <c r="N3326" s="136" t="s">
        <v>290</v>
      </c>
      <c r="O3326" s="137">
        <v>545</v>
      </c>
    </row>
    <row r="3327" spans="1:15" ht="15" customHeight="1">
      <c r="A3327" s="15" t="str">
        <f t="shared" si="66"/>
        <v>N</v>
      </c>
      <c r="B3327" s="35"/>
      <c r="C3327" s="38" t="s">
        <v>1386</v>
      </c>
      <c r="D3327" s="38" t="s">
        <v>6854</v>
      </c>
      <c r="E3327" s="38"/>
      <c r="F3327" s="38" t="s">
        <v>6855</v>
      </c>
      <c r="G3327" s="38"/>
      <c r="H3327" s="38"/>
      <c r="I3327" s="44">
        <v>3.36</v>
      </c>
      <c r="J3327" s="16" t="s">
        <v>130</v>
      </c>
      <c r="N3327" s="136" t="s">
        <v>291</v>
      </c>
      <c r="O3327" s="137">
        <v>546</v>
      </c>
    </row>
    <row r="3328" spans="1:15" ht="15" customHeight="1">
      <c r="A3328" s="15" t="str">
        <f t="shared" si="66"/>
        <v>N</v>
      </c>
      <c r="B3328" s="35"/>
      <c r="C3328" s="38" t="s">
        <v>1386</v>
      </c>
      <c r="D3328" s="38" t="s">
        <v>10722</v>
      </c>
      <c r="E3328" s="38"/>
      <c r="F3328" s="38" t="s">
        <v>10723</v>
      </c>
      <c r="G3328" s="38"/>
      <c r="H3328" s="38"/>
      <c r="I3328" s="44">
        <v>31.33</v>
      </c>
      <c r="J3328" s="16" t="s">
        <v>130</v>
      </c>
      <c r="N3328" s="136" t="s">
        <v>292</v>
      </c>
      <c r="O3328" s="137">
        <v>547</v>
      </c>
    </row>
    <row r="3329" spans="1:15" ht="15" customHeight="1">
      <c r="A3329" s="15" t="str">
        <f t="shared" si="66"/>
        <v>N</v>
      </c>
      <c r="B3329" s="35"/>
      <c r="C3329" s="38" t="s">
        <v>1386</v>
      </c>
      <c r="D3329" s="38" t="s">
        <v>10724</v>
      </c>
      <c r="E3329" s="38"/>
      <c r="F3329" s="38" t="s">
        <v>10725</v>
      </c>
      <c r="G3329" s="38"/>
      <c r="H3329" s="38"/>
      <c r="I3329" s="44">
        <v>4.5599999999999996</v>
      </c>
      <c r="J3329" s="16" t="s">
        <v>130</v>
      </c>
      <c r="N3329" s="136" t="s">
        <v>293</v>
      </c>
      <c r="O3329" s="137">
        <v>548</v>
      </c>
    </row>
    <row r="3330" spans="1:15" ht="15" customHeight="1">
      <c r="A3330" s="15" t="str">
        <f t="shared" si="66"/>
        <v>N</v>
      </c>
      <c r="B3330" s="35"/>
      <c r="C3330" s="38" t="s">
        <v>1386</v>
      </c>
      <c r="D3330" s="38" t="s">
        <v>10726</v>
      </c>
      <c r="E3330" s="38"/>
      <c r="F3330" s="38" t="s">
        <v>10727</v>
      </c>
      <c r="G3330" s="38"/>
      <c r="H3330" s="38"/>
      <c r="I3330" s="44">
        <v>4</v>
      </c>
      <c r="J3330" s="16" t="s">
        <v>130</v>
      </c>
      <c r="N3330" s="136" t="s">
        <v>294</v>
      </c>
      <c r="O3330" s="137">
        <v>549</v>
      </c>
    </row>
    <row r="3331" spans="1:15" ht="15" customHeight="1">
      <c r="A3331" s="15" t="str">
        <f t="shared" si="66"/>
        <v>N</v>
      </c>
      <c r="B3331" s="35"/>
      <c r="C3331" s="38" t="s">
        <v>1386</v>
      </c>
      <c r="D3331" s="38" t="s">
        <v>10728</v>
      </c>
      <c r="E3331" s="38"/>
      <c r="F3331" s="38" t="s">
        <v>10729</v>
      </c>
      <c r="G3331" s="38"/>
      <c r="H3331" s="38"/>
      <c r="I3331" s="44">
        <v>10.63</v>
      </c>
      <c r="J3331" s="16" t="s">
        <v>130</v>
      </c>
      <c r="N3331" s="136" t="s">
        <v>295</v>
      </c>
      <c r="O3331" s="137">
        <v>553</v>
      </c>
    </row>
    <row r="3332" spans="1:15" ht="15" customHeight="1">
      <c r="A3332" s="15" t="str">
        <f t="shared" si="66"/>
        <v>N</v>
      </c>
      <c r="B3332" s="35"/>
      <c r="C3332" s="38" t="s">
        <v>1386</v>
      </c>
      <c r="D3332" s="38" t="s">
        <v>10730</v>
      </c>
      <c r="E3332" s="38"/>
      <c r="F3332" s="38" t="s">
        <v>10731</v>
      </c>
      <c r="G3332" s="38"/>
      <c r="H3332" s="38"/>
      <c r="I3332" s="44">
        <v>11.01</v>
      </c>
      <c r="J3332" s="16" t="s">
        <v>130</v>
      </c>
      <c r="N3332" s="136" t="s">
        <v>296</v>
      </c>
      <c r="O3332" s="137">
        <v>554</v>
      </c>
    </row>
    <row r="3333" spans="1:15" ht="15" customHeight="1">
      <c r="A3333" s="15" t="str">
        <f t="shared" si="66"/>
        <v>N</v>
      </c>
      <c r="B3333" s="35"/>
      <c r="C3333" s="38" t="s">
        <v>1386</v>
      </c>
      <c r="D3333" s="38" t="s">
        <v>10732</v>
      </c>
      <c r="E3333" s="38"/>
      <c r="F3333" s="38" t="s">
        <v>10733</v>
      </c>
      <c r="G3333" s="38"/>
      <c r="H3333" s="38"/>
      <c r="I3333" s="44">
        <v>1.68</v>
      </c>
      <c r="J3333" s="16" t="s">
        <v>130</v>
      </c>
      <c r="N3333" s="136" t="s">
        <v>297</v>
      </c>
      <c r="O3333" s="137">
        <v>555</v>
      </c>
    </row>
    <row r="3334" spans="1:15" ht="15" customHeight="1">
      <c r="A3334" s="15" t="str">
        <f t="shared" si="66"/>
        <v>N</v>
      </c>
      <c r="B3334" s="35"/>
      <c r="C3334" s="38" t="s">
        <v>1386</v>
      </c>
      <c r="D3334" s="38" t="s">
        <v>10734</v>
      </c>
      <c r="E3334" s="38"/>
      <c r="F3334" s="38" t="s">
        <v>10735</v>
      </c>
      <c r="G3334" s="38"/>
      <c r="H3334" s="38"/>
      <c r="I3334" s="44">
        <v>5.67</v>
      </c>
      <c r="J3334" s="16" t="s">
        <v>130</v>
      </c>
      <c r="N3334" s="136" t="s">
        <v>298</v>
      </c>
      <c r="O3334" s="137">
        <v>556</v>
      </c>
    </row>
    <row r="3335" spans="1:15" ht="15" customHeight="1">
      <c r="A3335" s="15" t="str">
        <f t="shared" si="66"/>
        <v>N</v>
      </c>
      <c r="B3335" s="35"/>
      <c r="C3335" s="38" t="s">
        <v>1386</v>
      </c>
      <c r="D3335" s="38" t="s">
        <v>10736</v>
      </c>
      <c r="E3335" s="38"/>
      <c r="F3335" s="38" t="s">
        <v>10737</v>
      </c>
      <c r="G3335" s="38"/>
      <c r="H3335" s="38"/>
      <c r="I3335" s="44">
        <v>133.09</v>
      </c>
      <c r="J3335" s="16" t="s">
        <v>130</v>
      </c>
      <c r="N3335" s="141" t="s">
        <v>299</v>
      </c>
      <c r="O3335" s="137">
        <v>557</v>
      </c>
    </row>
    <row r="3336" spans="1:15" ht="15" customHeight="1">
      <c r="A3336" s="15" t="str">
        <f t="shared" si="66"/>
        <v>N</v>
      </c>
      <c r="B3336" s="35"/>
      <c r="C3336" s="38" t="s">
        <v>1386</v>
      </c>
      <c r="D3336" s="38" t="s">
        <v>10738</v>
      </c>
      <c r="E3336" s="38"/>
      <c r="F3336" s="38" t="s">
        <v>10739</v>
      </c>
      <c r="G3336" s="38"/>
      <c r="H3336" s="38"/>
      <c r="I3336" s="44">
        <v>21.65</v>
      </c>
      <c r="J3336" s="16" t="s">
        <v>130</v>
      </c>
      <c r="N3336" s="141" t="s">
        <v>300</v>
      </c>
      <c r="O3336" s="137">
        <v>558</v>
      </c>
    </row>
    <row r="3337" spans="1:15" ht="15" customHeight="1">
      <c r="A3337" s="15" t="str">
        <f t="shared" si="66"/>
        <v>N</v>
      </c>
      <c r="B3337" s="35"/>
      <c r="C3337" s="38" t="s">
        <v>1386</v>
      </c>
      <c r="D3337" s="38" t="s">
        <v>10740</v>
      </c>
      <c r="E3337" s="38"/>
      <c r="F3337" s="38" t="s">
        <v>10741</v>
      </c>
      <c r="G3337" s="38"/>
      <c r="H3337" s="38"/>
      <c r="I3337" s="44">
        <v>9.4700000000000006</v>
      </c>
      <c r="J3337" s="16" t="s">
        <v>130</v>
      </c>
      <c r="N3337" s="136" t="s">
        <v>301</v>
      </c>
      <c r="O3337" s="137">
        <v>559</v>
      </c>
    </row>
    <row r="3338" spans="1:15" ht="15" customHeight="1">
      <c r="A3338" s="15" t="str">
        <f t="shared" si="66"/>
        <v>N</v>
      </c>
      <c r="B3338" s="35"/>
      <c r="C3338" s="38" t="s">
        <v>1386</v>
      </c>
      <c r="D3338" s="38" t="s">
        <v>10742</v>
      </c>
      <c r="E3338" s="38"/>
      <c r="F3338" s="38" t="s">
        <v>10743</v>
      </c>
      <c r="G3338" s="38"/>
      <c r="H3338" s="38"/>
      <c r="I3338" s="44">
        <v>5.6</v>
      </c>
      <c r="J3338" s="16" t="s">
        <v>130</v>
      </c>
      <c r="N3338" s="136" t="s">
        <v>302</v>
      </c>
      <c r="O3338" s="137">
        <v>560</v>
      </c>
    </row>
    <row r="3339" spans="1:15" ht="15" customHeight="1">
      <c r="A3339" s="15" t="str">
        <f t="shared" si="66"/>
        <v>N</v>
      </c>
      <c r="B3339" s="35"/>
      <c r="C3339" s="38" t="s">
        <v>1386</v>
      </c>
      <c r="D3339" s="38" t="s">
        <v>10744</v>
      </c>
      <c r="E3339" s="38"/>
      <c r="F3339" s="38" t="s">
        <v>10745</v>
      </c>
      <c r="G3339" s="38"/>
      <c r="H3339" s="38"/>
      <c r="I3339" s="44">
        <v>99.42</v>
      </c>
      <c r="J3339" s="16" t="s">
        <v>130</v>
      </c>
      <c r="N3339" s="136" t="s">
        <v>303</v>
      </c>
      <c r="O3339" s="137">
        <v>561</v>
      </c>
    </row>
    <row r="3340" spans="1:15" ht="15" customHeight="1">
      <c r="A3340" s="15" t="str">
        <f t="shared" si="66"/>
        <v>N</v>
      </c>
      <c r="B3340" s="35"/>
      <c r="C3340" s="38" t="s">
        <v>1386</v>
      </c>
      <c r="D3340" s="38" t="s">
        <v>10746</v>
      </c>
      <c r="E3340" s="38"/>
      <c r="F3340" s="38" t="s">
        <v>10747</v>
      </c>
      <c r="G3340" s="38"/>
      <c r="H3340" s="38"/>
      <c r="I3340" s="44">
        <v>8.67</v>
      </c>
      <c r="J3340" s="16" t="s">
        <v>130</v>
      </c>
      <c r="N3340" s="136" t="s">
        <v>304</v>
      </c>
      <c r="O3340" s="137">
        <v>562</v>
      </c>
    </row>
    <row r="3341" spans="1:15" ht="15" customHeight="1">
      <c r="A3341" s="15" t="str">
        <f t="shared" si="66"/>
        <v>N</v>
      </c>
      <c r="B3341" s="35"/>
      <c r="C3341" s="38" t="s">
        <v>1386</v>
      </c>
      <c r="D3341" s="38" t="s">
        <v>10748</v>
      </c>
      <c r="E3341" s="38"/>
      <c r="F3341" s="38" t="s">
        <v>10749</v>
      </c>
      <c r="G3341" s="38"/>
      <c r="H3341" s="38"/>
      <c r="I3341" s="44">
        <v>1.68</v>
      </c>
      <c r="J3341" s="16" t="s">
        <v>130</v>
      </c>
      <c r="N3341" s="140" t="s">
        <v>305</v>
      </c>
      <c r="O3341" s="137">
        <v>563</v>
      </c>
    </row>
    <row r="3342" spans="1:15" ht="15" customHeight="1">
      <c r="A3342" s="15" t="str">
        <f t="shared" si="66"/>
        <v>N</v>
      </c>
      <c r="B3342" s="35"/>
      <c r="C3342" s="38" t="s">
        <v>1386</v>
      </c>
      <c r="D3342" s="38" t="s">
        <v>10750</v>
      </c>
      <c r="E3342" s="38"/>
      <c r="F3342" s="38" t="s">
        <v>10751</v>
      </c>
      <c r="G3342" s="38"/>
      <c r="H3342" s="38"/>
      <c r="I3342" s="44">
        <v>10.91</v>
      </c>
      <c r="J3342" s="16" t="s">
        <v>130</v>
      </c>
      <c r="N3342" s="140" t="s">
        <v>306</v>
      </c>
      <c r="O3342" s="137">
        <v>564</v>
      </c>
    </row>
    <row r="3343" spans="1:15" ht="15" customHeight="1">
      <c r="A3343" s="15" t="str">
        <f t="shared" si="66"/>
        <v>N</v>
      </c>
      <c r="B3343" s="35"/>
      <c r="C3343" s="38" t="s">
        <v>1386</v>
      </c>
      <c r="D3343" s="38" t="s">
        <v>10752</v>
      </c>
      <c r="E3343" s="38"/>
      <c r="F3343" s="38" t="s">
        <v>10753</v>
      </c>
      <c r="G3343" s="38"/>
      <c r="H3343" s="38"/>
      <c r="I3343" s="44">
        <v>9.5500000000000007</v>
      </c>
      <c r="J3343" s="16" t="s">
        <v>130</v>
      </c>
      <c r="N3343" s="140" t="s">
        <v>307</v>
      </c>
      <c r="O3343" s="137">
        <v>565</v>
      </c>
    </row>
    <row r="3344" spans="1:15" ht="15" customHeight="1">
      <c r="A3344" s="15" t="str">
        <f t="shared" si="66"/>
        <v>N</v>
      </c>
      <c r="B3344" s="35"/>
      <c r="C3344" s="38" t="s">
        <v>1386</v>
      </c>
      <c r="D3344" s="38" t="s">
        <v>6856</v>
      </c>
      <c r="E3344" s="38"/>
      <c r="F3344" s="38" t="s">
        <v>6857</v>
      </c>
      <c r="G3344" s="38"/>
      <c r="H3344" s="38"/>
      <c r="I3344" s="44">
        <v>12.8</v>
      </c>
      <c r="J3344" s="16" t="s">
        <v>130</v>
      </c>
      <c r="N3344" s="140" t="s">
        <v>308</v>
      </c>
      <c r="O3344" s="137">
        <v>566</v>
      </c>
    </row>
    <row r="3345" spans="1:15" ht="15" customHeight="1">
      <c r="A3345" s="15" t="str">
        <f t="shared" si="66"/>
        <v>N</v>
      </c>
      <c r="B3345" s="35"/>
      <c r="C3345" s="38" t="s">
        <v>1386</v>
      </c>
      <c r="D3345" s="38" t="s">
        <v>10754</v>
      </c>
      <c r="E3345" s="38"/>
      <c r="F3345" s="38" t="s">
        <v>10755</v>
      </c>
      <c r="G3345" s="38"/>
      <c r="H3345" s="38"/>
      <c r="I3345" s="44">
        <v>8.4</v>
      </c>
      <c r="J3345" s="16" t="s">
        <v>130</v>
      </c>
      <c r="N3345" s="136" t="s">
        <v>309</v>
      </c>
      <c r="O3345" s="137">
        <v>567</v>
      </c>
    </row>
    <row r="3346" spans="1:15" ht="15" customHeight="1">
      <c r="A3346" s="15" t="str">
        <f t="shared" si="66"/>
        <v>N</v>
      </c>
      <c r="B3346" s="35"/>
      <c r="C3346" s="38" t="s">
        <v>1386</v>
      </c>
      <c r="D3346" s="38" t="s">
        <v>10756</v>
      </c>
      <c r="E3346" s="38"/>
      <c r="F3346" s="38" t="s">
        <v>10757</v>
      </c>
      <c r="G3346" s="38"/>
      <c r="H3346" s="38"/>
      <c r="I3346" s="44">
        <v>6.18</v>
      </c>
      <c r="J3346" s="16" t="s">
        <v>130</v>
      </c>
      <c r="N3346" s="140" t="s">
        <v>310</v>
      </c>
      <c r="O3346" s="137">
        <v>568</v>
      </c>
    </row>
    <row r="3347" spans="1:15" ht="15" customHeight="1">
      <c r="A3347" s="15" t="str">
        <f t="shared" si="66"/>
        <v>N</v>
      </c>
      <c r="B3347" s="35"/>
      <c r="C3347" s="38" t="s">
        <v>1386</v>
      </c>
      <c r="D3347" s="38" t="s">
        <v>10758</v>
      </c>
      <c r="E3347" s="38"/>
      <c r="F3347" s="38" t="s">
        <v>10759</v>
      </c>
      <c r="G3347" s="38"/>
      <c r="H3347" s="38"/>
      <c r="I3347" s="44">
        <v>166.91</v>
      </c>
      <c r="J3347" s="16" t="s">
        <v>130</v>
      </c>
      <c r="N3347" s="136" t="s">
        <v>311</v>
      </c>
      <c r="O3347" s="137">
        <v>569</v>
      </c>
    </row>
    <row r="3348" spans="1:15" ht="15" customHeight="1">
      <c r="A3348" s="15" t="str">
        <f t="shared" si="66"/>
        <v>N</v>
      </c>
      <c r="B3348" s="35"/>
      <c r="C3348" s="38" t="s">
        <v>1386</v>
      </c>
      <c r="D3348" s="38" t="s">
        <v>10760</v>
      </c>
      <c r="E3348" s="38"/>
      <c r="F3348" s="38" t="s">
        <v>10761</v>
      </c>
      <c r="G3348" s="38"/>
      <c r="H3348" s="38"/>
      <c r="I3348" s="44">
        <v>4.08</v>
      </c>
      <c r="J3348" s="16" t="s">
        <v>130</v>
      </c>
      <c r="N3348" s="136" t="s">
        <v>312</v>
      </c>
      <c r="O3348" s="137">
        <v>570</v>
      </c>
    </row>
    <row r="3349" spans="1:15" ht="15" customHeight="1">
      <c r="A3349" s="15" t="str">
        <f t="shared" si="66"/>
        <v>N</v>
      </c>
      <c r="B3349" s="35"/>
      <c r="C3349" s="38" t="s">
        <v>1386</v>
      </c>
      <c r="D3349" s="38" t="s">
        <v>10762</v>
      </c>
      <c r="E3349" s="38"/>
      <c r="F3349" s="38" t="s">
        <v>10763</v>
      </c>
      <c r="G3349" s="38"/>
      <c r="H3349" s="38"/>
      <c r="I3349" s="44">
        <v>1.76</v>
      </c>
      <c r="J3349" s="16" t="s">
        <v>130</v>
      </c>
      <c r="N3349" s="136" t="s">
        <v>313</v>
      </c>
      <c r="O3349" s="137">
        <v>571</v>
      </c>
    </row>
    <row r="3350" spans="1:15" ht="15" customHeight="1">
      <c r="A3350" s="15" t="str">
        <f t="shared" si="66"/>
        <v>N</v>
      </c>
      <c r="B3350" s="35"/>
      <c r="C3350" s="38" t="s">
        <v>1386</v>
      </c>
      <c r="D3350" s="38" t="s">
        <v>10764</v>
      </c>
      <c r="E3350" s="38"/>
      <c r="F3350" s="38" t="s">
        <v>10765</v>
      </c>
      <c r="G3350" s="38"/>
      <c r="H3350" s="38"/>
      <c r="I3350" s="44">
        <v>110.95</v>
      </c>
      <c r="J3350" s="16" t="s">
        <v>130</v>
      </c>
      <c r="N3350" s="136" t="s">
        <v>314</v>
      </c>
      <c r="O3350" s="137">
        <v>572</v>
      </c>
    </row>
    <row r="3351" spans="1:15" ht="15" customHeight="1">
      <c r="A3351" s="15" t="str">
        <f t="shared" si="66"/>
        <v>N</v>
      </c>
      <c r="B3351" s="35"/>
      <c r="C3351" s="38" t="s">
        <v>1386</v>
      </c>
      <c r="D3351" s="38" t="s">
        <v>10766</v>
      </c>
      <c r="E3351" s="38"/>
      <c r="F3351" s="38" t="s">
        <v>10767</v>
      </c>
      <c r="G3351" s="38"/>
      <c r="H3351" s="38"/>
      <c r="I3351" s="44">
        <v>139.21</v>
      </c>
      <c r="J3351" s="16" t="s">
        <v>130</v>
      </c>
      <c r="N3351" s="136" t="s">
        <v>315</v>
      </c>
      <c r="O3351" s="137">
        <v>573</v>
      </c>
    </row>
    <row r="3352" spans="1:15" ht="15" customHeight="1">
      <c r="A3352" s="15" t="str">
        <f t="shared" si="66"/>
        <v>N</v>
      </c>
      <c r="B3352" s="35"/>
      <c r="C3352" s="38" t="s">
        <v>1386</v>
      </c>
      <c r="D3352" s="38" t="s">
        <v>10768</v>
      </c>
      <c r="E3352" s="38"/>
      <c r="F3352" s="38" t="s">
        <v>10769</v>
      </c>
      <c r="G3352" s="38"/>
      <c r="H3352" s="38"/>
      <c r="I3352" s="44">
        <v>19.07</v>
      </c>
      <c r="J3352" s="16" t="s">
        <v>130</v>
      </c>
      <c r="N3352" s="136" t="s">
        <v>316</v>
      </c>
      <c r="O3352" s="137">
        <v>574</v>
      </c>
    </row>
    <row r="3353" spans="1:15" ht="15" customHeight="1">
      <c r="A3353" s="15" t="str">
        <f t="shared" si="66"/>
        <v>N</v>
      </c>
      <c r="B3353" s="35"/>
      <c r="C3353" s="38" t="s">
        <v>1386</v>
      </c>
      <c r="D3353" s="38" t="s">
        <v>10770</v>
      </c>
      <c r="E3353" s="38"/>
      <c r="F3353" s="38" t="s">
        <v>10771</v>
      </c>
      <c r="G3353" s="38"/>
      <c r="H3353" s="38"/>
      <c r="I3353" s="44">
        <v>20.92</v>
      </c>
      <c r="J3353" s="16" t="s">
        <v>130</v>
      </c>
      <c r="N3353" s="136" t="s">
        <v>317</v>
      </c>
      <c r="O3353" s="137">
        <v>575</v>
      </c>
    </row>
    <row r="3354" spans="1:15" ht="15" customHeight="1">
      <c r="A3354" s="15" t="str">
        <f t="shared" si="66"/>
        <v>N</v>
      </c>
      <c r="B3354" s="35"/>
      <c r="C3354" s="38" t="s">
        <v>1386</v>
      </c>
      <c r="D3354" s="38" t="s">
        <v>10772</v>
      </c>
      <c r="E3354" s="38"/>
      <c r="F3354" s="38" t="s">
        <v>10773</v>
      </c>
      <c r="G3354" s="38"/>
      <c r="H3354" s="38"/>
      <c r="I3354" s="44">
        <v>21.06</v>
      </c>
      <c r="J3354" s="16" t="s">
        <v>130</v>
      </c>
      <c r="N3354" s="136" t="s">
        <v>318</v>
      </c>
      <c r="O3354" s="137">
        <v>576</v>
      </c>
    </row>
    <row r="3355" spans="1:15" ht="15" customHeight="1">
      <c r="A3355" s="15" t="str">
        <f t="shared" si="66"/>
        <v>N</v>
      </c>
      <c r="B3355" s="35"/>
      <c r="C3355" s="38" t="s">
        <v>1386</v>
      </c>
      <c r="D3355" s="38" t="s">
        <v>6858</v>
      </c>
      <c r="E3355" s="38"/>
      <c r="F3355" s="38" t="s">
        <v>6859</v>
      </c>
      <c r="G3355" s="38"/>
      <c r="H3355" s="38"/>
      <c r="I3355" s="44">
        <v>5.82</v>
      </c>
      <c r="J3355" s="16" t="s">
        <v>130</v>
      </c>
      <c r="N3355" s="136" t="s">
        <v>319</v>
      </c>
      <c r="O3355" s="137">
        <v>577</v>
      </c>
    </row>
    <row r="3356" spans="1:15" ht="15" customHeight="1">
      <c r="A3356" s="15" t="str">
        <f t="shared" ref="A3356:A3419" si="67">IFERROR((VLOOKUP(J3356,N:O,2,0)),0)</f>
        <v>N</v>
      </c>
      <c r="B3356" s="35"/>
      <c r="C3356" s="38" t="s">
        <v>1386</v>
      </c>
      <c r="D3356" s="38" t="s">
        <v>10774</v>
      </c>
      <c r="E3356" s="38"/>
      <c r="F3356" s="38" t="s">
        <v>10775</v>
      </c>
      <c r="G3356" s="38"/>
      <c r="H3356" s="38"/>
      <c r="I3356" s="44">
        <v>3.36</v>
      </c>
      <c r="J3356" s="16" t="s">
        <v>130</v>
      </c>
      <c r="N3356" s="136" t="s">
        <v>320</v>
      </c>
      <c r="O3356" s="137">
        <v>578</v>
      </c>
    </row>
    <row r="3357" spans="1:15" ht="15" customHeight="1">
      <c r="A3357" s="15" t="str">
        <f t="shared" si="67"/>
        <v>N</v>
      </c>
      <c r="B3357" s="35"/>
      <c r="C3357" s="38" t="s">
        <v>1386</v>
      </c>
      <c r="D3357" s="38" t="s">
        <v>10776</v>
      </c>
      <c r="E3357" s="38"/>
      <c r="F3357" s="38" t="s">
        <v>10777</v>
      </c>
      <c r="G3357" s="38"/>
      <c r="H3357" s="38"/>
      <c r="I3357" s="44">
        <v>5.15</v>
      </c>
      <c r="J3357" s="16" t="s">
        <v>130</v>
      </c>
      <c r="N3357" s="136" t="s">
        <v>321</v>
      </c>
      <c r="O3357" s="137">
        <v>579</v>
      </c>
    </row>
    <row r="3358" spans="1:15" ht="15" customHeight="1">
      <c r="A3358" s="15" t="str">
        <f t="shared" si="67"/>
        <v>N</v>
      </c>
      <c r="B3358" s="35"/>
      <c r="C3358" s="38" t="s">
        <v>1386</v>
      </c>
      <c r="D3358" s="38" t="s">
        <v>10778</v>
      </c>
      <c r="E3358" s="38"/>
      <c r="F3358" s="38" t="s">
        <v>10779</v>
      </c>
      <c r="G3358" s="38"/>
      <c r="H3358" s="38"/>
      <c r="I3358" s="44">
        <v>12.4</v>
      </c>
      <c r="J3358" s="16" t="s">
        <v>130</v>
      </c>
      <c r="N3358" s="136" t="s">
        <v>322</v>
      </c>
      <c r="O3358" s="137">
        <v>580</v>
      </c>
    </row>
    <row r="3359" spans="1:15" ht="15" customHeight="1">
      <c r="A3359" s="15" t="str">
        <f t="shared" si="67"/>
        <v>N</v>
      </c>
      <c r="B3359" s="35"/>
      <c r="C3359" s="38" t="s">
        <v>1386</v>
      </c>
      <c r="D3359" s="38" t="s">
        <v>10780</v>
      </c>
      <c r="E3359" s="38"/>
      <c r="F3359" s="38" t="s">
        <v>10781</v>
      </c>
      <c r="G3359" s="38"/>
      <c r="H3359" s="38"/>
      <c r="I3359" s="44">
        <v>7.25</v>
      </c>
      <c r="J3359" s="16" t="s">
        <v>130</v>
      </c>
      <c r="N3359" s="136" t="s">
        <v>323</v>
      </c>
      <c r="O3359" s="137">
        <v>581</v>
      </c>
    </row>
    <row r="3360" spans="1:15" ht="15" customHeight="1">
      <c r="A3360" s="15" t="str">
        <f t="shared" si="67"/>
        <v>N</v>
      </c>
      <c r="B3360" s="35"/>
      <c r="C3360" s="38" t="s">
        <v>1386</v>
      </c>
      <c r="D3360" s="38" t="s">
        <v>10782</v>
      </c>
      <c r="E3360" s="38"/>
      <c r="F3360" s="38" t="s">
        <v>10783</v>
      </c>
      <c r="G3360" s="38"/>
      <c r="H3360" s="38"/>
      <c r="I3360" s="44">
        <v>6.82</v>
      </c>
      <c r="J3360" s="16" t="s">
        <v>130</v>
      </c>
      <c r="N3360" s="141" t="s">
        <v>324</v>
      </c>
      <c r="O3360" s="142">
        <v>582</v>
      </c>
    </row>
    <row r="3361" spans="1:15" ht="15" customHeight="1">
      <c r="A3361" s="15" t="str">
        <f t="shared" si="67"/>
        <v>N</v>
      </c>
      <c r="B3361" s="35"/>
      <c r="C3361" s="38" t="s">
        <v>1386</v>
      </c>
      <c r="D3361" s="38" t="s">
        <v>10784</v>
      </c>
      <c r="E3361" s="38"/>
      <c r="F3361" s="38" t="s">
        <v>10785</v>
      </c>
      <c r="G3361" s="38"/>
      <c r="H3361" s="38"/>
      <c r="I3361" s="44">
        <v>2.48</v>
      </c>
      <c r="J3361" s="16" t="s">
        <v>130</v>
      </c>
      <c r="N3361" s="136" t="s">
        <v>325</v>
      </c>
      <c r="O3361" s="137">
        <v>583</v>
      </c>
    </row>
    <row r="3362" spans="1:15" ht="15" customHeight="1">
      <c r="A3362" s="15" t="str">
        <f t="shared" si="67"/>
        <v>N</v>
      </c>
      <c r="B3362" s="35"/>
      <c r="C3362" s="38" t="s">
        <v>1386</v>
      </c>
      <c r="D3362" s="38" t="s">
        <v>6860</v>
      </c>
      <c r="E3362" s="38"/>
      <c r="F3362" s="38" t="s">
        <v>6861</v>
      </c>
      <c r="G3362" s="38"/>
      <c r="H3362" s="38"/>
      <c r="I3362" s="44">
        <v>6.68</v>
      </c>
      <c r="J3362" s="16" t="s">
        <v>130</v>
      </c>
      <c r="N3362" s="136" t="s">
        <v>326</v>
      </c>
      <c r="O3362" s="137">
        <v>584</v>
      </c>
    </row>
    <row r="3363" spans="1:15" ht="15" customHeight="1">
      <c r="A3363" s="15" t="str">
        <f t="shared" si="67"/>
        <v>N</v>
      </c>
      <c r="B3363" s="35"/>
      <c r="C3363" s="38" t="s">
        <v>1386</v>
      </c>
      <c r="D3363" s="38" t="s">
        <v>10786</v>
      </c>
      <c r="E3363" s="38"/>
      <c r="F3363" s="38" t="s">
        <v>10787</v>
      </c>
      <c r="G3363" s="38"/>
      <c r="H3363" s="38"/>
      <c r="I3363" s="44">
        <v>13.04</v>
      </c>
      <c r="J3363" s="16" t="s">
        <v>130</v>
      </c>
      <c r="N3363" s="136" t="s">
        <v>327</v>
      </c>
      <c r="O3363" s="137">
        <v>585</v>
      </c>
    </row>
    <row r="3364" spans="1:15" ht="15" customHeight="1">
      <c r="A3364" s="15" t="str">
        <f t="shared" si="67"/>
        <v>N</v>
      </c>
      <c r="B3364" s="35"/>
      <c r="C3364" s="38" t="s">
        <v>1386</v>
      </c>
      <c r="D3364" s="38" t="s">
        <v>10788</v>
      </c>
      <c r="E3364" s="38"/>
      <c r="F3364" s="38" t="s">
        <v>10789</v>
      </c>
      <c r="G3364" s="38"/>
      <c r="H3364" s="38"/>
      <c r="I3364" s="44">
        <v>7.49</v>
      </c>
      <c r="J3364" s="16" t="s">
        <v>130</v>
      </c>
      <c r="N3364" s="136" t="s">
        <v>328</v>
      </c>
      <c r="O3364" s="137">
        <v>586</v>
      </c>
    </row>
    <row r="3365" spans="1:15" ht="15" customHeight="1">
      <c r="A3365" s="15" t="str">
        <f t="shared" si="67"/>
        <v>N</v>
      </c>
      <c r="B3365" s="35"/>
      <c r="C3365" s="38" t="s">
        <v>1386</v>
      </c>
      <c r="D3365" s="38" t="s">
        <v>10790</v>
      </c>
      <c r="E3365" s="38"/>
      <c r="F3365" s="38" t="s">
        <v>10791</v>
      </c>
      <c r="G3365" s="38"/>
      <c r="H3365" s="38"/>
      <c r="I3365" s="44">
        <v>28.07</v>
      </c>
      <c r="J3365" s="16" t="s">
        <v>130</v>
      </c>
      <c r="N3365" s="136" t="s">
        <v>329</v>
      </c>
      <c r="O3365" s="137">
        <v>587</v>
      </c>
    </row>
    <row r="3366" spans="1:15" ht="15" customHeight="1">
      <c r="A3366" s="15" t="str">
        <f t="shared" si="67"/>
        <v>N</v>
      </c>
      <c r="B3366" s="35"/>
      <c r="C3366" s="38" t="s">
        <v>1386</v>
      </c>
      <c r="D3366" s="38" t="s">
        <v>10792</v>
      </c>
      <c r="E3366" s="38"/>
      <c r="F3366" s="38" t="s">
        <v>10793</v>
      </c>
      <c r="G3366" s="38"/>
      <c r="H3366" s="38"/>
      <c r="I3366" s="44">
        <v>23.34</v>
      </c>
      <c r="J3366" s="16" t="s">
        <v>130</v>
      </c>
      <c r="N3366" s="136" t="s">
        <v>328</v>
      </c>
      <c r="O3366" s="137">
        <v>588</v>
      </c>
    </row>
    <row r="3367" spans="1:15" ht="15" customHeight="1">
      <c r="A3367" s="15" t="str">
        <f t="shared" si="67"/>
        <v>N</v>
      </c>
      <c r="B3367" s="35"/>
      <c r="C3367" s="38" t="s">
        <v>1386</v>
      </c>
      <c r="D3367" s="38" t="s">
        <v>10794</v>
      </c>
      <c r="E3367" s="38"/>
      <c r="F3367" s="38" t="s">
        <v>10795</v>
      </c>
      <c r="G3367" s="38"/>
      <c r="H3367" s="38"/>
      <c r="I3367" s="44">
        <v>12.18</v>
      </c>
      <c r="J3367" s="16" t="s">
        <v>130</v>
      </c>
      <c r="N3367" s="136" t="s">
        <v>330</v>
      </c>
      <c r="O3367" s="137">
        <v>601</v>
      </c>
    </row>
    <row r="3368" spans="1:15" ht="15" customHeight="1">
      <c r="A3368" s="15" t="str">
        <f t="shared" si="67"/>
        <v>N</v>
      </c>
      <c r="B3368" s="35"/>
      <c r="C3368" s="38" t="s">
        <v>1386</v>
      </c>
      <c r="D3368" s="38" t="s">
        <v>10796</v>
      </c>
      <c r="E3368" s="38"/>
      <c r="F3368" s="38" t="s">
        <v>10797</v>
      </c>
      <c r="G3368" s="38"/>
      <c r="H3368" s="38"/>
      <c r="I3368" s="44">
        <v>42.14</v>
      </c>
      <c r="J3368" s="16" t="s">
        <v>130</v>
      </c>
      <c r="N3368" s="136" t="s">
        <v>331</v>
      </c>
      <c r="O3368" s="137">
        <v>602</v>
      </c>
    </row>
    <row r="3369" spans="1:15" ht="15" customHeight="1">
      <c r="A3369" s="15" t="str">
        <f t="shared" si="67"/>
        <v>N</v>
      </c>
      <c r="B3369" s="35"/>
      <c r="C3369" s="38" t="s">
        <v>1386</v>
      </c>
      <c r="D3369" s="38" t="s">
        <v>6862</v>
      </c>
      <c r="E3369" s="38"/>
      <c r="F3369" s="38" t="s">
        <v>6863</v>
      </c>
      <c r="G3369" s="38"/>
      <c r="H3369" s="38"/>
      <c r="I3369" s="44">
        <v>16.8</v>
      </c>
      <c r="J3369" s="16" t="s">
        <v>130</v>
      </c>
      <c r="N3369" s="141" t="s">
        <v>332</v>
      </c>
      <c r="O3369" s="142">
        <v>603</v>
      </c>
    </row>
    <row r="3370" spans="1:15" ht="15" customHeight="1">
      <c r="A3370" s="15" t="str">
        <f t="shared" si="67"/>
        <v>N</v>
      </c>
      <c r="B3370" s="35"/>
      <c r="C3370" s="38" t="s">
        <v>1386</v>
      </c>
      <c r="D3370" s="38" t="s">
        <v>10798</v>
      </c>
      <c r="E3370" s="38"/>
      <c r="F3370" s="38" t="s">
        <v>10799</v>
      </c>
      <c r="G3370" s="38"/>
      <c r="H3370" s="38"/>
      <c r="I3370" s="44">
        <v>5.5</v>
      </c>
      <c r="J3370" s="16" t="s">
        <v>130</v>
      </c>
      <c r="N3370" s="136" t="s">
        <v>333</v>
      </c>
      <c r="O3370" s="137">
        <v>604</v>
      </c>
    </row>
    <row r="3371" spans="1:15" ht="15" customHeight="1">
      <c r="A3371" s="15" t="str">
        <f t="shared" si="67"/>
        <v>N</v>
      </c>
      <c r="B3371" s="35"/>
      <c r="C3371" s="38" t="s">
        <v>1386</v>
      </c>
      <c r="D3371" s="38" t="s">
        <v>10800</v>
      </c>
      <c r="E3371" s="38"/>
      <c r="F3371" s="38" t="s">
        <v>10801</v>
      </c>
      <c r="G3371" s="38"/>
      <c r="H3371" s="38"/>
      <c r="I3371" s="44">
        <v>0.19</v>
      </c>
      <c r="J3371" s="16" t="s">
        <v>130</v>
      </c>
      <c r="N3371" s="136" t="s">
        <v>334</v>
      </c>
      <c r="O3371" s="137">
        <v>605</v>
      </c>
    </row>
    <row r="3372" spans="1:15" ht="15" customHeight="1">
      <c r="A3372" s="15" t="str">
        <f t="shared" si="67"/>
        <v>N</v>
      </c>
      <c r="B3372" s="35"/>
      <c r="C3372" s="38" t="s">
        <v>1386</v>
      </c>
      <c r="D3372" s="38" t="s">
        <v>10802</v>
      </c>
      <c r="E3372" s="38"/>
      <c r="F3372" s="38" t="s">
        <v>10803</v>
      </c>
      <c r="G3372" s="38"/>
      <c r="H3372" s="38"/>
      <c r="I3372" s="44">
        <v>14.25</v>
      </c>
      <c r="J3372" s="16" t="s">
        <v>130</v>
      </c>
      <c r="N3372" s="136" t="s">
        <v>335</v>
      </c>
      <c r="O3372" s="137">
        <v>606</v>
      </c>
    </row>
    <row r="3373" spans="1:15" ht="15" customHeight="1">
      <c r="A3373" s="15" t="str">
        <f t="shared" si="67"/>
        <v>N</v>
      </c>
      <c r="B3373" s="35"/>
      <c r="C3373" s="38" t="s">
        <v>1386</v>
      </c>
      <c r="D3373" s="38" t="s">
        <v>10804</v>
      </c>
      <c r="E3373" s="38"/>
      <c r="F3373" s="38" t="s">
        <v>10805</v>
      </c>
      <c r="G3373" s="38"/>
      <c r="H3373" s="38"/>
      <c r="I3373" s="44">
        <v>1.84</v>
      </c>
      <c r="J3373" s="16" t="s">
        <v>130</v>
      </c>
      <c r="N3373" s="136" t="s">
        <v>336</v>
      </c>
      <c r="O3373" s="137">
        <v>607</v>
      </c>
    </row>
    <row r="3374" spans="1:15" ht="15" customHeight="1">
      <c r="A3374" s="15" t="str">
        <f t="shared" si="67"/>
        <v>N</v>
      </c>
      <c r="B3374" s="35"/>
      <c r="C3374" s="38" t="s">
        <v>1386</v>
      </c>
      <c r="D3374" s="38" t="s">
        <v>10806</v>
      </c>
      <c r="E3374" s="38"/>
      <c r="F3374" s="38" t="s">
        <v>10807</v>
      </c>
      <c r="G3374" s="38"/>
      <c r="H3374" s="38"/>
      <c r="I3374" s="44">
        <v>0.85</v>
      </c>
      <c r="J3374" s="16" t="s">
        <v>130</v>
      </c>
      <c r="N3374" s="136" t="s">
        <v>337</v>
      </c>
      <c r="O3374" s="137">
        <v>608</v>
      </c>
    </row>
    <row r="3375" spans="1:15" ht="15" customHeight="1">
      <c r="A3375" s="15" t="str">
        <f t="shared" si="67"/>
        <v>N</v>
      </c>
      <c r="B3375" s="35"/>
      <c r="C3375" s="38" t="s">
        <v>1386</v>
      </c>
      <c r="D3375" s="38" t="s">
        <v>6864</v>
      </c>
      <c r="E3375" s="38"/>
      <c r="F3375" s="38" t="s">
        <v>6865</v>
      </c>
      <c r="G3375" s="38"/>
      <c r="H3375" s="38"/>
      <c r="I3375" s="44">
        <v>12.66</v>
      </c>
      <c r="J3375" s="16" t="s">
        <v>130</v>
      </c>
      <c r="N3375" s="141" t="s">
        <v>338</v>
      </c>
      <c r="O3375" s="137">
        <v>609</v>
      </c>
    </row>
    <row r="3376" spans="1:15" ht="15" customHeight="1">
      <c r="A3376" s="15" t="str">
        <f t="shared" si="67"/>
        <v>N</v>
      </c>
      <c r="B3376" s="35"/>
      <c r="C3376" s="38" t="s">
        <v>1386</v>
      </c>
      <c r="D3376" s="38" t="s">
        <v>10808</v>
      </c>
      <c r="E3376" s="38"/>
      <c r="F3376" s="38" t="s">
        <v>10809</v>
      </c>
      <c r="G3376" s="38"/>
      <c r="H3376" s="38"/>
      <c r="I3376" s="44">
        <v>0.82</v>
      </c>
      <c r="J3376" s="16" t="s">
        <v>130</v>
      </c>
      <c r="N3376" s="141" t="s">
        <v>339</v>
      </c>
      <c r="O3376" s="137">
        <v>610</v>
      </c>
    </row>
    <row r="3377" spans="1:15" ht="15" customHeight="1">
      <c r="A3377" s="15" t="str">
        <f t="shared" si="67"/>
        <v>N</v>
      </c>
      <c r="B3377" s="35"/>
      <c r="C3377" s="38" t="s">
        <v>1386</v>
      </c>
      <c r="D3377" s="38" t="s">
        <v>10810</v>
      </c>
      <c r="E3377" s="38"/>
      <c r="F3377" s="38" t="s">
        <v>10811</v>
      </c>
      <c r="G3377" s="38"/>
      <c r="H3377" s="38"/>
      <c r="I3377" s="44">
        <v>0.75</v>
      </c>
      <c r="J3377" s="16" t="s">
        <v>130</v>
      </c>
      <c r="N3377" s="136" t="s">
        <v>340</v>
      </c>
      <c r="O3377" s="137">
        <v>611</v>
      </c>
    </row>
    <row r="3378" spans="1:15" ht="15" customHeight="1">
      <c r="A3378" s="15" t="str">
        <f t="shared" si="67"/>
        <v>N</v>
      </c>
      <c r="B3378" s="35"/>
      <c r="C3378" s="38" t="s">
        <v>1386</v>
      </c>
      <c r="D3378" s="38" t="s">
        <v>10812</v>
      </c>
      <c r="E3378" s="38"/>
      <c r="F3378" s="38" t="s">
        <v>10813</v>
      </c>
      <c r="G3378" s="38"/>
      <c r="H3378" s="38"/>
      <c r="I3378" s="44">
        <v>6.43</v>
      </c>
      <c r="J3378" s="16" t="s">
        <v>130</v>
      </c>
      <c r="N3378" s="136" t="s">
        <v>341</v>
      </c>
      <c r="O3378" s="137">
        <v>612</v>
      </c>
    </row>
    <row r="3379" spans="1:15" ht="15" customHeight="1">
      <c r="A3379" s="15" t="str">
        <f t="shared" si="67"/>
        <v>N</v>
      </c>
      <c r="B3379" s="35"/>
      <c r="C3379" s="38" t="s">
        <v>1386</v>
      </c>
      <c r="D3379" s="38" t="s">
        <v>10814</v>
      </c>
      <c r="E3379" s="38"/>
      <c r="F3379" s="38" t="s">
        <v>10815</v>
      </c>
      <c r="G3379" s="38"/>
      <c r="H3379" s="38"/>
      <c r="I3379" s="44">
        <v>0.27</v>
      </c>
      <c r="J3379" s="16" t="s">
        <v>130</v>
      </c>
      <c r="N3379" s="136" t="s">
        <v>1327</v>
      </c>
      <c r="O3379" s="137">
        <v>613</v>
      </c>
    </row>
    <row r="3380" spans="1:15" ht="15" customHeight="1">
      <c r="A3380" s="15" t="str">
        <f t="shared" si="67"/>
        <v>N</v>
      </c>
      <c r="B3380" s="35"/>
      <c r="C3380" s="38" t="s">
        <v>1386</v>
      </c>
      <c r="D3380" s="38" t="s">
        <v>10816</v>
      </c>
      <c r="E3380" s="38"/>
      <c r="F3380" s="38" t="s">
        <v>10817</v>
      </c>
      <c r="G3380" s="38"/>
      <c r="H3380" s="38"/>
      <c r="I3380" s="44">
        <v>16.62</v>
      </c>
      <c r="J3380" s="16" t="s">
        <v>130</v>
      </c>
      <c r="N3380" s="136" t="s">
        <v>342</v>
      </c>
      <c r="O3380" s="137">
        <v>614</v>
      </c>
    </row>
    <row r="3381" spans="1:15" ht="15" customHeight="1">
      <c r="A3381" s="15" t="str">
        <f t="shared" si="67"/>
        <v>N</v>
      </c>
      <c r="B3381" s="35"/>
      <c r="C3381" s="38" t="s">
        <v>1386</v>
      </c>
      <c r="D3381" s="38" t="s">
        <v>10818</v>
      </c>
      <c r="E3381" s="38"/>
      <c r="F3381" s="38" t="s">
        <v>10819</v>
      </c>
      <c r="G3381" s="38"/>
      <c r="H3381" s="38"/>
      <c r="I3381" s="44">
        <v>1.34</v>
      </c>
      <c r="J3381" s="16" t="s">
        <v>130</v>
      </c>
      <c r="N3381" s="136" t="s">
        <v>343</v>
      </c>
      <c r="O3381" s="137">
        <v>615</v>
      </c>
    </row>
    <row r="3382" spans="1:15" ht="15" customHeight="1">
      <c r="A3382" s="15" t="str">
        <f t="shared" si="67"/>
        <v>N</v>
      </c>
      <c r="B3382" s="35"/>
      <c r="C3382" s="38" t="s">
        <v>1386</v>
      </c>
      <c r="D3382" s="38" t="s">
        <v>6866</v>
      </c>
      <c r="E3382" s="38"/>
      <c r="F3382" s="38" t="s">
        <v>6867</v>
      </c>
      <c r="G3382" s="38"/>
      <c r="H3382" s="38"/>
      <c r="I3382" s="44">
        <v>20.420000000000002</v>
      </c>
      <c r="J3382" s="16" t="s">
        <v>130</v>
      </c>
      <c r="N3382" s="136" t="s">
        <v>344</v>
      </c>
      <c r="O3382" s="137">
        <v>616</v>
      </c>
    </row>
    <row r="3383" spans="1:15" ht="15" customHeight="1">
      <c r="A3383" s="15" t="str">
        <f t="shared" si="67"/>
        <v>N</v>
      </c>
      <c r="B3383" s="35"/>
      <c r="C3383" s="38" t="s">
        <v>1386</v>
      </c>
      <c r="D3383" s="38" t="s">
        <v>10820</v>
      </c>
      <c r="E3383" s="38"/>
      <c r="F3383" s="38" t="s">
        <v>4940</v>
      </c>
      <c r="G3383" s="38"/>
      <c r="H3383" s="38"/>
      <c r="I3383" s="44">
        <v>0.15</v>
      </c>
      <c r="J3383" s="16" t="s">
        <v>130</v>
      </c>
      <c r="N3383" s="136" t="s">
        <v>1328</v>
      </c>
      <c r="O3383" s="137">
        <v>617</v>
      </c>
    </row>
    <row r="3384" spans="1:15" ht="15" customHeight="1">
      <c r="A3384" s="15" t="str">
        <f t="shared" si="67"/>
        <v>N</v>
      </c>
      <c r="B3384" s="35"/>
      <c r="C3384" s="38" t="s">
        <v>1386</v>
      </c>
      <c r="D3384" s="38" t="s">
        <v>10821</v>
      </c>
      <c r="E3384" s="38"/>
      <c r="F3384" s="38" t="s">
        <v>10822</v>
      </c>
      <c r="G3384" s="38"/>
      <c r="H3384" s="38"/>
      <c r="I3384" s="44">
        <v>25.73</v>
      </c>
      <c r="J3384" s="16" t="s">
        <v>130</v>
      </c>
      <c r="N3384" s="136" t="s">
        <v>151</v>
      </c>
      <c r="O3384" s="137">
        <v>328</v>
      </c>
    </row>
    <row r="3385" spans="1:15" ht="15" customHeight="1">
      <c r="A3385" s="15" t="str">
        <f t="shared" si="67"/>
        <v>N</v>
      </c>
      <c r="B3385" s="35"/>
      <c r="C3385" s="38" t="s">
        <v>1386</v>
      </c>
      <c r="D3385" s="38" t="s">
        <v>10823</v>
      </c>
      <c r="E3385" s="38"/>
      <c r="F3385" s="38" t="s">
        <v>10824</v>
      </c>
      <c r="G3385" s="38"/>
      <c r="H3385" s="38"/>
      <c r="I3385" s="44">
        <v>0.39</v>
      </c>
      <c r="J3385" s="16" t="s">
        <v>130</v>
      </c>
      <c r="N3385" s="136" t="s">
        <v>152</v>
      </c>
      <c r="O3385" s="137">
        <v>329</v>
      </c>
    </row>
    <row r="3386" spans="1:15" ht="15" customHeight="1">
      <c r="A3386" s="15" t="str">
        <f t="shared" si="67"/>
        <v>N</v>
      </c>
      <c r="B3386" s="35"/>
      <c r="C3386" s="38" t="s">
        <v>1386</v>
      </c>
      <c r="D3386" s="38" t="s">
        <v>10825</v>
      </c>
      <c r="E3386" s="38"/>
      <c r="F3386" s="38" t="s">
        <v>10826</v>
      </c>
      <c r="G3386" s="38"/>
      <c r="H3386" s="38"/>
      <c r="I3386" s="44">
        <v>2.61</v>
      </c>
      <c r="J3386" s="16" t="s">
        <v>130</v>
      </c>
      <c r="N3386" s="136" t="s">
        <v>153</v>
      </c>
      <c r="O3386" s="137">
        <v>330</v>
      </c>
    </row>
    <row r="3387" spans="1:15" ht="15" customHeight="1">
      <c r="A3387" s="15" t="str">
        <f t="shared" si="67"/>
        <v>N</v>
      </c>
      <c r="B3387" s="35"/>
      <c r="C3387" s="38" t="s">
        <v>1386</v>
      </c>
      <c r="D3387" s="38" t="s">
        <v>10827</v>
      </c>
      <c r="E3387" s="38"/>
      <c r="F3387" s="38" t="s">
        <v>10828</v>
      </c>
      <c r="G3387" s="38"/>
      <c r="H3387" s="38"/>
      <c r="I3387" s="44">
        <v>1.25</v>
      </c>
      <c r="J3387" s="16" t="s">
        <v>130</v>
      </c>
      <c r="N3387" s="136" t="s">
        <v>154</v>
      </c>
      <c r="O3387" s="137">
        <v>331</v>
      </c>
    </row>
    <row r="3388" spans="1:15" ht="15" customHeight="1">
      <c r="A3388" s="15" t="str">
        <f t="shared" si="67"/>
        <v>N</v>
      </c>
      <c r="B3388" s="35"/>
      <c r="C3388" s="38" t="s">
        <v>1386</v>
      </c>
      <c r="D3388" s="38" t="s">
        <v>6868</v>
      </c>
      <c r="E3388" s="38"/>
      <c r="F3388" s="38" t="s">
        <v>6869</v>
      </c>
      <c r="G3388" s="38"/>
      <c r="H3388" s="38"/>
      <c r="I3388" s="44">
        <v>7.01</v>
      </c>
      <c r="J3388" s="16" t="s">
        <v>130</v>
      </c>
      <c r="N3388" s="138" t="s">
        <v>583</v>
      </c>
      <c r="O3388" s="139">
        <v>332</v>
      </c>
    </row>
    <row r="3389" spans="1:15" ht="15" customHeight="1">
      <c r="A3389" s="15" t="str">
        <f t="shared" si="67"/>
        <v>N</v>
      </c>
      <c r="B3389" s="35"/>
      <c r="C3389" s="38" t="s">
        <v>1386</v>
      </c>
      <c r="D3389" s="38" t="s">
        <v>10829</v>
      </c>
      <c r="E3389" s="38"/>
      <c r="F3389" s="38" t="s">
        <v>10830</v>
      </c>
      <c r="G3389" s="38"/>
      <c r="H3389" s="38"/>
      <c r="I3389" s="44">
        <v>4.0599999999999996</v>
      </c>
      <c r="J3389" s="16" t="s">
        <v>130</v>
      </c>
      <c r="N3389" s="136" t="s">
        <v>155</v>
      </c>
      <c r="O3389" s="137">
        <v>333</v>
      </c>
    </row>
    <row r="3390" spans="1:15" ht="15" customHeight="1">
      <c r="A3390" s="15" t="str">
        <f t="shared" si="67"/>
        <v>N</v>
      </c>
      <c r="B3390" s="35"/>
      <c r="C3390" s="38" t="s">
        <v>1386</v>
      </c>
      <c r="D3390" s="38" t="s">
        <v>10831</v>
      </c>
      <c r="E3390" s="38"/>
      <c r="F3390" s="38" t="s">
        <v>10832</v>
      </c>
      <c r="G3390" s="38"/>
      <c r="H3390" s="38"/>
      <c r="I3390" s="44">
        <v>0.1</v>
      </c>
      <c r="J3390" s="16" t="s">
        <v>130</v>
      </c>
      <c r="N3390" s="138" t="s">
        <v>584</v>
      </c>
      <c r="O3390" s="139">
        <v>334</v>
      </c>
    </row>
    <row r="3391" spans="1:15" ht="15" customHeight="1">
      <c r="A3391" s="15" t="str">
        <f t="shared" si="67"/>
        <v>N</v>
      </c>
      <c r="B3391" s="35"/>
      <c r="C3391" s="38" t="s">
        <v>1386</v>
      </c>
      <c r="D3391" s="38" t="s">
        <v>10833</v>
      </c>
      <c r="E3391" s="38"/>
      <c r="F3391" s="38" t="s">
        <v>10834</v>
      </c>
      <c r="G3391" s="38"/>
      <c r="H3391" s="38"/>
      <c r="I3391" s="44">
        <v>35.130000000000003</v>
      </c>
      <c r="J3391" s="16" t="s">
        <v>130</v>
      </c>
      <c r="N3391" s="136" t="s">
        <v>156</v>
      </c>
      <c r="O3391" s="137">
        <v>335</v>
      </c>
    </row>
    <row r="3392" spans="1:15" ht="15" customHeight="1">
      <c r="A3392" s="15" t="str">
        <f t="shared" si="67"/>
        <v>N</v>
      </c>
      <c r="B3392" s="35"/>
      <c r="C3392" s="38" t="s">
        <v>1386</v>
      </c>
      <c r="D3392" s="38" t="s">
        <v>10835</v>
      </c>
      <c r="E3392" s="38"/>
      <c r="F3392" s="38" t="s">
        <v>10836</v>
      </c>
      <c r="G3392" s="38"/>
      <c r="H3392" s="38"/>
      <c r="I3392" s="44">
        <v>0.52</v>
      </c>
      <c r="J3392" s="16" t="s">
        <v>130</v>
      </c>
      <c r="N3392" s="136" t="s">
        <v>157</v>
      </c>
      <c r="O3392" s="137">
        <v>336</v>
      </c>
    </row>
    <row r="3393" spans="1:15" ht="15" customHeight="1">
      <c r="A3393" s="15" t="str">
        <f t="shared" si="67"/>
        <v>N</v>
      </c>
      <c r="B3393" s="35"/>
      <c r="C3393" s="38" t="s">
        <v>1386</v>
      </c>
      <c r="D3393" s="38" t="s">
        <v>10837</v>
      </c>
      <c r="E3393" s="38"/>
      <c r="F3393" s="38" t="s">
        <v>10838</v>
      </c>
      <c r="G3393" s="38"/>
      <c r="H3393" s="38"/>
      <c r="I3393" s="44">
        <v>1.04</v>
      </c>
      <c r="J3393" s="16" t="s">
        <v>130</v>
      </c>
      <c r="N3393" s="136" t="s">
        <v>158</v>
      </c>
      <c r="O3393" s="137">
        <v>337</v>
      </c>
    </row>
    <row r="3394" spans="1:15" ht="15" customHeight="1">
      <c r="A3394" s="15" t="str">
        <f t="shared" si="67"/>
        <v>N</v>
      </c>
      <c r="B3394" s="35"/>
      <c r="C3394" s="38" t="s">
        <v>1386</v>
      </c>
      <c r="D3394" s="38" t="s">
        <v>10839</v>
      </c>
      <c r="E3394" s="38"/>
      <c r="F3394" s="38" t="s">
        <v>10840</v>
      </c>
      <c r="G3394" s="38"/>
      <c r="H3394" s="38"/>
      <c r="I3394" s="44">
        <v>0.96</v>
      </c>
      <c r="J3394" s="16" t="s">
        <v>130</v>
      </c>
      <c r="N3394" s="136" t="s">
        <v>159</v>
      </c>
      <c r="O3394" s="137">
        <v>338</v>
      </c>
    </row>
    <row r="3395" spans="1:15" ht="15" customHeight="1">
      <c r="A3395" s="15" t="str">
        <f t="shared" si="67"/>
        <v>N</v>
      </c>
      <c r="B3395" s="35"/>
      <c r="C3395" s="38" t="s">
        <v>1386</v>
      </c>
      <c r="D3395" s="38" t="s">
        <v>10841</v>
      </c>
      <c r="E3395" s="38"/>
      <c r="F3395" s="38" t="s">
        <v>10842</v>
      </c>
      <c r="G3395" s="38"/>
      <c r="H3395" s="38"/>
      <c r="I3395" s="44">
        <v>16.28</v>
      </c>
      <c r="J3395" s="16" t="s">
        <v>130</v>
      </c>
      <c r="N3395" s="136" t="s">
        <v>160</v>
      </c>
      <c r="O3395" s="137">
        <v>339</v>
      </c>
    </row>
    <row r="3396" spans="1:15" ht="15" customHeight="1">
      <c r="A3396" s="15" t="str">
        <f t="shared" si="67"/>
        <v>N</v>
      </c>
      <c r="B3396" s="35"/>
      <c r="C3396" s="38" t="s">
        <v>1386</v>
      </c>
      <c r="D3396" s="38" t="s">
        <v>10843</v>
      </c>
      <c r="E3396" s="38"/>
      <c r="F3396" s="38" t="s">
        <v>10844</v>
      </c>
      <c r="G3396" s="38"/>
      <c r="H3396" s="38"/>
      <c r="I3396" s="44">
        <v>2.7</v>
      </c>
      <c r="J3396" s="16" t="s">
        <v>130</v>
      </c>
      <c r="N3396" s="136" t="s">
        <v>161</v>
      </c>
      <c r="O3396" s="137">
        <v>340</v>
      </c>
    </row>
    <row r="3397" spans="1:15" ht="15" customHeight="1">
      <c r="A3397" s="15" t="str">
        <f t="shared" si="67"/>
        <v>N</v>
      </c>
      <c r="B3397" s="35"/>
      <c r="C3397" s="38" t="s">
        <v>1386</v>
      </c>
      <c r="D3397" s="38" t="s">
        <v>10845</v>
      </c>
      <c r="E3397" s="38"/>
      <c r="F3397" s="38" t="s">
        <v>10846</v>
      </c>
      <c r="G3397" s="38"/>
      <c r="H3397" s="38"/>
      <c r="I3397" s="44">
        <v>0.94</v>
      </c>
      <c r="J3397" s="16" t="s">
        <v>130</v>
      </c>
      <c r="N3397" s="136" t="s">
        <v>162</v>
      </c>
      <c r="O3397" s="137">
        <v>341</v>
      </c>
    </row>
    <row r="3398" spans="1:15" ht="15" customHeight="1">
      <c r="A3398" s="15" t="str">
        <f t="shared" si="67"/>
        <v>N</v>
      </c>
      <c r="B3398" s="35"/>
      <c r="C3398" s="38" t="s">
        <v>1386</v>
      </c>
      <c r="D3398" s="38" t="s">
        <v>6870</v>
      </c>
      <c r="E3398" s="38"/>
      <c r="F3398" s="38" t="s">
        <v>6871</v>
      </c>
      <c r="G3398" s="38"/>
      <c r="H3398" s="38"/>
      <c r="I3398" s="44">
        <v>1.74</v>
      </c>
      <c r="J3398" s="16" t="s">
        <v>130</v>
      </c>
      <c r="N3398" s="136" t="s">
        <v>163</v>
      </c>
      <c r="O3398" s="137">
        <v>342</v>
      </c>
    </row>
    <row r="3399" spans="1:15" ht="15" customHeight="1">
      <c r="A3399" s="15" t="str">
        <f t="shared" si="67"/>
        <v>N</v>
      </c>
      <c r="B3399" s="35"/>
      <c r="C3399" s="38" t="s">
        <v>1386</v>
      </c>
      <c r="D3399" s="38" t="s">
        <v>10847</v>
      </c>
      <c r="E3399" s="38"/>
      <c r="F3399" s="38" t="s">
        <v>10848</v>
      </c>
      <c r="G3399" s="38"/>
      <c r="H3399" s="38"/>
      <c r="I3399" s="44">
        <v>1.1200000000000001</v>
      </c>
      <c r="J3399" s="16" t="s">
        <v>130</v>
      </c>
      <c r="N3399" s="136" t="s">
        <v>164</v>
      </c>
      <c r="O3399" s="137">
        <v>343</v>
      </c>
    </row>
    <row r="3400" spans="1:15" ht="15" customHeight="1">
      <c r="A3400" s="15" t="str">
        <f t="shared" si="67"/>
        <v>N</v>
      </c>
      <c r="B3400" s="35"/>
      <c r="C3400" s="38" t="s">
        <v>1386</v>
      </c>
      <c r="D3400" s="38" t="s">
        <v>10849</v>
      </c>
      <c r="E3400" s="38"/>
      <c r="F3400" s="38" t="s">
        <v>10850</v>
      </c>
      <c r="G3400" s="38"/>
      <c r="H3400" s="38"/>
      <c r="I3400" s="44">
        <v>3.07</v>
      </c>
      <c r="J3400" s="16" t="s">
        <v>130</v>
      </c>
      <c r="N3400" s="136" t="s">
        <v>165</v>
      </c>
      <c r="O3400" s="137">
        <v>344</v>
      </c>
    </row>
    <row r="3401" spans="1:15" ht="15" customHeight="1">
      <c r="A3401" s="15" t="str">
        <f t="shared" si="67"/>
        <v>N</v>
      </c>
      <c r="B3401" s="35"/>
      <c r="C3401" s="38" t="s">
        <v>1386</v>
      </c>
      <c r="D3401" s="38" t="s">
        <v>10851</v>
      </c>
      <c r="E3401" s="38"/>
      <c r="F3401" s="38" t="s">
        <v>10852</v>
      </c>
      <c r="G3401" s="38"/>
      <c r="H3401" s="38"/>
      <c r="I3401" s="44">
        <v>1.88</v>
      </c>
      <c r="J3401" s="16" t="s">
        <v>130</v>
      </c>
      <c r="N3401" s="136" t="s">
        <v>166</v>
      </c>
      <c r="O3401" s="137">
        <v>345</v>
      </c>
    </row>
    <row r="3402" spans="1:15" ht="15" customHeight="1">
      <c r="A3402" s="15" t="str">
        <f t="shared" si="67"/>
        <v>N</v>
      </c>
      <c r="B3402" s="35"/>
      <c r="C3402" s="38" t="s">
        <v>1386</v>
      </c>
      <c r="D3402" s="38" t="s">
        <v>10853</v>
      </c>
      <c r="E3402" s="38"/>
      <c r="F3402" s="38" t="s">
        <v>10854</v>
      </c>
      <c r="G3402" s="38"/>
      <c r="H3402" s="38"/>
      <c r="I3402" s="44">
        <v>52.28</v>
      </c>
      <c r="J3402" s="16" t="s">
        <v>130</v>
      </c>
      <c r="N3402" s="136" t="s">
        <v>167</v>
      </c>
      <c r="O3402" s="137">
        <v>346</v>
      </c>
    </row>
    <row r="3403" spans="1:15" ht="15" customHeight="1">
      <c r="A3403" s="15" t="str">
        <f t="shared" si="67"/>
        <v>N</v>
      </c>
      <c r="B3403" s="35"/>
      <c r="C3403" s="38" t="s">
        <v>1386</v>
      </c>
      <c r="D3403" s="38" t="s">
        <v>10855</v>
      </c>
      <c r="E3403" s="38"/>
      <c r="F3403" s="38" t="s">
        <v>10856</v>
      </c>
      <c r="G3403" s="38"/>
      <c r="H3403" s="38"/>
      <c r="I3403" s="44">
        <v>3.27</v>
      </c>
      <c r="J3403" s="16" t="s">
        <v>130</v>
      </c>
      <c r="N3403" s="136" t="s">
        <v>168</v>
      </c>
      <c r="O3403" s="137">
        <v>347</v>
      </c>
    </row>
    <row r="3404" spans="1:15" ht="15" customHeight="1">
      <c r="A3404" s="15" t="str">
        <f t="shared" si="67"/>
        <v>N</v>
      </c>
      <c r="B3404" s="35"/>
      <c r="C3404" s="38" t="s">
        <v>1386</v>
      </c>
      <c r="D3404" s="38" t="s">
        <v>10857</v>
      </c>
      <c r="E3404" s="38"/>
      <c r="F3404" s="38" t="s">
        <v>10858</v>
      </c>
      <c r="G3404" s="38"/>
      <c r="H3404" s="38"/>
      <c r="I3404" s="44">
        <v>0.02</v>
      </c>
      <c r="J3404" s="16" t="s">
        <v>130</v>
      </c>
      <c r="N3404" s="136" t="s">
        <v>169</v>
      </c>
      <c r="O3404" s="137">
        <v>348</v>
      </c>
    </row>
    <row r="3405" spans="1:15" ht="15" customHeight="1">
      <c r="A3405" s="15" t="str">
        <f t="shared" si="67"/>
        <v>N</v>
      </c>
      <c r="B3405" s="35"/>
      <c r="C3405" s="38" t="s">
        <v>1386</v>
      </c>
      <c r="D3405" s="38" t="s">
        <v>6872</v>
      </c>
      <c r="E3405" s="38"/>
      <c r="F3405" s="38" t="s">
        <v>6873</v>
      </c>
      <c r="G3405" s="38"/>
      <c r="H3405" s="38"/>
      <c r="I3405" s="44">
        <v>48.84</v>
      </c>
      <c r="J3405" s="16" t="s">
        <v>130</v>
      </c>
      <c r="N3405" s="136" t="s">
        <v>170</v>
      </c>
      <c r="O3405" s="137">
        <v>349</v>
      </c>
    </row>
    <row r="3406" spans="1:15" ht="15" customHeight="1">
      <c r="A3406" s="15" t="str">
        <f t="shared" si="67"/>
        <v>N</v>
      </c>
      <c r="B3406" s="35"/>
      <c r="C3406" s="38" t="s">
        <v>1386</v>
      </c>
      <c r="D3406" s="38" t="s">
        <v>10859</v>
      </c>
      <c r="E3406" s="38"/>
      <c r="F3406" s="38" t="s">
        <v>10860</v>
      </c>
      <c r="G3406" s="38"/>
      <c r="H3406" s="38"/>
      <c r="I3406" s="44">
        <v>1.47</v>
      </c>
      <c r="J3406" s="16" t="s">
        <v>130</v>
      </c>
      <c r="N3406" s="136" t="s">
        <v>171</v>
      </c>
      <c r="O3406" s="137">
        <v>350</v>
      </c>
    </row>
    <row r="3407" spans="1:15" ht="15" customHeight="1">
      <c r="A3407" s="15" t="str">
        <f t="shared" si="67"/>
        <v>N</v>
      </c>
      <c r="B3407" s="35"/>
      <c r="C3407" s="38" t="s">
        <v>1386</v>
      </c>
      <c r="D3407" s="38" t="s">
        <v>10861</v>
      </c>
      <c r="E3407" s="38"/>
      <c r="F3407" s="38" t="s">
        <v>10862</v>
      </c>
      <c r="G3407" s="38"/>
      <c r="H3407" s="38"/>
      <c r="I3407" s="44">
        <v>1.27</v>
      </c>
      <c r="J3407" s="16" t="s">
        <v>130</v>
      </c>
      <c r="N3407" s="136" t="s">
        <v>172</v>
      </c>
      <c r="O3407" s="137">
        <v>351</v>
      </c>
    </row>
    <row r="3408" spans="1:15" ht="15" customHeight="1">
      <c r="A3408" s="15" t="str">
        <f t="shared" si="67"/>
        <v>N</v>
      </c>
      <c r="B3408" s="35"/>
      <c r="C3408" s="38" t="s">
        <v>1386</v>
      </c>
      <c r="D3408" s="38" t="s">
        <v>10863</v>
      </c>
      <c r="E3408" s="38"/>
      <c r="F3408" s="38" t="s">
        <v>10864</v>
      </c>
      <c r="G3408" s="38"/>
      <c r="H3408" s="38"/>
      <c r="I3408" s="44">
        <v>0.01</v>
      </c>
      <c r="J3408" s="16" t="s">
        <v>130</v>
      </c>
      <c r="N3408" s="136" t="s">
        <v>173</v>
      </c>
      <c r="O3408" s="137">
        <v>352</v>
      </c>
    </row>
    <row r="3409" spans="1:15" ht="15" customHeight="1">
      <c r="A3409" s="15" t="str">
        <f t="shared" si="67"/>
        <v>N</v>
      </c>
      <c r="B3409" s="35"/>
      <c r="C3409" s="38" t="s">
        <v>1386</v>
      </c>
      <c r="D3409" s="38" t="s">
        <v>10865</v>
      </c>
      <c r="E3409" s="38"/>
      <c r="F3409" s="38" t="s">
        <v>10866</v>
      </c>
      <c r="G3409" s="38"/>
      <c r="H3409" s="38"/>
      <c r="I3409" s="44">
        <v>6.03</v>
      </c>
      <c r="J3409" s="16" t="s">
        <v>130</v>
      </c>
      <c r="N3409" s="136" t="s">
        <v>174</v>
      </c>
      <c r="O3409" s="137">
        <v>353</v>
      </c>
    </row>
    <row r="3410" spans="1:15" ht="15" customHeight="1">
      <c r="A3410" s="15" t="str">
        <f t="shared" si="67"/>
        <v>N</v>
      </c>
      <c r="B3410" s="35"/>
      <c r="C3410" s="38" t="s">
        <v>1386</v>
      </c>
      <c r="D3410" s="38" t="s">
        <v>10867</v>
      </c>
      <c r="E3410" s="38"/>
      <c r="F3410" s="38" t="s">
        <v>10868</v>
      </c>
      <c r="G3410" s="38"/>
      <c r="H3410" s="38"/>
      <c r="I3410" s="44">
        <v>0.77</v>
      </c>
      <c r="J3410" s="16" t="s">
        <v>130</v>
      </c>
      <c r="N3410" s="136" t="s">
        <v>175</v>
      </c>
      <c r="O3410" s="137">
        <v>354</v>
      </c>
    </row>
    <row r="3411" spans="1:15" ht="15" customHeight="1">
      <c r="A3411" s="15" t="str">
        <f t="shared" si="67"/>
        <v>N</v>
      </c>
      <c r="B3411" s="35"/>
      <c r="C3411" s="38" t="s">
        <v>1386</v>
      </c>
      <c r="D3411" s="38" t="s">
        <v>10869</v>
      </c>
      <c r="E3411" s="38"/>
      <c r="F3411" s="38" t="s">
        <v>10870</v>
      </c>
      <c r="G3411" s="38"/>
      <c r="H3411" s="38"/>
      <c r="I3411" s="44">
        <v>1.88</v>
      </c>
      <c r="J3411" s="16" t="s">
        <v>130</v>
      </c>
      <c r="N3411" s="136" t="s">
        <v>176</v>
      </c>
      <c r="O3411" s="137">
        <v>355</v>
      </c>
    </row>
    <row r="3412" spans="1:15" ht="15" customHeight="1">
      <c r="A3412" s="15" t="str">
        <f t="shared" si="67"/>
        <v>N</v>
      </c>
      <c r="B3412" s="35"/>
      <c r="C3412" s="38" t="s">
        <v>1386</v>
      </c>
      <c r="D3412" s="38" t="s">
        <v>10871</v>
      </c>
      <c r="E3412" s="38"/>
      <c r="F3412" s="38" t="s">
        <v>10872</v>
      </c>
      <c r="G3412" s="38"/>
      <c r="H3412" s="38"/>
      <c r="I3412" s="44">
        <v>0.34</v>
      </c>
      <c r="J3412" s="16" t="s">
        <v>130</v>
      </c>
      <c r="N3412" s="136" t="s">
        <v>177</v>
      </c>
      <c r="O3412" s="137">
        <v>356</v>
      </c>
    </row>
    <row r="3413" spans="1:15" ht="15" customHeight="1">
      <c r="A3413" s="15" t="str">
        <f t="shared" si="67"/>
        <v>N</v>
      </c>
      <c r="B3413" s="35"/>
      <c r="C3413" s="38" t="s">
        <v>1386</v>
      </c>
      <c r="D3413" s="38" t="s">
        <v>10873</v>
      </c>
      <c r="E3413" s="38"/>
      <c r="F3413" s="38" t="s">
        <v>10874</v>
      </c>
      <c r="G3413" s="38"/>
      <c r="H3413" s="38"/>
      <c r="I3413" s="44">
        <v>4.17</v>
      </c>
      <c r="J3413" s="16" t="s">
        <v>130</v>
      </c>
      <c r="N3413" s="136" t="s">
        <v>178</v>
      </c>
      <c r="O3413" s="137">
        <v>357</v>
      </c>
    </row>
    <row r="3414" spans="1:15" ht="15" customHeight="1">
      <c r="A3414" s="15" t="str">
        <f t="shared" si="67"/>
        <v>N</v>
      </c>
      <c r="B3414" s="35"/>
      <c r="C3414" s="38" t="s">
        <v>1386</v>
      </c>
      <c r="D3414" s="38" t="s">
        <v>10875</v>
      </c>
      <c r="E3414" s="38"/>
      <c r="F3414" s="38" t="s">
        <v>10876</v>
      </c>
      <c r="G3414" s="38"/>
      <c r="H3414" s="38"/>
      <c r="I3414" s="44">
        <v>2.1800000000000002</v>
      </c>
      <c r="J3414" s="16" t="s">
        <v>130</v>
      </c>
      <c r="N3414" s="136" t="s">
        <v>179</v>
      </c>
      <c r="O3414" s="137">
        <v>358</v>
      </c>
    </row>
    <row r="3415" spans="1:15" ht="15" customHeight="1">
      <c r="A3415" s="15" t="str">
        <f t="shared" si="67"/>
        <v>N</v>
      </c>
      <c r="B3415" s="35"/>
      <c r="C3415" s="38" t="s">
        <v>1386</v>
      </c>
      <c r="D3415" s="38" t="s">
        <v>6874</v>
      </c>
      <c r="E3415" s="38"/>
      <c r="F3415" s="38" t="s">
        <v>6875</v>
      </c>
      <c r="G3415" s="38"/>
      <c r="H3415" s="38"/>
      <c r="I3415" s="44">
        <v>1.68</v>
      </c>
      <c r="J3415" s="16" t="s">
        <v>130</v>
      </c>
      <c r="N3415" s="136" t="s">
        <v>180</v>
      </c>
      <c r="O3415" s="137">
        <v>359</v>
      </c>
    </row>
    <row r="3416" spans="1:15" ht="15" customHeight="1">
      <c r="A3416" s="15" t="str">
        <f t="shared" si="67"/>
        <v>N</v>
      </c>
      <c r="B3416" s="35"/>
      <c r="C3416" s="38" t="s">
        <v>1386</v>
      </c>
      <c r="D3416" s="38" t="s">
        <v>10877</v>
      </c>
      <c r="E3416" s="38"/>
      <c r="F3416" s="38" t="s">
        <v>10878</v>
      </c>
      <c r="G3416" s="38"/>
      <c r="H3416" s="38"/>
      <c r="I3416" s="44">
        <v>3.25</v>
      </c>
      <c r="J3416" s="16" t="s">
        <v>130</v>
      </c>
      <c r="N3416" s="136" t="s">
        <v>181</v>
      </c>
      <c r="O3416" s="137">
        <v>360</v>
      </c>
    </row>
    <row r="3417" spans="1:15" ht="15" customHeight="1">
      <c r="A3417" s="15" t="str">
        <f t="shared" si="67"/>
        <v>N</v>
      </c>
      <c r="B3417" s="35"/>
      <c r="C3417" s="38" t="s">
        <v>1386</v>
      </c>
      <c r="D3417" s="38" t="s">
        <v>6876</v>
      </c>
      <c r="E3417" s="38"/>
      <c r="F3417" s="38" t="s">
        <v>6877</v>
      </c>
      <c r="G3417" s="38"/>
      <c r="H3417" s="38"/>
      <c r="I3417" s="44">
        <v>5.04</v>
      </c>
      <c r="J3417" s="16" t="s">
        <v>130</v>
      </c>
      <c r="N3417" s="136" t="s">
        <v>182</v>
      </c>
      <c r="O3417" s="137">
        <v>362</v>
      </c>
    </row>
    <row r="3418" spans="1:15" ht="15" customHeight="1">
      <c r="A3418" s="15" t="str">
        <f t="shared" si="67"/>
        <v>N</v>
      </c>
      <c r="B3418" s="35"/>
      <c r="C3418" s="38" t="s">
        <v>1386</v>
      </c>
      <c r="D3418" s="38" t="s">
        <v>6878</v>
      </c>
      <c r="E3418" s="38"/>
      <c r="F3418" s="38" t="s">
        <v>6879</v>
      </c>
      <c r="G3418" s="38"/>
      <c r="H3418" s="38"/>
      <c r="I3418" s="44">
        <v>28.78</v>
      </c>
      <c r="J3418" s="16" t="s">
        <v>130</v>
      </c>
      <c r="N3418" s="136" t="s">
        <v>183</v>
      </c>
      <c r="O3418" s="137">
        <v>363</v>
      </c>
    </row>
    <row r="3419" spans="1:15" ht="15" customHeight="1">
      <c r="A3419" s="15" t="str">
        <f t="shared" si="67"/>
        <v>N</v>
      </c>
      <c r="B3419" s="35"/>
      <c r="C3419" s="38" t="s">
        <v>1386</v>
      </c>
      <c r="D3419" s="38" t="s">
        <v>6880</v>
      </c>
      <c r="E3419" s="38"/>
      <c r="F3419" s="38" t="s">
        <v>6881</v>
      </c>
      <c r="G3419" s="38"/>
      <c r="H3419" s="38"/>
      <c r="I3419" s="44">
        <v>3.49</v>
      </c>
      <c r="J3419" s="16" t="s">
        <v>130</v>
      </c>
      <c r="N3419" s="136" t="s">
        <v>184</v>
      </c>
      <c r="O3419" s="137">
        <v>364</v>
      </c>
    </row>
    <row r="3420" spans="1:15" ht="15" customHeight="1">
      <c r="A3420" s="15" t="str">
        <f t="shared" ref="A3420:A3483" si="68">IFERROR((VLOOKUP(J3420,N:O,2,0)),0)</f>
        <v>N</v>
      </c>
      <c r="B3420" s="35"/>
      <c r="C3420" s="38" t="s">
        <v>1386</v>
      </c>
      <c r="D3420" s="38" t="s">
        <v>6882</v>
      </c>
      <c r="E3420" s="38"/>
      <c r="F3420" s="38" t="s">
        <v>6883</v>
      </c>
      <c r="G3420" s="38"/>
      <c r="H3420" s="38"/>
      <c r="I3420" s="44">
        <v>1.99</v>
      </c>
      <c r="J3420" s="16" t="s">
        <v>130</v>
      </c>
      <c r="N3420" s="136" t="s">
        <v>185</v>
      </c>
      <c r="O3420" s="137">
        <v>365</v>
      </c>
    </row>
    <row r="3421" spans="1:15" ht="15" customHeight="1">
      <c r="A3421" s="15" t="str">
        <f t="shared" si="68"/>
        <v>N</v>
      </c>
      <c r="B3421" s="35"/>
      <c r="C3421" s="38" t="s">
        <v>1386</v>
      </c>
      <c r="D3421" s="38" t="s">
        <v>6884</v>
      </c>
      <c r="E3421" s="38"/>
      <c r="F3421" s="38" t="s">
        <v>6885</v>
      </c>
      <c r="G3421" s="38"/>
      <c r="H3421" s="38"/>
      <c r="I3421" s="44">
        <v>6.06</v>
      </c>
      <c r="J3421" s="16" t="s">
        <v>130</v>
      </c>
      <c r="N3421" s="136" t="s">
        <v>186</v>
      </c>
      <c r="O3421" s="137">
        <v>366</v>
      </c>
    </row>
    <row r="3422" spans="1:15" ht="15" customHeight="1">
      <c r="A3422" s="15" t="str">
        <f t="shared" si="68"/>
        <v>N</v>
      </c>
      <c r="B3422" s="35"/>
      <c r="C3422" s="38" t="s">
        <v>1386</v>
      </c>
      <c r="D3422" s="38" t="s">
        <v>6886</v>
      </c>
      <c r="E3422" s="38"/>
      <c r="F3422" s="38" t="s">
        <v>6887</v>
      </c>
      <c r="G3422" s="38"/>
      <c r="H3422" s="38"/>
      <c r="I3422" s="44">
        <v>5.86</v>
      </c>
      <c r="J3422" s="16" t="s">
        <v>130</v>
      </c>
      <c r="N3422" s="136" t="s">
        <v>187</v>
      </c>
      <c r="O3422" s="137">
        <v>367</v>
      </c>
    </row>
    <row r="3423" spans="1:15" ht="15" customHeight="1">
      <c r="A3423" s="15" t="str">
        <f t="shared" si="68"/>
        <v>N</v>
      </c>
      <c r="B3423" s="35"/>
      <c r="C3423" s="38" t="s">
        <v>1386</v>
      </c>
      <c r="D3423" s="38" t="s">
        <v>6888</v>
      </c>
      <c r="E3423" s="38"/>
      <c r="F3423" s="38" t="s">
        <v>6889</v>
      </c>
      <c r="G3423" s="38"/>
      <c r="H3423" s="38"/>
      <c r="I3423" s="44">
        <v>1.68</v>
      </c>
      <c r="J3423" s="16" t="s">
        <v>130</v>
      </c>
      <c r="N3423" s="136" t="s">
        <v>188</v>
      </c>
      <c r="O3423" s="137">
        <v>368</v>
      </c>
    </row>
    <row r="3424" spans="1:15" ht="15" customHeight="1">
      <c r="A3424" s="15" t="str">
        <f t="shared" si="68"/>
        <v>N</v>
      </c>
      <c r="B3424" s="35"/>
      <c r="C3424" s="38" t="s">
        <v>1386</v>
      </c>
      <c r="D3424" s="38" t="s">
        <v>6890</v>
      </c>
      <c r="E3424" s="38"/>
      <c r="F3424" s="38" t="s">
        <v>6891</v>
      </c>
      <c r="G3424" s="38"/>
      <c r="H3424" s="38"/>
      <c r="I3424" s="44">
        <v>-3.28</v>
      </c>
      <c r="J3424" s="16" t="s">
        <v>130</v>
      </c>
      <c r="N3424" s="136" t="s">
        <v>189</v>
      </c>
      <c r="O3424" s="137">
        <v>369</v>
      </c>
    </row>
    <row r="3425" spans="1:15" ht="15" customHeight="1">
      <c r="A3425" s="15" t="str">
        <f t="shared" si="68"/>
        <v>N</v>
      </c>
      <c r="B3425" s="35"/>
      <c r="C3425" s="38" t="s">
        <v>1386</v>
      </c>
      <c r="D3425" s="38" t="s">
        <v>6892</v>
      </c>
      <c r="E3425" s="38"/>
      <c r="F3425" s="38" t="s">
        <v>6893</v>
      </c>
      <c r="G3425" s="38"/>
      <c r="H3425" s="38"/>
      <c r="I3425" s="44">
        <v>3.42</v>
      </c>
      <c r="J3425" s="16" t="s">
        <v>130</v>
      </c>
      <c r="N3425" s="136" t="s">
        <v>190</v>
      </c>
      <c r="O3425" s="137">
        <v>370</v>
      </c>
    </row>
    <row r="3426" spans="1:15" ht="15" customHeight="1">
      <c r="A3426" s="15" t="str">
        <f t="shared" si="68"/>
        <v>N</v>
      </c>
      <c r="B3426" s="35"/>
      <c r="C3426" s="38" t="s">
        <v>1386</v>
      </c>
      <c r="D3426" s="38" t="s">
        <v>6894</v>
      </c>
      <c r="E3426" s="38"/>
      <c r="F3426" s="38" t="s">
        <v>6895</v>
      </c>
      <c r="G3426" s="38"/>
      <c r="H3426" s="38"/>
      <c r="I3426" s="44">
        <v>16.260000000000002</v>
      </c>
      <c r="J3426" s="16" t="s">
        <v>130</v>
      </c>
      <c r="N3426" s="136" t="s">
        <v>191</v>
      </c>
      <c r="O3426" s="137">
        <v>371</v>
      </c>
    </row>
    <row r="3427" spans="1:15" ht="15" customHeight="1">
      <c r="A3427" s="15" t="str">
        <f t="shared" si="68"/>
        <v>N</v>
      </c>
      <c r="B3427" s="35"/>
      <c r="C3427" s="38" t="s">
        <v>1386</v>
      </c>
      <c r="D3427" s="38" t="s">
        <v>6896</v>
      </c>
      <c r="E3427" s="38"/>
      <c r="F3427" s="38" t="s">
        <v>6897</v>
      </c>
      <c r="G3427" s="38"/>
      <c r="H3427" s="38"/>
      <c r="I3427" s="44">
        <v>5.04</v>
      </c>
      <c r="J3427" s="16" t="s">
        <v>130</v>
      </c>
      <c r="N3427" s="136" t="s">
        <v>192</v>
      </c>
      <c r="O3427" s="137">
        <v>372</v>
      </c>
    </row>
    <row r="3428" spans="1:15" ht="15" customHeight="1">
      <c r="A3428" s="15" t="str">
        <f t="shared" si="68"/>
        <v>N</v>
      </c>
      <c r="B3428" s="35"/>
      <c r="C3428" s="38" t="s">
        <v>1386</v>
      </c>
      <c r="D3428" s="38" t="s">
        <v>6898</v>
      </c>
      <c r="E3428" s="38"/>
      <c r="F3428" s="38" t="s">
        <v>6899</v>
      </c>
      <c r="G3428" s="38"/>
      <c r="H3428" s="38"/>
      <c r="I3428" s="44">
        <v>5.19</v>
      </c>
      <c r="J3428" s="16" t="s">
        <v>130</v>
      </c>
      <c r="N3428" s="136" t="s">
        <v>193</v>
      </c>
      <c r="O3428" s="137">
        <v>373</v>
      </c>
    </row>
    <row r="3429" spans="1:15" ht="15" customHeight="1">
      <c r="A3429" s="15" t="str">
        <f t="shared" si="68"/>
        <v>N</v>
      </c>
      <c r="B3429" s="35"/>
      <c r="C3429" s="38" t="s">
        <v>1386</v>
      </c>
      <c r="D3429" s="38" t="s">
        <v>6900</v>
      </c>
      <c r="E3429" s="38"/>
      <c r="F3429" s="38" t="s">
        <v>6901</v>
      </c>
      <c r="G3429" s="38"/>
      <c r="H3429" s="38"/>
      <c r="I3429" s="44">
        <v>5.3</v>
      </c>
      <c r="J3429" s="16" t="s">
        <v>130</v>
      </c>
      <c r="N3429" s="136" t="s">
        <v>194</v>
      </c>
      <c r="O3429" s="137">
        <v>374</v>
      </c>
    </row>
    <row r="3430" spans="1:15" ht="15" customHeight="1">
      <c r="A3430" s="15" t="str">
        <f t="shared" si="68"/>
        <v>N</v>
      </c>
      <c r="B3430" s="35"/>
      <c r="C3430" s="38" t="s">
        <v>1386</v>
      </c>
      <c r="D3430" s="38" t="s">
        <v>6902</v>
      </c>
      <c r="E3430" s="38"/>
      <c r="F3430" s="38" t="s">
        <v>6903</v>
      </c>
      <c r="G3430" s="38"/>
      <c r="H3430" s="38"/>
      <c r="I3430" s="44">
        <v>5.63</v>
      </c>
      <c r="J3430" s="16" t="s">
        <v>130</v>
      </c>
      <c r="N3430" s="136" t="s">
        <v>195</v>
      </c>
      <c r="O3430" s="137">
        <v>375</v>
      </c>
    </row>
    <row r="3431" spans="1:15" ht="15" customHeight="1">
      <c r="A3431" s="15" t="str">
        <f t="shared" si="68"/>
        <v>N</v>
      </c>
      <c r="B3431" s="35"/>
      <c r="C3431" s="38" t="s">
        <v>1386</v>
      </c>
      <c r="D3431" s="38" t="s">
        <v>6904</v>
      </c>
      <c r="E3431" s="38"/>
      <c r="F3431" s="38" t="s">
        <v>6905</v>
      </c>
      <c r="G3431" s="38"/>
      <c r="H3431" s="38"/>
      <c r="I3431" s="44">
        <v>20.96</v>
      </c>
      <c r="J3431" s="16" t="s">
        <v>130</v>
      </c>
      <c r="N3431" s="136" t="s">
        <v>196</v>
      </c>
      <c r="O3431" s="137">
        <v>376</v>
      </c>
    </row>
    <row r="3432" spans="1:15" ht="15" customHeight="1">
      <c r="A3432" s="15" t="str">
        <f t="shared" si="68"/>
        <v>N</v>
      </c>
      <c r="B3432" s="35"/>
      <c r="C3432" s="38" t="s">
        <v>1386</v>
      </c>
      <c r="D3432" s="38" t="s">
        <v>6906</v>
      </c>
      <c r="E3432" s="38"/>
      <c r="F3432" s="38" t="s">
        <v>6907</v>
      </c>
      <c r="G3432" s="38"/>
      <c r="H3432" s="38"/>
      <c r="I3432" s="44">
        <v>65.599999999999994</v>
      </c>
      <c r="J3432" s="16" t="s">
        <v>130</v>
      </c>
      <c r="N3432" s="136" t="s">
        <v>197</v>
      </c>
      <c r="O3432" s="137">
        <v>377</v>
      </c>
    </row>
    <row r="3433" spans="1:15" ht="15" customHeight="1">
      <c r="A3433" s="15" t="str">
        <f t="shared" si="68"/>
        <v>N</v>
      </c>
      <c r="B3433" s="35"/>
      <c r="C3433" s="38" t="s">
        <v>1386</v>
      </c>
      <c r="D3433" s="38" t="s">
        <v>6908</v>
      </c>
      <c r="E3433" s="38"/>
      <c r="F3433" s="38" t="s">
        <v>6909</v>
      </c>
      <c r="G3433" s="38"/>
      <c r="H3433" s="38"/>
      <c r="I3433" s="44">
        <v>131.08000000000001</v>
      </c>
      <c r="J3433" s="16" t="s">
        <v>130</v>
      </c>
      <c r="N3433" s="136" t="s">
        <v>198</v>
      </c>
      <c r="O3433" s="137">
        <v>378</v>
      </c>
    </row>
    <row r="3434" spans="1:15" ht="15" customHeight="1">
      <c r="A3434" s="15" t="str">
        <f t="shared" si="68"/>
        <v>N</v>
      </c>
      <c r="B3434" s="35"/>
      <c r="C3434" s="38" t="s">
        <v>1386</v>
      </c>
      <c r="D3434" s="38" t="s">
        <v>6910</v>
      </c>
      <c r="E3434" s="38"/>
      <c r="F3434" s="38" t="s">
        <v>6911</v>
      </c>
      <c r="G3434" s="38"/>
      <c r="H3434" s="38"/>
      <c r="I3434" s="44">
        <v>5.77</v>
      </c>
      <c r="J3434" s="16" t="s">
        <v>130</v>
      </c>
      <c r="N3434" s="136" t="s">
        <v>199</v>
      </c>
      <c r="O3434" s="137">
        <v>379</v>
      </c>
    </row>
    <row r="3435" spans="1:15" ht="15" customHeight="1">
      <c r="A3435" s="15" t="str">
        <f t="shared" si="68"/>
        <v>N</v>
      </c>
      <c r="B3435" s="35"/>
      <c r="C3435" s="38" t="s">
        <v>1386</v>
      </c>
      <c r="D3435" s="38" t="s">
        <v>6912</v>
      </c>
      <c r="E3435" s="38"/>
      <c r="F3435" s="38" t="s">
        <v>6913</v>
      </c>
      <c r="G3435" s="38"/>
      <c r="H3435" s="38"/>
      <c r="I3435" s="44">
        <v>3.54</v>
      </c>
      <c r="J3435" s="16" t="s">
        <v>130</v>
      </c>
      <c r="N3435" s="136" t="s">
        <v>200</v>
      </c>
      <c r="O3435" s="137">
        <v>380</v>
      </c>
    </row>
    <row r="3436" spans="1:15" ht="15" customHeight="1">
      <c r="A3436" s="15" t="str">
        <f t="shared" si="68"/>
        <v>N</v>
      </c>
      <c r="B3436" s="35"/>
      <c r="C3436" s="38" t="s">
        <v>1386</v>
      </c>
      <c r="D3436" s="38" t="s">
        <v>6914</v>
      </c>
      <c r="E3436" s="38"/>
      <c r="F3436" s="38" t="s">
        <v>6915</v>
      </c>
      <c r="G3436" s="38"/>
      <c r="H3436" s="38"/>
      <c r="I3436" s="44">
        <v>14.73</v>
      </c>
      <c r="J3436" s="16" t="s">
        <v>130</v>
      </c>
      <c r="N3436" s="136" t="s">
        <v>201</v>
      </c>
      <c r="O3436" s="137">
        <v>381</v>
      </c>
    </row>
    <row r="3437" spans="1:15" ht="15" customHeight="1">
      <c r="A3437" s="15" t="str">
        <f t="shared" si="68"/>
        <v>N</v>
      </c>
      <c r="B3437" s="35"/>
      <c r="C3437" s="38" t="s">
        <v>1386</v>
      </c>
      <c r="D3437" s="38" t="s">
        <v>6916</v>
      </c>
      <c r="E3437" s="38"/>
      <c r="F3437" s="38" t="s">
        <v>6917</v>
      </c>
      <c r="G3437" s="38"/>
      <c r="H3437" s="38"/>
      <c r="I3437" s="44">
        <v>0.79</v>
      </c>
      <c r="J3437" s="16" t="s">
        <v>130</v>
      </c>
      <c r="N3437" s="136" t="s">
        <v>202</v>
      </c>
      <c r="O3437" s="137">
        <v>382</v>
      </c>
    </row>
    <row r="3438" spans="1:15" ht="15" customHeight="1">
      <c r="A3438" s="15" t="str">
        <f t="shared" si="68"/>
        <v>N</v>
      </c>
      <c r="B3438" s="35"/>
      <c r="C3438" s="38" t="s">
        <v>1386</v>
      </c>
      <c r="D3438" s="38" t="s">
        <v>6918</v>
      </c>
      <c r="E3438" s="38"/>
      <c r="F3438" s="38" t="s">
        <v>6919</v>
      </c>
      <c r="G3438" s="38"/>
      <c r="H3438" s="38"/>
      <c r="I3438" s="44">
        <v>5.04</v>
      </c>
      <c r="J3438" s="16" t="s">
        <v>130</v>
      </c>
      <c r="N3438" s="136" t="s">
        <v>203</v>
      </c>
      <c r="O3438" s="137">
        <v>383</v>
      </c>
    </row>
    <row r="3439" spans="1:15" ht="15" customHeight="1">
      <c r="A3439" s="15" t="str">
        <f t="shared" si="68"/>
        <v>N</v>
      </c>
      <c r="B3439" s="35"/>
      <c r="C3439" s="38" t="s">
        <v>1386</v>
      </c>
      <c r="D3439" s="38" t="s">
        <v>6920</v>
      </c>
      <c r="E3439" s="38"/>
      <c r="F3439" s="38" t="s">
        <v>6921</v>
      </c>
      <c r="G3439" s="38"/>
      <c r="H3439" s="38"/>
      <c r="I3439" s="44">
        <v>19.350000000000001</v>
      </c>
      <c r="J3439" s="16" t="s">
        <v>130</v>
      </c>
      <c r="N3439" s="136" t="s">
        <v>204</v>
      </c>
      <c r="O3439" s="137">
        <v>384</v>
      </c>
    </row>
    <row r="3440" spans="1:15" ht="15" customHeight="1">
      <c r="A3440" s="15" t="str">
        <f t="shared" si="68"/>
        <v>N</v>
      </c>
      <c r="B3440" s="35"/>
      <c r="C3440" s="38" t="s">
        <v>1386</v>
      </c>
      <c r="D3440" s="38" t="s">
        <v>6922</v>
      </c>
      <c r="E3440" s="38"/>
      <c r="F3440" s="38" t="s">
        <v>6923</v>
      </c>
      <c r="G3440" s="38"/>
      <c r="H3440" s="38"/>
      <c r="I3440" s="44">
        <v>51.95</v>
      </c>
      <c r="J3440" s="16" t="s">
        <v>130</v>
      </c>
      <c r="N3440" s="136" t="s">
        <v>205</v>
      </c>
      <c r="O3440" s="137">
        <v>385</v>
      </c>
    </row>
    <row r="3441" spans="1:15" ht="15" customHeight="1">
      <c r="A3441" s="15" t="str">
        <f t="shared" si="68"/>
        <v>N</v>
      </c>
      <c r="B3441" s="35"/>
      <c r="C3441" s="38" t="s">
        <v>1386</v>
      </c>
      <c r="D3441" s="38" t="s">
        <v>6924</v>
      </c>
      <c r="E3441" s="38"/>
      <c r="F3441" s="38" t="s">
        <v>6925</v>
      </c>
      <c r="G3441" s="38"/>
      <c r="H3441" s="38"/>
      <c r="I3441" s="44">
        <v>107.85</v>
      </c>
      <c r="J3441" s="16" t="s">
        <v>130</v>
      </c>
      <c r="N3441" s="136" t="s">
        <v>206</v>
      </c>
      <c r="O3441" s="137">
        <v>386</v>
      </c>
    </row>
    <row r="3442" spans="1:15" ht="15" customHeight="1">
      <c r="A3442" s="15" t="str">
        <f t="shared" si="68"/>
        <v>N</v>
      </c>
      <c r="B3442" s="35"/>
      <c r="C3442" s="38" t="s">
        <v>1386</v>
      </c>
      <c r="D3442" s="38" t="s">
        <v>6926</v>
      </c>
      <c r="E3442" s="38"/>
      <c r="F3442" s="38" t="s">
        <v>6927</v>
      </c>
      <c r="G3442" s="38"/>
      <c r="H3442" s="38"/>
      <c r="I3442" s="44">
        <v>9.23</v>
      </c>
      <c r="J3442" s="16" t="s">
        <v>130</v>
      </c>
      <c r="N3442" s="136" t="s">
        <v>207</v>
      </c>
      <c r="O3442" s="137">
        <v>387</v>
      </c>
    </row>
    <row r="3443" spans="1:15" ht="15" customHeight="1">
      <c r="A3443" s="15" t="str">
        <f t="shared" si="68"/>
        <v>N</v>
      </c>
      <c r="B3443" s="35"/>
      <c r="C3443" s="38" t="s">
        <v>1386</v>
      </c>
      <c r="D3443" s="38" t="s">
        <v>6928</v>
      </c>
      <c r="E3443" s="38"/>
      <c r="F3443" s="38" t="s">
        <v>6929</v>
      </c>
      <c r="G3443" s="38"/>
      <c r="H3443" s="38"/>
      <c r="I3443" s="44">
        <v>25.89</v>
      </c>
      <c r="J3443" s="16" t="s">
        <v>130</v>
      </c>
      <c r="N3443" s="136" t="s">
        <v>208</v>
      </c>
      <c r="O3443" s="137">
        <v>388</v>
      </c>
    </row>
    <row r="3444" spans="1:15" ht="15" customHeight="1">
      <c r="A3444" s="15" t="str">
        <f t="shared" si="68"/>
        <v>N</v>
      </c>
      <c r="B3444" s="35"/>
      <c r="C3444" s="38" t="s">
        <v>1386</v>
      </c>
      <c r="D3444" s="38" t="s">
        <v>6930</v>
      </c>
      <c r="E3444" s="38"/>
      <c r="F3444" s="38" t="s">
        <v>6931</v>
      </c>
      <c r="G3444" s="38"/>
      <c r="H3444" s="38"/>
      <c r="I3444" s="44">
        <v>7.57</v>
      </c>
      <c r="J3444" s="16" t="s">
        <v>130</v>
      </c>
      <c r="N3444" s="136" t="s">
        <v>209</v>
      </c>
      <c r="O3444" s="137">
        <v>389</v>
      </c>
    </row>
    <row r="3445" spans="1:15" ht="15" customHeight="1">
      <c r="A3445" s="15" t="str">
        <f t="shared" si="68"/>
        <v>N</v>
      </c>
      <c r="B3445" s="35"/>
      <c r="C3445" s="38" t="s">
        <v>1386</v>
      </c>
      <c r="D3445" s="38" t="s">
        <v>6932</v>
      </c>
      <c r="E3445" s="38"/>
      <c r="F3445" s="38" t="s">
        <v>6933</v>
      </c>
      <c r="G3445" s="38"/>
      <c r="H3445" s="38"/>
      <c r="I3445" s="44">
        <v>89.99</v>
      </c>
      <c r="J3445" s="16" t="s">
        <v>130</v>
      </c>
      <c r="N3445" s="136" t="s">
        <v>210</v>
      </c>
      <c r="O3445" s="137">
        <v>390</v>
      </c>
    </row>
    <row r="3446" spans="1:15" ht="15" customHeight="1">
      <c r="A3446" s="15" t="str">
        <f t="shared" si="68"/>
        <v>N</v>
      </c>
      <c r="B3446" s="35"/>
      <c r="C3446" s="38" t="s">
        <v>1386</v>
      </c>
      <c r="D3446" s="38" t="s">
        <v>6934</v>
      </c>
      <c r="E3446" s="38"/>
      <c r="F3446" s="38" t="s">
        <v>6935</v>
      </c>
      <c r="G3446" s="38"/>
      <c r="H3446" s="38"/>
      <c r="I3446" s="44">
        <v>6.36</v>
      </c>
      <c r="J3446" s="16" t="s">
        <v>130</v>
      </c>
      <c r="N3446" s="136" t="s">
        <v>211</v>
      </c>
      <c r="O3446" s="137">
        <v>391</v>
      </c>
    </row>
    <row r="3447" spans="1:15" ht="15" customHeight="1">
      <c r="A3447" s="15" t="str">
        <f t="shared" si="68"/>
        <v>N</v>
      </c>
      <c r="B3447" s="35"/>
      <c r="C3447" s="38" t="s">
        <v>1386</v>
      </c>
      <c r="D3447" s="38" t="s">
        <v>6936</v>
      </c>
      <c r="E3447" s="38"/>
      <c r="F3447" s="38" t="s">
        <v>6937</v>
      </c>
      <c r="G3447" s="38"/>
      <c r="H3447" s="38"/>
      <c r="I3447" s="44">
        <v>5.22</v>
      </c>
      <c r="J3447" s="16" t="s">
        <v>130</v>
      </c>
      <c r="N3447" s="136" t="s">
        <v>212</v>
      </c>
      <c r="O3447" s="137">
        <v>392</v>
      </c>
    </row>
    <row r="3448" spans="1:15" ht="15" customHeight="1">
      <c r="A3448" s="15" t="str">
        <f t="shared" si="68"/>
        <v>N</v>
      </c>
      <c r="B3448" s="35"/>
      <c r="C3448" s="38" t="s">
        <v>1386</v>
      </c>
      <c r="D3448" s="38" t="s">
        <v>6938</v>
      </c>
      <c r="E3448" s="38"/>
      <c r="F3448" s="38" t="s">
        <v>6939</v>
      </c>
      <c r="G3448" s="38"/>
      <c r="H3448" s="38"/>
      <c r="I3448" s="44">
        <v>6.02</v>
      </c>
      <c r="J3448" s="16" t="s">
        <v>130</v>
      </c>
      <c r="N3448" s="136" t="s">
        <v>213</v>
      </c>
      <c r="O3448" s="137">
        <v>393</v>
      </c>
    </row>
    <row r="3449" spans="1:15" ht="15" customHeight="1">
      <c r="A3449" s="15" t="str">
        <f t="shared" si="68"/>
        <v>N</v>
      </c>
      <c r="B3449" s="35"/>
      <c r="C3449" s="38" t="s">
        <v>1386</v>
      </c>
      <c r="D3449" s="38" t="s">
        <v>6940</v>
      </c>
      <c r="E3449" s="38"/>
      <c r="F3449" s="38" t="s">
        <v>6941</v>
      </c>
      <c r="G3449" s="38"/>
      <c r="H3449" s="38"/>
      <c r="I3449" s="44">
        <v>5.04</v>
      </c>
      <c r="J3449" s="16" t="s">
        <v>130</v>
      </c>
      <c r="N3449" s="136" t="s">
        <v>214</v>
      </c>
      <c r="O3449" s="137">
        <v>394</v>
      </c>
    </row>
    <row r="3450" spans="1:15" ht="15" customHeight="1">
      <c r="A3450" s="15" t="str">
        <f t="shared" si="68"/>
        <v>N</v>
      </c>
      <c r="B3450" s="35"/>
      <c r="C3450" s="38" t="s">
        <v>1386</v>
      </c>
      <c r="D3450" s="38" t="s">
        <v>10879</v>
      </c>
      <c r="E3450" s="38"/>
      <c r="F3450" s="38" t="s">
        <v>10880</v>
      </c>
      <c r="G3450" s="38"/>
      <c r="H3450" s="38"/>
      <c r="I3450" s="44">
        <v>3.67</v>
      </c>
      <c r="J3450" s="16" t="s">
        <v>130</v>
      </c>
      <c r="N3450" s="136" t="s">
        <v>215</v>
      </c>
      <c r="O3450" s="137">
        <v>395</v>
      </c>
    </row>
    <row r="3451" spans="1:15" ht="15" customHeight="1">
      <c r="A3451" s="15" t="str">
        <f t="shared" si="68"/>
        <v>N</v>
      </c>
      <c r="B3451" s="35"/>
      <c r="C3451" s="38" t="s">
        <v>1386</v>
      </c>
      <c r="D3451" s="38" t="s">
        <v>6942</v>
      </c>
      <c r="E3451" s="38"/>
      <c r="F3451" s="38" t="s">
        <v>6943</v>
      </c>
      <c r="G3451" s="38"/>
      <c r="H3451" s="38"/>
      <c r="I3451" s="44">
        <v>6.7</v>
      </c>
      <c r="J3451" s="16" t="s">
        <v>130</v>
      </c>
      <c r="N3451" s="136" t="s">
        <v>216</v>
      </c>
      <c r="O3451" s="137">
        <v>396</v>
      </c>
    </row>
    <row r="3452" spans="1:15" ht="15" customHeight="1">
      <c r="A3452" s="15" t="str">
        <f t="shared" si="68"/>
        <v>N</v>
      </c>
      <c r="B3452" s="35"/>
      <c r="C3452" s="38" t="s">
        <v>1386</v>
      </c>
      <c r="D3452" s="38" t="s">
        <v>6944</v>
      </c>
      <c r="E3452" s="38"/>
      <c r="F3452" s="38" t="s">
        <v>6945</v>
      </c>
      <c r="G3452" s="38"/>
      <c r="H3452" s="38"/>
      <c r="I3452" s="44">
        <v>47.63</v>
      </c>
      <c r="J3452" s="16" t="s">
        <v>130</v>
      </c>
      <c r="N3452" s="136" t="s">
        <v>217</v>
      </c>
      <c r="O3452" s="137">
        <v>397</v>
      </c>
    </row>
    <row r="3453" spans="1:15" ht="15" customHeight="1">
      <c r="A3453" s="15" t="str">
        <f t="shared" si="68"/>
        <v>N</v>
      </c>
      <c r="B3453" s="35"/>
      <c r="C3453" s="38" t="s">
        <v>1386</v>
      </c>
      <c r="D3453" s="38" t="s">
        <v>6946</v>
      </c>
      <c r="E3453" s="38"/>
      <c r="F3453" s="38" t="s">
        <v>6947</v>
      </c>
      <c r="G3453" s="38"/>
      <c r="H3453" s="38"/>
      <c r="I3453" s="44">
        <v>7.79</v>
      </c>
      <c r="J3453" s="16" t="s">
        <v>130</v>
      </c>
      <c r="N3453" s="136" t="s">
        <v>218</v>
      </c>
      <c r="O3453" s="137">
        <v>398</v>
      </c>
    </row>
    <row r="3454" spans="1:15" ht="15" customHeight="1">
      <c r="A3454" s="15" t="str">
        <f t="shared" si="68"/>
        <v>N</v>
      </c>
      <c r="B3454" s="35"/>
      <c r="C3454" s="38" t="s">
        <v>1386</v>
      </c>
      <c r="D3454" s="38" t="s">
        <v>6948</v>
      </c>
      <c r="E3454" s="38"/>
      <c r="F3454" s="38" t="s">
        <v>6949</v>
      </c>
      <c r="G3454" s="38"/>
      <c r="H3454" s="38"/>
      <c r="I3454" s="44">
        <v>8.51</v>
      </c>
      <c r="J3454" s="16" t="s">
        <v>130</v>
      </c>
      <c r="N3454" s="136" t="s">
        <v>219</v>
      </c>
      <c r="O3454" s="137">
        <v>399</v>
      </c>
    </row>
    <row r="3455" spans="1:15" ht="15" customHeight="1">
      <c r="A3455" s="15" t="str">
        <f t="shared" si="68"/>
        <v>N</v>
      </c>
      <c r="B3455" s="35"/>
      <c r="C3455" s="38" t="s">
        <v>1386</v>
      </c>
      <c r="D3455" s="38" t="s">
        <v>6950</v>
      </c>
      <c r="E3455" s="38"/>
      <c r="F3455" s="38" t="s">
        <v>6951</v>
      </c>
      <c r="G3455" s="38"/>
      <c r="H3455" s="38"/>
      <c r="I3455" s="44">
        <v>5.04</v>
      </c>
      <c r="J3455" s="16" t="s">
        <v>130</v>
      </c>
      <c r="N3455" s="136" t="s">
        <v>220</v>
      </c>
      <c r="O3455" s="137">
        <v>400</v>
      </c>
    </row>
    <row r="3456" spans="1:15" ht="15" customHeight="1">
      <c r="A3456" s="15" t="str">
        <f t="shared" si="68"/>
        <v>N</v>
      </c>
      <c r="B3456" s="35"/>
      <c r="C3456" s="38" t="s">
        <v>1386</v>
      </c>
      <c r="D3456" s="38" t="s">
        <v>6952</v>
      </c>
      <c r="E3456" s="38"/>
      <c r="F3456" s="38" t="s">
        <v>6953</v>
      </c>
      <c r="G3456" s="38"/>
      <c r="H3456" s="38"/>
      <c r="I3456" s="44">
        <v>17.84</v>
      </c>
      <c r="J3456" s="16" t="s">
        <v>130</v>
      </c>
      <c r="N3456" s="136" t="s">
        <v>221</v>
      </c>
      <c r="O3456" s="137">
        <v>401</v>
      </c>
    </row>
    <row r="3457" spans="1:15" ht="15" customHeight="1">
      <c r="A3457" s="15" t="str">
        <f t="shared" si="68"/>
        <v>N</v>
      </c>
      <c r="B3457" s="35"/>
      <c r="C3457" s="38" t="s">
        <v>1386</v>
      </c>
      <c r="D3457" s="38" t="s">
        <v>6954</v>
      </c>
      <c r="E3457" s="38"/>
      <c r="F3457" s="38" t="s">
        <v>6955</v>
      </c>
      <c r="G3457" s="38"/>
      <c r="H3457" s="38"/>
      <c r="I3457" s="44">
        <v>5.04</v>
      </c>
      <c r="J3457" s="16" t="s">
        <v>130</v>
      </c>
      <c r="N3457" s="136" t="s">
        <v>222</v>
      </c>
      <c r="O3457" s="137">
        <v>402</v>
      </c>
    </row>
    <row r="3458" spans="1:15" ht="15" customHeight="1">
      <c r="A3458" s="15" t="str">
        <f t="shared" si="68"/>
        <v>N</v>
      </c>
      <c r="B3458" s="35"/>
      <c r="C3458" s="38" t="s">
        <v>1386</v>
      </c>
      <c r="D3458" s="38" t="s">
        <v>6956</v>
      </c>
      <c r="E3458" s="38"/>
      <c r="F3458" s="38" t="s">
        <v>6957</v>
      </c>
      <c r="G3458" s="38"/>
      <c r="H3458" s="38"/>
      <c r="I3458" s="44">
        <v>16.8</v>
      </c>
      <c r="J3458" s="16" t="s">
        <v>130</v>
      </c>
      <c r="N3458" s="136" t="s">
        <v>223</v>
      </c>
      <c r="O3458" s="137">
        <v>403</v>
      </c>
    </row>
    <row r="3459" spans="1:15" ht="15" customHeight="1">
      <c r="A3459" s="15" t="str">
        <f t="shared" si="68"/>
        <v>N</v>
      </c>
      <c r="B3459" s="35"/>
      <c r="C3459" s="38" t="s">
        <v>1386</v>
      </c>
      <c r="D3459" s="38" t="s">
        <v>6958</v>
      </c>
      <c r="E3459" s="38"/>
      <c r="F3459" s="38" t="s">
        <v>6959</v>
      </c>
      <c r="G3459" s="38"/>
      <c r="H3459" s="38"/>
      <c r="I3459" s="44">
        <v>3.16</v>
      </c>
      <c r="J3459" s="16" t="s">
        <v>130</v>
      </c>
      <c r="N3459" s="136" t="s">
        <v>224</v>
      </c>
      <c r="O3459" s="137">
        <v>404</v>
      </c>
    </row>
    <row r="3460" spans="1:15" ht="15" customHeight="1">
      <c r="A3460" s="15" t="str">
        <f t="shared" si="68"/>
        <v>N</v>
      </c>
      <c r="B3460" s="35"/>
      <c r="C3460" s="38" t="s">
        <v>1386</v>
      </c>
      <c r="D3460" s="38" t="s">
        <v>6960</v>
      </c>
      <c r="E3460" s="38"/>
      <c r="F3460" s="38" t="s">
        <v>6961</v>
      </c>
      <c r="G3460" s="38"/>
      <c r="H3460" s="38"/>
      <c r="I3460" s="44">
        <v>1.68</v>
      </c>
      <c r="J3460" s="16" t="s">
        <v>130</v>
      </c>
      <c r="N3460" s="136" t="s">
        <v>221</v>
      </c>
      <c r="O3460" s="137">
        <v>405</v>
      </c>
    </row>
    <row r="3461" spans="1:15" ht="15" customHeight="1">
      <c r="A3461" s="15" t="str">
        <f t="shared" si="68"/>
        <v>N</v>
      </c>
      <c r="B3461" s="35"/>
      <c r="C3461" s="38" t="s">
        <v>1386</v>
      </c>
      <c r="D3461" s="38" t="s">
        <v>6962</v>
      </c>
      <c r="E3461" s="38"/>
      <c r="F3461" s="38" t="s">
        <v>6963</v>
      </c>
      <c r="G3461" s="38"/>
      <c r="H3461" s="38"/>
      <c r="I3461" s="44">
        <v>1.87</v>
      </c>
      <c r="J3461" s="16" t="s">
        <v>130</v>
      </c>
      <c r="N3461" s="136" t="s">
        <v>222</v>
      </c>
      <c r="O3461" s="137">
        <v>406</v>
      </c>
    </row>
    <row r="3462" spans="1:15" ht="15" customHeight="1">
      <c r="A3462" s="15" t="str">
        <f t="shared" si="68"/>
        <v>N</v>
      </c>
      <c r="B3462" s="35"/>
      <c r="C3462" s="38" t="s">
        <v>1386</v>
      </c>
      <c r="D3462" s="38" t="s">
        <v>6964</v>
      </c>
      <c r="E3462" s="38"/>
      <c r="F3462" s="38" t="s">
        <v>6965</v>
      </c>
      <c r="G3462" s="38"/>
      <c r="H3462" s="38"/>
      <c r="I3462" s="44">
        <v>5.04</v>
      </c>
      <c r="J3462" s="16" t="s">
        <v>130</v>
      </c>
      <c r="N3462" s="136" t="s">
        <v>225</v>
      </c>
      <c r="O3462" s="137">
        <v>407</v>
      </c>
    </row>
    <row r="3463" spans="1:15" ht="15" customHeight="1">
      <c r="A3463" s="15" t="str">
        <f t="shared" si="68"/>
        <v>N</v>
      </c>
      <c r="B3463" s="35"/>
      <c r="C3463" s="38" t="s">
        <v>1386</v>
      </c>
      <c r="D3463" s="38" t="s">
        <v>6966</v>
      </c>
      <c r="E3463" s="38"/>
      <c r="F3463" s="38" t="s">
        <v>6967</v>
      </c>
      <c r="G3463" s="38"/>
      <c r="H3463" s="38"/>
      <c r="I3463" s="44">
        <v>4.91</v>
      </c>
      <c r="J3463" s="16" t="s">
        <v>130</v>
      </c>
      <c r="N3463" s="136" t="s">
        <v>226</v>
      </c>
      <c r="O3463" s="137">
        <v>408</v>
      </c>
    </row>
    <row r="3464" spans="1:15" ht="15" customHeight="1">
      <c r="A3464" s="15" t="str">
        <f t="shared" si="68"/>
        <v>N</v>
      </c>
      <c r="B3464" s="35"/>
      <c r="C3464" s="38" t="s">
        <v>1386</v>
      </c>
      <c r="D3464" s="38" t="s">
        <v>6968</v>
      </c>
      <c r="E3464" s="38"/>
      <c r="F3464" s="38" t="s">
        <v>6969</v>
      </c>
      <c r="G3464" s="38"/>
      <c r="H3464" s="38"/>
      <c r="I3464" s="44">
        <v>9.02</v>
      </c>
      <c r="J3464" s="16" t="s">
        <v>130</v>
      </c>
      <c r="N3464" s="136" t="s">
        <v>227</v>
      </c>
      <c r="O3464" s="137">
        <v>409</v>
      </c>
    </row>
    <row r="3465" spans="1:15" ht="15" customHeight="1">
      <c r="A3465" s="15" t="str">
        <f t="shared" si="68"/>
        <v>N</v>
      </c>
      <c r="B3465" s="35"/>
      <c r="C3465" s="38" t="s">
        <v>1386</v>
      </c>
      <c r="D3465" s="38" t="s">
        <v>6970</v>
      </c>
      <c r="E3465" s="38"/>
      <c r="F3465" s="38" t="s">
        <v>6971</v>
      </c>
      <c r="G3465" s="38"/>
      <c r="H3465" s="38"/>
      <c r="I3465" s="44">
        <v>49.91</v>
      </c>
      <c r="J3465" s="16" t="s">
        <v>130</v>
      </c>
      <c r="N3465" s="136" t="s">
        <v>228</v>
      </c>
      <c r="O3465" s="137">
        <v>410</v>
      </c>
    </row>
    <row r="3466" spans="1:15" ht="15" customHeight="1">
      <c r="A3466" s="15" t="str">
        <f t="shared" si="68"/>
        <v>N</v>
      </c>
      <c r="B3466" s="35"/>
      <c r="C3466" s="38" t="s">
        <v>1386</v>
      </c>
      <c r="D3466" s="38" t="s">
        <v>6972</v>
      </c>
      <c r="E3466" s="38"/>
      <c r="F3466" s="38" t="s">
        <v>6973</v>
      </c>
      <c r="G3466" s="38"/>
      <c r="H3466" s="38"/>
      <c r="I3466" s="44">
        <v>1.05</v>
      </c>
      <c r="J3466" s="16" t="s">
        <v>130</v>
      </c>
      <c r="N3466" s="136" t="s">
        <v>229</v>
      </c>
      <c r="O3466" s="137">
        <v>411</v>
      </c>
    </row>
    <row r="3467" spans="1:15" ht="15" customHeight="1">
      <c r="A3467" s="15" t="str">
        <f t="shared" si="68"/>
        <v>N</v>
      </c>
      <c r="B3467" s="35"/>
      <c r="C3467" s="38" t="s">
        <v>1386</v>
      </c>
      <c r="D3467" s="38" t="s">
        <v>6974</v>
      </c>
      <c r="E3467" s="38"/>
      <c r="F3467" s="38" t="s">
        <v>6975</v>
      </c>
      <c r="G3467" s="38"/>
      <c r="H3467" s="38"/>
      <c r="I3467" s="44">
        <v>4.79</v>
      </c>
      <c r="J3467" s="16" t="s">
        <v>130</v>
      </c>
      <c r="N3467" s="136" t="s">
        <v>230</v>
      </c>
      <c r="O3467" s="137">
        <v>412</v>
      </c>
    </row>
    <row r="3468" spans="1:15" ht="15" customHeight="1">
      <c r="A3468" s="15" t="str">
        <f t="shared" si="68"/>
        <v>N</v>
      </c>
      <c r="B3468" s="35"/>
      <c r="C3468" s="38" t="s">
        <v>1386</v>
      </c>
      <c r="D3468" s="38" t="s">
        <v>6976</v>
      </c>
      <c r="E3468" s="38"/>
      <c r="F3468" s="38" t="s">
        <v>6977</v>
      </c>
      <c r="G3468" s="38"/>
      <c r="H3468" s="38"/>
      <c r="I3468" s="44">
        <v>16.71</v>
      </c>
      <c r="J3468" s="16" t="s">
        <v>130</v>
      </c>
      <c r="N3468" s="136" t="s">
        <v>231</v>
      </c>
      <c r="O3468" s="137">
        <v>413</v>
      </c>
    </row>
    <row r="3469" spans="1:15" ht="15" customHeight="1">
      <c r="A3469" s="15" t="str">
        <f t="shared" si="68"/>
        <v>N</v>
      </c>
      <c r="B3469" s="35"/>
      <c r="C3469" s="38" t="s">
        <v>1386</v>
      </c>
      <c r="D3469" s="38" t="s">
        <v>6978</v>
      </c>
      <c r="E3469" s="38"/>
      <c r="F3469" s="38" t="s">
        <v>6979</v>
      </c>
      <c r="G3469" s="38"/>
      <c r="H3469" s="38"/>
      <c r="I3469" s="44">
        <v>29.53</v>
      </c>
      <c r="J3469" s="16" t="s">
        <v>130</v>
      </c>
      <c r="N3469" s="136" t="s">
        <v>232</v>
      </c>
      <c r="O3469" s="137">
        <v>414</v>
      </c>
    </row>
    <row r="3470" spans="1:15" ht="15" customHeight="1">
      <c r="A3470" s="15" t="str">
        <f t="shared" si="68"/>
        <v>N</v>
      </c>
      <c r="B3470" s="35"/>
      <c r="C3470" s="38" t="s">
        <v>1386</v>
      </c>
      <c r="D3470" s="38" t="s">
        <v>6980</v>
      </c>
      <c r="E3470" s="38"/>
      <c r="F3470" s="38" t="s">
        <v>6981</v>
      </c>
      <c r="G3470" s="38"/>
      <c r="H3470" s="38"/>
      <c r="I3470" s="44">
        <v>76.150000000000006</v>
      </c>
      <c r="J3470" s="16" t="s">
        <v>130</v>
      </c>
      <c r="N3470" s="136" t="s">
        <v>231</v>
      </c>
      <c r="O3470" s="137">
        <v>415</v>
      </c>
    </row>
    <row r="3471" spans="1:15" ht="15" customHeight="1">
      <c r="A3471" s="15" t="str">
        <f t="shared" si="68"/>
        <v>N</v>
      </c>
      <c r="B3471" s="35"/>
      <c r="C3471" s="38" t="s">
        <v>1386</v>
      </c>
      <c r="D3471" s="38" t="s">
        <v>6982</v>
      </c>
      <c r="E3471" s="38"/>
      <c r="F3471" s="38" t="s">
        <v>6983</v>
      </c>
      <c r="G3471" s="38"/>
      <c r="H3471" s="38"/>
      <c r="I3471" s="44">
        <v>12.76</v>
      </c>
      <c r="J3471" s="16" t="s">
        <v>130</v>
      </c>
      <c r="N3471" s="136" t="s">
        <v>233</v>
      </c>
      <c r="O3471" s="137">
        <v>416</v>
      </c>
    </row>
    <row r="3472" spans="1:15" ht="15" customHeight="1">
      <c r="A3472" s="15" t="str">
        <f t="shared" si="68"/>
        <v>N</v>
      </c>
      <c r="B3472" s="35"/>
      <c r="C3472" s="38" t="s">
        <v>1386</v>
      </c>
      <c r="D3472" s="38" t="s">
        <v>6984</v>
      </c>
      <c r="E3472" s="38"/>
      <c r="F3472" s="38" t="s">
        <v>6985</v>
      </c>
      <c r="G3472" s="38"/>
      <c r="H3472" s="38"/>
      <c r="I3472" s="44">
        <v>35.520000000000003</v>
      </c>
      <c r="J3472" s="16" t="s">
        <v>130</v>
      </c>
      <c r="N3472" s="136" t="s">
        <v>231</v>
      </c>
      <c r="O3472" s="137">
        <v>417</v>
      </c>
    </row>
    <row r="3473" spans="1:15" ht="15" customHeight="1">
      <c r="A3473" s="15" t="str">
        <f t="shared" si="68"/>
        <v>N</v>
      </c>
      <c r="B3473" s="35"/>
      <c r="C3473" s="38" t="s">
        <v>1386</v>
      </c>
      <c r="D3473" s="38" t="s">
        <v>6986</v>
      </c>
      <c r="E3473" s="38"/>
      <c r="F3473" s="38" t="s">
        <v>6987</v>
      </c>
      <c r="G3473" s="38"/>
      <c r="H3473" s="38"/>
      <c r="I3473" s="44">
        <v>48.9</v>
      </c>
      <c r="J3473" s="16" t="s">
        <v>130</v>
      </c>
      <c r="N3473" s="136" t="s">
        <v>234</v>
      </c>
      <c r="O3473" s="137">
        <v>418</v>
      </c>
    </row>
    <row r="3474" spans="1:15" ht="15" customHeight="1">
      <c r="A3474" s="15" t="str">
        <f t="shared" si="68"/>
        <v>N</v>
      </c>
      <c r="B3474" s="35"/>
      <c r="C3474" s="38" t="s">
        <v>1386</v>
      </c>
      <c r="D3474" s="38" t="s">
        <v>6988</v>
      </c>
      <c r="E3474" s="38"/>
      <c r="F3474" s="38" t="s">
        <v>6989</v>
      </c>
      <c r="G3474" s="38"/>
      <c r="H3474" s="38"/>
      <c r="I3474" s="44">
        <v>12.55</v>
      </c>
      <c r="J3474" s="16" t="s">
        <v>130</v>
      </c>
      <c r="N3474" s="136" t="s">
        <v>235</v>
      </c>
      <c r="O3474" s="137">
        <v>419</v>
      </c>
    </row>
    <row r="3475" spans="1:15" ht="15" customHeight="1">
      <c r="A3475" s="15" t="str">
        <f t="shared" si="68"/>
        <v>N</v>
      </c>
      <c r="B3475" s="35"/>
      <c r="C3475" s="38" t="s">
        <v>1386</v>
      </c>
      <c r="D3475" s="38" t="s">
        <v>6990</v>
      </c>
      <c r="E3475" s="38"/>
      <c r="F3475" s="38" t="s">
        <v>6991</v>
      </c>
      <c r="G3475" s="38"/>
      <c r="H3475" s="38"/>
      <c r="I3475" s="44">
        <v>1.78</v>
      </c>
      <c r="J3475" s="16" t="s">
        <v>130</v>
      </c>
      <c r="N3475" s="136" t="s">
        <v>236</v>
      </c>
      <c r="O3475" s="137">
        <v>420</v>
      </c>
    </row>
    <row r="3476" spans="1:15" ht="15" customHeight="1">
      <c r="A3476" s="15" t="str">
        <f t="shared" si="68"/>
        <v>N</v>
      </c>
      <c r="B3476" s="35"/>
      <c r="C3476" s="38" t="s">
        <v>1386</v>
      </c>
      <c r="D3476" s="38" t="s">
        <v>6992</v>
      </c>
      <c r="E3476" s="38"/>
      <c r="F3476" s="38" t="s">
        <v>6993</v>
      </c>
      <c r="G3476" s="38"/>
      <c r="H3476" s="38"/>
      <c r="I3476" s="44">
        <v>1.79</v>
      </c>
      <c r="J3476" s="16" t="s">
        <v>130</v>
      </c>
      <c r="N3476" s="136" t="s">
        <v>237</v>
      </c>
      <c r="O3476" s="137">
        <v>421</v>
      </c>
    </row>
    <row r="3477" spans="1:15" ht="15" customHeight="1">
      <c r="A3477" s="15" t="str">
        <f t="shared" si="68"/>
        <v>N</v>
      </c>
      <c r="B3477" s="35"/>
      <c r="C3477" s="38" t="s">
        <v>1386</v>
      </c>
      <c r="D3477" s="38" t="s">
        <v>6994</v>
      </c>
      <c r="E3477" s="38"/>
      <c r="F3477" s="38" t="s">
        <v>6995</v>
      </c>
      <c r="G3477" s="38"/>
      <c r="H3477" s="38"/>
      <c r="I3477" s="44">
        <v>32.880000000000003</v>
      </c>
      <c r="J3477" s="16" t="s">
        <v>130</v>
      </c>
      <c r="N3477" s="138" t="s">
        <v>585</v>
      </c>
      <c r="O3477" s="137">
        <v>422</v>
      </c>
    </row>
    <row r="3478" spans="1:15" ht="15" customHeight="1">
      <c r="A3478" s="15" t="str">
        <f t="shared" si="68"/>
        <v>N</v>
      </c>
      <c r="B3478" s="35"/>
      <c r="C3478" s="38" t="s">
        <v>1386</v>
      </c>
      <c r="D3478" s="38" t="s">
        <v>6996</v>
      </c>
      <c r="E3478" s="38"/>
      <c r="F3478" s="38" t="s">
        <v>6997</v>
      </c>
      <c r="G3478" s="38"/>
      <c r="H3478" s="38"/>
      <c r="I3478" s="44">
        <v>4.76</v>
      </c>
      <c r="J3478" s="16" t="s">
        <v>130</v>
      </c>
      <c r="N3478" s="136" t="s">
        <v>238</v>
      </c>
      <c r="O3478" s="137">
        <v>423</v>
      </c>
    </row>
    <row r="3479" spans="1:15" ht="15" customHeight="1">
      <c r="A3479" s="15" t="str">
        <f t="shared" si="68"/>
        <v>N</v>
      </c>
      <c r="B3479" s="35"/>
      <c r="C3479" s="38" t="s">
        <v>1386</v>
      </c>
      <c r="D3479" s="38" t="s">
        <v>6998</v>
      </c>
      <c r="E3479" s="38"/>
      <c r="F3479" s="38" t="s">
        <v>6999</v>
      </c>
      <c r="G3479" s="38"/>
      <c r="H3479" s="38"/>
      <c r="I3479" s="44">
        <v>18.38</v>
      </c>
      <c r="J3479" s="16" t="s">
        <v>130</v>
      </c>
      <c r="N3479" s="136" t="s">
        <v>239</v>
      </c>
      <c r="O3479" s="137">
        <v>424</v>
      </c>
    </row>
    <row r="3480" spans="1:15" ht="15" customHeight="1">
      <c r="A3480" s="15" t="str">
        <f t="shared" si="68"/>
        <v>N</v>
      </c>
      <c r="B3480" s="35"/>
      <c r="C3480" s="38" t="s">
        <v>1386</v>
      </c>
      <c r="D3480" s="38" t="s">
        <v>7000</v>
      </c>
      <c r="E3480" s="38"/>
      <c r="F3480" s="38" t="s">
        <v>7001</v>
      </c>
      <c r="G3480" s="38"/>
      <c r="H3480" s="38"/>
      <c r="I3480" s="44">
        <v>10.85</v>
      </c>
      <c r="J3480" s="16" t="s">
        <v>130</v>
      </c>
      <c r="N3480" s="138" t="s">
        <v>586</v>
      </c>
      <c r="O3480" s="139">
        <v>425</v>
      </c>
    </row>
    <row r="3481" spans="1:15" ht="15" customHeight="1">
      <c r="A3481" s="15" t="str">
        <f t="shared" si="68"/>
        <v>N</v>
      </c>
      <c r="B3481" s="35"/>
      <c r="C3481" s="38" t="s">
        <v>1386</v>
      </c>
      <c r="D3481" s="38" t="s">
        <v>7002</v>
      </c>
      <c r="E3481" s="38"/>
      <c r="F3481" s="38" t="s">
        <v>7003</v>
      </c>
      <c r="G3481" s="38"/>
      <c r="H3481" s="38"/>
      <c r="I3481" s="44">
        <v>20.28</v>
      </c>
      <c r="J3481" s="16" t="s">
        <v>130</v>
      </c>
      <c r="N3481" s="136" t="s">
        <v>240</v>
      </c>
      <c r="O3481" s="137">
        <v>426</v>
      </c>
    </row>
    <row r="3482" spans="1:15" ht="15" customHeight="1">
      <c r="A3482" s="15" t="str">
        <f t="shared" si="68"/>
        <v>N</v>
      </c>
      <c r="B3482" s="35"/>
      <c r="C3482" s="38" t="s">
        <v>1386</v>
      </c>
      <c r="D3482" s="38" t="s">
        <v>7004</v>
      </c>
      <c r="E3482" s="38"/>
      <c r="F3482" s="38" t="s">
        <v>7005</v>
      </c>
      <c r="G3482" s="38"/>
      <c r="H3482" s="38"/>
      <c r="I3482" s="44">
        <v>6.89</v>
      </c>
      <c r="J3482" s="16" t="s">
        <v>130</v>
      </c>
      <c r="N3482" s="136" t="s">
        <v>241</v>
      </c>
      <c r="O3482" s="137">
        <v>427</v>
      </c>
    </row>
    <row r="3483" spans="1:15" ht="15" customHeight="1">
      <c r="A3483" s="15" t="str">
        <f t="shared" si="68"/>
        <v>N</v>
      </c>
      <c r="B3483" s="35"/>
      <c r="C3483" s="38" t="s">
        <v>1386</v>
      </c>
      <c r="D3483" s="38" t="s">
        <v>7006</v>
      </c>
      <c r="E3483" s="38"/>
      <c r="F3483" s="38" t="s">
        <v>7007</v>
      </c>
      <c r="G3483" s="38"/>
      <c r="H3483" s="38"/>
      <c r="I3483" s="44">
        <v>5.91</v>
      </c>
      <c r="J3483" s="16" t="s">
        <v>130</v>
      </c>
      <c r="N3483" s="138" t="s">
        <v>587</v>
      </c>
      <c r="O3483" s="137">
        <v>428</v>
      </c>
    </row>
    <row r="3484" spans="1:15" ht="15" customHeight="1">
      <c r="A3484" s="15" t="str">
        <f t="shared" ref="A3484:A3547" si="69">IFERROR((VLOOKUP(J3484,N:O,2,0)),0)</f>
        <v>N</v>
      </c>
      <c r="B3484" s="35"/>
      <c r="C3484" s="38" t="s">
        <v>1386</v>
      </c>
      <c r="D3484" s="38" t="s">
        <v>10881</v>
      </c>
      <c r="E3484" s="38"/>
      <c r="F3484" s="38" t="s">
        <v>10882</v>
      </c>
      <c r="G3484" s="38"/>
      <c r="H3484" s="38"/>
      <c r="I3484" s="44">
        <v>4.72</v>
      </c>
      <c r="J3484" s="16" t="s">
        <v>130</v>
      </c>
      <c r="N3484" s="136" t="s">
        <v>242</v>
      </c>
      <c r="O3484" s="137">
        <v>429</v>
      </c>
    </row>
    <row r="3485" spans="1:15" ht="15" customHeight="1">
      <c r="A3485" s="15" t="str">
        <f t="shared" si="69"/>
        <v>N</v>
      </c>
      <c r="B3485" s="35"/>
      <c r="C3485" s="38" t="s">
        <v>1386</v>
      </c>
      <c r="D3485" s="38" t="s">
        <v>7008</v>
      </c>
      <c r="E3485" s="38"/>
      <c r="F3485" s="38" t="s">
        <v>7009</v>
      </c>
      <c r="G3485" s="38"/>
      <c r="H3485" s="38"/>
      <c r="I3485" s="44">
        <v>9.42</v>
      </c>
      <c r="J3485" s="16" t="s">
        <v>130</v>
      </c>
      <c r="N3485" s="136" t="s">
        <v>243</v>
      </c>
      <c r="O3485" s="137">
        <v>430</v>
      </c>
    </row>
    <row r="3486" spans="1:15" ht="15" customHeight="1">
      <c r="A3486" s="15" t="str">
        <f t="shared" si="69"/>
        <v>N</v>
      </c>
      <c r="B3486" s="35"/>
      <c r="C3486" s="38" t="s">
        <v>1386</v>
      </c>
      <c r="D3486" s="38" t="s">
        <v>7010</v>
      </c>
      <c r="E3486" s="38"/>
      <c r="F3486" s="38" t="s">
        <v>7011</v>
      </c>
      <c r="G3486" s="38"/>
      <c r="H3486" s="38"/>
      <c r="I3486" s="44">
        <v>49.46</v>
      </c>
      <c r="J3486" s="16" t="s">
        <v>130</v>
      </c>
      <c r="N3486" s="138" t="s">
        <v>588</v>
      </c>
      <c r="O3486" s="137">
        <v>431</v>
      </c>
    </row>
    <row r="3487" spans="1:15" ht="15" customHeight="1">
      <c r="A3487" s="15" t="str">
        <f t="shared" si="69"/>
        <v>N</v>
      </c>
      <c r="B3487" s="35"/>
      <c r="C3487" s="38" t="s">
        <v>1386</v>
      </c>
      <c r="D3487" s="38" t="s">
        <v>7012</v>
      </c>
      <c r="E3487" s="38"/>
      <c r="F3487" s="38" t="s">
        <v>7013</v>
      </c>
      <c r="G3487" s="38"/>
      <c r="H3487" s="38"/>
      <c r="I3487" s="44">
        <v>5.04</v>
      </c>
      <c r="J3487" s="16" t="s">
        <v>130</v>
      </c>
      <c r="N3487" s="136" t="s">
        <v>244</v>
      </c>
      <c r="O3487" s="137">
        <v>432</v>
      </c>
    </row>
    <row r="3488" spans="1:15" ht="15" customHeight="1">
      <c r="A3488" s="15" t="str">
        <f t="shared" si="69"/>
        <v>N</v>
      </c>
      <c r="B3488" s="35"/>
      <c r="C3488" s="38" t="s">
        <v>1386</v>
      </c>
      <c r="D3488" s="38" t="s">
        <v>7014</v>
      </c>
      <c r="E3488" s="38"/>
      <c r="F3488" s="38" t="s">
        <v>7015</v>
      </c>
      <c r="G3488" s="38"/>
      <c r="H3488" s="38"/>
      <c r="I3488" s="44">
        <v>3.31</v>
      </c>
      <c r="J3488" s="16" t="s">
        <v>130</v>
      </c>
      <c r="N3488" s="136" t="s">
        <v>245</v>
      </c>
      <c r="O3488" s="137">
        <v>433</v>
      </c>
    </row>
    <row r="3489" spans="1:15" ht="15" customHeight="1">
      <c r="A3489" s="15" t="str">
        <f t="shared" si="69"/>
        <v>N</v>
      </c>
      <c r="B3489" s="35"/>
      <c r="C3489" s="38" t="s">
        <v>1386</v>
      </c>
      <c r="D3489" s="38" t="s">
        <v>7016</v>
      </c>
      <c r="E3489" s="38"/>
      <c r="F3489" s="38" t="s">
        <v>7017</v>
      </c>
      <c r="G3489" s="38"/>
      <c r="H3489" s="38"/>
      <c r="I3489" s="44">
        <v>25.06</v>
      </c>
      <c r="J3489" s="16" t="s">
        <v>130</v>
      </c>
      <c r="N3489" s="136" t="s">
        <v>246</v>
      </c>
      <c r="O3489" s="137">
        <v>434</v>
      </c>
    </row>
    <row r="3490" spans="1:15" ht="15" customHeight="1">
      <c r="A3490" s="15" t="str">
        <f t="shared" si="69"/>
        <v>N</v>
      </c>
      <c r="B3490" s="35"/>
      <c r="C3490" s="38" t="s">
        <v>1386</v>
      </c>
      <c r="D3490" s="38" t="s">
        <v>7018</v>
      </c>
      <c r="E3490" s="38"/>
      <c r="F3490" s="38" t="s">
        <v>7019</v>
      </c>
      <c r="G3490" s="38"/>
      <c r="H3490" s="38"/>
      <c r="I3490" s="44">
        <v>33.04</v>
      </c>
      <c r="J3490" s="16" t="s">
        <v>130</v>
      </c>
      <c r="N3490" s="136" t="s">
        <v>247</v>
      </c>
      <c r="O3490" s="137">
        <v>435</v>
      </c>
    </row>
    <row r="3491" spans="1:15" ht="15" customHeight="1">
      <c r="A3491" s="15" t="str">
        <f t="shared" si="69"/>
        <v>N</v>
      </c>
      <c r="B3491" s="35"/>
      <c r="C3491" s="38" t="s">
        <v>1386</v>
      </c>
      <c r="D3491" s="38" t="s">
        <v>10883</v>
      </c>
      <c r="E3491" s="38"/>
      <c r="F3491" s="38" t="s">
        <v>10884</v>
      </c>
      <c r="G3491" s="38"/>
      <c r="H3491" s="38"/>
      <c r="I3491" s="44">
        <v>5.84</v>
      </c>
      <c r="J3491" s="16" t="s">
        <v>130</v>
      </c>
      <c r="N3491" s="136" t="s">
        <v>248</v>
      </c>
      <c r="O3491" s="137">
        <v>436</v>
      </c>
    </row>
    <row r="3492" spans="1:15" ht="15" customHeight="1">
      <c r="A3492" s="15" t="str">
        <f t="shared" si="69"/>
        <v>N</v>
      </c>
      <c r="B3492" s="35"/>
      <c r="C3492" s="38" t="s">
        <v>1386</v>
      </c>
      <c r="D3492" s="38" t="s">
        <v>7020</v>
      </c>
      <c r="E3492" s="38"/>
      <c r="F3492" s="38" t="s">
        <v>7021</v>
      </c>
      <c r="G3492" s="38"/>
      <c r="H3492" s="38"/>
      <c r="I3492" s="44">
        <v>17.399999999999999</v>
      </c>
      <c r="J3492" s="16" t="s">
        <v>130</v>
      </c>
      <c r="N3492" s="136" t="s">
        <v>249</v>
      </c>
      <c r="O3492" s="137">
        <v>437</v>
      </c>
    </row>
    <row r="3493" spans="1:15" ht="15" customHeight="1">
      <c r="A3493" s="15" t="str">
        <f t="shared" si="69"/>
        <v>N</v>
      </c>
      <c r="B3493" s="35"/>
      <c r="C3493" s="38" t="s">
        <v>1386</v>
      </c>
      <c r="D3493" s="38" t="s">
        <v>7022</v>
      </c>
      <c r="E3493" s="38"/>
      <c r="F3493" s="38" t="s">
        <v>7023</v>
      </c>
      <c r="G3493" s="38"/>
      <c r="H3493" s="38"/>
      <c r="I3493" s="44">
        <v>41.6</v>
      </c>
      <c r="J3493" s="16" t="s">
        <v>130</v>
      </c>
      <c r="N3493" s="136" t="s">
        <v>250</v>
      </c>
      <c r="O3493" s="137">
        <v>438</v>
      </c>
    </row>
    <row r="3494" spans="1:15" ht="15" customHeight="1">
      <c r="A3494" s="15" t="str">
        <f t="shared" si="69"/>
        <v>N</v>
      </c>
      <c r="B3494" s="35"/>
      <c r="C3494" s="38" t="s">
        <v>1386</v>
      </c>
      <c r="D3494" s="38" t="s">
        <v>7024</v>
      </c>
      <c r="E3494" s="38"/>
      <c r="F3494" s="38" t="s">
        <v>7025</v>
      </c>
      <c r="G3494" s="38"/>
      <c r="H3494" s="38"/>
      <c r="I3494" s="44">
        <v>10.210000000000001</v>
      </c>
      <c r="J3494" s="16" t="s">
        <v>130</v>
      </c>
      <c r="N3494" s="136" t="s">
        <v>251</v>
      </c>
      <c r="O3494" s="137">
        <v>439</v>
      </c>
    </row>
    <row r="3495" spans="1:15" ht="15" customHeight="1">
      <c r="A3495" s="15" t="str">
        <f t="shared" si="69"/>
        <v>N</v>
      </c>
      <c r="B3495" s="35"/>
      <c r="C3495" s="38" t="s">
        <v>1386</v>
      </c>
      <c r="D3495" s="38" t="s">
        <v>7026</v>
      </c>
      <c r="E3495" s="38"/>
      <c r="F3495" s="38" t="s">
        <v>7027</v>
      </c>
      <c r="G3495" s="38"/>
      <c r="H3495" s="38"/>
      <c r="I3495" s="44">
        <v>5.43</v>
      </c>
      <c r="J3495" s="16" t="s">
        <v>130</v>
      </c>
      <c r="N3495" s="136" t="s">
        <v>252</v>
      </c>
      <c r="O3495" s="137">
        <v>440</v>
      </c>
    </row>
    <row r="3496" spans="1:15" ht="15" customHeight="1">
      <c r="A3496" s="15" t="str">
        <f t="shared" si="69"/>
        <v>N</v>
      </c>
      <c r="B3496" s="35"/>
      <c r="C3496" s="38" t="s">
        <v>1386</v>
      </c>
      <c r="D3496" s="38" t="s">
        <v>7028</v>
      </c>
      <c r="E3496" s="38"/>
      <c r="F3496" s="38" t="s">
        <v>7029</v>
      </c>
      <c r="G3496" s="38"/>
      <c r="H3496" s="38"/>
      <c r="I3496" s="44">
        <v>5.04</v>
      </c>
      <c r="J3496" s="16" t="s">
        <v>130</v>
      </c>
      <c r="N3496" s="136" t="s">
        <v>253</v>
      </c>
      <c r="O3496" s="137">
        <v>441</v>
      </c>
    </row>
    <row r="3497" spans="1:15" ht="15" customHeight="1">
      <c r="A3497" s="15" t="str">
        <f t="shared" si="69"/>
        <v>N</v>
      </c>
      <c r="B3497" s="35"/>
      <c r="C3497" s="38" t="s">
        <v>1386</v>
      </c>
      <c r="D3497" s="38" t="s">
        <v>7030</v>
      </c>
      <c r="E3497" s="38"/>
      <c r="F3497" s="38" t="s">
        <v>7031</v>
      </c>
      <c r="G3497" s="38"/>
      <c r="H3497" s="38"/>
      <c r="I3497" s="44">
        <v>14.4</v>
      </c>
      <c r="J3497" s="16" t="s">
        <v>130</v>
      </c>
      <c r="N3497" s="136" t="s">
        <v>254</v>
      </c>
      <c r="O3497" s="137">
        <v>442</v>
      </c>
    </row>
    <row r="3498" spans="1:15" ht="15" customHeight="1">
      <c r="A3498" s="15" t="str">
        <f t="shared" si="69"/>
        <v>N</v>
      </c>
      <c r="B3498" s="35"/>
      <c r="C3498" s="38" t="s">
        <v>1386</v>
      </c>
      <c r="D3498" s="38" t="s">
        <v>7032</v>
      </c>
      <c r="E3498" s="38"/>
      <c r="F3498" s="38" t="s">
        <v>7033</v>
      </c>
      <c r="G3498" s="38"/>
      <c r="H3498" s="38"/>
      <c r="I3498" s="44">
        <v>6.42</v>
      </c>
      <c r="J3498" s="16" t="s">
        <v>130</v>
      </c>
      <c r="N3498" s="136" t="s">
        <v>255</v>
      </c>
      <c r="O3498" s="137">
        <v>443</v>
      </c>
    </row>
    <row r="3499" spans="1:15" ht="15" customHeight="1">
      <c r="A3499" s="15" t="str">
        <f t="shared" si="69"/>
        <v>N</v>
      </c>
      <c r="B3499" s="35"/>
      <c r="C3499" s="38" t="s">
        <v>1386</v>
      </c>
      <c r="D3499" s="38" t="s">
        <v>7034</v>
      </c>
      <c r="E3499" s="38"/>
      <c r="F3499" s="38" t="s">
        <v>7035</v>
      </c>
      <c r="G3499" s="38"/>
      <c r="H3499" s="38"/>
      <c r="I3499" s="44">
        <v>3.46</v>
      </c>
      <c r="J3499" s="16" t="s">
        <v>130</v>
      </c>
      <c r="N3499" s="136" t="s">
        <v>211</v>
      </c>
      <c r="O3499" s="137">
        <v>444</v>
      </c>
    </row>
    <row r="3500" spans="1:15" ht="15" customHeight="1">
      <c r="A3500" s="15" t="str">
        <f t="shared" si="69"/>
        <v>N</v>
      </c>
      <c r="B3500" s="35"/>
      <c r="C3500" s="38" t="s">
        <v>1386</v>
      </c>
      <c r="D3500" s="38" t="s">
        <v>7036</v>
      </c>
      <c r="E3500" s="38"/>
      <c r="F3500" s="38" t="s">
        <v>7037</v>
      </c>
      <c r="G3500" s="38"/>
      <c r="H3500" s="38"/>
      <c r="I3500" s="44">
        <v>74.78</v>
      </c>
      <c r="J3500" s="16" t="s">
        <v>130</v>
      </c>
      <c r="N3500" s="136" t="s">
        <v>256</v>
      </c>
      <c r="O3500" s="137">
        <v>445</v>
      </c>
    </row>
    <row r="3501" spans="1:15" ht="15" customHeight="1">
      <c r="A3501" s="15" t="str">
        <f t="shared" si="69"/>
        <v>N</v>
      </c>
      <c r="B3501" s="35"/>
      <c r="C3501" s="38" t="s">
        <v>1386</v>
      </c>
      <c r="D3501" s="38" t="s">
        <v>7038</v>
      </c>
      <c r="E3501" s="38"/>
      <c r="F3501" s="38" t="s">
        <v>7039</v>
      </c>
      <c r="G3501" s="38"/>
      <c r="H3501" s="38"/>
      <c r="I3501" s="44">
        <v>1.91</v>
      </c>
      <c r="J3501" s="16" t="s">
        <v>130</v>
      </c>
      <c r="N3501" s="136" t="s">
        <v>257</v>
      </c>
      <c r="O3501" s="137">
        <v>511</v>
      </c>
    </row>
    <row r="3502" spans="1:15" ht="15" customHeight="1">
      <c r="A3502" s="15" t="str">
        <f t="shared" si="69"/>
        <v>N</v>
      </c>
      <c r="B3502" s="35"/>
      <c r="C3502" s="38" t="s">
        <v>1386</v>
      </c>
      <c r="D3502" s="38" t="s">
        <v>7040</v>
      </c>
      <c r="E3502" s="38"/>
      <c r="F3502" s="38" t="s">
        <v>7041</v>
      </c>
      <c r="G3502" s="38"/>
      <c r="H3502" s="38"/>
      <c r="I3502" s="44">
        <v>34.159999999999997</v>
      </c>
      <c r="J3502" s="16" t="s">
        <v>130</v>
      </c>
      <c r="N3502" s="136" t="s">
        <v>258</v>
      </c>
      <c r="O3502" s="137">
        <v>512</v>
      </c>
    </row>
    <row r="3503" spans="1:15" ht="15" customHeight="1">
      <c r="A3503" s="15" t="str">
        <f t="shared" si="69"/>
        <v>N</v>
      </c>
      <c r="B3503" s="35"/>
      <c r="C3503" s="38" t="s">
        <v>1386</v>
      </c>
      <c r="D3503" s="38" t="s">
        <v>7042</v>
      </c>
      <c r="E3503" s="38"/>
      <c r="F3503" s="38" t="s">
        <v>7043</v>
      </c>
      <c r="G3503" s="38"/>
      <c r="H3503" s="38"/>
      <c r="I3503" s="44">
        <v>16.8</v>
      </c>
      <c r="J3503" s="16" t="s">
        <v>130</v>
      </c>
      <c r="N3503" s="136" t="s">
        <v>259</v>
      </c>
      <c r="O3503" s="137">
        <v>513</v>
      </c>
    </row>
    <row r="3504" spans="1:15" ht="15" customHeight="1">
      <c r="A3504" s="15" t="str">
        <f t="shared" si="69"/>
        <v>N</v>
      </c>
      <c r="B3504" s="35"/>
      <c r="C3504" s="38" t="s">
        <v>1386</v>
      </c>
      <c r="D3504" s="38" t="s">
        <v>7044</v>
      </c>
      <c r="E3504" s="38"/>
      <c r="F3504" s="38" t="s">
        <v>7045</v>
      </c>
      <c r="G3504" s="38"/>
      <c r="H3504" s="38"/>
      <c r="I3504" s="44">
        <v>5.04</v>
      </c>
      <c r="J3504" s="16" t="s">
        <v>130</v>
      </c>
      <c r="N3504" s="136" t="s">
        <v>260</v>
      </c>
      <c r="O3504" s="137">
        <v>514</v>
      </c>
    </row>
    <row r="3505" spans="1:15" ht="15" customHeight="1">
      <c r="A3505" s="15" t="str">
        <f t="shared" si="69"/>
        <v>N</v>
      </c>
      <c r="B3505" s="35"/>
      <c r="C3505" s="38" t="s">
        <v>1386</v>
      </c>
      <c r="D3505" s="38" t="s">
        <v>7046</v>
      </c>
      <c r="E3505" s="38"/>
      <c r="F3505" s="38" t="s">
        <v>7047</v>
      </c>
      <c r="G3505" s="38"/>
      <c r="H3505" s="38"/>
      <c r="I3505" s="44">
        <v>158.78</v>
      </c>
      <c r="J3505" s="16" t="s">
        <v>130</v>
      </c>
      <c r="N3505" s="136" t="s">
        <v>261</v>
      </c>
      <c r="O3505" s="137">
        <v>515</v>
      </c>
    </row>
    <row r="3506" spans="1:15" ht="15" customHeight="1">
      <c r="A3506" s="15" t="str">
        <f t="shared" si="69"/>
        <v>N</v>
      </c>
      <c r="B3506" s="35"/>
      <c r="C3506" s="38" t="s">
        <v>1386</v>
      </c>
      <c r="D3506" s="38" t="s">
        <v>7048</v>
      </c>
      <c r="E3506" s="38"/>
      <c r="F3506" s="38" t="s">
        <v>7049</v>
      </c>
      <c r="G3506" s="38"/>
      <c r="H3506" s="38"/>
      <c r="I3506" s="44">
        <v>134.04</v>
      </c>
      <c r="J3506" s="16" t="s">
        <v>130</v>
      </c>
      <c r="N3506" s="136" t="s">
        <v>262</v>
      </c>
      <c r="O3506" s="137">
        <v>516</v>
      </c>
    </row>
    <row r="3507" spans="1:15" ht="15" customHeight="1">
      <c r="A3507" s="15" t="str">
        <f t="shared" si="69"/>
        <v>N</v>
      </c>
      <c r="B3507" s="35"/>
      <c r="C3507" s="38" t="s">
        <v>1386</v>
      </c>
      <c r="D3507" s="38" t="s">
        <v>7050</v>
      </c>
      <c r="E3507" s="38"/>
      <c r="F3507" s="38" t="s">
        <v>7051</v>
      </c>
      <c r="G3507" s="38"/>
      <c r="H3507" s="38"/>
      <c r="I3507" s="44">
        <v>74.69</v>
      </c>
      <c r="J3507" s="16" t="s">
        <v>130</v>
      </c>
      <c r="N3507" s="136" t="s">
        <v>263</v>
      </c>
      <c r="O3507" s="137">
        <v>517</v>
      </c>
    </row>
    <row r="3508" spans="1:15" ht="15" customHeight="1">
      <c r="A3508" s="15" t="str">
        <f t="shared" si="69"/>
        <v>N</v>
      </c>
      <c r="B3508" s="35"/>
      <c r="C3508" s="38" t="s">
        <v>1386</v>
      </c>
      <c r="D3508" s="38" t="s">
        <v>7052</v>
      </c>
      <c r="E3508" s="38"/>
      <c r="F3508" s="38" t="s">
        <v>7053</v>
      </c>
      <c r="G3508" s="38"/>
      <c r="H3508" s="38"/>
      <c r="I3508" s="44">
        <v>1.79</v>
      </c>
      <c r="J3508" s="16" t="s">
        <v>130</v>
      </c>
      <c r="N3508" s="136" t="s">
        <v>264</v>
      </c>
      <c r="O3508" s="137">
        <v>518</v>
      </c>
    </row>
    <row r="3509" spans="1:15" ht="15" customHeight="1">
      <c r="A3509" s="15" t="str">
        <f t="shared" si="69"/>
        <v>N</v>
      </c>
      <c r="B3509" s="35"/>
      <c r="C3509" s="38" t="s">
        <v>1386</v>
      </c>
      <c r="D3509" s="38" t="s">
        <v>7054</v>
      </c>
      <c r="E3509" s="38"/>
      <c r="F3509" s="38" t="s">
        <v>7055</v>
      </c>
      <c r="G3509" s="38"/>
      <c r="H3509" s="38"/>
      <c r="I3509" s="44">
        <v>32.01</v>
      </c>
      <c r="J3509" s="16" t="s">
        <v>130</v>
      </c>
      <c r="N3509" s="136" t="s">
        <v>265</v>
      </c>
      <c r="O3509" s="137">
        <v>519</v>
      </c>
    </row>
    <row r="3510" spans="1:15" ht="15" customHeight="1">
      <c r="A3510" s="15" t="str">
        <f t="shared" si="69"/>
        <v>N</v>
      </c>
      <c r="B3510" s="35"/>
      <c r="C3510" s="38" t="s">
        <v>1386</v>
      </c>
      <c r="D3510" s="38" t="s">
        <v>7056</v>
      </c>
      <c r="E3510" s="38"/>
      <c r="F3510" s="38" t="s">
        <v>7057</v>
      </c>
      <c r="G3510" s="38"/>
      <c r="H3510" s="38"/>
      <c r="I3510" s="44">
        <v>0.53</v>
      </c>
      <c r="J3510" s="16" t="s">
        <v>130</v>
      </c>
      <c r="N3510" s="136" t="s">
        <v>266</v>
      </c>
      <c r="O3510" s="137">
        <v>520</v>
      </c>
    </row>
    <row r="3511" spans="1:15" ht="15" customHeight="1">
      <c r="A3511" s="15" t="str">
        <f t="shared" si="69"/>
        <v>N</v>
      </c>
      <c r="B3511" s="35"/>
      <c r="C3511" s="38" t="s">
        <v>1386</v>
      </c>
      <c r="D3511" s="38" t="s">
        <v>7058</v>
      </c>
      <c r="E3511" s="38"/>
      <c r="F3511" s="38" t="s">
        <v>7059</v>
      </c>
      <c r="G3511" s="38"/>
      <c r="H3511" s="38"/>
      <c r="I3511" s="44">
        <v>7.01</v>
      </c>
      <c r="J3511" s="16" t="s">
        <v>130</v>
      </c>
      <c r="N3511" s="136" t="s">
        <v>267</v>
      </c>
      <c r="O3511" s="137">
        <v>521</v>
      </c>
    </row>
    <row r="3512" spans="1:15" ht="15" customHeight="1">
      <c r="A3512" s="15" t="str">
        <f t="shared" si="69"/>
        <v>N</v>
      </c>
      <c r="B3512" s="35"/>
      <c r="C3512" s="38" t="s">
        <v>1386</v>
      </c>
      <c r="D3512" s="38" t="s">
        <v>7060</v>
      </c>
      <c r="E3512" s="38"/>
      <c r="F3512" s="38" t="s">
        <v>7061</v>
      </c>
      <c r="G3512" s="38"/>
      <c r="H3512" s="38"/>
      <c r="I3512" s="44">
        <v>45.3</v>
      </c>
      <c r="J3512" s="16" t="s">
        <v>130</v>
      </c>
      <c r="N3512" s="136" t="s">
        <v>268</v>
      </c>
      <c r="O3512" s="137">
        <v>522</v>
      </c>
    </row>
    <row r="3513" spans="1:15" ht="15" customHeight="1">
      <c r="A3513" s="15" t="str">
        <f t="shared" si="69"/>
        <v>N</v>
      </c>
      <c r="B3513" s="35"/>
      <c r="C3513" s="38" t="s">
        <v>1386</v>
      </c>
      <c r="D3513" s="38" t="s">
        <v>7062</v>
      </c>
      <c r="E3513" s="38"/>
      <c r="F3513" s="38" t="s">
        <v>7063</v>
      </c>
      <c r="G3513" s="38"/>
      <c r="H3513" s="38"/>
      <c r="I3513" s="44">
        <v>17.87</v>
      </c>
      <c r="J3513" s="16" t="s">
        <v>130</v>
      </c>
      <c r="N3513" s="136" t="s">
        <v>269</v>
      </c>
      <c r="O3513" s="137">
        <v>523</v>
      </c>
    </row>
    <row r="3514" spans="1:15" ht="15" customHeight="1">
      <c r="A3514" s="15" t="str">
        <f t="shared" si="69"/>
        <v>N</v>
      </c>
      <c r="B3514" s="35"/>
      <c r="C3514" s="38" t="s">
        <v>1386</v>
      </c>
      <c r="D3514" s="38" t="s">
        <v>7064</v>
      </c>
      <c r="E3514" s="38"/>
      <c r="F3514" s="38" t="s">
        <v>7065</v>
      </c>
      <c r="G3514" s="38"/>
      <c r="H3514" s="38"/>
      <c r="I3514" s="44">
        <v>3.45</v>
      </c>
      <c r="J3514" s="16" t="s">
        <v>130</v>
      </c>
      <c r="N3514" s="136" t="s">
        <v>270</v>
      </c>
      <c r="O3514" s="137">
        <v>524</v>
      </c>
    </row>
    <row r="3515" spans="1:15" ht="15" customHeight="1">
      <c r="A3515" s="15" t="str">
        <f t="shared" si="69"/>
        <v>N</v>
      </c>
      <c r="B3515" s="35"/>
      <c r="C3515" s="38" t="s">
        <v>1386</v>
      </c>
      <c r="D3515" s="38" t="s">
        <v>7066</v>
      </c>
      <c r="E3515" s="38"/>
      <c r="F3515" s="38" t="s">
        <v>7067</v>
      </c>
      <c r="G3515" s="38"/>
      <c r="H3515" s="38"/>
      <c r="I3515" s="44">
        <v>7.52</v>
      </c>
      <c r="J3515" s="16" t="s">
        <v>130</v>
      </c>
      <c r="N3515" s="136" t="s">
        <v>271</v>
      </c>
      <c r="O3515" s="137">
        <v>525</v>
      </c>
    </row>
    <row r="3516" spans="1:15" ht="15" customHeight="1">
      <c r="A3516" s="15" t="str">
        <f t="shared" si="69"/>
        <v>N</v>
      </c>
      <c r="B3516" s="35"/>
      <c r="C3516" s="38" t="s">
        <v>1386</v>
      </c>
      <c r="D3516" s="38" t="s">
        <v>7068</v>
      </c>
      <c r="E3516" s="38"/>
      <c r="F3516" s="38" t="s">
        <v>7069</v>
      </c>
      <c r="G3516" s="38"/>
      <c r="H3516" s="38"/>
      <c r="I3516" s="44">
        <v>202.99</v>
      </c>
      <c r="J3516" s="16" t="s">
        <v>130</v>
      </c>
      <c r="N3516" s="136" t="s">
        <v>272</v>
      </c>
      <c r="O3516" s="137">
        <v>526</v>
      </c>
    </row>
    <row r="3517" spans="1:15" ht="15" customHeight="1">
      <c r="A3517" s="15" t="str">
        <f t="shared" si="69"/>
        <v>N</v>
      </c>
      <c r="B3517" s="35"/>
      <c r="C3517" s="38" t="s">
        <v>1386</v>
      </c>
      <c r="D3517" s="38" t="s">
        <v>7070</v>
      </c>
      <c r="E3517" s="38"/>
      <c r="F3517" s="38" t="s">
        <v>7071</v>
      </c>
      <c r="G3517" s="38"/>
      <c r="H3517" s="38"/>
      <c r="I3517" s="44">
        <v>8.39</v>
      </c>
      <c r="J3517" s="16" t="s">
        <v>130</v>
      </c>
      <c r="N3517" s="136" t="s">
        <v>273</v>
      </c>
      <c r="O3517" s="137">
        <v>527</v>
      </c>
    </row>
    <row r="3518" spans="1:15" ht="15" customHeight="1">
      <c r="A3518" s="15" t="str">
        <f t="shared" si="69"/>
        <v>N</v>
      </c>
      <c r="B3518" s="35"/>
      <c r="C3518" s="38" t="s">
        <v>1386</v>
      </c>
      <c r="D3518" s="38" t="s">
        <v>7072</v>
      </c>
      <c r="E3518" s="38"/>
      <c r="F3518" s="38" t="s">
        <v>7073</v>
      </c>
      <c r="G3518" s="38"/>
      <c r="H3518" s="38"/>
      <c r="I3518" s="44">
        <v>2.91</v>
      </c>
      <c r="J3518" s="16" t="s">
        <v>130</v>
      </c>
      <c r="N3518" s="136" t="s">
        <v>274</v>
      </c>
      <c r="O3518" s="137">
        <v>528</v>
      </c>
    </row>
    <row r="3519" spans="1:15" ht="15" customHeight="1">
      <c r="A3519" s="15" t="str">
        <f t="shared" si="69"/>
        <v>N</v>
      </c>
      <c r="B3519" s="35"/>
      <c r="C3519" s="38" t="s">
        <v>1386</v>
      </c>
      <c r="D3519" s="38" t="s">
        <v>7074</v>
      </c>
      <c r="E3519" s="38"/>
      <c r="F3519" s="38" t="s">
        <v>7075</v>
      </c>
      <c r="G3519" s="38"/>
      <c r="H3519" s="38"/>
      <c r="I3519" s="44">
        <v>6.08</v>
      </c>
      <c r="J3519" s="16" t="s">
        <v>130</v>
      </c>
      <c r="N3519" s="136" t="s">
        <v>275</v>
      </c>
      <c r="O3519" s="137">
        <v>529</v>
      </c>
    </row>
    <row r="3520" spans="1:15" ht="15" customHeight="1">
      <c r="A3520" s="15" t="str">
        <f t="shared" si="69"/>
        <v>N</v>
      </c>
      <c r="B3520" s="35"/>
      <c r="C3520" s="38" t="s">
        <v>1386</v>
      </c>
      <c r="D3520" s="38" t="s">
        <v>7076</v>
      </c>
      <c r="E3520" s="38"/>
      <c r="F3520" s="38" t="s">
        <v>7077</v>
      </c>
      <c r="G3520" s="38"/>
      <c r="H3520" s="38"/>
      <c r="I3520" s="44">
        <v>6.2</v>
      </c>
      <c r="J3520" s="16" t="s">
        <v>130</v>
      </c>
      <c r="N3520" s="136" t="s">
        <v>276</v>
      </c>
      <c r="O3520" s="137">
        <v>530</v>
      </c>
    </row>
    <row r="3521" spans="1:15" ht="15" customHeight="1">
      <c r="A3521" s="15" t="str">
        <f t="shared" si="69"/>
        <v>N</v>
      </c>
      <c r="B3521" s="35"/>
      <c r="C3521" s="38" t="s">
        <v>1386</v>
      </c>
      <c r="D3521" s="38" t="s">
        <v>7078</v>
      </c>
      <c r="E3521" s="38"/>
      <c r="F3521" s="38" t="s">
        <v>7079</v>
      </c>
      <c r="G3521" s="38"/>
      <c r="H3521" s="38"/>
      <c r="I3521" s="44">
        <v>3.56</v>
      </c>
      <c r="J3521" s="16" t="s">
        <v>130</v>
      </c>
      <c r="N3521" s="138" t="s">
        <v>589</v>
      </c>
      <c r="O3521" s="139">
        <v>531</v>
      </c>
    </row>
    <row r="3522" spans="1:15" ht="15" customHeight="1">
      <c r="A3522" s="15" t="str">
        <f t="shared" si="69"/>
        <v>N</v>
      </c>
      <c r="B3522" s="35"/>
      <c r="C3522" s="38" t="s">
        <v>1386</v>
      </c>
      <c r="D3522" s="38" t="s">
        <v>7080</v>
      </c>
      <c r="E3522" s="38"/>
      <c r="F3522" s="38" t="s">
        <v>7081</v>
      </c>
      <c r="G3522" s="38"/>
      <c r="H3522" s="38"/>
      <c r="I3522" s="44">
        <v>35.54</v>
      </c>
      <c r="J3522" s="16" t="s">
        <v>130</v>
      </c>
      <c r="N3522" s="140" t="s">
        <v>277</v>
      </c>
      <c r="O3522" s="137">
        <v>532</v>
      </c>
    </row>
    <row r="3523" spans="1:15" ht="15" customHeight="1">
      <c r="A3523" s="15" t="str">
        <f t="shared" si="69"/>
        <v>N</v>
      </c>
      <c r="B3523" s="35"/>
      <c r="C3523" s="38" t="s">
        <v>1386</v>
      </c>
      <c r="D3523" s="38" t="s">
        <v>7082</v>
      </c>
      <c r="E3523" s="38"/>
      <c r="F3523" s="38" t="s">
        <v>7083</v>
      </c>
      <c r="G3523" s="38"/>
      <c r="H3523" s="38"/>
      <c r="I3523" s="44">
        <v>16.850000000000001</v>
      </c>
      <c r="J3523" s="16" t="s">
        <v>130</v>
      </c>
      <c r="N3523" s="136" t="s">
        <v>278</v>
      </c>
      <c r="O3523" s="137">
        <v>533</v>
      </c>
    </row>
    <row r="3524" spans="1:15" ht="15" customHeight="1">
      <c r="A3524" s="15" t="str">
        <f t="shared" si="69"/>
        <v>N</v>
      </c>
      <c r="B3524" s="35"/>
      <c r="C3524" s="38" t="s">
        <v>1386</v>
      </c>
      <c r="D3524" s="38" t="s">
        <v>7084</v>
      </c>
      <c r="E3524" s="38"/>
      <c r="F3524" s="38" t="s">
        <v>7085</v>
      </c>
      <c r="G3524" s="38"/>
      <c r="H3524" s="38"/>
      <c r="I3524" s="44">
        <v>6.7</v>
      </c>
      <c r="J3524" s="16" t="s">
        <v>130</v>
      </c>
      <c r="N3524" s="136" t="s">
        <v>279</v>
      </c>
      <c r="O3524" s="137">
        <v>534</v>
      </c>
    </row>
    <row r="3525" spans="1:15" ht="15" customHeight="1">
      <c r="A3525" s="15" t="str">
        <f t="shared" si="69"/>
        <v>N</v>
      </c>
      <c r="B3525" s="35"/>
      <c r="C3525" s="38" t="s">
        <v>1386</v>
      </c>
      <c r="D3525" s="38" t="s">
        <v>7086</v>
      </c>
      <c r="E3525" s="38"/>
      <c r="F3525" s="38" t="s">
        <v>7087</v>
      </c>
      <c r="G3525" s="38"/>
      <c r="H3525" s="38"/>
      <c r="I3525" s="44">
        <v>5.04</v>
      </c>
      <c r="J3525" s="16" t="s">
        <v>130</v>
      </c>
      <c r="N3525" s="136" t="s">
        <v>280</v>
      </c>
      <c r="O3525" s="137">
        <v>535</v>
      </c>
    </row>
    <row r="3526" spans="1:15" ht="15" customHeight="1">
      <c r="A3526" s="15" t="str">
        <f t="shared" si="69"/>
        <v>N</v>
      </c>
      <c r="B3526" s="35"/>
      <c r="C3526" s="38" t="s">
        <v>1386</v>
      </c>
      <c r="D3526" s="38" t="s">
        <v>7088</v>
      </c>
      <c r="E3526" s="38"/>
      <c r="F3526" s="38" t="s">
        <v>7089</v>
      </c>
      <c r="G3526" s="38"/>
      <c r="H3526" s="38"/>
      <c r="I3526" s="44">
        <v>14.29</v>
      </c>
      <c r="J3526" s="16" t="s">
        <v>130</v>
      </c>
      <c r="N3526" s="136" t="s">
        <v>281</v>
      </c>
      <c r="O3526" s="137">
        <v>536</v>
      </c>
    </row>
    <row r="3527" spans="1:15" ht="15" customHeight="1">
      <c r="A3527" s="15" t="str">
        <f t="shared" si="69"/>
        <v>N</v>
      </c>
      <c r="B3527" s="35"/>
      <c r="C3527" s="38" t="s">
        <v>1386</v>
      </c>
      <c r="D3527" s="38" t="s">
        <v>7090</v>
      </c>
      <c r="E3527" s="38"/>
      <c r="F3527" s="38" t="s">
        <v>7091</v>
      </c>
      <c r="G3527" s="38"/>
      <c r="H3527" s="38"/>
      <c r="I3527" s="44">
        <v>2.1800000000000002</v>
      </c>
      <c r="J3527" s="16" t="s">
        <v>130</v>
      </c>
      <c r="N3527" s="140" t="s">
        <v>282</v>
      </c>
      <c r="O3527" s="137">
        <v>537</v>
      </c>
    </row>
    <row r="3528" spans="1:15" ht="15" customHeight="1">
      <c r="A3528" s="15" t="str">
        <f t="shared" si="69"/>
        <v>N</v>
      </c>
      <c r="B3528" s="35"/>
      <c r="C3528" s="38" t="s">
        <v>1386</v>
      </c>
      <c r="D3528" s="38" t="s">
        <v>7092</v>
      </c>
      <c r="E3528" s="38"/>
      <c r="F3528" s="38" t="s">
        <v>7093</v>
      </c>
      <c r="G3528" s="38"/>
      <c r="H3528" s="38"/>
      <c r="I3528" s="44">
        <v>5.04</v>
      </c>
      <c r="J3528" s="16" t="s">
        <v>130</v>
      </c>
      <c r="N3528" s="140" t="s">
        <v>283</v>
      </c>
      <c r="O3528" s="137">
        <v>538</v>
      </c>
    </row>
    <row r="3529" spans="1:15" ht="15" customHeight="1">
      <c r="A3529" s="15" t="str">
        <f t="shared" si="69"/>
        <v>N</v>
      </c>
      <c r="B3529" s="35"/>
      <c r="C3529" s="38" t="s">
        <v>1386</v>
      </c>
      <c r="D3529" s="38" t="s">
        <v>7094</v>
      </c>
      <c r="E3529" s="38"/>
      <c r="F3529" s="38" t="s">
        <v>7095</v>
      </c>
      <c r="G3529" s="38"/>
      <c r="H3529" s="38"/>
      <c r="I3529" s="44">
        <v>18.61</v>
      </c>
      <c r="J3529" s="16" t="s">
        <v>130</v>
      </c>
      <c r="N3529" s="136" t="s">
        <v>284</v>
      </c>
      <c r="O3529" s="137">
        <v>539</v>
      </c>
    </row>
    <row r="3530" spans="1:15" ht="15" customHeight="1">
      <c r="A3530" s="15" t="str">
        <f t="shared" si="69"/>
        <v>N</v>
      </c>
      <c r="B3530" s="35"/>
      <c r="C3530" s="38" t="s">
        <v>1386</v>
      </c>
      <c r="D3530" s="38" t="s">
        <v>7096</v>
      </c>
      <c r="E3530" s="38"/>
      <c r="F3530" s="38" t="s">
        <v>7097</v>
      </c>
      <c r="G3530" s="38"/>
      <c r="H3530" s="38"/>
      <c r="I3530" s="44">
        <v>4.3499999999999996</v>
      </c>
      <c r="J3530" s="16" t="s">
        <v>130</v>
      </c>
      <c r="N3530" s="136" t="s">
        <v>285</v>
      </c>
      <c r="O3530" s="137">
        <v>540</v>
      </c>
    </row>
    <row r="3531" spans="1:15" ht="15" customHeight="1">
      <c r="A3531" s="15" t="str">
        <f t="shared" si="69"/>
        <v>N</v>
      </c>
      <c r="B3531" s="35"/>
      <c r="C3531" s="38" t="s">
        <v>1386</v>
      </c>
      <c r="D3531" s="38" t="s">
        <v>7098</v>
      </c>
      <c r="E3531" s="38"/>
      <c r="F3531" s="38" t="s">
        <v>7099</v>
      </c>
      <c r="G3531" s="38"/>
      <c r="H3531" s="38"/>
      <c r="I3531" s="44">
        <v>28.94</v>
      </c>
      <c r="J3531" s="16" t="s">
        <v>130</v>
      </c>
      <c r="N3531" s="136" t="s">
        <v>286</v>
      </c>
      <c r="O3531" s="137">
        <v>541</v>
      </c>
    </row>
    <row r="3532" spans="1:15" ht="15" customHeight="1">
      <c r="A3532" s="15" t="str">
        <f t="shared" si="69"/>
        <v>N</v>
      </c>
      <c r="B3532" s="35"/>
      <c r="C3532" s="38" t="s">
        <v>1386</v>
      </c>
      <c r="D3532" s="38" t="s">
        <v>7100</v>
      </c>
      <c r="E3532" s="38"/>
      <c r="F3532" s="38" t="s">
        <v>7101</v>
      </c>
      <c r="G3532" s="38"/>
      <c r="H3532" s="38"/>
      <c r="I3532" s="44">
        <v>8.4</v>
      </c>
      <c r="J3532" s="16" t="s">
        <v>130</v>
      </c>
      <c r="N3532" s="136" t="s">
        <v>287</v>
      </c>
      <c r="O3532" s="137">
        <v>542</v>
      </c>
    </row>
    <row r="3533" spans="1:15" ht="15" customHeight="1">
      <c r="A3533" s="15" t="str">
        <f t="shared" si="69"/>
        <v>N</v>
      </c>
      <c r="B3533" s="35"/>
      <c r="C3533" s="38" t="s">
        <v>1386</v>
      </c>
      <c r="D3533" s="38" t="s">
        <v>7102</v>
      </c>
      <c r="E3533" s="38"/>
      <c r="F3533" s="38" t="s">
        <v>7103</v>
      </c>
      <c r="G3533" s="38"/>
      <c r="H3533" s="38"/>
      <c r="I3533" s="44">
        <v>5.04</v>
      </c>
      <c r="J3533" s="16" t="s">
        <v>130</v>
      </c>
      <c r="N3533" s="141" t="s">
        <v>288</v>
      </c>
      <c r="O3533" s="142">
        <v>543</v>
      </c>
    </row>
    <row r="3534" spans="1:15" ht="15" customHeight="1">
      <c r="A3534" s="15" t="str">
        <f t="shared" si="69"/>
        <v>N</v>
      </c>
      <c r="B3534" s="35"/>
      <c r="C3534" s="38" t="s">
        <v>1386</v>
      </c>
      <c r="D3534" s="38" t="s">
        <v>7104</v>
      </c>
      <c r="E3534" s="38"/>
      <c r="F3534" s="38" t="s">
        <v>7105</v>
      </c>
      <c r="G3534" s="38"/>
      <c r="H3534" s="38"/>
      <c r="I3534" s="44">
        <v>6.9</v>
      </c>
      <c r="J3534" s="16" t="s">
        <v>130</v>
      </c>
      <c r="N3534" s="136" t="s">
        <v>289</v>
      </c>
      <c r="O3534" s="137">
        <v>544</v>
      </c>
    </row>
    <row r="3535" spans="1:15" ht="15" customHeight="1">
      <c r="A3535" s="15" t="str">
        <f t="shared" si="69"/>
        <v>N</v>
      </c>
      <c r="B3535" s="35"/>
      <c r="C3535" s="38" t="s">
        <v>1386</v>
      </c>
      <c r="D3535" s="38" t="s">
        <v>7106</v>
      </c>
      <c r="E3535" s="38"/>
      <c r="F3535" s="38" t="s">
        <v>7107</v>
      </c>
      <c r="G3535" s="38"/>
      <c r="H3535" s="38"/>
      <c r="I3535" s="44">
        <v>6.98</v>
      </c>
      <c r="J3535" s="16" t="s">
        <v>130</v>
      </c>
      <c r="N3535" s="136" t="s">
        <v>290</v>
      </c>
      <c r="O3535" s="137">
        <v>545</v>
      </c>
    </row>
    <row r="3536" spans="1:15" ht="15" customHeight="1">
      <c r="A3536" s="15" t="str">
        <f t="shared" si="69"/>
        <v>N</v>
      </c>
      <c r="B3536" s="35"/>
      <c r="C3536" s="38" t="s">
        <v>1386</v>
      </c>
      <c r="D3536" s="38" t="s">
        <v>7108</v>
      </c>
      <c r="E3536" s="38"/>
      <c r="F3536" s="38" t="s">
        <v>7109</v>
      </c>
      <c r="G3536" s="38"/>
      <c r="H3536" s="38"/>
      <c r="I3536" s="44">
        <v>4.91</v>
      </c>
      <c r="J3536" s="16" t="s">
        <v>130</v>
      </c>
      <c r="N3536" s="136" t="s">
        <v>291</v>
      </c>
      <c r="O3536" s="137">
        <v>546</v>
      </c>
    </row>
    <row r="3537" spans="1:15" ht="15" customHeight="1">
      <c r="A3537" s="15" t="str">
        <f t="shared" si="69"/>
        <v>N</v>
      </c>
      <c r="B3537" s="35"/>
      <c r="C3537" s="38" t="s">
        <v>1386</v>
      </c>
      <c r="D3537" s="38" t="s">
        <v>7110</v>
      </c>
      <c r="E3537" s="38"/>
      <c r="F3537" s="38" t="s">
        <v>7111</v>
      </c>
      <c r="G3537" s="38"/>
      <c r="H3537" s="38"/>
      <c r="I3537" s="44">
        <v>40.5</v>
      </c>
      <c r="J3537" s="16" t="s">
        <v>130</v>
      </c>
      <c r="N3537" s="136" t="s">
        <v>292</v>
      </c>
      <c r="O3537" s="137">
        <v>547</v>
      </c>
    </row>
    <row r="3538" spans="1:15" ht="15" customHeight="1">
      <c r="A3538" s="15" t="str">
        <f t="shared" si="69"/>
        <v>N</v>
      </c>
      <c r="B3538" s="35"/>
      <c r="C3538" s="38" t="s">
        <v>1386</v>
      </c>
      <c r="D3538" s="38" t="s">
        <v>7112</v>
      </c>
      <c r="E3538" s="38"/>
      <c r="F3538" s="38" t="s">
        <v>7113</v>
      </c>
      <c r="G3538" s="38"/>
      <c r="H3538" s="38"/>
      <c r="I3538" s="44">
        <v>4.3600000000000003</v>
      </c>
      <c r="J3538" s="16" t="s">
        <v>130</v>
      </c>
      <c r="N3538" s="136" t="s">
        <v>293</v>
      </c>
      <c r="O3538" s="137">
        <v>548</v>
      </c>
    </row>
    <row r="3539" spans="1:15" ht="15" customHeight="1">
      <c r="A3539" s="15" t="str">
        <f t="shared" si="69"/>
        <v>N</v>
      </c>
      <c r="B3539" s="35"/>
      <c r="C3539" s="38" t="s">
        <v>1386</v>
      </c>
      <c r="D3539" s="38" t="s">
        <v>7114</v>
      </c>
      <c r="E3539" s="38"/>
      <c r="F3539" s="38" t="s">
        <v>7115</v>
      </c>
      <c r="G3539" s="38"/>
      <c r="H3539" s="38"/>
      <c r="I3539" s="44">
        <v>6.89</v>
      </c>
      <c r="J3539" s="16" t="s">
        <v>130</v>
      </c>
      <c r="N3539" s="136" t="s">
        <v>294</v>
      </c>
      <c r="O3539" s="137">
        <v>549</v>
      </c>
    </row>
    <row r="3540" spans="1:15" ht="15" customHeight="1">
      <c r="A3540" s="15" t="str">
        <f t="shared" si="69"/>
        <v>N</v>
      </c>
      <c r="B3540" s="35"/>
      <c r="C3540" s="38" t="s">
        <v>1386</v>
      </c>
      <c r="D3540" s="38" t="s">
        <v>7116</v>
      </c>
      <c r="E3540" s="38"/>
      <c r="F3540" s="38" t="s">
        <v>7117</v>
      </c>
      <c r="G3540" s="38"/>
      <c r="H3540" s="38"/>
      <c r="I3540" s="44">
        <v>23.11</v>
      </c>
      <c r="J3540" s="16" t="s">
        <v>130</v>
      </c>
      <c r="N3540" s="136" t="s">
        <v>295</v>
      </c>
      <c r="O3540" s="137">
        <v>553</v>
      </c>
    </row>
    <row r="3541" spans="1:15" ht="15" customHeight="1">
      <c r="A3541" s="15" t="str">
        <f t="shared" si="69"/>
        <v>N</v>
      </c>
      <c r="B3541" s="35"/>
      <c r="C3541" s="38" t="s">
        <v>1386</v>
      </c>
      <c r="D3541" s="38" t="s">
        <v>7118</v>
      </c>
      <c r="E3541" s="38"/>
      <c r="F3541" s="38" t="s">
        <v>7119</v>
      </c>
      <c r="G3541" s="38"/>
      <c r="H3541" s="38"/>
      <c r="I3541" s="44">
        <v>5.31</v>
      </c>
      <c r="J3541" s="16" t="s">
        <v>130</v>
      </c>
      <c r="N3541" s="136" t="s">
        <v>296</v>
      </c>
      <c r="O3541" s="137">
        <v>554</v>
      </c>
    </row>
    <row r="3542" spans="1:15" ht="15" customHeight="1">
      <c r="A3542" s="15" t="str">
        <f t="shared" si="69"/>
        <v>N</v>
      </c>
      <c r="B3542" s="35"/>
      <c r="C3542" s="38" t="s">
        <v>1386</v>
      </c>
      <c r="D3542" s="38" t="s">
        <v>7120</v>
      </c>
      <c r="E3542" s="38"/>
      <c r="F3542" s="38" t="s">
        <v>7121</v>
      </c>
      <c r="G3542" s="38"/>
      <c r="H3542" s="38"/>
      <c r="I3542" s="44">
        <v>3.07</v>
      </c>
      <c r="J3542" s="16" t="s">
        <v>130</v>
      </c>
      <c r="N3542" s="136" t="s">
        <v>297</v>
      </c>
      <c r="O3542" s="137">
        <v>555</v>
      </c>
    </row>
    <row r="3543" spans="1:15" ht="15" customHeight="1">
      <c r="A3543" s="15" t="str">
        <f t="shared" si="69"/>
        <v>N</v>
      </c>
      <c r="B3543" s="35"/>
      <c r="C3543" s="38" t="s">
        <v>1386</v>
      </c>
      <c r="D3543" s="38" t="s">
        <v>7122</v>
      </c>
      <c r="E3543" s="38"/>
      <c r="F3543" s="38" t="s">
        <v>7123</v>
      </c>
      <c r="G3543" s="38"/>
      <c r="H3543" s="38"/>
      <c r="I3543" s="44">
        <v>3.25</v>
      </c>
      <c r="J3543" s="16" t="s">
        <v>130</v>
      </c>
      <c r="N3543" s="136" t="s">
        <v>298</v>
      </c>
      <c r="O3543" s="137">
        <v>556</v>
      </c>
    </row>
    <row r="3544" spans="1:15" ht="15" customHeight="1">
      <c r="A3544" s="15" t="str">
        <f t="shared" si="69"/>
        <v>N</v>
      </c>
      <c r="B3544" s="35"/>
      <c r="C3544" s="38" t="s">
        <v>1386</v>
      </c>
      <c r="D3544" s="38" t="s">
        <v>7124</v>
      </c>
      <c r="E3544" s="38"/>
      <c r="F3544" s="38" t="s">
        <v>7125</v>
      </c>
      <c r="G3544" s="38"/>
      <c r="H3544" s="38"/>
      <c r="I3544" s="44">
        <v>178.27</v>
      </c>
      <c r="J3544" s="16" t="s">
        <v>130</v>
      </c>
      <c r="N3544" s="141" t="s">
        <v>299</v>
      </c>
      <c r="O3544" s="137">
        <v>557</v>
      </c>
    </row>
    <row r="3545" spans="1:15" ht="15" customHeight="1">
      <c r="A3545" s="15" t="str">
        <f t="shared" si="69"/>
        <v>N</v>
      </c>
      <c r="B3545" s="35"/>
      <c r="C3545" s="38" t="s">
        <v>1386</v>
      </c>
      <c r="D3545" s="38" t="s">
        <v>7126</v>
      </c>
      <c r="E3545" s="38"/>
      <c r="F3545" s="38" t="s">
        <v>7127</v>
      </c>
      <c r="G3545" s="38"/>
      <c r="H3545" s="38"/>
      <c r="I3545" s="44">
        <v>35.57</v>
      </c>
      <c r="J3545" s="16" t="s">
        <v>130</v>
      </c>
      <c r="N3545" s="141" t="s">
        <v>300</v>
      </c>
      <c r="O3545" s="137">
        <v>558</v>
      </c>
    </row>
    <row r="3546" spans="1:15" ht="15" customHeight="1">
      <c r="A3546" s="15" t="str">
        <f t="shared" si="69"/>
        <v>N</v>
      </c>
      <c r="B3546" s="35"/>
      <c r="C3546" s="38" t="s">
        <v>1386</v>
      </c>
      <c r="D3546" s="38" t="s">
        <v>7128</v>
      </c>
      <c r="E3546" s="38"/>
      <c r="F3546" s="38" t="s">
        <v>7129</v>
      </c>
      <c r="G3546" s="38"/>
      <c r="H3546" s="38"/>
      <c r="I3546" s="44">
        <v>122.13</v>
      </c>
      <c r="J3546" s="16" t="s">
        <v>130</v>
      </c>
      <c r="N3546" s="136" t="s">
        <v>301</v>
      </c>
      <c r="O3546" s="137">
        <v>559</v>
      </c>
    </row>
    <row r="3547" spans="1:15" ht="15" customHeight="1">
      <c r="A3547" s="15" t="str">
        <f t="shared" si="69"/>
        <v>N</v>
      </c>
      <c r="B3547" s="35"/>
      <c r="C3547" s="38" t="s">
        <v>1386</v>
      </c>
      <c r="D3547" s="38" t="s">
        <v>7130</v>
      </c>
      <c r="E3547" s="38"/>
      <c r="F3547" s="38" t="s">
        <v>7131</v>
      </c>
      <c r="G3547" s="38"/>
      <c r="H3547" s="38"/>
      <c r="I3547" s="44">
        <v>8.92</v>
      </c>
      <c r="J3547" s="16" t="s">
        <v>130</v>
      </c>
      <c r="N3547" s="136" t="s">
        <v>302</v>
      </c>
      <c r="O3547" s="137">
        <v>560</v>
      </c>
    </row>
    <row r="3548" spans="1:15" ht="15" customHeight="1">
      <c r="A3548" s="15" t="str">
        <f t="shared" ref="A3548:A3611" si="70">IFERROR((VLOOKUP(J3548,N:O,2,0)),0)</f>
        <v>N</v>
      </c>
      <c r="B3548" s="35"/>
      <c r="C3548" s="38" t="s">
        <v>1386</v>
      </c>
      <c r="D3548" s="38" t="s">
        <v>7132</v>
      </c>
      <c r="E3548" s="38"/>
      <c r="F3548" s="38" t="s">
        <v>7133</v>
      </c>
      <c r="G3548" s="38"/>
      <c r="H3548" s="38"/>
      <c r="I3548" s="44">
        <v>5.04</v>
      </c>
      <c r="J3548" s="16" t="s">
        <v>130</v>
      </c>
      <c r="N3548" s="136" t="s">
        <v>303</v>
      </c>
      <c r="O3548" s="137">
        <v>561</v>
      </c>
    </row>
    <row r="3549" spans="1:15" ht="15" customHeight="1">
      <c r="A3549" s="15" t="str">
        <f t="shared" si="70"/>
        <v>N</v>
      </c>
      <c r="B3549" s="35"/>
      <c r="C3549" s="38" t="s">
        <v>1386</v>
      </c>
      <c r="D3549" s="38" t="s">
        <v>7134</v>
      </c>
      <c r="E3549" s="38"/>
      <c r="F3549" s="38" t="s">
        <v>7135</v>
      </c>
      <c r="G3549" s="38"/>
      <c r="H3549" s="38"/>
      <c r="I3549" s="44">
        <v>14.07</v>
      </c>
      <c r="J3549" s="16" t="s">
        <v>130</v>
      </c>
      <c r="N3549" s="136" t="s">
        <v>304</v>
      </c>
      <c r="O3549" s="137">
        <v>562</v>
      </c>
    </row>
    <row r="3550" spans="1:15" ht="15" customHeight="1">
      <c r="A3550" s="15" t="str">
        <f t="shared" si="70"/>
        <v>N</v>
      </c>
      <c r="B3550" s="35"/>
      <c r="C3550" s="38" t="s">
        <v>1386</v>
      </c>
      <c r="D3550" s="38" t="s">
        <v>7136</v>
      </c>
      <c r="E3550" s="38"/>
      <c r="F3550" s="38" t="s">
        <v>7137</v>
      </c>
      <c r="G3550" s="38"/>
      <c r="H3550" s="38"/>
      <c r="I3550" s="44">
        <v>2.0499999999999998</v>
      </c>
      <c r="J3550" s="16" t="s">
        <v>130</v>
      </c>
      <c r="N3550" s="140" t="s">
        <v>305</v>
      </c>
      <c r="O3550" s="137">
        <v>563</v>
      </c>
    </row>
    <row r="3551" spans="1:15" ht="15" customHeight="1">
      <c r="A3551" s="15" t="str">
        <f t="shared" si="70"/>
        <v>N</v>
      </c>
      <c r="B3551" s="35"/>
      <c r="C3551" s="38" t="s">
        <v>1386</v>
      </c>
      <c r="D3551" s="38" t="s">
        <v>7138</v>
      </c>
      <c r="E3551" s="38"/>
      <c r="F3551" s="38" t="s">
        <v>7139</v>
      </c>
      <c r="G3551" s="38"/>
      <c r="H3551" s="38"/>
      <c r="I3551" s="44">
        <v>5.04</v>
      </c>
      <c r="J3551" s="16" t="s">
        <v>130</v>
      </c>
      <c r="N3551" s="140" t="s">
        <v>306</v>
      </c>
      <c r="O3551" s="137">
        <v>564</v>
      </c>
    </row>
    <row r="3552" spans="1:15" ht="15" customHeight="1">
      <c r="A3552" s="15" t="str">
        <f t="shared" si="70"/>
        <v>N</v>
      </c>
      <c r="B3552" s="35"/>
      <c r="C3552" s="38" t="s">
        <v>1386</v>
      </c>
      <c r="D3552" s="38" t="s">
        <v>7140</v>
      </c>
      <c r="E3552" s="38"/>
      <c r="F3552" s="38" t="s">
        <v>7141</v>
      </c>
      <c r="G3552" s="38"/>
      <c r="H3552" s="38"/>
      <c r="I3552" s="44">
        <v>20.12</v>
      </c>
      <c r="J3552" s="16" t="s">
        <v>130</v>
      </c>
      <c r="N3552" s="140" t="s">
        <v>307</v>
      </c>
      <c r="O3552" s="137">
        <v>565</v>
      </c>
    </row>
    <row r="3553" spans="1:15" ht="15" customHeight="1">
      <c r="A3553" s="15" t="str">
        <f t="shared" si="70"/>
        <v>N</v>
      </c>
      <c r="B3553" s="35"/>
      <c r="C3553" s="38" t="s">
        <v>1386</v>
      </c>
      <c r="D3553" s="38" t="s">
        <v>7142</v>
      </c>
      <c r="E3553" s="38"/>
      <c r="F3553" s="38" t="s">
        <v>7143</v>
      </c>
      <c r="G3553" s="38"/>
      <c r="H3553" s="38"/>
      <c r="I3553" s="44">
        <v>23.14</v>
      </c>
      <c r="J3553" s="16" t="s">
        <v>130</v>
      </c>
      <c r="N3553" s="140" t="s">
        <v>308</v>
      </c>
      <c r="O3553" s="137">
        <v>566</v>
      </c>
    </row>
    <row r="3554" spans="1:15" ht="15" customHeight="1">
      <c r="A3554" s="15" t="str">
        <f t="shared" si="70"/>
        <v>N</v>
      </c>
      <c r="B3554" s="35"/>
      <c r="C3554" s="38" t="s">
        <v>1386</v>
      </c>
      <c r="D3554" s="38" t="s">
        <v>7144</v>
      </c>
      <c r="E3554" s="38"/>
      <c r="F3554" s="38" t="s">
        <v>7145</v>
      </c>
      <c r="G3554" s="38"/>
      <c r="H3554" s="38"/>
      <c r="I3554" s="44">
        <v>13.62</v>
      </c>
      <c r="J3554" s="16" t="s">
        <v>130</v>
      </c>
      <c r="N3554" s="136" t="s">
        <v>309</v>
      </c>
      <c r="O3554" s="137">
        <v>567</v>
      </c>
    </row>
    <row r="3555" spans="1:15" ht="15" customHeight="1">
      <c r="A3555" s="15" t="str">
        <f t="shared" si="70"/>
        <v>N</v>
      </c>
      <c r="B3555" s="35"/>
      <c r="C3555" s="38" t="s">
        <v>1386</v>
      </c>
      <c r="D3555" s="38" t="s">
        <v>7146</v>
      </c>
      <c r="E3555" s="38"/>
      <c r="F3555" s="38" t="s">
        <v>7147</v>
      </c>
      <c r="G3555" s="38"/>
      <c r="H3555" s="38"/>
      <c r="I3555" s="44">
        <v>29.75</v>
      </c>
      <c r="J3555" s="16" t="s">
        <v>130</v>
      </c>
      <c r="N3555" s="140" t="s">
        <v>310</v>
      </c>
      <c r="O3555" s="137">
        <v>568</v>
      </c>
    </row>
    <row r="3556" spans="1:15" ht="15" customHeight="1">
      <c r="A3556" s="15" t="str">
        <f t="shared" si="70"/>
        <v>N</v>
      </c>
      <c r="B3556" s="35"/>
      <c r="C3556" s="38" t="s">
        <v>1386</v>
      </c>
      <c r="D3556" s="38" t="s">
        <v>7148</v>
      </c>
      <c r="E3556" s="38"/>
      <c r="F3556" s="38" t="s">
        <v>7149</v>
      </c>
      <c r="G3556" s="38"/>
      <c r="H3556" s="38"/>
      <c r="I3556" s="44">
        <v>4.4000000000000004</v>
      </c>
      <c r="J3556" s="16" t="s">
        <v>130</v>
      </c>
      <c r="N3556" s="136" t="s">
        <v>311</v>
      </c>
      <c r="O3556" s="137">
        <v>569</v>
      </c>
    </row>
    <row r="3557" spans="1:15" ht="15" customHeight="1">
      <c r="A3557" s="15" t="str">
        <f t="shared" si="70"/>
        <v>N</v>
      </c>
      <c r="B3557" s="35"/>
      <c r="C3557" s="38" t="s">
        <v>1386</v>
      </c>
      <c r="D3557" s="38" t="s">
        <v>7150</v>
      </c>
      <c r="E3557" s="38"/>
      <c r="F3557" s="38" t="s">
        <v>7151</v>
      </c>
      <c r="G3557" s="38"/>
      <c r="H3557" s="38"/>
      <c r="I3557" s="44">
        <v>42.84</v>
      </c>
      <c r="J3557" s="16" t="s">
        <v>130</v>
      </c>
      <c r="N3557" s="136" t="s">
        <v>312</v>
      </c>
      <c r="O3557" s="137">
        <v>570</v>
      </c>
    </row>
    <row r="3558" spans="1:15" ht="15" customHeight="1">
      <c r="A3558" s="15" t="str">
        <f t="shared" si="70"/>
        <v>N</v>
      </c>
      <c r="B3558" s="35"/>
      <c r="C3558" s="38" t="s">
        <v>1386</v>
      </c>
      <c r="D3558" s="38" t="s">
        <v>7152</v>
      </c>
      <c r="E3558" s="38"/>
      <c r="F3558" s="38" t="s">
        <v>7153</v>
      </c>
      <c r="G3558" s="38"/>
      <c r="H3558" s="38"/>
      <c r="I3558" s="44">
        <v>2.1800000000000002</v>
      </c>
      <c r="J3558" s="16" t="s">
        <v>130</v>
      </c>
      <c r="N3558" s="136" t="s">
        <v>313</v>
      </c>
      <c r="O3558" s="137">
        <v>571</v>
      </c>
    </row>
    <row r="3559" spans="1:15" ht="15" customHeight="1">
      <c r="A3559" s="15" t="str">
        <f t="shared" si="70"/>
        <v>N</v>
      </c>
      <c r="B3559" s="35"/>
      <c r="C3559" s="38" t="s">
        <v>1386</v>
      </c>
      <c r="D3559" s="38" t="s">
        <v>7154</v>
      </c>
      <c r="E3559" s="38"/>
      <c r="F3559" s="38" t="s">
        <v>7155</v>
      </c>
      <c r="G3559" s="38"/>
      <c r="H3559" s="38"/>
      <c r="I3559" s="44">
        <v>-5.78</v>
      </c>
      <c r="J3559" s="16" t="s">
        <v>130</v>
      </c>
      <c r="N3559" s="136" t="s">
        <v>314</v>
      </c>
      <c r="O3559" s="137">
        <v>572</v>
      </c>
    </row>
    <row r="3560" spans="1:15" ht="15" customHeight="1">
      <c r="A3560" s="15" t="str">
        <f t="shared" si="70"/>
        <v>N</v>
      </c>
      <c r="B3560" s="35"/>
      <c r="C3560" s="38" t="s">
        <v>1386</v>
      </c>
      <c r="D3560" s="38" t="s">
        <v>7156</v>
      </c>
      <c r="E3560" s="38"/>
      <c r="F3560" s="38" t="s">
        <v>7157</v>
      </c>
      <c r="G3560" s="38"/>
      <c r="H3560" s="38"/>
      <c r="I3560" s="44">
        <v>0.61</v>
      </c>
      <c r="J3560" s="16" t="s">
        <v>130</v>
      </c>
      <c r="N3560" s="136" t="s">
        <v>315</v>
      </c>
      <c r="O3560" s="137">
        <v>573</v>
      </c>
    </row>
    <row r="3561" spans="1:15" ht="15" customHeight="1">
      <c r="A3561" s="15" t="str">
        <f t="shared" si="70"/>
        <v>N</v>
      </c>
      <c r="B3561" s="35"/>
      <c r="C3561" s="38" t="s">
        <v>1386</v>
      </c>
      <c r="D3561" s="38" t="s">
        <v>7158</v>
      </c>
      <c r="E3561" s="38"/>
      <c r="F3561" s="38" t="s">
        <v>7159</v>
      </c>
      <c r="G3561" s="38"/>
      <c r="H3561" s="38"/>
      <c r="I3561" s="44">
        <v>11.15</v>
      </c>
      <c r="J3561" s="16" t="s">
        <v>130</v>
      </c>
      <c r="N3561" s="136" t="s">
        <v>316</v>
      </c>
      <c r="O3561" s="137">
        <v>574</v>
      </c>
    </row>
    <row r="3562" spans="1:15" ht="15" customHeight="1">
      <c r="A3562" s="15" t="str">
        <f t="shared" si="70"/>
        <v>N</v>
      </c>
      <c r="B3562" s="35"/>
      <c r="C3562" s="38" t="s">
        <v>1386</v>
      </c>
      <c r="D3562" s="38" t="s">
        <v>7160</v>
      </c>
      <c r="E3562" s="38"/>
      <c r="F3562" s="38" t="s">
        <v>7161</v>
      </c>
      <c r="G3562" s="38"/>
      <c r="H3562" s="38"/>
      <c r="I3562" s="44">
        <v>5.26</v>
      </c>
      <c r="J3562" s="16" t="s">
        <v>130</v>
      </c>
      <c r="N3562" s="136" t="s">
        <v>317</v>
      </c>
      <c r="O3562" s="137">
        <v>575</v>
      </c>
    </row>
    <row r="3563" spans="1:15" ht="15" customHeight="1">
      <c r="A3563" s="15" t="str">
        <f t="shared" si="70"/>
        <v>N</v>
      </c>
      <c r="B3563" s="35"/>
      <c r="C3563" s="38" t="s">
        <v>1386</v>
      </c>
      <c r="D3563" s="38" t="s">
        <v>7162</v>
      </c>
      <c r="E3563" s="38"/>
      <c r="F3563" s="38" t="s">
        <v>7163</v>
      </c>
      <c r="G3563" s="38"/>
      <c r="H3563" s="38"/>
      <c r="I3563" s="44">
        <v>6.93</v>
      </c>
      <c r="J3563" s="16" t="s">
        <v>130</v>
      </c>
      <c r="N3563" s="136" t="s">
        <v>318</v>
      </c>
      <c r="O3563" s="137">
        <v>576</v>
      </c>
    </row>
    <row r="3564" spans="1:15" ht="15" customHeight="1">
      <c r="A3564" s="15" t="str">
        <f t="shared" si="70"/>
        <v>N</v>
      </c>
      <c r="B3564" s="35"/>
      <c r="C3564" s="38" t="s">
        <v>1386</v>
      </c>
      <c r="D3564" s="38" t="s">
        <v>7164</v>
      </c>
      <c r="E3564" s="38"/>
      <c r="F3564" s="38" t="s">
        <v>7165</v>
      </c>
      <c r="G3564" s="38"/>
      <c r="H3564" s="38"/>
      <c r="I3564" s="44">
        <v>1.98</v>
      </c>
      <c r="J3564" s="16" t="s">
        <v>130</v>
      </c>
      <c r="N3564" s="136" t="s">
        <v>319</v>
      </c>
      <c r="O3564" s="137">
        <v>577</v>
      </c>
    </row>
    <row r="3565" spans="1:15" ht="15" customHeight="1">
      <c r="A3565" s="15" t="str">
        <f t="shared" si="70"/>
        <v>N</v>
      </c>
      <c r="B3565" s="35"/>
      <c r="C3565" s="38" t="s">
        <v>1386</v>
      </c>
      <c r="D3565" s="38" t="s">
        <v>7166</v>
      </c>
      <c r="E3565" s="38"/>
      <c r="F3565" s="38" t="s">
        <v>7167</v>
      </c>
      <c r="G3565" s="38"/>
      <c r="H3565" s="38"/>
      <c r="I3565" s="44">
        <v>70.38</v>
      </c>
      <c r="J3565" s="16" t="s">
        <v>130</v>
      </c>
      <c r="N3565" s="136" t="s">
        <v>320</v>
      </c>
      <c r="O3565" s="137">
        <v>578</v>
      </c>
    </row>
    <row r="3566" spans="1:15" ht="15" customHeight="1">
      <c r="A3566" s="15" t="str">
        <f t="shared" si="70"/>
        <v>N</v>
      </c>
      <c r="B3566" s="35"/>
      <c r="C3566" s="38" t="s">
        <v>1386</v>
      </c>
      <c r="D3566" s="38" t="s">
        <v>10885</v>
      </c>
      <c r="E3566" s="38"/>
      <c r="F3566" s="38" t="s">
        <v>10886</v>
      </c>
      <c r="G3566" s="38"/>
      <c r="H3566" s="38"/>
      <c r="I3566" s="44">
        <v>-0.01</v>
      </c>
      <c r="J3566" s="16" t="s">
        <v>130</v>
      </c>
      <c r="N3566" s="136" t="s">
        <v>321</v>
      </c>
      <c r="O3566" s="137">
        <v>579</v>
      </c>
    </row>
    <row r="3567" spans="1:15" ht="15" customHeight="1">
      <c r="A3567" s="15" t="str">
        <f t="shared" si="70"/>
        <v>N</v>
      </c>
      <c r="B3567" s="35"/>
      <c r="C3567" s="38" t="s">
        <v>1386</v>
      </c>
      <c r="D3567" s="38" t="s">
        <v>7168</v>
      </c>
      <c r="E3567" s="38"/>
      <c r="F3567" s="38" t="s">
        <v>7169</v>
      </c>
      <c r="G3567" s="38"/>
      <c r="H3567" s="38"/>
      <c r="I3567" s="44">
        <v>11.6</v>
      </c>
      <c r="J3567" s="16" t="s">
        <v>130</v>
      </c>
      <c r="N3567" s="136" t="s">
        <v>322</v>
      </c>
      <c r="O3567" s="137">
        <v>580</v>
      </c>
    </row>
    <row r="3568" spans="1:15" ht="15" customHeight="1">
      <c r="A3568" s="15" t="str">
        <f t="shared" si="70"/>
        <v>N</v>
      </c>
      <c r="B3568" s="35"/>
      <c r="C3568" s="38" t="s">
        <v>1386</v>
      </c>
      <c r="D3568" s="38" t="s">
        <v>7170</v>
      </c>
      <c r="E3568" s="38"/>
      <c r="F3568" s="38" t="s">
        <v>7171</v>
      </c>
      <c r="G3568" s="38"/>
      <c r="H3568" s="38"/>
      <c r="I3568" s="44">
        <v>8.0500000000000007</v>
      </c>
      <c r="J3568" s="16" t="s">
        <v>130</v>
      </c>
      <c r="N3568" s="136" t="s">
        <v>323</v>
      </c>
      <c r="O3568" s="137">
        <v>581</v>
      </c>
    </row>
    <row r="3569" spans="1:15" ht="15" customHeight="1">
      <c r="A3569" s="15" t="str">
        <f t="shared" si="70"/>
        <v>N</v>
      </c>
      <c r="B3569" s="35"/>
      <c r="C3569" s="38" t="s">
        <v>1386</v>
      </c>
      <c r="D3569" s="38" t="s">
        <v>10887</v>
      </c>
      <c r="E3569" s="38"/>
      <c r="F3569" s="38" t="s">
        <v>10888</v>
      </c>
      <c r="G3569" s="38"/>
      <c r="H3569" s="38"/>
      <c r="I3569" s="44">
        <v>16.47</v>
      </c>
      <c r="J3569" s="16" t="s">
        <v>130</v>
      </c>
      <c r="N3569" s="141" t="s">
        <v>324</v>
      </c>
      <c r="O3569" s="142">
        <v>582</v>
      </c>
    </row>
    <row r="3570" spans="1:15" ht="15" customHeight="1">
      <c r="A3570" s="15" t="str">
        <f t="shared" si="70"/>
        <v>N</v>
      </c>
      <c r="B3570" s="35"/>
      <c r="C3570" s="38" t="s">
        <v>1386</v>
      </c>
      <c r="D3570" s="38" t="s">
        <v>7172</v>
      </c>
      <c r="E3570" s="38"/>
      <c r="F3570" s="38" t="s">
        <v>7173</v>
      </c>
      <c r="G3570" s="38"/>
      <c r="H3570" s="38"/>
      <c r="I3570" s="44">
        <v>16.170000000000002</v>
      </c>
      <c r="J3570" s="16" t="s">
        <v>130</v>
      </c>
      <c r="N3570" s="136" t="s">
        <v>325</v>
      </c>
      <c r="O3570" s="137">
        <v>583</v>
      </c>
    </row>
    <row r="3571" spans="1:15" ht="15" customHeight="1">
      <c r="A3571" s="15" t="str">
        <f t="shared" si="70"/>
        <v>N</v>
      </c>
      <c r="B3571" s="35"/>
      <c r="C3571" s="38" t="s">
        <v>1386</v>
      </c>
      <c r="D3571" s="38" t="s">
        <v>7174</v>
      </c>
      <c r="E3571" s="38"/>
      <c r="F3571" s="38" t="s">
        <v>7175</v>
      </c>
      <c r="G3571" s="38"/>
      <c r="H3571" s="38"/>
      <c r="I3571" s="44">
        <v>13.77</v>
      </c>
      <c r="J3571" s="16" t="s">
        <v>130</v>
      </c>
      <c r="N3571" s="136" t="s">
        <v>326</v>
      </c>
      <c r="O3571" s="137">
        <v>584</v>
      </c>
    </row>
    <row r="3572" spans="1:15" ht="15" customHeight="1">
      <c r="A3572" s="15" t="str">
        <f t="shared" si="70"/>
        <v>N</v>
      </c>
      <c r="B3572" s="35"/>
      <c r="C3572" s="38" t="s">
        <v>1386</v>
      </c>
      <c r="D3572" s="38" t="s">
        <v>7176</v>
      </c>
      <c r="E3572" s="38"/>
      <c r="F3572" s="38" t="s">
        <v>7177</v>
      </c>
      <c r="G3572" s="38"/>
      <c r="H3572" s="38"/>
      <c r="I3572" s="44">
        <v>28.71</v>
      </c>
      <c r="J3572" s="16" t="s">
        <v>130</v>
      </c>
      <c r="N3572" s="136" t="s">
        <v>327</v>
      </c>
      <c r="O3572" s="137">
        <v>585</v>
      </c>
    </row>
    <row r="3573" spans="1:15" ht="15" customHeight="1">
      <c r="A3573" s="15" t="str">
        <f t="shared" si="70"/>
        <v>N</v>
      </c>
      <c r="B3573" s="35"/>
      <c r="C3573" s="38" t="s">
        <v>1386</v>
      </c>
      <c r="D3573" s="38" t="s">
        <v>7178</v>
      </c>
      <c r="E3573" s="38"/>
      <c r="F3573" s="38" t="s">
        <v>7179</v>
      </c>
      <c r="G3573" s="38"/>
      <c r="H3573" s="38"/>
      <c r="I3573" s="44">
        <v>5.05</v>
      </c>
      <c r="J3573" s="16" t="s">
        <v>130</v>
      </c>
      <c r="N3573" s="136" t="s">
        <v>328</v>
      </c>
      <c r="O3573" s="137">
        <v>586</v>
      </c>
    </row>
    <row r="3574" spans="1:15" ht="15" customHeight="1">
      <c r="A3574" s="15" t="str">
        <f t="shared" si="70"/>
        <v>N</v>
      </c>
      <c r="B3574" s="35"/>
      <c r="C3574" s="38" t="s">
        <v>1386</v>
      </c>
      <c r="D3574" s="38" t="s">
        <v>7180</v>
      </c>
      <c r="E3574" s="38"/>
      <c r="F3574" s="38" t="s">
        <v>7181</v>
      </c>
      <c r="G3574" s="38"/>
      <c r="H3574" s="38"/>
      <c r="I3574" s="44">
        <v>5.14</v>
      </c>
      <c r="J3574" s="16" t="s">
        <v>130</v>
      </c>
      <c r="N3574" s="136" t="s">
        <v>329</v>
      </c>
      <c r="O3574" s="137">
        <v>587</v>
      </c>
    </row>
    <row r="3575" spans="1:15" ht="15" customHeight="1">
      <c r="A3575" s="15" t="str">
        <f t="shared" si="70"/>
        <v>N</v>
      </c>
      <c r="B3575" s="35"/>
      <c r="C3575" s="38" t="s">
        <v>1386</v>
      </c>
      <c r="D3575" s="38" t="s">
        <v>7182</v>
      </c>
      <c r="E3575" s="38"/>
      <c r="F3575" s="38" t="s">
        <v>7183</v>
      </c>
      <c r="G3575" s="38"/>
      <c r="H3575" s="38"/>
      <c r="I3575" s="44">
        <v>1.36</v>
      </c>
      <c r="J3575" s="16" t="s">
        <v>130</v>
      </c>
      <c r="N3575" s="136" t="s">
        <v>328</v>
      </c>
      <c r="O3575" s="137">
        <v>588</v>
      </c>
    </row>
    <row r="3576" spans="1:15" ht="15" customHeight="1">
      <c r="A3576" s="15" t="str">
        <f t="shared" si="70"/>
        <v>N</v>
      </c>
      <c r="B3576" s="35"/>
      <c r="C3576" s="38" t="s">
        <v>1386</v>
      </c>
      <c r="D3576" s="38" t="s">
        <v>7184</v>
      </c>
      <c r="E3576" s="38"/>
      <c r="F3576" s="38" t="s">
        <v>7185</v>
      </c>
      <c r="G3576" s="38"/>
      <c r="H3576" s="38"/>
      <c r="I3576" s="44">
        <v>5.04</v>
      </c>
      <c r="J3576" s="16" t="s">
        <v>130</v>
      </c>
      <c r="N3576" s="136" t="s">
        <v>330</v>
      </c>
      <c r="O3576" s="137">
        <v>601</v>
      </c>
    </row>
    <row r="3577" spans="1:15" ht="15" customHeight="1">
      <c r="A3577" s="15" t="str">
        <f t="shared" si="70"/>
        <v>N</v>
      </c>
      <c r="B3577" s="35"/>
      <c r="C3577" s="38" t="s">
        <v>1386</v>
      </c>
      <c r="D3577" s="38" t="s">
        <v>7186</v>
      </c>
      <c r="E3577" s="38"/>
      <c r="F3577" s="38" t="s">
        <v>7187</v>
      </c>
      <c r="G3577" s="38"/>
      <c r="H3577" s="38"/>
      <c r="I3577" s="44">
        <v>5.26</v>
      </c>
      <c r="J3577" s="16" t="s">
        <v>130</v>
      </c>
      <c r="N3577" s="136" t="s">
        <v>331</v>
      </c>
      <c r="O3577" s="137">
        <v>602</v>
      </c>
    </row>
    <row r="3578" spans="1:15" ht="15" customHeight="1">
      <c r="A3578" s="15" t="str">
        <f t="shared" si="70"/>
        <v>N</v>
      </c>
      <c r="B3578" s="35"/>
      <c r="C3578" s="38" t="s">
        <v>1386</v>
      </c>
      <c r="D3578" s="38" t="s">
        <v>7188</v>
      </c>
      <c r="E3578" s="38"/>
      <c r="F3578" s="38" t="s">
        <v>7189</v>
      </c>
      <c r="G3578" s="38"/>
      <c r="H3578" s="38"/>
      <c r="I3578" s="44">
        <v>8.64</v>
      </c>
      <c r="J3578" s="16" t="s">
        <v>130</v>
      </c>
      <c r="N3578" s="141" t="s">
        <v>332</v>
      </c>
      <c r="O3578" s="142">
        <v>603</v>
      </c>
    </row>
    <row r="3579" spans="1:15" ht="15" customHeight="1">
      <c r="A3579" s="15" t="str">
        <f t="shared" si="70"/>
        <v>N</v>
      </c>
      <c r="B3579" s="35"/>
      <c r="C3579" s="38" t="s">
        <v>1386</v>
      </c>
      <c r="D3579" s="38" t="s">
        <v>7190</v>
      </c>
      <c r="E3579" s="38"/>
      <c r="F3579" s="38" t="s">
        <v>7191</v>
      </c>
      <c r="G3579" s="38"/>
      <c r="H3579" s="38"/>
      <c r="I3579" s="44">
        <v>15.13</v>
      </c>
      <c r="J3579" s="16" t="s">
        <v>130</v>
      </c>
      <c r="N3579" s="136" t="s">
        <v>333</v>
      </c>
      <c r="O3579" s="137">
        <v>604</v>
      </c>
    </row>
    <row r="3580" spans="1:15" ht="15" customHeight="1">
      <c r="A3580" s="15" t="str">
        <f t="shared" si="70"/>
        <v>N</v>
      </c>
      <c r="B3580" s="35"/>
      <c r="C3580" s="38" t="s">
        <v>1386</v>
      </c>
      <c r="D3580" s="38" t="s">
        <v>7192</v>
      </c>
      <c r="E3580" s="38"/>
      <c r="F3580" s="38" t="s">
        <v>7193</v>
      </c>
      <c r="G3580" s="38"/>
      <c r="H3580" s="38"/>
      <c r="I3580" s="44">
        <v>18.170000000000002</v>
      </c>
      <c r="J3580" s="16" t="s">
        <v>130</v>
      </c>
      <c r="N3580" s="136" t="s">
        <v>334</v>
      </c>
      <c r="O3580" s="137">
        <v>605</v>
      </c>
    </row>
    <row r="3581" spans="1:15" ht="15" customHeight="1">
      <c r="A3581" s="15" t="str">
        <f t="shared" si="70"/>
        <v>N</v>
      </c>
      <c r="B3581" s="35"/>
      <c r="C3581" s="38" t="s">
        <v>1386</v>
      </c>
      <c r="D3581" s="38" t="s">
        <v>7194</v>
      </c>
      <c r="E3581" s="38"/>
      <c r="F3581" s="38" t="s">
        <v>7195</v>
      </c>
      <c r="G3581" s="38"/>
      <c r="H3581" s="38"/>
      <c r="I3581" s="44">
        <v>8.0500000000000007</v>
      </c>
      <c r="J3581" s="16" t="s">
        <v>130</v>
      </c>
      <c r="N3581" s="136" t="s">
        <v>335</v>
      </c>
      <c r="O3581" s="137">
        <v>606</v>
      </c>
    </row>
    <row r="3582" spans="1:15" ht="15" customHeight="1">
      <c r="A3582" s="15" t="str">
        <f t="shared" si="70"/>
        <v>N</v>
      </c>
      <c r="B3582" s="35"/>
      <c r="C3582" s="38" t="s">
        <v>1386</v>
      </c>
      <c r="D3582" s="38" t="s">
        <v>7196</v>
      </c>
      <c r="E3582" s="38"/>
      <c r="F3582" s="38" t="s">
        <v>7197</v>
      </c>
      <c r="G3582" s="38"/>
      <c r="H3582" s="38"/>
      <c r="I3582" s="44">
        <v>4.3</v>
      </c>
      <c r="J3582" s="16" t="s">
        <v>130</v>
      </c>
      <c r="N3582" s="136" t="s">
        <v>336</v>
      </c>
      <c r="O3582" s="137">
        <v>607</v>
      </c>
    </row>
    <row r="3583" spans="1:15" ht="15" customHeight="1">
      <c r="A3583" s="15" t="str">
        <f t="shared" si="70"/>
        <v>N</v>
      </c>
      <c r="B3583" s="35"/>
      <c r="C3583" s="38" t="s">
        <v>1386</v>
      </c>
      <c r="D3583" s="38" t="s">
        <v>10889</v>
      </c>
      <c r="E3583" s="38"/>
      <c r="F3583" s="38" t="s">
        <v>10890</v>
      </c>
      <c r="G3583" s="38"/>
      <c r="H3583" s="38"/>
      <c r="I3583" s="44">
        <v>7.8</v>
      </c>
      <c r="J3583" s="16" t="s">
        <v>130</v>
      </c>
      <c r="N3583" s="136" t="s">
        <v>337</v>
      </c>
      <c r="O3583" s="137">
        <v>608</v>
      </c>
    </row>
    <row r="3584" spans="1:15" ht="15" customHeight="1">
      <c r="A3584" s="15" t="str">
        <f t="shared" si="70"/>
        <v>N</v>
      </c>
      <c r="B3584" s="35"/>
      <c r="C3584" s="38" t="s">
        <v>1386</v>
      </c>
      <c r="D3584" s="38" t="s">
        <v>7198</v>
      </c>
      <c r="E3584" s="38"/>
      <c r="F3584" s="38" t="s">
        <v>7199</v>
      </c>
      <c r="G3584" s="38"/>
      <c r="H3584" s="38"/>
      <c r="I3584" s="44">
        <v>1.61</v>
      </c>
      <c r="J3584" s="16" t="s">
        <v>130</v>
      </c>
      <c r="N3584" s="141" t="s">
        <v>338</v>
      </c>
      <c r="O3584" s="137">
        <v>609</v>
      </c>
    </row>
    <row r="3585" spans="1:15" ht="15" customHeight="1">
      <c r="A3585" s="15" t="str">
        <f t="shared" si="70"/>
        <v>N</v>
      </c>
      <c r="B3585" s="35"/>
      <c r="C3585" s="38" t="s">
        <v>1386</v>
      </c>
      <c r="D3585" s="38" t="s">
        <v>7200</v>
      </c>
      <c r="E3585" s="38"/>
      <c r="F3585" s="38" t="s">
        <v>7201</v>
      </c>
      <c r="G3585" s="38"/>
      <c r="H3585" s="38"/>
      <c r="I3585" s="44">
        <v>6.54</v>
      </c>
      <c r="J3585" s="16" t="s">
        <v>130</v>
      </c>
      <c r="N3585" s="136" t="s">
        <v>166</v>
      </c>
      <c r="O3585" s="137">
        <v>345</v>
      </c>
    </row>
    <row r="3586" spans="1:15" ht="15" customHeight="1">
      <c r="A3586" s="15" t="str">
        <f t="shared" si="70"/>
        <v>N</v>
      </c>
      <c r="B3586" s="35"/>
      <c r="C3586" s="38" t="s">
        <v>1386</v>
      </c>
      <c r="D3586" s="38" t="s">
        <v>7202</v>
      </c>
      <c r="E3586" s="38"/>
      <c r="F3586" s="38" t="s">
        <v>7203</v>
      </c>
      <c r="G3586" s="38"/>
      <c r="H3586" s="38"/>
      <c r="I3586" s="44">
        <v>1.78</v>
      </c>
      <c r="J3586" s="16" t="s">
        <v>130</v>
      </c>
      <c r="N3586" s="136" t="s">
        <v>167</v>
      </c>
      <c r="O3586" s="137">
        <v>346</v>
      </c>
    </row>
    <row r="3587" spans="1:15" ht="15" customHeight="1">
      <c r="A3587" s="15" t="str">
        <f t="shared" si="70"/>
        <v>N</v>
      </c>
      <c r="B3587" s="35"/>
      <c r="C3587" s="38" t="s">
        <v>1386</v>
      </c>
      <c r="D3587" s="38" t="s">
        <v>7204</v>
      </c>
      <c r="E3587" s="38"/>
      <c r="F3587" s="38" t="s">
        <v>7205</v>
      </c>
      <c r="G3587" s="38"/>
      <c r="H3587" s="38"/>
      <c r="I3587" s="44">
        <v>12.1</v>
      </c>
      <c r="J3587" s="16" t="s">
        <v>130</v>
      </c>
      <c r="N3587" s="136" t="s">
        <v>168</v>
      </c>
      <c r="O3587" s="137">
        <v>347</v>
      </c>
    </row>
    <row r="3588" spans="1:15" ht="15" customHeight="1">
      <c r="A3588" s="15" t="str">
        <f t="shared" si="70"/>
        <v>N</v>
      </c>
      <c r="B3588" s="35"/>
      <c r="C3588" s="38" t="s">
        <v>1386</v>
      </c>
      <c r="D3588" s="38" t="s">
        <v>7206</v>
      </c>
      <c r="E3588" s="38"/>
      <c r="F3588" s="38" t="s">
        <v>7207</v>
      </c>
      <c r="G3588" s="38"/>
      <c r="H3588" s="38"/>
      <c r="I3588" s="44">
        <v>580.94000000000005</v>
      </c>
      <c r="J3588" s="16" t="s">
        <v>130</v>
      </c>
      <c r="N3588" s="136" t="s">
        <v>169</v>
      </c>
      <c r="O3588" s="137">
        <v>348</v>
      </c>
    </row>
    <row r="3589" spans="1:15" ht="15" customHeight="1">
      <c r="A3589" s="15" t="str">
        <f t="shared" si="70"/>
        <v>N</v>
      </c>
      <c r="B3589" s="35"/>
      <c r="C3589" s="38" t="s">
        <v>1386</v>
      </c>
      <c r="D3589" s="38" t="s">
        <v>7208</v>
      </c>
      <c r="E3589" s="38"/>
      <c r="F3589" s="38" t="s">
        <v>7209</v>
      </c>
      <c r="G3589" s="38"/>
      <c r="H3589" s="38"/>
      <c r="I3589" s="44">
        <v>82.62</v>
      </c>
      <c r="J3589" s="16" t="s">
        <v>130</v>
      </c>
      <c r="N3589" s="136" t="s">
        <v>170</v>
      </c>
      <c r="O3589" s="137">
        <v>349</v>
      </c>
    </row>
    <row r="3590" spans="1:15" ht="15" customHeight="1">
      <c r="A3590" s="15" t="str">
        <f t="shared" si="70"/>
        <v>N</v>
      </c>
      <c r="B3590" s="35"/>
      <c r="C3590" s="38" t="s">
        <v>1386</v>
      </c>
      <c r="D3590" s="38" t="s">
        <v>7210</v>
      </c>
      <c r="E3590" s="38"/>
      <c r="F3590" s="38" t="s">
        <v>7211</v>
      </c>
      <c r="G3590" s="38"/>
      <c r="H3590" s="38"/>
      <c r="I3590" s="44">
        <v>154.63999999999999</v>
      </c>
      <c r="J3590" s="16" t="s">
        <v>130</v>
      </c>
      <c r="N3590" s="136" t="s">
        <v>171</v>
      </c>
      <c r="O3590" s="137">
        <v>350</v>
      </c>
    </row>
    <row r="3591" spans="1:15" ht="15" customHeight="1">
      <c r="A3591" s="15" t="str">
        <f t="shared" si="70"/>
        <v>N</v>
      </c>
      <c r="B3591" s="35"/>
      <c r="C3591" s="38" t="s">
        <v>1386</v>
      </c>
      <c r="D3591" s="38" t="s">
        <v>7212</v>
      </c>
      <c r="E3591" s="38"/>
      <c r="F3591" s="38" t="s">
        <v>7213</v>
      </c>
      <c r="G3591" s="38"/>
      <c r="H3591" s="38"/>
      <c r="I3591" s="44">
        <v>105.87</v>
      </c>
      <c r="J3591" s="16" t="s">
        <v>130</v>
      </c>
      <c r="N3591" s="136" t="s">
        <v>172</v>
      </c>
      <c r="O3591" s="137">
        <v>351</v>
      </c>
    </row>
    <row r="3592" spans="1:15" ht="15" customHeight="1">
      <c r="A3592" s="15" t="str">
        <f t="shared" si="70"/>
        <v>N</v>
      </c>
      <c r="B3592" s="35"/>
      <c r="C3592" s="38" t="s">
        <v>1386</v>
      </c>
      <c r="D3592" s="38" t="s">
        <v>7214</v>
      </c>
      <c r="E3592" s="38"/>
      <c r="F3592" s="38" t="s">
        <v>7215</v>
      </c>
      <c r="G3592" s="38"/>
      <c r="H3592" s="38"/>
      <c r="I3592" s="44">
        <v>80.72</v>
      </c>
      <c r="J3592" s="16" t="s">
        <v>130</v>
      </c>
      <c r="N3592" s="136" t="s">
        <v>173</v>
      </c>
      <c r="O3592" s="137">
        <v>352</v>
      </c>
    </row>
    <row r="3593" spans="1:15" ht="15" customHeight="1">
      <c r="A3593" s="15" t="str">
        <f t="shared" si="70"/>
        <v>N</v>
      </c>
      <c r="B3593" s="35"/>
      <c r="C3593" s="38" t="s">
        <v>1386</v>
      </c>
      <c r="D3593" s="38" t="s">
        <v>7216</v>
      </c>
      <c r="E3593" s="38"/>
      <c r="F3593" s="38" t="s">
        <v>7217</v>
      </c>
      <c r="G3593" s="38"/>
      <c r="H3593" s="38"/>
      <c r="I3593" s="44">
        <v>6.43</v>
      </c>
      <c r="J3593" s="16" t="s">
        <v>130</v>
      </c>
      <c r="N3593" s="136" t="s">
        <v>174</v>
      </c>
      <c r="O3593" s="137">
        <v>353</v>
      </c>
    </row>
    <row r="3594" spans="1:15" ht="15" customHeight="1">
      <c r="A3594" s="15" t="str">
        <f t="shared" si="70"/>
        <v>N</v>
      </c>
      <c r="B3594" s="35"/>
      <c r="C3594" s="38" t="s">
        <v>1386</v>
      </c>
      <c r="D3594" s="38" t="s">
        <v>7218</v>
      </c>
      <c r="E3594" s="38"/>
      <c r="F3594" s="38" t="s">
        <v>7219</v>
      </c>
      <c r="G3594" s="38"/>
      <c r="H3594" s="38"/>
      <c r="I3594" s="44">
        <v>5.04</v>
      </c>
      <c r="J3594" s="16" t="s">
        <v>130</v>
      </c>
      <c r="N3594" s="136" t="s">
        <v>175</v>
      </c>
      <c r="O3594" s="137">
        <v>354</v>
      </c>
    </row>
    <row r="3595" spans="1:15" ht="15" customHeight="1">
      <c r="A3595" s="15" t="str">
        <f t="shared" si="70"/>
        <v>N</v>
      </c>
      <c r="B3595" s="35"/>
      <c r="C3595" s="38" t="s">
        <v>1386</v>
      </c>
      <c r="D3595" s="38" t="s">
        <v>10891</v>
      </c>
      <c r="E3595" s="38"/>
      <c r="F3595" s="38" t="s">
        <v>10892</v>
      </c>
      <c r="G3595" s="38"/>
      <c r="H3595" s="38"/>
      <c r="I3595" s="44">
        <v>2.0299999999999998</v>
      </c>
      <c r="J3595" s="16" t="s">
        <v>130</v>
      </c>
      <c r="N3595" s="136" t="s">
        <v>176</v>
      </c>
      <c r="O3595" s="137">
        <v>355</v>
      </c>
    </row>
    <row r="3596" spans="1:15" ht="15" customHeight="1">
      <c r="A3596" s="15" t="str">
        <f t="shared" si="70"/>
        <v>N</v>
      </c>
      <c r="B3596" s="35"/>
      <c r="C3596" s="38" t="s">
        <v>1386</v>
      </c>
      <c r="D3596" s="38" t="s">
        <v>7220</v>
      </c>
      <c r="E3596" s="38"/>
      <c r="F3596" s="38" t="s">
        <v>7221</v>
      </c>
      <c r="G3596" s="38"/>
      <c r="H3596" s="38"/>
      <c r="I3596" s="44">
        <v>4.57</v>
      </c>
      <c r="J3596" s="16" t="s">
        <v>130</v>
      </c>
      <c r="N3596" s="136" t="s">
        <v>177</v>
      </c>
      <c r="O3596" s="137">
        <v>356</v>
      </c>
    </row>
    <row r="3597" spans="1:15" ht="15" customHeight="1">
      <c r="A3597" s="15" t="str">
        <f t="shared" si="70"/>
        <v>N</v>
      </c>
      <c r="B3597" s="35"/>
      <c r="C3597" s="38" t="s">
        <v>1386</v>
      </c>
      <c r="D3597" s="38" t="s">
        <v>7222</v>
      </c>
      <c r="E3597" s="38"/>
      <c r="F3597" s="38" t="s">
        <v>7223</v>
      </c>
      <c r="G3597" s="38"/>
      <c r="H3597" s="38"/>
      <c r="I3597" s="44">
        <v>3.49</v>
      </c>
      <c r="J3597" s="16" t="s">
        <v>130</v>
      </c>
      <c r="N3597" s="136" t="s">
        <v>178</v>
      </c>
      <c r="O3597" s="137">
        <v>357</v>
      </c>
    </row>
    <row r="3598" spans="1:15" ht="15" customHeight="1">
      <c r="A3598" s="15" t="str">
        <f t="shared" si="70"/>
        <v>N</v>
      </c>
      <c r="B3598" s="35"/>
      <c r="C3598" s="38" t="s">
        <v>1386</v>
      </c>
      <c r="D3598" s="38" t="s">
        <v>7224</v>
      </c>
      <c r="E3598" s="38"/>
      <c r="F3598" s="38" t="s">
        <v>7225</v>
      </c>
      <c r="G3598" s="38"/>
      <c r="H3598" s="38"/>
      <c r="I3598" s="44">
        <v>5.0999999999999996</v>
      </c>
      <c r="J3598" s="16" t="s">
        <v>130</v>
      </c>
      <c r="N3598" s="136" t="s">
        <v>179</v>
      </c>
      <c r="O3598" s="137">
        <v>358</v>
      </c>
    </row>
    <row r="3599" spans="1:15" ht="15" customHeight="1">
      <c r="A3599" s="15" t="str">
        <f t="shared" si="70"/>
        <v>N</v>
      </c>
      <c r="B3599" s="35"/>
      <c r="C3599" s="38" t="s">
        <v>1386</v>
      </c>
      <c r="D3599" s="38" t="s">
        <v>7226</v>
      </c>
      <c r="E3599" s="38"/>
      <c r="F3599" s="38" t="s">
        <v>7227</v>
      </c>
      <c r="G3599" s="38"/>
      <c r="H3599" s="38"/>
      <c r="I3599" s="44">
        <v>5.04</v>
      </c>
      <c r="J3599" s="16" t="s">
        <v>130</v>
      </c>
      <c r="N3599" s="136" t="s">
        <v>180</v>
      </c>
      <c r="O3599" s="137">
        <v>359</v>
      </c>
    </row>
    <row r="3600" spans="1:15" ht="15" customHeight="1">
      <c r="A3600" s="15" t="str">
        <f t="shared" si="70"/>
        <v>N</v>
      </c>
      <c r="B3600" s="35"/>
      <c r="C3600" s="38" t="s">
        <v>1386</v>
      </c>
      <c r="D3600" s="38" t="s">
        <v>7228</v>
      </c>
      <c r="E3600" s="38"/>
      <c r="F3600" s="38" t="s">
        <v>7229</v>
      </c>
      <c r="G3600" s="38"/>
      <c r="H3600" s="38"/>
      <c r="I3600" s="44">
        <v>20.77</v>
      </c>
      <c r="J3600" s="16" t="s">
        <v>130</v>
      </c>
      <c r="N3600" s="136" t="s">
        <v>181</v>
      </c>
      <c r="O3600" s="137">
        <v>360</v>
      </c>
    </row>
    <row r="3601" spans="1:15" ht="15" customHeight="1">
      <c r="A3601" s="15" t="str">
        <f t="shared" si="70"/>
        <v>N</v>
      </c>
      <c r="B3601" s="35"/>
      <c r="C3601" s="38" t="s">
        <v>1386</v>
      </c>
      <c r="D3601" s="38" t="s">
        <v>10893</v>
      </c>
      <c r="E3601" s="38"/>
      <c r="F3601" s="38" t="s">
        <v>10894</v>
      </c>
      <c r="G3601" s="38"/>
      <c r="H3601" s="38"/>
      <c r="I3601" s="44">
        <v>28.87</v>
      </c>
      <c r="J3601" s="16" t="s">
        <v>130</v>
      </c>
      <c r="N3601" s="136" t="s">
        <v>182</v>
      </c>
      <c r="O3601" s="137">
        <v>362</v>
      </c>
    </row>
    <row r="3602" spans="1:15" ht="15" customHeight="1">
      <c r="A3602" s="15" t="str">
        <f t="shared" si="70"/>
        <v>N</v>
      </c>
      <c r="B3602" s="35"/>
      <c r="C3602" s="38" t="s">
        <v>1386</v>
      </c>
      <c r="D3602" s="38" t="s">
        <v>10895</v>
      </c>
      <c r="E3602" s="38"/>
      <c r="F3602" s="38" t="s">
        <v>10896</v>
      </c>
      <c r="G3602" s="38"/>
      <c r="H3602" s="38"/>
      <c r="I3602" s="44">
        <v>56.06</v>
      </c>
      <c r="J3602" s="16" t="s">
        <v>130</v>
      </c>
      <c r="N3602" s="136" t="s">
        <v>183</v>
      </c>
      <c r="O3602" s="137">
        <v>363</v>
      </c>
    </row>
    <row r="3603" spans="1:15" ht="15" customHeight="1">
      <c r="A3603" s="15" t="str">
        <f t="shared" si="70"/>
        <v>N</v>
      </c>
      <c r="B3603" s="35"/>
      <c r="C3603" s="38" t="s">
        <v>1386</v>
      </c>
      <c r="D3603" s="38" t="s">
        <v>10897</v>
      </c>
      <c r="E3603" s="38"/>
      <c r="F3603" s="38" t="s">
        <v>10898</v>
      </c>
      <c r="G3603" s="38"/>
      <c r="H3603" s="38"/>
      <c r="I3603" s="44">
        <v>82.16</v>
      </c>
      <c r="J3603" s="16" t="s">
        <v>130</v>
      </c>
      <c r="N3603" s="136" t="s">
        <v>184</v>
      </c>
      <c r="O3603" s="137">
        <v>364</v>
      </c>
    </row>
    <row r="3604" spans="1:15" ht="15" customHeight="1">
      <c r="A3604" s="15" t="str">
        <f t="shared" si="70"/>
        <v>N</v>
      </c>
      <c r="B3604" s="35"/>
      <c r="C3604" s="38" t="s">
        <v>1386</v>
      </c>
      <c r="D3604" s="38" t="s">
        <v>7230</v>
      </c>
      <c r="E3604" s="38"/>
      <c r="F3604" s="38" t="s">
        <v>7231</v>
      </c>
      <c r="G3604" s="38"/>
      <c r="H3604" s="38"/>
      <c r="I3604" s="44">
        <v>5.04</v>
      </c>
      <c r="J3604" s="16" t="s">
        <v>130</v>
      </c>
      <c r="N3604" s="136" t="s">
        <v>185</v>
      </c>
      <c r="O3604" s="137">
        <v>365</v>
      </c>
    </row>
    <row r="3605" spans="1:15" ht="15" customHeight="1">
      <c r="A3605" s="15" t="str">
        <f t="shared" si="70"/>
        <v>N</v>
      </c>
      <c r="B3605" s="35"/>
      <c r="C3605" s="38" t="s">
        <v>1386</v>
      </c>
      <c r="D3605" s="38" t="s">
        <v>7232</v>
      </c>
      <c r="E3605" s="38"/>
      <c r="F3605" s="38" t="s">
        <v>7233</v>
      </c>
      <c r="G3605" s="38"/>
      <c r="H3605" s="38"/>
      <c r="I3605" s="44">
        <v>6.78</v>
      </c>
      <c r="J3605" s="16" t="s">
        <v>130</v>
      </c>
      <c r="N3605" s="136" t="s">
        <v>186</v>
      </c>
      <c r="O3605" s="137">
        <v>366</v>
      </c>
    </row>
    <row r="3606" spans="1:15" ht="15" customHeight="1">
      <c r="A3606" s="15" t="str">
        <f t="shared" si="70"/>
        <v>N</v>
      </c>
      <c r="B3606" s="35"/>
      <c r="C3606" s="38" t="s">
        <v>1386</v>
      </c>
      <c r="D3606" s="38" t="s">
        <v>7234</v>
      </c>
      <c r="E3606" s="38"/>
      <c r="F3606" s="38" t="s">
        <v>7235</v>
      </c>
      <c r="G3606" s="38"/>
      <c r="H3606" s="38"/>
      <c r="I3606" s="44">
        <v>3.95</v>
      </c>
      <c r="J3606" s="16" t="s">
        <v>130</v>
      </c>
      <c r="N3606" s="136" t="s">
        <v>187</v>
      </c>
      <c r="O3606" s="137">
        <v>367</v>
      </c>
    </row>
    <row r="3607" spans="1:15" ht="15" customHeight="1">
      <c r="A3607" s="15" t="str">
        <f t="shared" si="70"/>
        <v>N</v>
      </c>
      <c r="B3607" s="35"/>
      <c r="C3607" s="38" t="s">
        <v>1386</v>
      </c>
      <c r="D3607" s="38" t="s">
        <v>7236</v>
      </c>
      <c r="E3607" s="38"/>
      <c r="F3607" s="38" t="s">
        <v>7237</v>
      </c>
      <c r="G3607" s="38"/>
      <c r="H3607" s="38"/>
      <c r="I3607" s="44">
        <v>1.68</v>
      </c>
      <c r="J3607" s="16" t="s">
        <v>130</v>
      </c>
      <c r="N3607" s="136" t="s">
        <v>188</v>
      </c>
      <c r="O3607" s="137">
        <v>368</v>
      </c>
    </row>
    <row r="3608" spans="1:15" ht="15" customHeight="1">
      <c r="A3608" s="15" t="str">
        <f t="shared" si="70"/>
        <v>N</v>
      </c>
      <c r="B3608" s="35"/>
      <c r="C3608" s="38" t="s">
        <v>1386</v>
      </c>
      <c r="D3608" s="38" t="s">
        <v>7238</v>
      </c>
      <c r="E3608" s="38"/>
      <c r="F3608" s="38" t="s">
        <v>7239</v>
      </c>
      <c r="G3608" s="38"/>
      <c r="H3608" s="38"/>
      <c r="I3608" s="44">
        <v>5.04</v>
      </c>
      <c r="J3608" s="16" t="s">
        <v>130</v>
      </c>
      <c r="N3608" s="136" t="s">
        <v>189</v>
      </c>
      <c r="O3608" s="137">
        <v>369</v>
      </c>
    </row>
    <row r="3609" spans="1:15" ht="15" customHeight="1">
      <c r="A3609" s="15" t="str">
        <f t="shared" si="70"/>
        <v>N</v>
      </c>
      <c r="B3609" s="35"/>
      <c r="C3609" s="38" t="s">
        <v>1386</v>
      </c>
      <c r="D3609" s="38" t="s">
        <v>7240</v>
      </c>
      <c r="E3609" s="38"/>
      <c r="F3609" s="38" t="s">
        <v>7241</v>
      </c>
      <c r="G3609" s="38"/>
      <c r="H3609" s="38"/>
      <c r="I3609" s="44">
        <v>5.27</v>
      </c>
      <c r="J3609" s="16" t="s">
        <v>130</v>
      </c>
      <c r="N3609" s="136" t="s">
        <v>190</v>
      </c>
      <c r="O3609" s="137">
        <v>370</v>
      </c>
    </row>
    <row r="3610" spans="1:15" ht="15" customHeight="1">
      <c r="A3610" s="15" t="str">
        <f t="shared" si="70"/>
        <v>N</v>
      </c>
      <c r="B3610" s="35"/>
      <c r="C3610" s="38" t="s">
        <v>1386</v>
      </c>
      <c r="D3610" s="38" t="s">
        <v>7242</v>
      </c>
      <c r="E3610" s="38"/>
      <c r="F3610" s="38" t="s">
        <v>7243</v>
      </c>
      <c r="G3610" s="38"/>
      <c r="H3610" s="38"/>
      <c r="I3610" s="44">
        <v>7.04</v>
      </c>
      <c r="J3610" s="16" t="s">
        <v>130</v>
      </c>
      <c r="N3610" s="136" t="s">
        <v>191</v>
      </c>
      <c r="O3610" s="137">
        <v>371</v>
      </c>
    </row>
    <row r="3611" spans="1:15" ht="15" customHeight="1">
      <c r="A3611" s="15" t="str">
        <f t="shared" si="70"/>
        <v>N</v>
      </c>
      <c r="B3611" s="35"/>
      <c r="C3611" s="38" t="s">
        <v>1386</v>
      </c>
      <c r="D3611" s="38" t="s">
        <v>7244</v>
      </c>
      <c r="E3611" s="38"/>
      <c r="F3611" s="38" t="s">
        <v>7245</v>
      </c>
      <c r="G3611" s="38"/>
      <c r="H3611" s="38"/>
      <c r="I3611" s="44">
        <v>-0.37</v>
      </c>
      <c r="J3611" s="16" t="s">
        <v>130</v>
      </c>
      <c r="N3611" s="136" t="s">
        <v>192</v>
      </c>
      <c r="O3611" s="137">
        <v>372</v>
      </c>
    </row>
    <row r="3612" spans="1:15" ht="15" customHeight="1">
      <c r="A3612" s="15" t="str">
        <f t="shared" ref="A3612:A3675" si="71">IFERROR((VLOOKUP(J3612,N:O,2,0)),0)</f>
        <v>N</v>
      </c>
      <c r="B3612" s="35"/>
      <c r="C3612" s="38" t="s">
        <v>1386</v>
      </c>
      <c r="D3612" s="38" t="s">
        <v>7246</v>
      </c>
      <c r="E3612" s="38"/>
      <c r="F3612" s="38" t="s">
        <v>7247</v>
      </c>
      <c r="G3612" s="38"/>
      <c r="H3612" s="38"/>
      <c r="I3612" s="44">
        <v>1.96</v>
      </c>
      <c r="J3612" s="16" t="s">
        <v>130</v>
      </c>
      <c r="N3612" s="136" t="s">
        <v>193</v>
      </c>
      <c r="O3612" s="137">
        <v>373</v>
      </c>
    </row>
    <row r="3613" spans="1:15" ht="15" customHeight="1">
      <c r="A3613" s="15" t="str">
        <f t="shared" si="71"/>
        <v>N</v>
      </c>
      <c r="B3613" s="35"/>
      <c r="C3613" s="38" t="s">
        <v>1386</v>
      </c>
      <c r="D3613" s="38" t="s">
        <v>10899</v>
      </c>
      <c r="E3613" s="38"/>
      <c r="F3613" s="38" t="s">
        <v>10900</v>
      </c>
      <c r="G3613" s="38"/>
      <c r="H3613" s="38"/>
      <c r="I3613" s="44">
        <v>3.89</v>
      </c>
      <c r="J3613" s="16" t="s">
        <v>130</v>
      </c>
      <c r="N3613" s="136" t="s">
        <v>194</v>
      </c>
      <c r="O3613" s="137">
        <v>374</v>
      </c>
    </row>
    <row r="3614" spans="1:15" ht="15" customHeight="1">
      <c r="A3614" s="15" t="str">
        <f t="shared" si="71"/>
        <v>N</v>
      </c>
      <c r="B3614" s="35"/>
      <c r="C3614" s="38" t="s">
        <v>1386</v>
      </c>
      <c r="D3614" s="38" t="s">
        <v>7248</v>
      </c>
      <c r="E3614" s="38"/>
      <c r="F3614" s="38" t="s">
        <v>7249</v>
      </c>
      <c r="G3614" s="38"/>
      <c r="H3614" s="38"/>
      <c r="I3614" s="44">
        <v>3.65</v>
      </c>
      <c r="J3614" s="16" t="s">
        <v>130</v>
      </c>
      <c r="N3614" s="136" t="s">
        <v>195</v>
      </c>
      <c r="O3614" s="137">
        <v>375</v>
      </c>
    </row>
    <row r="3615" spans="1:15" ht="15" customHeight="1">
      <c r="A3615" s="15" t="str">
        <f t="shared" si="71"/>
        <v>N</v>
      </c>
      <c r="B3615" s="35"/>
      <c r="C3615" s="38" t="s">
        <v>1386</v>
      </c>
      <c r="D3615" s="38" t="s">
        <v>10901</v>
      </c>
      <c r="E3615" s="38"/>
      <c r="F3615" s="38" t="s">
        <v>10902</v>
      </c>
      <c r="G3615" s="38"/>
      <c r="H3615" s="38"/>
      <c r="I3615" s="44">
        <v>16.8</v>
      </c>
      <c r="J3615" s="16" t="s">
        <v>130</v>
      </c>
      <c r="N3615" s="136" t="s">
        <v>196</v>
      </c>
      <c r="O3615" s="137">
        <v>376</v>
      </c>
    </row>
    <row r="3616" spans="1:15" ht="15" customHeight="1">
      <c r="A3616" s="15" t="str">
        <f t="shared" si="71"/>
        <v>N</v>
      </c>
      <c r="B3616" s="35"/>
      <c r="C3616" s="38" t="s">
        <v>1386</v>
      </c>
      <c r="D3616" s="38" t="s">
        <v>7250</v>
      </c>
      <c r="E3616" s="38"/>
      <c r="F3616" s="38" t="s">
        <v>7251</v>
      </c>
      <c r="G3616" s="38"/>
      <c r="H3616" s="38"/>
      <c r="I3616" s="44">
        <v>25.2</v>
      </c>
      <c r="J3616" s="16" t="s">
        <v>130</v>
      </c>
      <c r="N3616" s="136" t="s">
        <v>197</v>
      </c>
      <c r="O3616" s="137">
        <v>377</v>
      </c>
    </row>
    <row r="3617" spans="1:15" ht="15" customHeight="1">
      <c r="A3617" s="15" t="str">
        <f t="shared" si="71"/>
        <v>N</v>
      </c>
      <c r="B3617" s="35"/>
      <c r="C3617" s="38" t="s">
        <v>1386</v>
      </c>
      <c r="D3617" s="38" t="s">
        <v>7252</v>
      </c>
      <c r="E3617" s="38"/>
      <c r="F3617" s="38" t="s">
        <v>7253</v>
      </c>
      <c r="G3617" s="38"/>
      <c r="H3617" s="38"/>
      <c r="I3617" s="44">
        <v>33.9</v>
      </c>
      <c r="J3617" s="16" t="s">
        <v>130</v>
      </c>
      <c r="N3617" s="136" t="s">
        <v>198</v>
      </c>
      <c r="O3617" s="137">
        <v>378</v>
      </c>
    </row>
    <row r="3618" spans="1:15" ht="15" customHeight="1">
      <c r="A3618" s="15" t="str">
        <f t="shared" si="71"/>
        <v>N</v>
      </c>
      <c r="B3618" s="35"/>
      <c r="C3618" s="38" t="s">
        <v>1386</v>
      </c>
      <c r="D3618" s="38" t="s">
        <v>10903</v>
      </c>
      <c r="E3618" s="38"/>
      <c r="F3618" s="38" t="s">
        <v>10904</v>
      </c>
      <c r="G3618" s="38"/>
      <c r="H3618" s="38"/>
      <c r="I3618" s="44">
        <v>274.88</v>
      </c>
      <c r="J3618" s="16" t="s">
        <v>130</v>
      </c>
      <c r="N3618" s="136" t="s">
        <v>199</v>
      </c>
      <c r="O3618" s="137">
        <v>379</v>
      </c>
    </row>
    <row r="3619" spans="1:15" ht="15" customHeight="1">
      <c r="A3619" s="15" t="str">
        <f t="shared" si="71"/>
        <v>N</v>
      </c>
      <c r="B3619" s="35"/>
      <c r="C3619" s="38" t="s">
        <v>1386</v>
      </c>
      <c r="D3619" s="38" t="s">
        <v>7254</v>
      </c>
      <c r="E3619" s="38"/>
      <c r="F3619" s="38" t="s">
        <v>7255</v>
      </c>
      <c r="G3619" s="38"/>
      <c r="H3619" s="38"/>
      <c r="I3619" s="44">
        <v>9.83</v>
      </c>
      <c r="J3619" s="16" t="s">
        <v>130</v>
      </c>
      <c r="N3619" s="136" t="s">
        <v>200</v>
      </c>
      <c r="O3619" s="137">
        <v>380</v>
      </c>
    </row>
    <row r="3620" spans="1:15" ht="15" customHeight="1">
      <c r="A3620" s="15" t="str">
        <f t="shared" si="71"/>
        <v>N</v>
      </c>
      <c r="B3620" s="35"/>
      <c r="C3620" s="38" t="s">
        <v>1386</v>
      </c>
      <c r="D3620" s="38" t="s">
        <v>7256</v>
      </c>
      <c r="E3620" s="38"/>
      <c r="F3620" s="38" t="s">
        <v>7257</v>
      </c>
      <c r="G3620" s="38"/>
      <c r="H3620" s="38"/>
      <c r="I3620" s="44">
        <v>5.04</v>
      </c>
      <c r="J3620" s="16" t="s">
        <v>130</v>
      </c>
      <c r="N3620" s="136" t="s">
        <v>201</v>
      </c>
      <c r="O3620" s="137">
        <v>381</v>
      </c>
    </row>
    <row r="3621" spans="1:15" ht="15" customHeight="1">
      <c r="A3621" s="15" t="str">
        <f t="shared" si="71"/>
        <v>N</v>
      </c>
      <c r="B3621" s="35"/>
      <c r="C3621" s="38" t="s">
        <v>1386</v>
      </c>
      <c r="D3621" s="38" t="s">
        <v>7258</v>
      </c>
      <c r="E3621" s="38"/>
      <c r="F3621" s="38" t="s">
        <v>7259</v>
      </c>
      <c r="G3621" s="38"/>
      <c r="H3621" s="38"/>
      <c r="I3621" s="44">
        <v>6.02</v>
      </c>
      <c r="J3621" s="16" t="s">
        <v>130</v>
      </c>
      <c r="N3621" s="136" t="s">
        <v>202</v>
      </c>
      <c r="O3621" s="137">
        <v>382</v>
      </c>
    </row>
    <row r="3622" spans="1:15" ht="15" customHeight="1">
      <c r="A3622" s="15" t="str">
        <f t="shared" si="71"/>
        <v>N</v>
      </c>
      <c r="B3622" s="35"/>
      <c r="C3622" s="38" t="s">
        <v>1386</v>
      </c>
      <c r="D3622" s="38" t="s">
        <v>7260</v>
      </c>
      <c r="E3622" s="38"/>
      <c r="F3622" s="38" t="s">
        <v>7261</v>
      </c>
      <c r="G3622" s="38"/>
      <c r="H3622" s="38"/>
      <c r="I3622" s="44">
        <v>2.38</v>
      </c>
      <c r="J3622" s="16" t="s">
        <v>130</v>
      </c>
      <c r="N3622" s="136" t="s">
        <v>203</v>
      </c>
      <c r="O3622" s="137">
        <v>383</v>
      </c>
    </row>
    <row r="3623" spans="1:15" ht="15" customHeight="1">
      <c r="A3623" s="15" t="str">
        <f t="shared" si="71"/>
        <v>N</v>
      </c>
      <c r="B3623" s="35"/>
      <c r="C3623" s="38" t="s">
        <v>1386</v>
      </c>
      <c r="D3623" s="38" t="s">
        <v>7262</v>
      </c>
      <c r="E3623" s="38"/>
      <c r="F3623" s="38" t="s">
        <v>7263</v>
      </c>
      <c r="G3623" s="38"/>
      <c r="H3623" s="38"/>
      <c r="I3623" s="44">
        <v>19</v>
      </c>
      <c r="J3623" s="16" t="s">
        <v>130</v>
      </c>
      <c r="N3623" s="136" t="s">
        <v>204</v>
      </c>
      <c r="O3623" s="137">
        <v>384</v>
      </c>
    </row>
    <row r="3624" spans="1:15" ht="15" customHeight="1">
      <c r="A3624" s="15" t="str">
        <f t="shared" si="71"/>
        <v>N</v>
      </c>
      <c r="B3624" s="35"/>
      <c r="C3624" s="38" t="s">
        <v>1386</v>
      </c>
      <c r="D3624" s="38" t="s">
        <v>7264</v>
      </c>
      <c r="E3624" s="38"/>
      <c r="F3624" s="38" t="s">
        <v>7265</v>
      </c>
      <c r="G3624" s="38"/>
      <c r="H3624" s="38"/>
      <c r="I3624" s="44">
        <v>1.68</v>
      </c>
      <c r="J3624" s="16" t="s">
        <v>130</v>
      </c>
      <c r="N3624" s="136" t="s">
        <v>205</v>
      </c>
      <c r="O3624" s="137">
        <v>385</v>
      </c>
    </row>
    <row r="3625" spans="1:15" ht="15" customHeight="1">
      <c r="A3625" s="15" t="str">
        <f t="shared" si="71"/>
        <v>N</v>
      </c>
      <c r="B3625" s="35"/>
      <c r="C3625" s="38" t="s">
        <v>1386</v>
      </c>
      <c r="D3625" s="38" t="s">
        <v>7266</v>
      </c>
      <c r="E3625" s="38"/>
      <c r="F3625" s="38" t="s">
        <v>7267</v>
      </c>
      <c r="G3625" s="38"/>
      <c r="H3625" s="38"/>
      <c r="I3625" s="44">
        <v>81.63</v>
      </c>
      <c r="J3625" s="16" t="s">
        <v>130</v>
      </c>
      <c r="N3625" s="136" t="s">
        <v>206</v>
      </c>
      <c r="O3625" s="137">
        <v>386</v>
      </c>
    </row>
    <row r="3626" spans="1:15" ht="15" customHeight="1">
      <c r="A3626" s="15" t="str">
        <f t="shared" si="71"/>
        <v>N</v>
      </c>
      <c r="B3626" s="35"/>
      <c r="C3626" s="38" t="s">
        <v>1386</v>
      </c>
      <c r="D3626" s="38" t="s">
        <v>7268</v>
      </c>
      <c r="E3626" s="38"/>
      <c r="F3626" s="38" t="s">
        <v>7269</v>
      </c>
      <c r="G3626" s="38"/>
      <c r="H3626" s="38"/>
      <c r="I3626" s="44">
        <v>5.04</v>
      </c>
      <c r="J3626" s="16" t="s">
        <v>130</v>
      </c>
      <c r="N3626" s="136" t="s">
        <v>207</v>
      </c>
      <c r="O3626" s="137">
        <v>387</v>
      </c>
    </row>
    <row r="3627" spans="1:15" ht="15" customHeight="1">
      <c r="A3627" s="15" t="str">
        <f t="shared" si="71"/>
        <v>N</v>
      </c>
      <c r="B3627" s="35"/>
      <c r="C3627" s="38" t="s">
        <v>1386</v>
      </c>
      <c r="D3627" s="38" t="s">
        <v>7270</v>
      </c>
      <c r="E3627" s="38"/>
      <c r="F3627" s="38" t="s">
        <v>7271</v>
      </c>
      <c r="G3627" s="38"/>
      <c r="H3627" s="38"/>
      <c r="I3627" s="44">
        <v>3.05</v>
      </c>
      <c r="J3627" s="16" t="s">
        <v>130</v>
      </c>
      <c r="N3627" s="136" t="s">
        <v>208</v>
      </c>
      <c r="O3627" s="137">
        <v>388</v>
      </c>
    </row>
    <row r="3628" spans="1:15" ht="15" customHeight="1">
      <c r="A3628" s="15" t="str">
        <f t="shared" si="71"/>
        <v>N</v>
      </c>
      <c r="B3628" s="35"/>
      <c r="C3628" s="38" t="s">
        <v>1386</v>
      </c>
      <c r="D3628" s="38" t="s">
        <v>7272</v>
      </c>
      <c r="E3628" s="38"/>
      <c r="F3628" s="38" t="s">
        <v>7273</v>
      </c>
      <c r="G3628" s="38"/>
      <c r="H3628" s="38"/>
      <c r="I3628" s="44">
        <v>15.12</v>
      </c>
      <c r="J3628" s="16" t="s">
        <v>130</v>
      </c>
      <c r="N3628" s="136" t="s">
        <v>209</v>
      </c>
      <c r="O3628" s="137">
        <v>389</v>
      </c>
    </row>
    <row r="3629" spans="1:15" ht="15" customHeight="1">
      <c r="A3629" s="15" t="str">
        <f t="shared" si="71"/>
        <v>N</v>
      </c>
      <c r="B3629" s="35"/>
      <c r="C3629" s="38" t="s">
        <v>1386</v>
      </c>
      <c r="D3629" s="38" t="s">
        <v>7274</v>
      </c>
      <c r="E3629" s="38"/>
      <c r="F3629" s="38" t="s">
        <v>7275</v>
      </c>
      <c r="G3629" s="38"/>
      <c r="H3629" s="38"/>
      <c r="I3629" s="44">
        <v>1.69</v>
      </c>
      <c r="J3629" s="16" t="s">
        <v>130</v>
      </c>
      <c r="N3629" s="136" t="s">
        <v>210</v>
      </c>
      <c r="O3629" s="137">
        <v>390</v>
      </c>
    </row>
    <row r="3630" spans="1:15" ht="15" customHeight="1">
      <c r="A3630" s="15" t="str">
        <f t="shared" si="71"/>
        <v>N</v>
      </c>
      <c r="B3630" s="35"/>
      <c r="C3630" s="38" t="s">
        <v>1386</v>
      </c>
      <c r="D3630" s="38" t="s">
        <v>7276</v>
      </c>
      <c r="E3630" s="38"/>
      <c r="F3630" s="38" t="s">
        <v>7277</v>
      </c>
      <c r="G3630" s="38"/>
      <c r="H3630" s="38"/>
      <c r="I3630" s="44">
        <v>9.4</v>
      </c>
      <c r="J3630" s="16" t="s">
        <v>130</v>
      </c>
      <c r="N3630" s="136" t="s">
        <v>211</v>
      </c>
      <c r="O3630" s="137">
        <v>391</v>
      </c>
    </row>
    <row r="3631" spans="1:15" ht="15" customHeight="1">
      <c r="A3631" s="15" t="str">
        <f t="shared" si="71"/>
        <v>N</v>
      </c>
      <c r="B3631" s="35"/>
      <c r="C3631" s="38" t="s">
        <v>1386</v>
      </c>
      <c r="D3631" s="38" t="s">
        <v>7278</v>
      </c>
      <c r="E3631" s="38"/>
      <c r="F3631" s="38" t="s">
        <v>7279</v>
      </c>
      <c r="G3631" s="38"/>
      <c r="H3631" s="38"/>
      <c r="I3631" s="44">
        <v>5.0599999999999996</v>
      </c>
      <c r="J3631" s="16" t="s">
        <v>130</v>
      </c>
      <c r="N3631" s="136" t="s">
        <v>212</v>
      </c>
      <c r="O3631" s="137">
        <v>392</v>
      </c>
    </row>
    <row r="3632" spans="1:15" ht="15" customHeight="1">
      <c r="A3632" s="15" t="str">
        <f t="shared" si="71"/>
        <v>N</v>
      </c>
      <c r="B3632" s="35"/>
      <c r="C3632" s="38" t="s">
        <v>1386</v>
      </c>
      <c r="D3632" s="38" t="s">
        <v>7280</v>
      </c>
      <c r="E3632" s="38"/>
      <c r="F3632" s="38" t="s">
        <v>7281</v>
      </c>
      <c r="G3632" s="38"/>
      <c r="H3632" s="38"/>
      <c r="I3632" s="44">
        <v>3.62</v>
      </c>
      <c r="J3632" s="16" t="s">
        <v>130</v>
      </c>
      <c r="N3632" s="136" t="s">
        <v>213</v>
      </c>
      <c r="O3632" s="137">
        <v>393</v>
      </c>
    </row>
    <row r="3633" spans="1:15" ht="15" customHeight="1">
      <c r="A3633" s="15" t="str">
        <f t="shared" si="71"/>
        <v>N</v>
      </c>
      <c r="B3633" s="35"/>
      <c r="C3633" s="38" t="s">
        <v>1386</v>
      </c>
      <c r="D3633" s="38" t="s">
        <v>7282</v>
      </c>
      <c r="E3633" s="38"/>
      <c r="F3633" s="38" t="s">
        <v>7283</v>
      </c>
      <c r="G3633" s="38"/>
      <c r="H3633" s="38"/>
      <c r="I3633" s="44">
        <v>7.33</v>
      </c>
      <c r="J3633" s="16" t="s">
        <v>130</v>
      </c>
      <c r="N3633" s="136" t="s">
        <v>214</v>
      </c>
      <c r="O3633" s="137">
        <v>394</v>
      </c>
    </row>
    <row r="3634" spans="1:15" ht="15" customHeight="1">
      <c r="A3634" s="15" t="str">
        <f t="shared" si="71"/>
        <v>N</v>
      </c>
      <c r="B3634" s="35"/>
      <c r="C3634" s="38" t="s">
        <v>1386</v>
      </c>
      <c r="D3634" s="38" t="s">
        <v>7284</v>
      </c>
      <c r="E3634" s="38"/>
      <c r="F3634" s="38" t="s">
        <v>7285</v>
      </c>
      <c r="G3634" s="38"/>
      <c r="H3634" s="38"/>
      <c r="I3634" s="44">
        <v>7.3</v>
      </c>
      <c r="J3634" s="16" t="s">
        <v>130</v>
      </c>
      <c r="N3634" s="136" t="s">
        <v>215</v>
      </c>
      <c r="O3634" s="137">
        <v>395</v>
      </c>
    </row>
    <row r="3635" spans="1:15" ht="15" customHeight="1">
      <c r="A3635" s="15" t="str">
        <f t="shared" si="71"/>
        <v>N</v>
      </c>
      <c r="B3635" s="35"/>
      <c r="C3635" s="38" t="s">
        <v>1386</v>
      </c>
      <c r="D3635" s="38" t="s">
        <v>7286</v>
      </c>
      <c r="E3635" s="38"/>
      <c r="F3635" s="38" t="s">
        <v>7287</v>
      </c>
      <c r="G3635" s="38"/>
      <c r="H3635" s="38"/>
      <c r="I3635" s="44">
        <v>5.04</v>
      </c>
      <c r="J3635" s="16" t="s">
        <v>130</v>
      </c>
      <c r="N3635" s="136" t="s">
        <v>216</v>
      </c>
      <c r="O3635" s="137">
        <v>396</v>
      </c>
    </row>
    <row r="3636" spans="1:15" ht="15" customHeight="1">
      <c r="A3636" s="15" t="str">
        <f t="shared" si="71"/>
        <v>N</v>
      </c>
      <c r="B3636" s="35"/>
      <c r="C3636" s="38" t="s">
        <v>1386</v>
      </c>
      <c r="D3636" s="38" t="s">
        <v>7288</v>
      </c>
      <c r="E3636" s="38"/>
      <c r="F3636" s="38" t="s">
        <v>7289</v>
      </c>
      <c r="G3636" s="38"/>
      <c r="H3636" s="38"/>
      <c r="I3636" s="44">
        <v>1.69</v>
      </c>
      <c r="J3636" s="16" t="s">
        <v>130</v>
      </c>
      <c r="N3636" s="136" t="s">
        <v>217</v>
      </c>
      <c r="O3636" s="137">
        <v>397</v>
      </c>
    </row>
    <row r="3637" spans="1:15" ht="15" customHeight="1">
      <c r="A3637" s="15" t="str">
        <f t="shared" si="71"/>
        <v>N</v>
      </c>
      <c r="B3637" s="35"/>
      <c r="C3637" s="38" t="s">
        <v>1386</v>
      </c>
      <c r="D3637" s="38" t="s">
        <v>7290</v>
      </c>
      <c r="E3637" s="38"/>
      <c r="F3637" s="38" t="s">
        <v>7291</v>
      </c>
      <c r="G3637" s="38"/>
      <c r="H3637" s="38"/>
      <c r="I3637" s="44">
        <v>4.79</v>
      </c>
      <c r="J3637" s="16" t="s">
        <v>130</v>
      </c>
      <c r="N3637" s="136" t="s">
        <v>218</v>
      </c>
      <c r="O3637" s="137">
        <v>398</v>
      </c>
    </row>
    <row r="3638" spans="1:15" ht="15" customHeight="1">
      <c r="A3638" s="15" t="str">
        <f t="shared" si="71"/>
        <v>N</v>
      </c>
      <c r="B3638" s="35"/>
      <c r="C3638" s="38" t="s">
        <v>1386</v>
      </c>
      <c r="D3638" s="38" t="s">
        <v>7292</v>
      </c>
      <c r="E3638" s="38"/>
      <c r="F3638" s="38" t="s">
        <v>7293</v>
      </c>
      <c r="G3638" s="38"/>
      <c r="H3638" s="38"/>
      <c r="I3638" s="44">
        <v>3.36</v>
      </c>
      <c r="J3638" s="16" t="s">
        <v>130</v>
      </c>
      <c r="N3638" s="136" t="s">
        <v>219</v>
      </c>
      <c r="O3638" s="137">
        <v>399</v>
      </c>
    </row>
    <row r="3639" spans="1:15" ht="15" customHeight="1">
      <c r="A3639" s="15" t="str">
        <f t="shared" si="71"/>
        <v>N</v>
      </c>
      <c r="B3639" s="35"/>
      <c r="C3639" s="38" t="s">
        <v>1386</v>
      </c>
      <c r="D3639" s="38" t="s">
        <v>10905</v>
      </c>
      <c r="E3639" s="38"/>
      <c r="F3639" s="38" t="s">
        <v>10906</v>
      </c>
      <c r="G3639" s="38"/>
      <c r="H3639" s="38"/>
      <c r="I3639" s="44">
        <v>4.46</v>
      </c>
      <c r="J3639" s="16" t="s">
        <v>130</v>
      </c>
      <c r="N3639" s="136" t="s">
        <v>220</v>
      </c>
      <c r="O3639" s="137">
        <v>400</v>
      </c>
    </row>
    <row r="3640" spans="1:15" ht="15" customHeight="1">
      <c r="A3640" s="15" t="str">
        <f t="shared" si="71"/>
        <v>N</v>
      </c>
      <c r="B3640" s="35"/>
      <c r="C3640" s="38" t="s">
        <v>1386</v>
      </c>
      <c r="D3640" s="38" t="s">
        <v>7294</v>
      </c>
      <c r="E3640" s="38"/>
      <c r="F3640" s="38" t="s">
        <v>7295</v>
      </c>
      <c r="G3640" s="38"/>
      <c r="H3640" s="38"/>
      <c r="I3640" s="44">
        <v>20.260000000000002</v>
      </c>
      <c r="J3640" s="16" t="s">
        <v>130</v>
      </c>
      <c r="N3640" s="136" t="s">
        <v>221</v>
      </c>
      <c r="O3640" s="137">
        <v>401</v>
      </c>
    </row>
    <row r="3641" spans="1:15" ht="15" customHeight="1">
      <c r="A3641" s="15" t="str">
        <f t="shared" si="71"/>
        <v>N</v>
      </c>
      <c r="B3641" s="35"/>
      <c r="C3641" s="38" t="s">
        <v>1386</v>
      </c>
      <c r="D3641" s="38" t="s">
        <v>7296</v>
      </c>
      <c r="E3641" s="38"/>
      <c r="F3641" s="38" t="s">
        <v>7297</v>
      </c>
      <c r="G3641" s="38"/>
      <c r="H3641" s="38"/>
      <c r="I3641" s="44">
        <v>12.11</v>
      </c>
      <c r="J3641" s="16" t="s">
        <v>130</v>
      </c>
      <c r="N3641" s="136" t="s">
        <v>222</v>
      </c>
      <c r="O3641" s="137">
        <v>402</v>
      </c>
    </row>
    <row r="3642" spans="1:15" ht="15" customHeight="1">
      <c r="A3642" s="15" t="str">
        <f t="shared" si="71"/>
        <v>N</v>
      </c>
      <c r="B3642" s="35"/>
      <c r="C3642" s="38" t="s">
        <v>1386</v>
      </c>
      <c r="D3642" s="38" t="s">
        <v>7298</v>
      </c>
      <c r="E3642" s="38"/>
      <c r="F3642" s="38" t="s">
        <v>7299</v>
      </c>
      <c r="G3642" s="38"/>
      <c r="H3642" s="38"/>
      <c r="I3642" s="44">
        <v>3.08</v>
      </c>
      <c r="J3642" s="16" t="s">
        <v>130</v>
      </c>
      <c r="N3642" s="136" t="s">
        <v>223</v>
      </c>
      <c r="O3642" s="137">
        <v>403</v>
      </c>
    </row>
    <row r="3643" spans="1:15" ht="15" customHeight="1">
      <c r="A3643" s="15" t="str">
        <f t="shared" si="71"/>
        <v>N</v>
      </c>
      <c r="B3643" s="35"/>
      <c r="C3643" s="38" t="s">
        <v>1386</v>
      </c>
      <c r="D3643" s="38" t="s">
        <v>7300</v>
      </c>
      <c r="E3643" s="38"/>
      <c r="F3643" s="38" t="s">
        <v>7301</v>
      </c>
      <c r="G3643" s="38"/>
      <c r="H3643" s="38"/>
      <c r="I3643" s="44">
        <v>5.04</v>
      </c>
      <c r="J3643" s="16" t="s">
        <v>130</v>
      </c>
      <c r="N3643" s="136" t="s">
        <v>224</v>
      </c>
      <c r="O3643" s="137">
        <v>404</v>
      </c>
    </row>
    <row r="3644" spans="1:15" ht="15" customHeight="1">
      <c r="A3644" s="15" t="str">
        <f t="shared" si="71"/>
        <v>N</v>
      </c>
      <c r="B3644" s="35"/>
      <c r="C3644" s="38" t="s">
        <v>1386</v>
      </c>
      <c r="D3644" s="38" t="s">
        <v>7302</v>
      </c>
      <c r="E3644" s="38"/>
      <c r="F3644" s="38" t="s">
        <v>7303</v>
      </c>
      <c r="G3644" s="38"/>
      <c r="H3644" s="38"/>
      <c r="I3644" s="44">
        <v>2.09</v>
      </c>
      <c r="J3644" s="16" t="s">
        <v>130</v>
      </c>
      <c r="N3644" s="136" t="s">
        <v>221</v>
      </c>
      <c r="O3644" s="137">
        <v>405</v>
      </c>
    </row>
    <row r="3645" spans="1:15" ht="15" customHeight="1">
      <c r="A3645" s="15" t="str">
        <f t="shared" si="71"/>
        <v>N</v>
      </c>
      <c r="B3645" s="35"/>
      <c r="C3645" s="38" t="s">
        <v>1386</v>
      </c>
      <c r="D3645" s="38" t="s">
        <v>7304</v>
      </c>
      <c r="E3645" s="38"/>
      <c r="F3645" s="38" t="s">
        <v>7305</v>
      </c>
      <c r="G3645" s="38"/>
      <c r="H3645" s="38"/>
      <c r="I3645" s="44">
        <v>31.48</v>
      </c>
      <c r="J3645" s="16" t="s">
        <v>130</v>
      </c>
      <c r="N3645" s="136" t="s">
        <v>222</v>
      </c>
      <c r="O3645" s="137">
        <v>406</v>
      </c>
    </row>
    <row r="3646" spans="1:15" ht="15" customHeight="1">
      <c r="A3646" s="15" t="str">
        <f t="shared" si="71"/>
        <v>N</v>
      </c>
      <c r="B3646" s="35"/>
      <c r="C3646" s="38" t="s">
        <v>1386</v>
      </c>
      <c r="D3646" s="38" t="s">
        <v>7306</v>
      </c>
      <c r="E3646" s="38"/>
      <c r="F3646" s="38" t="s">
        <v>7307</v>
      </c>
      <c r="G3646" s="38"/>
      <c r="H3646" s="38"/>
      <c r="I3646" s="44">
        <v>57.14</v>
      </c>
      <c r="J3646" s="16" t="s">
        <v>130</v>
      </c>
      <c r="N3646" s="136" t="s">
        <v>225</v>
      </c>
      <c r="O3646" s="137">
        <v>407</v>
      </c>
    </row>
    <row r="3647" spans="1:15" ht="15" customHeight="1">
      <c r="A3647" s="15" t="str">
        <f t="shared" si="71"/>
        <v>N</v>
      </c>
      <c r="B3647" s="35"/>
      <c r="C3647" s="38" t="s">
        <v>1386</v>
      </c>
      <c r="D3647" s="38" t="s">
        <v>10907</v>
      </c>
      <c r="E3647" s="38"/>
      <c r="F3647" s="38" t="s">
        <v>10908</v>
      </c>
      <c r="G3647" s="38"/>
      <c r="H3647" s="38"/>
      <c r="I3647" s="44">
        <v>22.91</v>
      </c>
      <c r="J3647" s="16" t="s">
        <v>130</v>
      </c>
      <c r="N3647" s="136" t="s">
        <v>226</v>
      </c>
      <c r="O3647" s="137">
        <v>408</v>
      </c>
    </row>
    <row r="3648" spans="1:15" ht="15" customHeight="1">
      <c r="A3648" s="15" t="str">
        <f t="shared" si="71"/>
        <v>N</v>
      </c>
      <c r="B3648" s="35"/>
      <c r="C3648" s="38" t="s">
        <v>1386</v>
      </c>
      <c r="D3648" s="38" t="s">
        <v>10909</v>
      </c>
      <c r="E3648" s="38"/>
      <c r="F3648" s="38" t="s">
        <v>10910</v>
      </c>
      <c r="G3648" s="38"/>
      <c r="H3648" s="38"/>
      <c r="I3648" s="44">
        <v>16.82</v>
      </c>
      <c r="J3648" s="16" t="s">
        <v>130</v>
      </c>
      <c r="N3648" s="136" t="s">
        <v>227</v>
      </c>
      <c r="O3648" s="137">
        <v>409</v>
      </c>
    </row>
    <row r="3649" spans="1:15" ht="15" customHeight="1">
      <c r="A3649" s="15" t="str">
        <f t="shared" si="71"/>
        <v>N</v>
      </c>
      <c r="B3649" s="35"/>
      <c r="C3649" s="38" t="s">
        <v>1386</v>
      </c>
      <c r="D3649" s="38" t="s">
        <v>7308</v>
      </c>
      <c r="E3649" s="38"/>
      <c r="F3649" s="38" t="s">
        <v>7309</v>
      </c>
      <c r="G3649" s="38"/>
      <c r="H3649" s="38"/>
      <c r="I3649" s="44">
        <v>1.68</v>
      </c>
      <c r="J3649" s="16" t="s">
        <v>130</v>
      </c>
      <c r="N3649" s="136" t="s">
        <v>228</v>
      </c>
      <c r="O3649" s="137">
        <v>410</v>
      </c>
    </row>
    <row r="3650" spans="1:15" ht="15" customHeight="1">
      <c r="A3650" s="15" t="str">
        <f t="shared" si="71"/>
        <v>N</v>
      </c>
      <c r="B3650" s="35"/>
      <c r="C3650" s="38" t="s">
        <v>1386</v>
      </c>
      <c r="D3650" s="38" t="s">
        <v>7310</v>
      </c>
      <c r="E3650" s="38"/>
      <c r="F3650" s="38" t="s">
        <v>7311</v>
      </c>
      <c r="G3650" s="38"/>
      <c r="H3650" s="38"/>
      <c r="I3650" s="44">
        <v>8.27</v>
      </c>
      <c r="J3650" s="16" t="s">
        <v>130</v>
      </c>
      <c r="N3650" s="136" t="s">
        <v>229</v>
      </c>
      <c r="O3650" s="137">
        <v>411</v>
      </c>
    </row>
    <row r="3651" spans="1:15" ht="15" customHeight="1">
      <c r="A3651" s="15" t="str">
        <f t="shared" si="71"/>
        <v>N</v>
      </c>
      <c r="B3651" s="35"/>
      <c r="C3651" s="38" t="s">
        <v>1386</v>
      </c>
      <c r="D3651" s="38" t="s">
        <v>7312</v>
      </c>
      <c r="E3651" s="38"/>
      <c r="F3651" s="38" t="s">
        <v>7313</v>
      </c>
      <c r="G3651" s="38"/>
      <c r="H3651" s="38"/>
      <c r="I3651" s="44">
        <v>78.91</v>
      </c>
      <c r="J3651" s="16" t="s">
        <v>130</v>
      </c>
      <c r="N3651" s="136" t="s">
        <v>230</v>
      </c>
      <c r="O3651" s="137">
        <v>412</v>
      </c>
    </row>
    <row r="3652" spans="1:15" ht="15" customHeight="1">
      <c r="A3652" s="15" t="str">
        <f t="shared" si="71"/>
        <v>N</v>
      </c>
      <c r="B3652" s="35"/>
      <c r="C3652" s="38" t="s">
        <v>1386</v>
      </c>
      <c r="D3652" s="38" t="s">
        <v>7314</v>
      </c>
      <c r="E3652" s="38"/>
      <c r="F3652" s="38" t="s">
        <v>7315</v>
      </c>
      <c r="G3652" s="38"/>
      <c r="H3652" s="38"/>
      <c r="I3652" s="44">
        <v>1.38</v>
      </c>
      <c r="J3652" s="16" t="s">
        <v>130</v>
      </c>
      <c r="N3652" s="136" t="s">
        <v>231</v>
      </c>
      <c r="O3652" s="137">
        <v>413</v>
      </c>
    </row>
    <row r="3653" spans="1:15" ht="15" customHeight="1">
      <c r="A3653" s="15" t="str">
        <f t="shared" si="71"/>
        <v>N</v>
      </c>
      <c r="B3653" s="35"/>
      <c r="C3653" s="38" t="s">
        <v>1386</v>
      </c>
      <c r="D3653" s="38" t="s">
        <v>7316</v>
      </c>
      <c r="E3653" s="38"/>
      <c r="F3653" s="38" t="s">
        <v>7317</v>
      </c>
      <c r="G3653" s="38"/>
      <c r="H3653" s="38"/>
      <c r="I3653" s="44">
        <v>1.96</v>
      </c>
      <c r="J3653" s="16" t="s">
        <v>130</v>
      </c>
      <c r="N3653" s="136" t="s">
        <v>232</v>
      </c>
      <c r="O3653" s="137">
        <v>414</v>
      </c>
    </row>
    <row r="3654" spans="1:15" ht="15" customHeight="1">
      <c r="A3654" s="15" t="str">
        <f t="shared" si="71"/>
        <v>N</v>
      </c>
      <c r="B3654" s="35"/>
      <c r="C3654" s="38" t="s">
        <v>1386</v>
      </c>
      <c r="D3654" s="38" t="s">
        <v>7318</v>
      </c>
      <c r="E3654" s="38"/>
      <c r="F3654" s="38" t="s">
        <v>7319</v>
      </c>
      <c r="G3654" s="38"/>
      <c r="H3654" s="38"/>
      <c r="I3654" s="44">
        <v>17.03</v>
      </c>
      <c r="J3654" s="16" t="s">
        <v>130</v>
      </c>
      <c r="N3654" s="136" t="s">
        <v>231</v>
      </c>
      <c r="O3654" s="137">
        <v>415</v>
      </c>
    </row>
    <row r="3655" spans="1:15" ht="15" customHeight="1">
      <c r="A3655" s="15" t="str">
        <f t="shared" si="71"/>
        <v>N</v>
      </c>
      <c r="B3655" s="35"/>
      <c r="C3655" s="38" t="s">
        <v>1386</v>
      </c>
      <c r="D3655" s="38" t="s">
        <v>10911</v>
      </c>
      <c r="E3655" s="38"/>
      <c r="F3655" s="38" t="s">
        <v>10912</v>
      </c>
      <c r="G3655" s="38"/>
      <c r="H3655" s="38"/>
      <c r="I3655" s="44">
        <v>13.59</v>
      </c>
      <c r="J3655" s="16" t="s">
        <v>130</v>
      </c>
      <c r="N3655" s="136" t="s">
        <v>233</v>
      </c>
      <c r="O3655" s="137">
        <v>416</v>
      </c>
    </row>
    <row r="3656" spans="1:15" ht="15" customHeight="1">
      <c r="A3656" s="15" t="str">
        <f t="shared" si="71"/>
        <v>N</v>
      </c>
      <c r="B3656" s="35"/>
      <c r="C3656" s="38" t="s">
        <v>1386</v>
      </c>
      <c r="D3656" s="38" t="s">
        <v>7320</v>
      </c>
      <c r="E3656" s="38"/>
      <c r="F3656" s="38" t="s">
        <v>7321</v>
      </c>
      <c r="G3656" s="38"/>
      <c r="H3656" s="38"/>
      <c r="I3656" s="44">
        <v>46.22</v>
      </c>
      <c r="J3656" s="16" t="s">
        <v>130</v>
      </c>
      <c r="N3656" s="136" t="s">
        <v>231</v>
      </c>
      <c r="O3656" s="137">
        <v>417</v>
      </c>
    </row>
    <row r="3657" spans="1:15" ht="15" customHeight="1">
      <c r="A3657" s="15" t="str">
        <f t="shared" si="71"/>
        <v>N</v>
      </c>
      <c r="B3657" s="35"/>
      <c r="C3657" s="38" t="s">
        <v>1386</v>
      </c>
      <c r="D3657" s="38" t="s">
        <v>7322</v>
      </c>
      <c r="E3657" s="38"/>
      <c r="F3657" s="38" t="s">
        <v>7323</v>
      </c>
      <c r="G3657" s="38"/>
      <c r="H3657" s="38"/>
      <c r="I3657" s="44">
        <v>6.36</v>
      </c>
      <c r="J3657" s="16" t="s">
        <v>130</v>
      </c>
      <c r="N3657" s="136" t="s">
        <v>234</v>
      </c>
      <c r="O3657" s="137">
        <v>418</v>
      </c>
    </row>
    <row r="3658" spans="1:15" ht="15" customHeight="1">
      <c r="A3658" s="15" t="str">
        <f t="shared" si="71"/>
        <v>N</v>
      </c>
      <c r="B3658" s="35"/>
      <c r="C3658" s="38" t="s">
        <v>1386</v>
      </c>
      <c r="D3658" s="38" t="s">
        <v>7324</v>
      </c>
      <c r="E3658" s="38"/>
      <c r="F3658" s="38" t="s">
        <v>7325</v>
      </c>
      <c r="G3658" s="38"/>
      <c r="H3658" s="38"/>
      <c r="I3658" s="44">
        <v>9.7100000000000009</v>
      </c>
      <c r="J3658" s="16" t="s">
        <v>130</v>
      </c>
      <c r="N3658" s="136" t="s">
        <v>235</v>
      </c>
      <c r="O3658" s="137">
        <v>419</v>
      </c>
    </row>
    <row r="3659" spans="1:15" ht="15" customHeight="1">
      <c r="A3659" s="15" t="str">
        <f t="shared" si="71"/>
        <v>N</v>
      </c>
      <c r="B3659" s="35"/>
      <c r="C3659" s="38" t="s">
        <v>1386</v>
      </c>
      <c r="D3659" s="38" t="s">
        <v>7326</v>
      </c>
      <c r="E3659" s="38"/>
      <c r="F3659" s="38" t="s">
        <v>7327</v>
      </c>
      <c r="G3659" s="38"/>
      <c r="H3659" s="38"/>
      <c r="I3659" s="44">
        <v>11.96</v>
      </c>
      <c r="J3659" s="16" t="s">
        <v>130</v>
      </c>
      <c r="N3659" s="136" t="s">
        <v>236</v>
      </c>
      <c r="O3659" s="137">
        <v>420</v>
      </c>
    </row>
    <row r="3660" spans="1:15" ht="15" customHeight="1">
      <c r="A3660" s="15" t="str">
        <f t="shared" si="71"/>
        <v>N</v>
      </c>
      <c r="B3660" s="35"/>
      <c r="C3660" s="38" t="s">
        <v>1386</v>
      </c>
      <c r="D3660" s="38" t="s">
        <v>7328</v>
      </c>
      <c r="E3660" s="38"/>
      <c r="F3660" s="38" t="s">
        <v>7329</v>
      </c>
      <c r="G3660" s="38"/>
      <c r="H3660" s="38"/>
      <c r="I3660" s="44">
        <v>7.83</v>
      </c>
      <c r="J3660" s="16" t="s">
        <v>130</v>
      </c>
      <c r="N3660" s="136" t="s">
        <v>237</v>
      </c>
      <c r="O3660" s="137">
        <v>421</v>
      </c>
    </row>
    <row r="3661" spans="1:15" ht="15" customHeight="1">
      <c r="A3661" s="15" t="str">
        <f t="shared" si="71"/>
        <v>N</v>
      </c>
      <c r="B3661" s="35"/>
      <c r="C3661" s="38" t="s">
        <v>1386</v>
      </c>
      <c r="D3661" s="38" t="s">
        <v>10913</v>
      </c>
      <c r="E3661" s="38"/>
      <c r="F3661" s="38" t="s">
        <v>10914</v>
      </c>
      <c r="G3661" s="38"/>
      <c r="H3661" s="38"/>
      <c r="I3661" s="44">
        <v>2.4300000000000002</v>
      </c>
      <c r="J3661" s="16" t="s">
        <v>130</v>
      </c>
      <c r="N3661" s="138" t="s">
        <v>585</v>
      </c>
      <c r="O3661" s="137">
        <v>422</v>
      </c>
    </row>
    <row r="3662" spans="1:15" ht="15" customHeight="1">
      <c r="A3662" s="15" t="str">
        <f t="shared" si="71"/>
        <v>N</v>
      </c>
      <c r="B3662" s="35"/>
      <c r="C3662" s="38" t="s">
        <v>1386</v>
      </c>
      <c r="D3662" s="38" t="s">
        <v>7330</v>
      </c>
      <c r="E3662" s="38"/>
      <c r="F3662" s="38" t="s">
        <v>7331</v>
      </c>
      <c r="G3662" s="38"/>
      <c r="H3662" s="38"/>
      <c r="I3662" s="44">
        <v>1.8</v>
      </c>
      <c r="J3662" s="16" t="s">
        <v>130</v>
      </c>
      <c r="N3662" s="136" t="s">
        <v>238</v>
      </c>
      <c r="O3662" s="137">
        <v>423</v>
      </c>
    </row>
    <row r="3663" spans="1:15" ht="15" customHeight="1">
      <c r="A3663" s="15" t="str">
        <f t="shared" si="71"/>
        <v>N</v>
      </c>
      <c r="B3663" s="35"/>
      <c r="C3663" s="38" t="s">
        <v>1386</v>
      </c>
      <c r="D3663" s="38" t="s">
        <v>10915</v>
      </c>
      <c r="E3663" s="38"/>
      <c r="F3663" s="38" t="s">
        <v>10916</v>
      </c>
      <c r="G3663" s="38"/>
      <c r="H3663" s="38"/>
      <c r="I3663" s="44">
        <v>6.05</v>
      </c>
      <c r="J3663" s="16" t="s">
        <v>130</v>
      </c>
      <c r="N3663" s="136" t="s">
        <v>239</v>
      </c>
      <c r="O3663" s="137">
        <v>424</v>
      </c>
    </row>
    <row r="3664" spans="1:15" ht="15" customHeight="1">
      <c r="A3664" s="15" t="str">
        <f t="shared" si="71"/>
        <v>N</v>
      </c>
      <c r="B3664" s="35"/>
      <c r="C3664" s="38" t="s">
        <v>1386</v>
      </c>
      <c r="D3664" s="38" t="s">
        <v>7332</v>
      </c>
      <c r="E3664" s="38"/>
      <c r="F3664" s="38" t="s">
        <v>7333</v>
      </c>
      <c r="G3664" s="38"/>
      <c r="H3664" s="38"/>
      <c r="I3664" s="44">
        <v>34.590000000000003</v>
      </c>
      <c r="J3664" s="16" t="s">
        <v>130</v>
      </c>
      <c r="N3664" s="138" t="s">
        <v>586</v>
      </c>
      <c r="O3664" s="139">
        <v>425</v>
      </c>
    </row>
    <row r="3665" spans="1:15" ht="15" customHeight="1">
      <c r="A3665" s="15" t="str">
        <f t="shared" si="71"/>
        <v>N</v>
      </c>
      <c r="B3665" s="35"/>
      <c r="C3665" s="38" t="s">
        <v>1386</v>
      </c>
      <c r="D3665" s="38" t="s">
        <v>7334</v>
      </c>
      <c r="E3665" s="38"/>
      <c r="F3665" s="38" t="s">
        <v>7335</v>
      </c>
      <c r="G3665" s="38"/>
      <c r="H3665" s="38"/>
      <c r="I3665" s="44">
        <v>8.48</v>
      </c>
      <c r="J3665" s="16" t="s">
        <v>130</v>
      </c>
      <c r="N3665" s="136" t="s">
        <v>240</v>
      </c>
      <c r="O3665" s="137">
        <v>426</v>
      </c>
    </row>
    <row r="3666" spans="1:15" ht="15" customHeight="1">
      <c r="A3666" s="15" t="str">
        <f t="shared" si="71"/>
        <v>N</v>
      </c>
      <c r="B3666" s="35"/>
      <c r="C3666" s="38" t="s">
        <v>1386</v>
      </c>
      <c r="D3666" s="38" t="s">
        <v>7336</v>
      </c>
      <c r="E3666" s="38"/>
      <c r="F3666" s="38" t="s">
        <v>7337</v>
      </c>
      <c r="G3666" s="38"/>
      <c r="H3666" s="38"/>
      <c r="I3666" s="44">
        <v>3.88</v>
      </c>
      <c r="J3666" s="16" t="s">
        <v>130</v>
      </c>
      <c r="N3666" s="136" t="s">
        <v>241</v>
      </c>
      <c r="O3666" s="137">
        <v>427</v>
      </c>
    </row>
    <row r="3667" spans="1:15" ht="15" customHeight="1">
      <c r="A3667" s="15" t="str">
        <f t="shared" si="71"/>
        <v>N</v>
      </c>
      <c r="B3667" s="35"/>
      <c r="C3667" s="38" t="s">
        <v>1386</v>
      </c>
      <c r="D3667" s="38" t="s">
        <v>7338</v>
      </c>
      <c r="E3667" s="38"/>
      <c r="F3667" s="38" t="s">
        <v>7339</v>
      </c>
      <c r="G3667" s="38"/>
      <c r="H3667" s="38"/>
      <c r="I3667" s="44">
        <v>150.55000000000001</v>
      </c>
      <c r="J3667" s="16" t="s">
        <v>130</v>
      </c>
      <c r="N3667" s="138" t="s">
        <v>587</v>
      </c>
      <c r="O3667" s="137">
        <v>428</v>
      </c>
    </row>
    <row r="3668" spans="1:15" ht="15" customHeight="1">
      <c r="A3668" s="15" t="str">
        <f t="shared" si="71"/>
        <v>N</v>
      </c>
      <c r="B3668" s="35"/>
      <c r="C3668" s="38" t="s">
        <v>1386</v>
      </c>
      <c r="D3668" s="38" t="s">
        <v>7340</v>
      </c>
      <c r="E3668" s="38"/>
      <c r="F3668" s="38" t="s">
        <v>7341</v>
      </c>
      <c r="G3668" s="38"/>
      <c r="H3668" s="38"/>
      <c r="I3668" s="44">
        <v>3.44</v>
      </c>
      <c r="J3668" s="16" t="s">
        <v>130</v>
      </c>
      <c r="N3668" s="136" t="s">
        <v>242</v>
      </c>
      <c r="O3668" s="137">
        <v>429</v>
      </c>
    </row>
    <row r="3669" spans="1:15" ht="15" customHeight="1">
      <c r="A3669" s="15" t="str">
        <f t="shared" si="71"/>
        <v>N</v>
      </c>
      <c r="B3669" s="35"/>
      <c r="C3669" s="38" t="s">
        <v>1386</v>
      </c>
      <c r="D3669" s="38" t="s">
        <v>7342</v>
      </c>
      <c r="E3669" s="38"/>
      <c r="F3669" s="38" t="s">
        <v>7343</v>
      </c>
      <c r="G3669" s="38"/>
      <c r="H3669" s="38"/>
      <c r="I3669" s="44">
        <v>5.04</v>
      </c>
      <c r="J3669" s="16" t="s">
        <v>130</v>
      </c>
      <c r="N3669" s="136" t="s">
        <v>243</v>
      </c>
      <c r="O3669" s="137">
        <v>430</v>
      </c>
    </row>
    <row r="3670" spans="1:15" ht="15" customHeight="1">
      <c r="A3670" s="15" t="str">
        <f t="shared" si="71"/>
        <v>N</v>
      </c>
      <c r="B3670" s="35"/>
      <c r="C3670" s="38" t="s">
        <v>1386</v>
      </c>
      <c r="D3670" s="38" t="s">
        <v>7344</v>
      </c>
      <c r="E3670" s="38"/>
      <c r="F3670" s="38" t="s">
        <v>7345</v>
      </c>
      <c r="G3670" s="38"/>
      <c r="H3670" s="38"/>
      <c r="I3670" s="44">
        <v>6.3</v>
      </c>
      <c r="J3670" s="16" t="s">
        <v>130</v>
      </c>
      <c r="N3670" s="138" t="s">
        <v>588</v>
      </c>
      <c r="O3670" s="137">
        <v>431</v>
      </c>
    </row>
    <row r="3671" spans="1:15" ht="15" customHeight="1">
      <c r="A3671" s="15" t="str">
        <f t="shared" si="71"/>
        <v>N</v>
      </c>
      <c r="B3671" s="35"/>
      <c r="C3671" s="38" t="s">
        <v>1386</v>
      </c>
      <c r="D3671" s="38" t="s">
        <v>7346</v>
      </c>
      <c r="E3671" s="38"/>
      <c r="F3671" s="38" t="s">
        <v>7347</v>
      </c>
      <c r="G3671" s="38"/>
      <c r="H3671" s="38"/>
      <c r="I3671" s="44">
        <v>4.03</v>
      </c>
      <c r="J3671" s="16" t="s">
        <v>130</v>
      </c>
      <c r="N3671" s="136" t="s">
        <v>244</v>
      </c>
      <c r="O3671" s="137">
        <v>432</v>
      </c>
    </row>
    <row r="3672" spans="1:15" ht="15" customHeight="1">
      <c r="A3672" s="15" t="str">
        <f t="shared" si="71"/>
        <v>N</v>
      </c>
      <c r="B3672" s="35"/>
      <c r="C3672" s="38" t="s">
        <v>1386</v>
      </c>
      <c r="D3672" s="38" t="s">
        <v>7348</v>
      </c>
      <c r="E3672" s="38"/>
      <c r="F3672" s="38" t="s">
        <v>7349</v>
      </c>
      <c r="G3672" s="38"/>
      <c r="H3672" s="38"/>
      <c r="I3672" s="44">
        <v>1.68</v>
      </c>
      <c r="J3672" s="16" t="s">
        <v>130</v>
      </c>
      <c r="N3672" s="136" t="s">
        <v>245</v>
      </c>
      <c r="O3672" s="137">
        <v>433</v>
      </c>
    </row>
    <row r="3673" spans="1:15" ht="15" customHeight="1">
      <c r="A3673" s="15" t="str">
        <f t="shared" si="71"/>
        <v>N</v>
      </c>
      <c r="B3673" s="35"/>
      <c r="C3673" s="38" t="s">
        <v>1386</v>
      </c>
      <c r="D3673" s="38" t="s">
        <v>7350</v>
      </c>
      <c r="E3673" s="38"/>
      <c r="F3673" s="38" t="s">
        <v>7351</v>
      </c>
      <c r="G3673" s="38"/>
      <c r="H3673" s="38"/>
      <c r="I3673" s="44">
        <v>5.1100000000000003</v>
      </c>
      <c r="J3673" s="16" t="s">
        <v>130</v>
      </c>
      <c r="N3673" s="136" t="s">
        <v>246</v>
      </c>
      <c r="O3673" s="137">
        <v>434</v>
      </c>
    </row>
    <row r="3674" spans="1:15" ht="15" customHeight="1">
      <c r="A3674" s="15" t="str">
        <f t="shared" si="71"/>
        <v>N</v>
      </c>
      <c r="B3674" s="35"/>
      <c r="C3674" s="38" t="s">
        <v>1386</v>
      </c>
      <c r="D3674" s="38" t="s">
        <v>10917</v>
      </c>
      <c r="E3674" s="38"/>
      <c r="F3674" s="38" t="s">
        <v>10918</v>
      </c>
      <c r="G3674" s="38"/>
      <c r="H3674" s="38"/>
      <c r="I3674" s="44">
        <v>5.82</v>
      </c>
      <c r="J3674" s="16" t="s">
        <v>130</v>
      </c>
      <c r="N3674" s="136" t="s">
        <v>247</v>
      </c>
      <c r="O3674" s="137">
        <v>435</v>
      </c>
    </row>
    <row r="3675" spans="1:15" ht="15" customHeight="1">
      <c r="A3675" s="15" t="str">
        <f t="shared" si="71"/>
        <v>N</v>
      </c>
      <c r="B3675" s="35"/>
      <c r="C3675" s="38" t="s">
        <v>1386</v>
      </c>
      <c r="D3675" s="38" t="s">
        <v>7352</v>
      </c>
      <c r="E3675" s="38"/>
      <c r="F3675" s="38" t="s">
        <v>7353</v>
      </c>
      <c r="G3675" s="38"/>
      <c r="H3675" s="38"/>
      <c r="I3675" s="44">
        <v>5.71</v>
      </c>
      <c r="J3675" s="16" t="s">
        <v>130</v>
      </c>
      <c r="N3675" s="136" t="s">
        <v>248</v>
      </c>
      <c r="O3675" s="137">
        <v>436</v>
      </c>
    </row>
    <row r="3676" spans="1:15" ht="15" customHeight="1">
      <c r="A3676" s="15" t="str">
        <f t="shared" ref="A3676:A3739" si="72">IFERROR((VLOOKUP(J3676,N:O,2,0)),0)</f>
        <v>N</v>
      </c>
      <c r="B3676" s="35"/>
      <c r="C3676" s="38" t="s">
        <v>1386</v>
      </c>
      <c r="D3676" s="38" t="s">
        <v>7354</v>
      </c>
      <c r="E3676" s="38"/>
      <c r="F3676" s="38" t="s">
        <v>7355</v>
      </c>
      <c r="G3676" s="38"/>
      <c r="H3676" s="38"/>
      <c r="I3676" s="44">
        <v>19.600000000000001</v>
      </c>
      <c r="J3676" s="16" t="s">
        <v>130</v>
      </c>
      <c r="N3676" s="136" t="s">
        <v>249</v>
      </c>
      <c r="O3676" s="137">
        <v>437</v>
      </c>
    </row>
    <row r="3677" spans="1:15" ht="15" customHeight="1">
      <c r="A3677" s="15" t="str">
        <f t="shared" si="72"/>
        <v>N</v>
      </c>
      <c r="B3677" s="35"/>
      <c r="C3677" s="38" t="s">
        <v>1386</v>
      </c>
      <c r="D3677" s="38" t="s">
        <v>7356</v>
      </c>
      <c r="E3677" s="38"/>
      <c r="F3677" s="38" t="s">
        <v>7357</v>
      </c>
      <c r="G3677" s="38"/>
      <c r="H3677" s="38"/>
      <c r="I3677" s="44">
        <v>14.23</v>
      </c>
      <c r="J3677" s="16" t="s">
        <v>130</v>
      </c>
      <c r="N3677" s="136" t="s">
        <v>250</v>
      </c>
      <c r="O3677" s="137">
        <v>438</v>
      </c>
    </row>
    <row r="3678" spans="1:15" ht="15" customHeight="1">
      <c r="A3678" s="15" t="str">
        <f t="shared" si="72"/>
        <v>N</v>
      </c>
      <c r="B3678" s="35"/>
      <c r="C3678" s="38" t="s">
        <v>1386</v>
      </c>
      <c r="D3678" s="38" t="s">
        <v>7358</v>
      </c>
      <c r="E3678" s="38"/>
      <c r="F3678" s="38" t="s">
        <v>7359</v>
      </c>
      <c r="G3678" s="38"/>
      <c r="H3678" s="38"/>
      <c r="I3678" s="44">
        <v>17.829999999999998</v>
      </c>
      <c r="J3678" s="16" t="s">
        <v>130</v>
      </c>
      <c r="N3678" s="136" t="s">
        <v>251</v>
      </c>
      <c r="O3678" s="137">
        <v>439</v>
      </c>
    </row>
    <row r="3679" spans="1:15" ht="15" customHeight="1">
      <c r="A3679" s="15" t="str">
        <f t="shared" si="72"/>
        <v>N</v>
      </c>
      <c r="B3679" s="35"/>
      <c r="C3679" s="38" t="s">
        <v>1386</v>
      </c>
      <c r="D3679" s="38" t="s">
        <v>7360</v>
      </c>
      <c r="E3679" s="38"/>
      <c r="F3679" s="38" t="s">
        <v>7361</v>
      </c>
      <c r="G3679" s="38"/>
      <c r="H3679" s="38"/>
      <c r="I3679" s="44">
        <v>5.98</v>
      </c>
      <c r="J3679" s="16" t="s">
        <v>130</v>
      </c>
      <c r="N3679" s="136" t="s">
        <v>252</v>
      </c>
      <c r="O3679" s="137">
        <v>440</v>
      </c>
    </row>
    <row r="3680" spans="1:15" ht="15" customHeight="1">
      <c r="A3680" s="15" t="str">
        <f t="shared" si="72"/>
        <v>N</v>
      </c>
      <c r="B3680" s="35"/>
      <c r="C3680" s="38" t="s">
        <v>1386</v>
      </c>
      <c r="D3680" s="38" t="s">
        <v>7362</v>
      </c>
      <c r="E3680" s="38"/>
      <c r="F3680" s="38" t="s">
        <v>7363</v>
      </c>
      <c r="G3680" s="38"/>
      <c r="H3680" s="38"/>
      <c r="I3680" s="44">
        <v>5.04</v>
      </c>
      <c r="J3680" s="16" t="s">
        <v>130</v>
      </c>
      <c r="N3680" s="136" t="s">
        <v>253</v>
      </c>
      <c r="O3680" s="137">
        <v>441</v>
      </c>
    </row>
    <row r="3681" spans="1:15" ht="15" customHeight="1">
      <c r="A3681" s="15" t="str">
        <f t="shared" si="72"/>
        <v>N</v>
      </c>
      <c r="B3681" s="35"/>
      <c r="C3681" s="38" t="s">
        <v>1386</v>
      </c>
      <c r="D3681" s="38" t="s">
        <v>7364</v>
      </c>
      <c r="E3681" s="38"/>
      <c r="F3681" s="38" t="s">
        <v>7365</v>
      </c>
      <c r="G3681" s="38"/>
      <c r="H3681" s="38"/>
      <c r="I3681" s="44">
        <v>3.37</v>
      </c>
      <c r="J3681" s="16" t="s">
        <v>130</v>
      </c>
      <c r="N3681" s="136" t="s">
        <v>254</v>
      </c>
      <c r="O3681" s="137">
        <v>442</v>
      </c>
    </row>
    <row r="3682" spans="1:15" ht="15" customHeight="1">
      <c r="A3682" s="15" t="str">
        <f t="shared" si="72"/>
        <v>N</v>
      </c>
      <c r="B3682" s="35"/>
      <c r="C3682" s="38" t="s">
        <v>1386</v>
      </c>
      <c r="D3682" s="38" t="s">
        <v>7366</v>
      </c>
      <c r="E3682" s="38"/>
      <c r="F3682" s="38" t="s">
        <v>7367</v>
      </c>
      <c r="G3682" s="38"/>
      <c r="H3682" s="38"/>
      <c r="I3682" s="44">
        <v>5.2</v>
      </c>
      <c r="J3682" s="16" t="s">
        <v>130</v>
      </c>
      <c r="N3682" s="136" t="s">
        <v>255</v>
      </c>
      <c r="O3682" s="137">
        <v>443</v>
      </c>
    </row>
    <row r="3683" spans="1:15" ht="15" customHeight="1">
      <c r="A3683" s="15" t="str">
        <f t="shared" si="72"/>
        <v>N</v>
      </c>
      <c r="B3683" s="35"/>
      <c r="C3683" s="38" t="s">
        <v>1386</v>
      </c>
      <c r="D3683" s="38" t="s">
        <v>7368</v>
      </c>
      <c r="E3683" s="38"/>
      <c r="F3683" s="38" t="s">
        <v>7369</v>
      </c>
      <c r="G3683" s="38"/>
      <c r="H3683" s="38"/>
      <c r="I3683" s="44">
        <v>61.98</v>
      </c>
      <c r="J3683" s="16" t="s">
        <v>130</v>
      </c>
      <c r="N3683" s="136" t="s">
        <v>211</v>
      </c>
      <c r="O3683" s="137">
        <v>444</v>
      </c>
    </row>
    <row r="3684" spans="1:15" ht="15" customHeight="1">
      <c r="A3684" s="15" t="str">
        <f t="shared" si="72"/>
        <v>N</v>
      </c>
      <c r="B3684" s="35"/>
      <c r="C3684" s="38" t="s">
        <v>1386</v>
      </c>
      <c r="D3684" s="38" t="s">
        <v>7370</v>
      </c>
      <c r="E3684" s="38"/>
      <c r="F3684" s="38" t="s">
        <v>7371</v>
      </c>
      <c r="G3684" s="38"/>
      <c r="H3684" s="38"/>
      <c r="I3684" s="44">
        <v>44.37</v>
      </c>
      <c r="J3684" s="16" t="s">
        <v>130</v>
      </c>
      <c r="N3684" s="136" t="s">
        <v>256</v>
      </c>
      <c r="O3684" s="137">
        <v>445</v>
      </c>
    </row>
    <row r="3685" spans="1:15" ht="15" customHeight="1">
      <c r="A3685" s="15" t="str">
        <f t="shared" si="72"/>
        <v>N</v>
      </c>
      <c r="B3685" s="35"/>
      <c r="C3685" s="38" t="s">
        <v>1386</v>
      </c>
      <c r="D3685" s="38" t="s">
        <v>10919</v>
      </c>
      <c r="E3685" s="38"/>
      <c r="F3685" s="38" t="s">
        <v>10920</v>
      </c>
      <c r="G3685" s="38"/>
      <c r="H3685" s="38"/>
      <c r="I3685" s="44">
        <v>4.24</v>
      </c>
      <c r="J3685" s="16" t="s">
        <v>130</v>
      </c>
      <c r="N3685" s="136" t="s">
        <v>257</v>
      </c>
      <c r="O3685" s="137">
        <v>511</v>
      </c>
    </row>
    <row r="3686" spans="1:15" ht="15" customHeight="1">
      <c r="A3686" s="15" t="str">
        <f t="shared" si="72"/>
        <v>N</v>
      </c>
      <c r="B3686" s="35"/>
      <c r="C3686" s="38" t="s">
        <v>1386</v>
      </c>
      <c r="D3686" s="38" t="s">
        <v>7372</v>
      </c>
      <c r="E3686" s="38"/>
      <c r="F3686" s="38" t="s">
        <v>7373</v>
      </c>
      <c r="G3686" s="38"/>
      <c r="H3686" s="38"/>
      <c r="I3686" s="44">
        <v>3.25</v>
      </c>
      <c r="J3686" s="16" t="s">
        <v>130</v>
      </c>
      <c r="N3686" s="136" t="s">
        <v>258</v>
      </c>
      <c r="O3686" s="137">
        <v>512</v>
      </c>
    </row>
    <row r="3687" spans="1:15" ht="15" customHeight="1">
      <c r="A3687" s="15" t="str">
        <f t="shared" si="72"/>
        <v>N</v>
      </c>
      <c r="B3687" s="35"/>
      <c r="C3687" s="38" t="s">
        <v>1386</v>
      </c>
      <c r="D3687" s="38" t="s">
        <v>7374</v>
      </c>
      <c r="E3687" s="38"/>
      <c r="F3687" s="38" t="s">
        <v>7375</v>
      </c>
      <c r="G3687" s="38"/>
      <c r="H3687" s="38"/>
      <c r="I3687" s="44">
        <v>7.01</v>
      </c>
      <c r="J3687" s="16" t="s">
        <v>130</v>
      </c>
      <c r="N3687" s="136" t="s">
        <v>259</v>
      </c>
      <c r="O3687" s="137">
        <v>513</v>
      </c>
    </row>
    <row r="3688" spans="1:15" ht="15" customHeight="1">
      <c r="A3688" s="15" t="str">
        <f t="shared" si="72"/>
        <v>N</v>
      </c>
      <c r="B3688" s="35"/>
      <c r="C3688" s="38" t="s">
        <v>1386</v>
      </c>
      <c r="D3688" s="38" t="s">
        <v>7376</v>
      </c>
      <c r="E3688" s="38"/>
      <c r="F3688" s="38" t="s">
        <v>7377</v>
      </c>
      <c r="G3688" s="38"/>
      <c r="H3688" s="38"/>
      <c r="I3688" s="44">
        <v>5.04</v>
      </c>
      <c r="J3688" s="16" t="s">
        <v>130</v>
      </c>
      <c r="N3688" s="136" t="s">
        <v>260</v>
      </c>
      <c r="O3688" s="137">
        <v>514</v>
      </c>
    </row>
    <row r="3689" spans="1:15" ht="15" customHeight="1">
      <c r="A3689" s="15" t="str">
        <f t="shared" si="72"/>
        <v>N</v>
      </c>
      <c r="B3689" s="35"/>
      <c r="C3689" s="38" t="s">
        <v>1386</v>
      </c>
      <c r="D3689" s="38" t="s">
        <v>7378</v>
      </c>
      <c r="E3689" s="38"/>
      <c r="F3689" s="38" t="s">
        <v>7379</v>
      </c>
      <c r="G3689" s="38"/>
      <c r="H3689" s="38"/>
      <c r="I3689" s="44">
        <v>26.78</v>
      </c>
      <c r="J3689" s="16" t="s">
        <v>130</v>
      </c>
      <c r="N3689" s="136" t="s">
        <v>261</v>
      </c>
      <c r="O3689" s="137">
        <v>515</v>
      </c>
    </row>
    <row r="3690" spans="1:15" ht="15" customHeight="1">
      <c r="A3690" s="15" t="str">
        <f t="shared" si="72"/>
        <v>N</v>
      </c>
      <c r="B3690" s="35"/>
      <c r="C3690" s="38" t="s">
        <v>1386</v>
      </c>
      <c r="D3690" s="38" t="s">
        <v>10921</v>
      </c>
      <c r="E3690" s="38"/>
      <c r="F3690" s="38" t="s">
        <v>10922</v>
      </c>
      <c r="G3690" s="38"/>
      <c r="H3690" s="38"/>
      <c r="I3690" s="44">
        <v>5.51</v>
      </c>
      <c r="J3690" s="16" t="s">
        <v>130</v>
      </c>
      <c r="N3690" s="136" t="s">
        <v>262</v>
      </c>
      <c r="O3690" s="137">
        <v>516</v>
      </c>
    </row>
    <row r="3691" spans="1:15" ht="15" customHeight="1">
      <c r="A3691" s="15" t="str">
        <f t="shared" si="72"/>
        <v>N</v>
      </c>
      <c r="B3691" s="35"/>
      <c r="C3691" s="38" t="s">
        <v>1386</v>
      </c>
      <c r="D3691" s="38" t="s">
        <v>7380</v>
      </c>
      <c r="E3691" s="38"/>
      <c r="F3691" s="38" t="s">
        <v>7381</v>
      </c>
      <c r="G3691" s="38"/>
      <c r="H3691" s="38"/>
      <c r="I3691" s="44">
        <v>1.51</v>
      </c>
      <c r="J3691" s="16" t="s">
        <v>130</v>
      </c>
      <c r="N3691" s="136" t="s">
        <v>263</v>
      </c>
      <c r="O3691" s="137">
        <v>517</v>
      </c>
    </row>
    <row r="3692" spans="1:15" ht="15" customHeight="1">
      <c r="A3692" s="15" t="str">
        <f t="shared" si="72"/>
        <v>N</v>
      </c>
      <c r="B3692" s="35"/>
      <c r="C3692" s="38" t="s">
        <v>1386</v>
      </c>
      <c r="D3692" s="38" t="s">
        <v>7382</v>
      </c>
      <c r="E3692" s="38"/>
      <c r="F3692" s="38" t="s">
        <v>7383</v>
      </c>
      <c r="G3692" s="38"/>
      <c r="H3692" s="38"/>
      <c r="I3692" s="44">
        <v>109.82</v>
      </c>
      <c r="J3692" s="16" t="s">
        <v>130</v>
      </c>
      <c r="N3692" s="136" t="s">
        <v>264</v>
      </c>
      <c r="O3692" s="137">
        <v>518</v>
      </c>
    </row>
    <row r="3693" spans="1:15" ht="15" customHeight="1">
      <c r="A3693" s="15" t="str">
        <f t="shared" si="72"/>
        <v>N</v>
      </c>
      <c r="B3693" s="35"/>
      <c r="C3693" s="38" t="s">
        <v>1386</v>
      </c>
      <c r="D3693" s="38" t="s">
        <v>7384</v>
      </c>
      <c r="E3693" s="38"/>
      <c r="F3693" s="38" t="s">
        <v>7385</v>
      </c>
      <c r="G3693" s="38"/>
      <c r="H3693" s="38"/>
      <c r="I3693" s="44">
        <v>160.38</v>
      </c>
      <c r="J3693" s="16" t="s">
        <v>130</v>
      </c>
      <c r="N3693" s="136" t="s">
        <v>265</v>
      </c>
      <c r="O3693" s="137">
        <v>519</v>
      </c>
    </row>
    <row r="3694" spans="1:15" ht="15" customHeight="1">
      <c r="A3694" s="15" t="str">
        <f t="shared" si="72"/>
        <v>N</v>
      </c>
      <c r="B3694" s="35"/>
      <c r="C3694" s="38" t="s">
        <v>1386</v>
      </c>
      <c r="D3694" s="38" t="s">
        <v>10923</v>
      </c>
      <c r="E3694" s="38"/>
      <c r="F3694" s="38" t="s">
        <v>10924</v>
      </c>
      <c r="G3694" s="38"/>
      <c r="H3694" s="38"/>
      <c r="I3694" s="44">
        <v>4.33</v>
      </c>
      <c r="J3694" s="16" t="s">
        <v>130</v>
      </c>
      <c r="N3694" s="136" t="s">
        <v>266</v>
      </c>
      <c r="O3694" s="137">
        <v>520</v>
      </c>
    </row>
    <row r="3695" spans="1:15" ht="15" customHeight="1">
      <c r="A3695" s="15" t="str">
        <f t="shared" si="72"/>
        <v>N</v>
      </c>
      <c r="B3695" s="35"/>
      <c r="C3695" s="38" t="s">
        <v>1386</v>
      </c>
      <c r="D3695" s="38" t="s">
        <v>7386</v>
      </c>
      <c r="E3695" s="38"/>
      <c r="F3695" s="38" t="s">
        <v>7387</v>
      </c>
      <c r="G3695" s="38"/>
      <c r="H3695" s="38"/>
      <c r="I3695" s="44">
        <v>1.92</v>
      </c>
      <c r="J3695" s="16" t="s">
        <v>130</v>
      </c>
      <c r="N3695" s="136" t="s">
        <v>267</v>
      </c>
      <c r="O3695" s="137">
        <v>521</v>
      </c>
    </row>
    <row r="3696" spans="1:15" ht="15" customHeight="1">
      <c r="A3696" s="15" t="str">
        <f t="shared" si="72"/>
        <v>N</v>
      </c>
      <c r="B3696" s="35"/>
      <c r="C3696" s="38" t="s">
        <v>1386</v>
      </c>
      <c r="D3696" s="38" t="s">
        <v>7388</v>
      </c>
      <c r="E3696" s="38"/>
      <c r="F3696" s="38" t="s">
        <v>7389</v>
      </c>
      <c r="G3696" s="38"/>
      <c r="H3696" s="38"/>
      <c r="I3696" s="44">
        <v>0.65</v>
      </c>
      <c r="J3696" s="16" t="s">
        <v>130</v>
      </c>
      <c r="N3696" s="136" t="s">
        <v>268</v>
      </c>
      <c r="O3696" s="137">
        <v>522</v>
      </c>
    </row>
    <row r="3697" spans="1:15" ht="15" customHeight="1">
      <c r="A3697" s="15" t="str">
        <f t="shared" si="72"/>
        <v>N</v>
      </c>
      <c r="B3697" s="35"/>
      <c r="C3697" s="38" t="s">
        <v>1386</v>
      </c>
      <c r="D3697" s="38" t="s">
        <v>10925</v>
      </c>
      <c r="E3697" s="38"/>
      <c r="F3697" s="38" t="s">
        <v>10926</v>
      </c>
      <c r="G3697" s="38"/>
      <c r="H3697" s="38"/>
      <c r="I3697" s="44">
        <v>38.369999999999997</v>
      </c>
      <c r="J3697" s="16" t="s">
        <v>130</v>
      </c>
      <c r="N3697" s="136" t="s">
        <v>269</v>
      </c>
      <c r="O3697" s="137">
        <v>523</v>
      </c>
    </row>
    <row r="3698" spans="1:15" ht="15" customHeight="1">
      <c r="A3698" s="15" t="str">
        <f t="shared" si="72"/>
        <v>N</v>
      </c>
      <c r="B3698" s="35"/>
      <c r="C3698" s="38" t="s">
        <v>1386</v>
      </c>
      <c r="D3698" s="38" t="s">
        <v>7390</v>
      </c>
      <c r="E3698" s="38"/>
      <c r="F3698" s="38" t="s">
        <v>7391</v>
      </c>
      <c r="G3698" s="38"/>
      <c r="H3698" s="38"/>
      <c r="I3698" s="44">
        <v>5.04</v>
      </c>
      <c r="J3698" s="16" t="s">
        <v>130</v>
      </c>
      <c r="N3698" s="136" t="s">
        <v>270</v>
      </c>
      <c r="O3698" s="137">
        <v>524</v>
      </c>
    </row>
    <row r="3699" spans="1:15" ht="15" customHeight="1">
      <c r="A3699" s="15" t="str">
        <f t="shared" si="72"/>
        <v>N</v>
      </c>
      <c r="B3699" s="35"/>
      <c r="C3699" s="38" t="s">
        <v>1386</v>
      </c>
      <c r="D3699" s="38" t="s">
        <v>10927</v>
      </c>
      <c r="E3699" s="38"/>
      <c r="F3699" s="38" t="s">
        <v>10928</v>
      </c>
      <c r="G3699" s="38"/>
      <c r="H3699" s="38"/>
      <c r="I3699" s="44">
        <v>2.2000000000000002</v>
      </c>
      <c r="J3699" s="16" t="s">
        <v>130</v>
      </c>
      <c r="N3699" s="136" t="s">
        <v>271</v>
      </c>
      <c r="O3699" s="137">
        <v>525</v>
      </c>
    </row>
    <row r="3700" spans="1:15" ht="15" customHeight="1">
      <c r="A3700" s="15" t="str">
        <f t="shared" si="72"/>
        <v>N</v>
      </c>
      <c r="B3700" s="35"/>
      <c r="C3700" s="38" t="s">
        <v>1386</v>
      </c>
      <c r="D3700" s="38" t="s">
        <v>7392</v>
      </c>
      <c r="E3700" s="38"/>
      <c r="F3700" s="38" t="s">
        <v>7393</v>
      </c>
      <c r="G3700" s="38"/>
      <c r="H3700" s="38"/>
      <c r="I3700" s="44">
        <v>1.19</v>
      </c>
      <c r="J3700" s="16" t="s">
        <v>130</v>
      </c>
      <c r="N3700" s="136" t="s">
        <v>272</v>
      </c>
      <c r="O3700" s="137">
        <v>526</v>
      </c>
    </row>
    <row r="3701" spans="1:15" ht="15" customHeight="1">
      <c r="A3701" s="15" t="str">
        <f t="shared" si="72"/>
        <v>N</v>
      </c>
      <c r="B3701" s="35"/>
      <c r="C3701" s="38" t="s">
        <v>1386</v>
      </c>
      <c r="D3701" s="38" t="s">
        <v>7394</v>
      </c>
      <c r="E3701" s="38"/>
      <c r="F3701" s="38" t="s">
        <v>7395</v>
      </c>
      <c r="G3701" s="38"/>
      <c r="H3701" s="38"/>
      <c r="I3701" s="44">
        <v>0.8</v>
      </c>
      <c r="J3701" s="16" t="s">
        <v>130</v>
      </c>
      <c r="N3701" s="136" t="s">
        <v>273</v>
      </c>
      <c r="O3701" s="137">
        <v>527</v>
      </c>
    </row>
    <row r="3702" spans="1:15" ht="15" customHeight="1">
      <c r="A3702" s="15" t="str">
        <f t="shared" si="72"/>
        <v>N</v>
      </c>
      <c r="B3702" s="35"/>
      <c r="C3702" s="38" t="s">
        <v>1386</v>
      </c>
      <c r="D3702" s="38" t="s">
        <v>10929</v>
      </c>
      <c r="E3702" s="38"/>
      <c r="F3702" s="38" t="s">
        <v>10930</v>
      </c>
      <c r="G3702" s="38"/>
      <c r="H3702" s="38"/>
      <c r="I3702" s="44">
        <v>7.25</v>
      </c>
      <c r="J3702" s="16" t="s">
        <v>130</v>
      </c>
      <c r="N3702" s="136" t="s">
        <v>274</v>
      </c>
      <c r="O3702" s="137">
        <v>528</v>
      </c>
    </row>
    <row r="3703" spans="1:15" ht="15" customHeight="1">
      <c r="A3703" s="15" t="str">
        <f t="shared" si="72"/>
        <v>N</v>
      </c>
      <c r="B3703" s="35"/>
      <c r="C3703" s="38" t="s">
        <v>1386</v>
      </c>
      <c r="D3703" s="38" t="s">
        <v>7396</v>
      </c>
      <c r="E3703" s="38"/>
      <c r="F3703" s="38" t="s">
        <v>7397</v>
      </c>
      <c r="G3703" s="38"/>
      <c r="H3703" s="38"/>
      <c r="I3703" s="44">
        <v>6.7</v>
      </c>
      <c r="J3703" s="16" t="s">
        <v>130</v>
      </c>
      <c r="N3703" s="136" t="s">
        <v>275</v>
      </c>
      <c r="O3703" s="137">
        <v>529</v>
      </c>
    </row>
    <row r="3704" spans="1:15" ht="15" customHeight="1">
      <c r="A3704" s="15" t="str">
        <f t="shared" si="72"/>
        <v>N</v>
      </c>
      <c r="B3704" s="35"/>
      <c r="C3704" s="38" t="s">
        <v>1386</v>
      </c>
      <c r="D3704" s="38" t="s">
        <v>7398</v>
      </c>
      <c r="E3704" s="38"/>
      <c r="F3704" s="38" t="s">
        <v>7399</v>
      </c>
      <c r="G3704" s="38"/>
      <c r="H3704" s="38"/>
      <c r="I3704" s="44">
        <v>12.83</v>
      </c>
      <c r="J3704" s="16" t="s">
        <v>130</v>
      </c>
      <c r="N3704" s="136" t="s">
        <v>276</v>
      </c>
      <c r="O3704" s="137">
        <v>530</v>
      </c>
    </row>
    <row r="3705" spans="1:15" ht="15" customHeight="1">
      <c r="A3705" s="15" t="str">
        <f t="shared" si="72"/>
        <v>N</v>
      </c>
      <c r="B3705" s="35"/>
      <c r="C3705" s="38" t="s">
        <v>1386</v>
      </c>
      <c r="D3705" s="38" t="s">
        <v>7400</v>
      </c>
      <c r="E3705" s="38"/>
      <c r="F3705" s="38" t="s">
        <v>7401</v>
      </c>
      <c r="G3705" s="38"/>
      <c r="H3705" s="38"/>
      <c r="I3705" s="44">
        <v>1.35</v>
      </c>
      <c r="J3705" s="16" t="s">
        <v>130</v>
      </c>
      <c r="N3705" s="138" t="s">
        <v>589</v>
      </c>
      <c r="O3705" s="139">
        <v>531</v>
      </c>
    </row>
    <row r="3706" spans="1:15" ht="15" customHeight="1">
      <c r="A3706" s="15" t="str">
        <f t="shared" si="72"/>
        <v>N</v>
      </c>
      <c r="B3706" s="35"/>
      <c r="C3706" s="38" t="s">
        <v>1386</v>
      </c>
      <c r="D3706" s="38" t="s">
        <v>7402</v>
      </c>
      <c r="E3706" s="38"/>
      <c r="F3706" s="38" t="s">
        <v>7403</v>
      </c>
      <c r="G3706" s="38"/>
      <c r="H3706" s="38"/>
      <c r="I3706" s="44">
        <v>21.55</v>
      </c>
      <c r="J3706" s="16" t="s">
        <v>130</v>
      </c>
      <c r="N3706" s="140" t="s">
        <v>277</v>
      </c>
      <c r="O3706" s="137">
        <v>532</v>
      </c>
    </row>
    <row r="3707" spans="1:15" ht="15" customHeight="1">
      <c r="A3707" s="15" t="str">
        <f t="shared" si="72"/>
        <v>N</v>
      </c>
      <c r="B3707" s="35"/>
      <c r="C3707" s="38" t="s">
        <v>1386</v>
      </c>
      <c r="D3707" s="38" t="s">
        <v>7404</v>
      </c>
      <c r="E3707" s="38"/>
      <c r="F3707" s="38" t="s">
        <v>7405</v>
      </c>
      <c r="G3707" s="38"/>
      <c r="H3707" s="38"/>
      <c r="I3707" s="44">
        <v>5.25</v>
      </c>
      <c r="J3707" s="16" t="s">
        <v>130</v>
      </c>
      <c r="N3707" s="136" t="s">
        <v>278</v>
      </c>
      <c r="O3707" s="137">
        <v>533</v>
      </c>
    </row>
    <row r="3708" spans="1:15" ht="15" customHeight="1">
      <c r="A3708" s="15" t="str">
        <f t="shared" si="72"/>
        <v>N</v>
      </c>
      <c r="B3708" s="35"/>
      <c r="C3708" s="38" t="s">
        <v>1386</v>
      </c>
      <c r="D3708" s="38" t="s">
        <v>7406</v>
      </c>
      <c r="E3708" s="38"/>
      <c r="F3708" s="38" t="s">
        <v>7407</v>
      </c>
      <c r="G3708" s="38"/>
      <c r="H3708" s="38"/>
      <c r="I3708" s="44">
        <v>4.95</v>
      </c>
      <c r="J3708" s="16" t="s">
        <v>130</v>
      </c>
      <c r="N3708" s="136" t="s">
        <v>279</v>
      </c>
      <c r="O3708" s="137">
        <v>534</v>
      </c>
    </row>
    <row r="3709" spans="1:15" ht="15" customHeight="1">
      <c r="A3709" s="15" t="str">
        <f t="shared" si="72"/>
        <v>N</v>
      </c>
      <c r="B3709" s="35"/>
      <c r="C3709" s="38" t="s">
        <v>1386</v>
      </c>
      <c r="D3709" s="38" t="s">
        <v>7408</v>
      </c>
      <c r="E3709" s="38"/>
      <c r="F3709" s="38" t="s">
        <v>7409</v>
      </c>
      <c r="G3709" s="38"/>
      <c r="H3709" s="38"/>
      <c r="I3709" s="44">
        <v>18.7</v>
      </c>
      <c r="J3709" s="16" t="s">
        <v>130</v>
      </c>
      <c r="N3709" s="136" t="s">
        <v>280</v>
      </c>
      <c r="O3709" s="137">
        <v>535</v>
      </c>
    </row>
    <row r="3710" spans="1:15" ht="15" customHeight="1">
      <c r="A3710" s="15" t="str">
        <f t="shared" si="72"/>
        <v>N</v>
      </c>
      <c r="B3710" s="35"/>
      <c r="C3710" s="38" t="s">
        <v>1386</v>
      </c>
      <c r="D3710" s="38" t="s">
        <v>10931</v>
      </c>
      <c r="E3710" s="38"/>
      <c r="F3710" s="38" t="s">
        <v>10932</v>
      </c>
      <c r="G3710" s="38"/>
      <c r="H3710" s="38"/>
      <c r="I3710" s="44">
        <v>113.77</v>
      </c>
      <c r="J3710" s="16" t="s">
        <v>130</v>
      </c>
      <c r="N3710" s="136" t="s">
        <v>281</v>
      </c>
      <c r="O3710" s="137">
        <v>536</v>
      </c>
    </row>
    <row r="3711" spans="1:15" ht="15" customHeight="1">
      <c r="A3711" s="15" t="str">
        <f t="shared" si="72"/>
        <v>N</v>
      </c>
      <c r="B3711" s="35"/>
      <c r="C3711" s="38" t="s">
        <v>1386</v>
      </c>
      <c r="D3711" s="38" t="s">
        <v>10933</v>
      </c>
      <c r="E3711" s="38"/>
      <c r="F3711" s="38" t="s">
        <v>10934</v>
      </c>
      <c r="G3711" s="38"/>
      <c r="H3711" s="38"/>
      <c r="I3711" s="44">
        <v>15.11</v>
      </c>
      <c r="J3711" s="16" t="s">
        <v>130</v>
      </c>
      <c r="N3711" s="140" t="s">
        <v>282</v>
      </c>
      <c r="O3711" s="137">
        <v>537</v>
      </c>
    </row>
    <row r="3712" spans="1:15" ht="15" customHeight="1">
      <c r="A3712" s="15" t="str">
        <f t="shared" si="72"/>
        <v>N</v>
      </c>
      <c r="B3712" s="35"/>
      <c r="C3712" s="38" t="s">
        <v>1386</v>
      </c>
      <c r="D3712" s="38" t="s">
        <v>7410</v>
      </c>
      <c r="E3712" s="38"/>
      <c r="F3712" s="38" t="s">
        <v>7411</v>
      </c>
      <c r="G3712" s="38"/>
      <c r="H3712" s="38"/>
      <c r="I3712" s="44">
        <v>1.68</v>
      </c>
      <c r="J3712" s="16" t="s">
        <v>130</v>
      </c>
      <c r="N3712" s="140" t="s">
        <v>283</v>
      </c>
      <c r="O3712" s="137">
        <v>538</v>
      </c>
    </row>
    <row r="3713" spans="1:15" ht="15" customHeight="1">
      <c r="A3713" s="15" t="str">
        <f t="shared" si="72"/>
        <v>N</v>
      </c>
      <c r="B3713" s="35"/>
      <c r="C3713" s="38" t="s">
        <v>1386</v>
      </c>
      <c r="D3713" s="38" t="s">
        <v>7412</v>
      </c>
      <c r="E3713" s="38"/>
      <c r="F3713" s="38" t="s">
        <v>7413</v>
      </c>
      <c r="G3713" s="38"/>
      <c r="H3713" s="38"/>
      <c r="I3713" s="44">
        <v>21.23</v>
      </c>
      <c r="J3713" s="16" t="s">
        <v>130</v>
      </c>
      <c r="N3713" s="136" t="s">
        <v>284</v>
      </c>
      <c r="O3713" s="137">
        <v>539</v>
      </c>
    </row>
    <row r="3714" spans="1:15" ht="15" customHeight="1">
      <c r="A3714" s="15" t="str">
        <f t="shared" si="72"/>
        <v>N</v>
      </c>
      <c r="B3714" s="35"/>
      <c r="C3714" s="38" t="s">
        <v>1386</v>
      </c>
      <c r="D3714" s="38" t="s">
        <v>7414</v>
      </c>
      <c r="E3714" s="38"/>
      <c r="F3714" s="38" t="s">
        <v>7415</v>
      </c>
      <c r="G3714" s="38"/>
      <c r="H3714" s="38"/>
      <c r="I3714" s="44">
        <v>8.43</v>
      </c>
      <c r="J3714" s="16" t="s">
        <v>130</v>
      </c>
      <c r="N3714" s="136" t="s">
        <v>285</v>
      </c>
      <c r="O3714" s="137">
        <v>540</v>
      </c>
    </row>
    <row r="3715" spans="1:15" ht="15" customHeight="1">
      <c r="A3715" s="15" t="str">
        <f t="shared" si="72"/>
        <v>N</v>
      </c>
      <c r="B3715" s="35"/>
      <c r="C3715" s="38" t="s">
        <v>1386</v>
      </c>
      <c r="D3715" s="38" t="s">
        <v>7416</v>
      </c>
      <c r="E3715" s="38"/>
      <c r="F3715" s="38" t="s">
        <v>7417</v>
      </c>
      <c r="G3715" s="38"/>
      <c r="H3715" s="38"/>
      <c r="I3715" s="44">
        <v>58.07</v>
      </c>
      <c r="J3715" s="16" t="s">
        <v>130</v>
      </c>
      <c r="N3715" s="136" t="s">
        <v>286</v>
      </c>
      <c r="O3715" s="137">
        <v>541</v>
      </c>
    </row>
    <row r="3716" spans="1:15" ht="15" customHeight="1">
      <c r="A3716" s="15" t="str">
        <f t="shared" si="72"/>
        <v>N</v>
      </c>
      <c r="B3716" s="35"/>
      <c r="C3716" s="38" t="s">
        <v>1386</v>
      </c>
      <c r="D3716" s="38" t="s">
        <v>7418</v>
      </c>
      <c r="E3716" s="38"/>
      <c r="F3716" s="38" t="s">
        <v>7419</v>
      </c>
      <c r="G3716" s="38"/>
      <c r="H3716" s="38"/>
      <c r="I3716" s="44">
        <v>98.51</v>
      </c>
      <c r="J3716" s="16" t="s">
        <v>130</v>
      </c>
      <c r="N3716" s="136" t="s">
        <v>287</v>
      </c>
      <c r="O3716" s="137">
        <v>542</v>
      </c>
    </row>
    <row r="3717" spans="1:15" ht="15" customHeight="1">
      <c r="A3717" s="15" t="str">
        <f t="shared" si="72"/>
        <v>N</v>
      </c>
      <c r="B3717" s="35"/>
      <c r="C3717" s="38" t="s">
        <v>1386</v>
      </c>
      <c r="D3717" s="38" t="s">
        <v>7420</v>
      </c>
      <c r="E3717" s="38"/>
      <c r="F3717" s="38" t="s">
        <v>7421</v>
      </c>
      <c r="G3717" s="38"/>
      <c r="H3717" s="38"/>
      <c r="I3717" s="44">
        <v>5.04</v>
      </c>
      <c r="J3717" s="16" t="s">
        <v>130</v>
      </c>
      <c r="N3717" s="141" t="s">
        <v>288</v>
      </c>
      <c r="O3717" s="142">
        <v>543</v>
      </c>
    </row>
    <row r="3718" spans="1:15" ht="15" customHeight="1">
      <c r="A3718" s="15" t="str">
        <f t="shared" si="72"/>
        <v>N</v>
      </c>
      <c r="B3718" s="35"/>
      <c r="C3718" s="38" t="s">
        <v>1386</v>
      </c>
      <c r="D3718" s="38" t="s">
        <v>7422</v>
      </c>
      <c r="E3718" s="38"/>
      <c r="F3718" s="38" t="s">
        <v>7423</v>
      </c>
      <c r="G3718" s="38"/>
      <c r="H3718" s="38"/>
      <c r="I3718" s="44">
        <v>1.68</v>
      </c>
      <c r="J3718" s="16" t="s">
        <v>130</v>
      </c>
      <c r="N3718" s="136" t="s">
        <v>289</v>
      </c>
      <c r="O3718" s="137">
        <v>544</v>
      </c>
    </row>
    <row r="3719" spans="1:15" ht="15" customHeight="1">
      <c r="A3719" s="15" t="str">
        <f t="shared" si="72"/>
        <v>N</v>
      </c>
      <c r="B3719" s="35"/>
      <c r="C3719" s="38" t="s">
        <v>1386</v>
      </c>
      <c r="D3719" s="38" t="s">
        <v>10935</v>
      </c>
      <c r="E3719" s="38"/>
      <c r="F3719" s="38" t="s">
        <v>10936</v>
      </c>
      <c r="G3719" s="38"/>
      <c r="H3719" s="38"/>
      <c r="I3719" s="44">
        <v>-0.1</v>
      </c>
      <c r="J3719" s="16" t="s">
        <v>130</v>
      </c>
      <c r="N3719" s="136" t="s">
        <v>290</v>
      </c>
      <c r="O3719" s="137">
        <v>545</v>
      </c>
    </row>
    <row r="3720" spans="1:15" ht="15" customHeight="1">
      <c r="A3720" s="15" t="str">
        <f t="shared" si="72"/>
        <v>N</v>
      </c>
      <c r="B3720" s="35"/>
      <c r="C3720" s="38" t="s">
        <v>1386</v>
      </c>
      <c r="D3720" s="38" t="s">
        <v>10937</v>
      </c>
      <c r="E3720" s="38"/>
      <c r="F3720" s="38" t="s">
        <v>10938</v>
      </c>
      <c r="G3720" s="38"/>
      <c r="H3720" s="38"/>
      <c r="I3720" s="44">
        <v>15.12</v>
      </c>
      <c r="J3720" s="16" t="s">
        <v>130</v>
      </c>
      <c r="N3720" s="136" t="s">
        <v>291</v>
      </c>
      <c r="O3720" s="137">
        <v>546</v>
      </c>
    </row>
    <row r="3721" spans="1:15" ht="15" customHeight="1">
      <c r="A3721" s="15" t="str">
        <f t="shared" si="72"/>
        <v>N</v>
      </c>
      <c r="B3721" s="35"/>
      <c r="C3721" s="38" t="s">
        <v>1386</v>
      </c>
      <c r="D3721" s="38" t="s">
        <v>7424</v>
      </c>
      <c r="E3721" s="38"/>
      <c r="F3721" s="38" t="s">
        <v>3362</v>
      </c>
      <c r="G3721" s="38"/>
      <c r="H3721" s="38"/>
      <c r="I3721" s="44">
        <v>36.93</v>
      </c>
      <c r="J3721" s="16" t="s">
        <v>130</v>
      </c>
      <c r="N3721" s="136" t="s">
        <v>292</v>
      </c>
      <c r="O3721" s="137">
        <v>547</v>
      </c>
    </row>
    <row r="3722" spans="1:15" ht="15" customHeight="1">
      <c r="A3722" s="15" t="str">
        <f t="shared" si="72"/>
        <v>N</v>
      </c>
      <c r="B3722" s="35"/>
      <c r="C3722" s="38" t="s">
        <v>1386</v>
      </c>
      <c r="D3722" s="38" t="s">
        <v>7425</v>
      </c>
      <c r="E3722" s="38"/>
      <c r="F3722" s="38" t="s">
        <v>7426</v>
      </c>
      <c r="G3722" s="38"/>
      <c r="H3722" s="38"/>
      <c r="I3722" s="44">
        <v>5.2</v>
      </c>
      <c r="J3722" s="16" t="s">
        <v>130</v>
      </c>
      <c r="N3722" s="136" t="s">
        <v>293</v>
      </c>
      <c r="O3722" s="137">
        <v>548</v>
      </c>
    </row>
    <row r="3723" spans="1:15" ht="15" customHeight="1">
      <c r="A3723" s="15" t="str">
        <f t="shared" si="72"/>
        <v>N</v>
      </c>
      <c r="B3723" s="35"/>
      <c r="C3723" s="38" t="s">
        <v>1386</v>
      </c>
      <c r="D3723" s="38" t="s">
        <v>7427</v>
      </c>
      <c r="E3723" s="38"/>
      <c r="F3723" s="38" t="s">
        <v>7428</v>
      </c>
      <c r="G3723" s="38"/>
      <c r="H3723" s="38"/>
      <c r="I3723" s="44">
        <v>11.23</v>
      </c>
      <c r="J3723" s="16" t="s">
        <v>130</v>
      </c>
      <c r="N3723" s="136" t="s">
        <v>294</v>
      </c>
      <c r="O3723" s="137">
        <v>549</v>
      </c>
    </row>
    <row r="3724" spans="1:15" ht="15" customHeight="1">
      <c r="A3724" s="15" t="str">
        <f t="shared" si="72"/>
        <v>N</v>
      </c>
      <c r="B3724" s="35"/>
      <c r="C3724" s="38" t="s">
        <v>1386</v>
      </c>
      <c r="D3724" s="38" t="s">
        <v>7429</v>
      </c>
      <c r="E3724" s="38"/>
      <c r="F3724" s="38" t="s">
        <v>7430</v>
      </c>
      <c r="G3724" s="38"/>
      <c r="H3724" s="38"/>
      <c r="I3724" s="44">
        <v>100.82</v>
      </c>
      <c r="J3724" s="16" t="s">
        <v>130</v>
      </c>
      <c r="N3724" s="136" t="s">
        <v>295</v>
      </c>
      <c r="O3724" s="137">
        <v>553</v>
      </c>
    </row>
    <row r="3725" spans="1:15" ht="15" customHeight="1">
      <c r="A3725" s="15" t="str">
        <f t="shared" si="72"/>
        <v>N</v>
      </c>
      <c r="B3725" s="35"/>
      <c r="C3725" s="38" t="s">
        <v>1386</v>
      </c>
      <c r="D3725" s="38" t="s">
        <v>10939</v>
      </c>
      <c r="E3725" s="38"/>
      <c r="F3725" s="38" t="s">
        <v>10940</v>
      </c>
      <c r="G3725" s="38"/>
      <c r="H3725" s="38"/>
      <c r="I3725" s="44">
        <v>1.75</v>
      </c>
      <c r="J3725" s="16" t="s">
        <v>130</v>
      </c>
      <c r="N3725" s="136" t="s">
        <v>296</v>
      </c>
      <c r="O3725" s="137">
        <v>554</v>
      </c>
    </row>
    <row r="3726" spans="1:15" ht="15" customHeight="1">
      <c r="A3726" s="15" t="str">
        <f t="shared" si="72"/>
        <v>N</v>
      </c>
      <c r="B3726" s="35"/>
      <c r="C3726" s="38" t="s">
        <v>1386</v>
      </c>
      <c r="D3726" s="38" t="s">
        <v>7431</v>
      </c>
      <c r="E3726" s="38"/>
      <c r="F3726" s="38" t="s">
        <v>7432</v>
      </c>
      <c r="G3726" s="38"/>
      <c r="H3726" s="38"/>
      <c r="I3726" s="44">
        <v>1.68</v>
      </c>
      <c r="J3726" s="16" t="s">
        <v>130</v>
      </c>
      <c r="N3726" s="136" t="s">
        <v>297</v>
      </c>
      <c r="O3726" s="137">
        <v>555</v>
      </c>
    </row>
    <row r="3727" spans="1:15" ht="15" customHeight="1">
      <c r="A3727" s="15" t="str">
        <f t="shared" si="72"/>
        <v>N</v>
      </c>
      <c r="B3727" s="35"/>
      <c r="C3727" s="38" t="s">
        <v>1386</v>
      </c>
      <c r="D3727" s="38" t="s">
        <v>7433</v>
      </c>
      <c r="E3727" s="38"/>
      <c r="F3727" s="38" t="s">
        <v>7434</v>
      </c>
      <c r="G3727" s="38"/>
      <c r="H3727" s="38"/>
      <c r="I3727" s="44">
        <v>5.04</v>
      </c>
      <c r="J3727" s="16" t="s">
        <v>130</v>
      </c>
      <c r="N3727" s="136" t="s">
        <v>298</v>
      </c>
      <c r="O3727" s="137">
        <v>556</v>
      </c>
    </row>
    <row r="3728" spans="1:15" ht="15" customHeight="1">
      <c r="A3728" s="15" t="str">
        <f t="shared" si="72"/>
        <v>N</v>
      </c>
      <c r="B3728" s="35"/>
      <c r="C3728" s="38" t="s">
        <v>1386</v>
      </c>
      <c r="D3728" s="38" t="s">
        <v>7435</v>
      </c>
      <c r="E3728" s="38"/>
      <c r="F3728" s="38" t="s">
        <v>7436</v>
      </c>
      <c r="G3728" s="38"/>
      <c r="H3728" s="38"/>
      <c r="I3728" s="44">
        <v>351.82</v>
      </c>
      <c r="J3728" s="16" t="s">
        <v>130</v>
      </c>
      <c r="N3728" s="141" t="s">
        <v>299</v>
      </c>
      <c r="O3728" s="137">
        <v>557</v>
      </c>
    </row>
    <row r="3729" spans="1:15" ht="15" customHeight="1">
      <c r="A3729" s="15" t="str">
        <f t="shared" si="72"/>
        <v>N</v>
      </c>
      <c r="B3729" s="35"/>
      <c r="C3729" s="38" t="s">
        <v>1386</v>
      </c>
      <c r="D3729" s="38" t="s">
        <v>7437</v>
      </c>
      <c r="E3729" s="38"/>
      <c r="F3729" s="38" t="s">
        <v>7438</v>
      </c>
      <c r="G3729" s="38"/>
      <c r="H3729" s="38"/>
      <c r="I3729" s="44">
        <v>3.87</v>
      </c>
      <c r="J3729" s="16" t="s">
        <v>130</v>
      </c>
      <c r="N3729" s="141" t="s">
        <v>300</v>
      </c>
      <c r="O3729" s="137">
        <v>558</v>
      </c>
    </row>
    <row r="3730" spans="1:15" ht="15" customHeight="1">
      <c r="A3730" s="15" t="str">
        <f t="shared" si="72"/>
        <v>N</v>
      </c>
      <c r="B3730" s="35"/>
      <c r="C3730" s="38" t="s">
        <v>1386</v>
      </c>
      <c r="D3730" s="38" t="s">
        <v>10941</v>
      </c>
      <c r="E3730" s="38"/>
      <c r="F3730" s="38" t="s">
        <v>10942</v>
      </c>
      <c r="G3730" s="38"/>
      <c r="H3730" s="38"/>
      <c r="I3730" s="44">
        <v>5.15</v>
      </c>
      <c r="J3730" s="16" t="s">
        <v>130</v>
      </c>
      <c r="N3730" s="136" t="s">
        <v>301</v>
      </c>
      <c r="O3730" s="137">
        <v>559</v>
      </c>
    </row>
    <row r="3731" spans="1:15" ht="15" customHeight="1">
      <c r="A3731" s="15" t="str">
        <f t="shared" si="72"/>
        <v>N</v>
      </c>
      <c r="B3731" s="35"/>
      <c r="C3731" s="38" t="s">
        <v>1386</v>
      </c>
      <c r="D3731" s="38" t="s">
        <v>7439</v>
      </c>
      <c r="E3731" s="38"/>
      <c r="F3731" s="38" t="s">
        <v>7440</v>
      </c>
      <c r="G3731" s="38"/>
      <c r="H3731" s="38"/>
      <c r="I3731" s="44">
        <v>4.92</v>
      </c>
      <c r="J3731" s="16" t="s">
        <v>130</v>
      </c>
      <c r="N3731" s="136" t="s">
        <v>302</v>
      </c>
      <c r="O3731" s="137">
        <v>560</v>
      </c>
    </row>
    <row r="3732" spans="1:15" ht="15" customHeight="1">
      <c r="A3732" s="15" t="str">
        <f t="shared" si="72"/>
        <v>N</v>
      </c>
      <c r="B3732" s="35"/>
      <c r="C3732" s="38" t="s">
        <v>1386</v>
      </c>
      <c r="D3732" s="38" t="s">
        <v>7441</v>
      </c>
      <c r="E3732" s="38"/>
      <c r="F3732" s="38" t="s">
        <v>7442</v>
      </c>
      <c r="G3732" s="38"/>
      <c r="H3732" s="38"/>
      <c r="I3732" s="44">
        <v>3.36</v>
      </c>
      <c r="J3732" s="16" t="s">
        <v>130</v>
      </c>
      <c r="N3732" s="136" t="s">
        <v>303</v>
      </c>
      <c r="O3732" s="137">
        <v>561</v>
      </c>
    </row>
    <row r="3733" spans="1:15" ht="15" customHeight="1">
      <c r="A3733" s="15" t="str">
        <f t="shared" si="72"/>
        <v>N</v>
      </c>
      <c r="B3733" s="35"/>
      <c r="C3733" s="38" t="s">
        <v>1386</v>
      </c>
      <c r="D3733" s="38" t="s">
        <v>7443</v>
      </c>
      <c r="E3733" s="38"/>
      <c r="F3733" s="38" t="s">
        <v>7444</v>
      </c>
      <c r="G3733" s="38"/>
      <c r="H3733" s="38"/>
      <c r="I3733" s="44">
        <v>2.04</v>
      </c>
      <c r="J3733" s="16" t="s">
        <v>130</v>
      </c>
      <c r="N3733" s="136" t="s">
        <v>304</v>
      </c>
      <c r="O3733" s="137">
        <v>562</v>
      </c>
    </row>
    <row r="3734" spans="1:15" ht="15" customHeight="1">
      <c r="A3734" s="15" t="str">
        <f t="shared" si="72"/>
        <v>N</v>
      </c>
      <c r="B3734" s="35"/>
      <c r="C3734" s="38" t="s">
        <v>1386</v>
      </c>
      <c r="D3734" s="38" t="s">
        <v>7445</v>
      </c>
      <c r="E3734" s="38"/>
      <c r="F3734" s="38" t="s">
        <v>7446</v>
      </c>
      <c r="G3734" s="38"/>
      <c r="H3734" s="38"/>
      <c r="I3734" s="44">
        <v>5.82</v>
      </c>
      <c r="J3734" s="16" t="s">
        <v>130</v>
      </c>
      <c r="N3734" s="140" t="s">
        <v>305</v>
      </c>
      <c r="O3734" s="137">
        <v>563</v>
      </c>
    </row>
    <row r="3735" spans="1:15" ht="15" customHeight="1">
      <c r="A3735" s="15" t="str">
        <f t="shared" si="72"/>
        <v>N</v>
      </c>
      <c r="B3735" s="35"/>
      <c r="C3735" s="38" t="s">
        <v>1386</v>
      </c>
      <c r="D3735" s="38" t="s">
        <v>7447</v>
      </c>
      <c r="E3735" s="38"/>
      <c r="F3735" s="38" t="s">
        <v>7448</v>
      </c>
      <c r="G3735" s="38"/>
      <c r="H3735" s="38"/>
      <c r="I3735" s="44">
        <v>0.42</v>
      </c>
      <c r="J3735" s="16" t="s">
        <v>130</v>
      </c>
      <c r="N3735" s="140" t="s">
        <v>306</v>
      </c>
      <c r="O3735" s="137">
        <v>564</v>
      </c>
    </row>
    <row r="3736" spans="1:15" ht="15" customHeight="1">
      <c r="A3736" s="15" t="str">
        <f t="shared" si="72"/>
        <v>N</v>
      </c>
      <c r="B3736" s="35"/>
      <c r="C3736" s="38" t="s">
        <v>1386</v>
      </c>
      <c r="D3736" s="38" t="s">
        <v>7449</v>
      </c>
      <c r="E3736" s="38"/>
      <c r="F3736" s="38" t="s">
        <v>7450</v>
      </c>
      <c r="G3736" s="38"/>
      <c r="H3736" s="38"/>
      <c r="I3736" s="44">
        <v>55.85</v>
      </c>
      <c r="J3736" s="16" t="s">
        <v>130</v>
      </c>
      <c r="N3736" s="140" t="s">
        <v>307</v>
      </c>
      <c r="O3736" s="137">
        <v>565</v>
      </c>
    </row>
    <row r="3737" spans="1:15" ht="15" customHeight="1">
      <c r="A3737" s="15" t="str">
        <f t="shared" si="72"/>
        <v>N</v>
      </c>
      <c r="B3737" s="35"/>
      <c r="C3737" s="38" t="s">
        <v>1386</v>
      </c>
      <c r="D3737" s="38" t="s">
        <v>7451</v>
      </c>
      <c r="E3737" s="38"/>
      <c r="F3737" s="38" t="s">
        <v>7452</v>
      </c>
      <c r="G3737" s="38"/>
      <c r="H3737" s="38"/>
      <c r="I3737" s="44">
        <v>7.83</v>
      </c>
      <c r="J3737" s="16" t="s">
        <v>130</v>
      </c>
      <c r="N3737" s="140" t="s">
        <v>308</v>
      </c>
      <c r="O3737" s="137">
        <v>566</v>
      </c>
    </row>
    <row r="3738" spans="1:15" ht="15" customHeight="1">
      <c r="A3738" s="15" t="str">
        <f t="shared" si="72"/>
        <v>N</v>
      </c>
      <c r="B3738" s="35"/>
      <c r="C3738" s="38" t="s">
        <v>1386</v>
      </c>
      <c r="D3738" s="38" t="s">
        <v>7453</v>
      </c>
      <c r="E3738" s="38"/>
      <c r="F3738" s="38" t="s">
        <v>7454</v>
      </c>
      <c r="G3738" s="38"/>
      <c r="H3738" s="38"/>
      <c r="I3738" s="44">
        <v>1.68</v>
      </c>
      <c r="J3738" s="16" t="s">
        <v>130</v>
      </c>
      <c r="N3738" s="136" t="s">
        <v>309</v>
      </c>
      <c r="O3738" s="137">
        <v>567</v>
      </c>
    </row>
    <row r="3739" spans="1:15" ht="15" customHeight="1">
      <c r="A3739" s="15" t="str">
        <f t="shared" si="72"/>
        <v>N</v>
      </c>
      <c r="B3739" s="35"/>
      <c r="C3739" s="38" t="s">
        <v>1386</v>
      </c>
      <c r="D3739" s="38" t="s">
        <v>7455</v>
      </c>
      <c r="E3739" s="38"/>
      <c r="F3739" s="38" t="s">
        <v>7456</v>
      </c>
      <c r="G3739" s="38"/>
      <c r="H3739" s="38"/>
      <c r="I3739" s="44">
        <v>3.81</v>
      </c>
      <c r="J3739" s="16" t="s">
        <v>130</v>
      </c>
      <c r="N3739" s="140" t="s">
        <v>310</v>
      </c>
      <c r="O3739" s="137">
        <v>568</v>
      </c>
    </row>
    <row r="3740" spans="1:15" ht="15" customHeight="1">
      <c r="A3740" s="15" t="str">
        <f t="shared" ref="A3740:A3803" si="73">IFERROR((VLOOKUP(J3740,N:O,2,0)),0)</f>
        <v>N</v>
      </c>
      <c r="B3740" s="35"/>
      <c r="C3740" s="38" t="s">
        <v>1386</v>
      </c>
      <c r="D3740" s="38" t="s">
        <v>7457</v>
      </c>
      <c r="E3740" s="38"/>
      <c r="F3740" s="38" t="s">
        <v>7458</v>
      </c>
      <c r="G3740" s="38"/>
      <c r="H3740" s="38"/>
      <c r="I3740" s="44">
        <v>5.04</v>
      </c>
      <c r="J3740" s="16" t="s">
        <v>130</v>
      </c>
      <c r="N3740" s="136" t="s">
        <v>311</v>
      </c>
      <c r="O3740" s="137">
        <v>569</v>
      </c>
    </row>
    <row r="3741" spans="1:15" ht="15" customHeight="1">
      <c r="A3741" s="15" t="str">
        <f t="shared" si="73"/>
        <v>N</v>
      </c>
      <c r="B3741" s="35"/>
      <c r="C3741" s="38" t="s">
        <v>1386</v>
      </c>
      <c r="D3741" s="38" t="s">
        <v>10943</v>
      </c>
      <c r="E3741" s="38"/>
      <c r="F3741" s="38" t="s">
        <v>10944</v>
      </c>
      <c r="G3741" s="38"/>
      <c r="H3741" s="38"/>
      <c r="I3741" s="44">
        <v>-23.45</v>
      </c>
      <c r="J3741" s="16" t="s">
        <v>130</v>
      </c>
      <c r="N3741" s="136" t="s">
        <v>312</v>
      </c>
      <c r="O3741" s="137">
        <v>570</v>
      </c>
    </row>
    <row r="3742" spans="1:15" ht="15" customHeight="1">
      <c r="A3742" s="15" t="str">
        <f t="shared" si="73"/>
        <v>N</v>
      </c>
      <c r="B3742" s="35"/>
      <c r="C3742" s="38" t="s">
        <v>1386</v>
      </c>
      <c r="D3742" s="38" t="s">
        <v>7459</v>
      </c>
      <c r="E3742" s="38"/>
      <c r="F3742" s="38" t="s">
        <v>7460</v>
      </c>
      <c r="G3742" s="38"/>
      <c r="H3742" s="38"/>
      <c r="I3742" s="44">
        <v>5.04</v>
      </c>
      <c r="J3742" s="16" t="s">
        <v>130</v>
      </c>
      <c r="N3742" s="136" t="s">
        <v>313</v>
      </c>
      <c r="O3742" s="137">
        <v>571</v>
      </c>
    </row>
    <row r="3743" spans="1:15" ht="15" customHeight="1">
      <c r="A3743" s="15" t="str">
        <f t="shared" si="73"/>
        <v>N</v>
      </c>
      <c r="B3743" s="35"/>
      <c r="C3743" s="38" t="s">
        <v>1386</v>
      </c>
      <c r="D3743" s="38" t="s">
        <v>7461</v>
      </c>
      <c r="E3743" s="38"/>
      <c r="F3743" s="38" t="s">
        <v>7462</v>
      </c>
      <c r="G3743" s="38"/>
      <c r="H3743" s="38"/>
      <c r="I3743" s="44">
        <v>16.57</v>
      </c>
      <c r="J3743" s="16" t="s">
        <v>130</v>
      </c>
      <c r="N3743" s="136" t="s">
        <v>314</v>
      </c>
      <c r="O3743" s="137">
        <v>572</v>
      </c>
    </row>
    <row r="3744" spans="1:15" ht="15" customHeight="1">
      <c r="A3744" s="15" t="str">
        <f t="shared" si="73"/>
        <v>N</v>
      </c>
      <c r="B3744" s="35"/>
      <c r="C3744" s="38" t="s">
        <v>1386</v>
      </c>
      <c r="D3744" s="38" t="s">
        <v>7463</v>
      </c>
      <c r="E3744" s="38"/>
      <c r="F3744" s="38" t="s">
        <v>7464</v>
      </c>
      <c r="G3744" s="38"/>
      <c r="H3744" s="38"/>
      <c r="I3744" s="44">
        <v>4.16</v>
      </c>
      <c r="J3744" s="16" t="s">
        <v>130</v>
      </c>
      <c r="N3744" s="136" t="s">
        <v>315</v>
      </c>
      <c r="O3744" s="137">
        <v>573</v>
      </c>
    </row>
    <row r="3745" spans="1:15" ht="15" customHeight="1">
      <c r="A3745" s="15" t="str">
        <f t="shared" si="73"/>
        <v>N</v>
      </c>
      <c r="B3745" s="35"/>
      <c r="C3745" s="38" t="s">
        <v>1386</v>
      </c>
      <c r="D3745" s="38" t="s">
        <v>7465</v>
      </c>
      <c r="E3745" s="38"/>
      <c r="F3745" s="38" t="s">
        <v>7466</v>
      </c>
      <c r="G3745" s="38"/>
      <c r="H3745" s="38"/>
      <c r="I3745" s="44">
        <v>1.94</v>
      </c>
      <c r="J3745" s="16" t="s">
        <v>130</v>
      </c>
      <c r="N3745" s="136" t="s">
        <v>316</v>
      </c>
      <c r="O3745" s="137">
        <v>574</v>
      </c>
    </row>
    <row r="3746" spans="1:15" ht="15" customHeight="1">
      <c r="A3746" s="15" t="str">
        <f t="shared" si="73"/>
        <v>N</v>
      </c>
      <c r="B3746" s="35"/>
      <c r="C3746" s="38" t="s">
        <v>1386</v>
      </c>
      <c r="D3746" s="38" t="s">
        <v>7467</v>
      </c>
      <c r="E3746" s="38"/>
      <c r="F3746" s="38" t="s">
        <v>7468</v>
      </c>
      <c r="G3746" s="38"/>
      <c r="H3746" s="38"/>
      <c r="I3746" s="44">
        <v>8.24</v>
      </c>
      <c r="J3746" s="16" t="s">
        <v>130</v>
      </c>
      <c r="N3746" s="136" t="s">
        <v>317</v>
      </c>
      <c r="O3746" s="137">
        <v>575</v>
      </c>
    </row>
    <row r="3747" spans="1:15" ht="15" customHeight="1">
      <c r="A3747" s="15" t="str">
        <f t="shared" si="73"/>
        <v>N</v>
      </c>
      <c r="B3747" s="35"/>
      <c r="C3747" s="38" t="s">
        <v>1386</v>
      </c>
      <c r="D3747" s="38" t="s">
        <v>7469</v>
      </c>
      <c r="E3747" s="38"/>
      <c r="F3747" s="38" t="s">
        <v>7470</v>
      </c>
      <c r="G3747" s="38"/>
      <c r="H3747" s="38"/>
      <c r="I3747" s="44">
        <v>-0.76</v>
      </c>
      <c r="J3747" s="16" t="s">
        <v>130</v>
      </c>
      <c r="N3747" s="136" t="s">
        <v>318</v>
      </c>
      <c r="O3747" s="137">
        <v>576</v>
      </c>
    </row>
    <row r="3748" spans="1:15" ht="15" customHeight="1">
      <c r="A3748" s="15" t="str">
        <f t="shared" si="73"/>
        <v>N</v>
      </c>
      <c r="B3748" s="35"/>
      <c r="C3748" s="38" t="s">
        <v>1386</v>
      </c>
      <c r="D3748" s="38" t="s">
        <v>7471</v>
      </c>
      <c r="E3748" s="38"/>
      <c r="F3748" s="38" t="s">
        <v>7472</v>
      </c>
      <c r="G3748" s="38"/>
      <c r="H3748" s="38"/>
      <c r="I3748" s="44">
        <v>2.5099999999999998</v>
      </c>
      <c r="J3748" s="16" t="s">
        <v>130</v>
      </c>
      <c r="N3748" s="136" t="s">
        <v>319</v>
      </c>
      <c r="O3748" s="137">
        <v>577</v>
      </c>
    </row>
    <row r="3749" spans="1:15" ht="15" customHeight="1">
      <c r="A3749" s="15" t="str">
        <f t="shared" si="73"/>
        <v>N</v>
      </c>
      <c r="B3749" s="35"/>
      <c r="C3749" s="38" t="s">
        <v>1386</v>
      </c>
      <c r="D3749" s="38" t="s">
        <v>7473</v>
      </c>
      <c r="E3749" s="38"/>
      <c r="F3749" s="38" t="s">
        <v>7474</v>
      </c>
      <c r="G3749" s="38"/>
      <c r="H3749" s="38"/>
      <c r="I3749" s="44">
        <v>46.42</v>
      </c>
      <c r="J3749" s="16" t="s">
        <v>130</v>
      </c>
      <c r="N3749" s="136" t="s">
        <v>320</v>
      </c>
      <c r="O3749" s="137">
        <v>578</v>
      </c>
    </row>
    <row r="3750" spans="1:15" ht="15" customHeight="1">
      <c r="A3750" s="15" t="str">
        <f t="shared" si="73"/>
        <v>N</v>
      </c>
      <c r="B3750" s="35"/>
      <c r="C3750" s="38" t="s">
        <v>1386</v>
      </c>
      <c r="D3750" s="38" t="s">
        <v>7475</v>
      </c>
      <c r="E3750" s="38"/>
      <c r="F3750" s="38" t="s">
        <v>7476</v>
      </c>
      <c r="G3750" s="38"/>
      <c r="H3750" s="38"/>
      <c r="I3750" s="44">
        <v>34.42</v>
      </c>
      <c r="J3750" s="16" t="s">
        <v>130</v>
      </c>
      <c r="N3750" s="136" t="s">
        <v>321</v>
      </c>
      <c r="O3750" s="137">
        <v>579</v>
      </c>
    </row>
    <row r="3751" spans="1:15" ht="15" customHeight="1">
      <c r="A3751" s="15" t="str">
        <f t="shared" si="73"/>
        <v>N</v>
      </c>
      <c r="B3751" s="35"/>
      <c r="C3751" s="38" t="s">
        <v>1386</v>
      </c>
      <c r="D3751" s="38" t="s">
        <v>7477</v>
      </c>
      <c r="E3751" s="38"/>
      <c r="F3751" s="38" t="s">
        <v>7478</v>
      </c>
      <c r="G3751" s="38"/>
      <c r="H3751" s="38"/>
      <c r="I3751" s="44">
        <v>8.7100000000000009</v>
      </c>
      <c r="J3751" s="16" t="s">
        <v>130</v>
      </c>
      <c r="N3751" s="136" t="s">
        <v>322</v>
      </c>
      <c r="O3751" s="137">
        <v>580</v>
      </c>
    </row>
    <row r="3752" spans="1:15" ht="15" customHeight="1">
      <c r="A3752" s="15" t="str">
        <f t="shared" si="73"/>
        <v>N</v>
      </c>
      <c r="B3752" s="35"/>
      <c r="C3752" s="38" t="s">
        <v>1386</v>
      </c>
      <c r="D3752" s="38" t="s">
        <v>7479</v>
      </c>
      <c r="E3752" s="38"/>
      <c r="F3752" s="38" t="s">
        <v>7480</v>
      </c>
      <c r="G3752" s="38"/>
      <c r="H3752" s="38"/>
      <c r="I3752" s="44">
        <v>4.75</v>
      </c>
      <c r="J3752" s="16" t="s">
        <v>130</v>
      </c>
      <c r="N3752" s="136" t="s">
        <v>323</v>
      </c>
      <c r="O3752" s="137">
        <v>581</v>
      </c>
    </row>
    <row r="3753" spans="1:15" ht="15" customHeight="1">
      <c r="A3753" s="15" t="str">
        <f t="shared" si="73"/>
        <v>N</v>
      </c>
      <c r="B3753" s="35"/>
      <c r="C3753" s="38" t="s">
        <v>1386</v>
      </c>
      <c r="D3753" s="38" t="s">
        <v>7481</v>
      </c>
      <c r="E3753" s="38"/>
      <c r="F3753" s="38" t="s">
        <v>7482</v>
      </c>
      <c r="G3753" s="38"/>
      <c r="H3753" s="38"/>
      <c r="I3753" s="44">
        <v>2.65</v>
      </c>
      <c r="J3753" s="16" t="s">
        <v>130</v>
      </c>
      <c r="N3753" s="141" t="s">
        <v>324</v>
      </c>
      <c r="O3753" s="142">
        <v>582</v>
      </c>
    </row>
    <row r="3754" spans="1:15" ht="15" customHeight="1">
      <c r="A3754" s="15" t="str">
        <f t="shared" si="73"/>
        <v>N</v>
      </c>
      <c r="B3754" s="35"/>
      <c r="C3754" s="38" t="s">
        <v>1386</v>
      </c>
      <c r="D3754" s="38" t="s">
        <v>7483</v>
      </c>
      <c r="E3754" s="38"/>
      <c r="F3754" s="38" t="s">
        <v>7482</v>
      </c>
      <c r="G3754" s="38"/>
      <c r="H3754" s="38"/>
      <c r="I3754" s="44">
        <v>14.65</v>
      </c>
      <c r="J3754" s="16" t="s">
        <v>130</v>
      </c>
      <c r="N3754" s="136" t="s">
        <v>325</v>
      </c>
      <c r="O3754" s="137">
        <v>583</v>
      </c>
    </row>
    <row r="3755" spans="1:15" ht="15" customHeight="1">
      <c r="A3755" s="15" t="str">
        <f t="shared" si="73"/>
        <v>N</v>
      </c>
      <c r="B3755" s="35"/>
      <c r="C3755" s="38" t="s">
        <v>1386</v>
      </c>
      <c r="D3755" s="38" t="s">
        <v>7484</v>
      </c>
      <c r="E3755" s="38"/>
      <c r="F3755" s="38" t="s">
        <v>7485</v>
      </c>
      <c r="G3755" s="38"/>
      <c r="H3755" s="38"/>
      <c r="I3755" s="44">
        <v>4.49</v>
      </c>
      <c r="J3755" s="16" t="s">
        <v>130</v>
      </c>
      <c r="N3755" s="136" t="s">
        <v>326</v>
      </c>
      <c r="O3755" s="137">
        <v>584</v>
      </c>
    </row>
    <row r="3756" spans="1:15" ht="15" customHeight="1">
      <c r="A3756" s="15" t="str">
        <f t="shared" si="73"/>
        <v>N</v>
      </c>
      <c r="B3756" s="35"/>
      <c r="C3756" s="38" t="s">
        <v>1386</v>
      </c>
      <c r="D3756" s="38" t="s">
        <v>7486</v>
      </c>
      <c r="E3756" s="38"/>
      <c r="F3756" s="38" t="s">
        <v>7487</v>
      </c>
      <c r="G3756" s="38"/>
      <c r="H3756" s="38"/>
      <c r="I3756" s="44">
        <v>24.05</v>
      </c>
      <c r="J3756" s="16" t="s">
        <v>130</v>
      </c>
      <c r="N3756" s="136" t="s">
        <v>327</v>
      </c>
      <c r="O3756" s="137">
        <v>585</v>
      </c>
    </row>
    <row r="3757" spans="1:15" ht="15" customHeight="1">
      <c r="A3757" s="15" t="str">
        <f t="shared" si="73"/>
        <v>N</v>
      </c>
      <c r="B3757" s="35"/>
      <c r="C3757" s="38" t="s">
        <v>1386</v>
      </c>
      <c r="D3757" s="38" t="s">
        <v>7488</v>
      </c>
      <c r="E3757" s="38"/>
      <c r="F3757" s="38" t="s">
        <v>7489</v>
      </c>
      <c r="G3757" s="38"/>
      <c r="H3757" s="38"/>
      <c r="I3757" s="44">
        <v>5.0999999999999996</v>
      </c>
      <c r="J3757" s="16" t="s">
        <v>130</v>
      </c>
      <c r="N3757" s="136" t="s">
        <v>328</v>
      </c>
      <c r="O3757" s="137">
        <v>586</v>
      </c>
    </row>
    <row r="3758" spans="1:15" ht="15" customHeight="1">
      <c r="A3758" s="15" t="str">
        <f t="shared" si="73"/>
        <v>N</v>
      </c>
      <c r="B3758" s="35"/>
      <c r="C3758" s="38" t="s">
        <v>1386</v>
      </c>
      <c r="D3758" s="38" t="s">
        <v>7490</v>
      </c>
      <c r="E3758" s="38"/>
      <c r="F3758" s="38" t="s">
        <v>7491</v>
      </c>
      <c r="G3758" s="38"/>
      <c r="H3758" s="38"/>
      <c r="I3758" s="44">
        <v>5.04</v>
      </c>
      <c r="J3758" s="16" t="s">
        <v>130</v>
      </c>
      <c r="N3758" s="136" t="s">
        <v>329</v>
      </c>
      <c r="O3758" s="137">
        <v>587</v>
      </c>
    </row>
    <row r="3759" spans="1:15" ht="15" customHeight="1">
      <c r="A3759" s="15" t="str">
        <f t="shared" si="73"/>
        <v>N</v>
      </c>
      <c r="B3759" s="35"/>
      <c r="C3759" s="38" t="s">
        <v>1386</v>
      </c>
      <c r="D3759" s="38" t="s">
        <v>7492</v>
      </c>
      <c r="E3759" s="38"/>
      <c r="F3759" s="38" t="s">
        <v>7493</v>
      </c>
      <c r="G3759" s="38"/>
      <c r="H3759" s="38"/>
      <c r="I3759" s="44">
        <v>8.3800000000000008</v>
      </c>
      <c r="J3759" s="16" t="s">
        <v>130</v>
      </c>
      <c r="N3759" s="136" t="s">
        <v>328</v>
      </c>
      <c r="O3759" s="137">
        <v>588</v>
      </c>
    </row>
    <row r="3760" spans="1:15" ht="15" customHeight="1">
      <c r="A3760" s="15" t="str">
        <f t="shared" si="73"/>
        <v>N</v>
      </c>
      <c r="B3760" s="35"/>
      <c r="C3760" s="38" t="s">
        <v>1386</v>
      </c>
      <c r="D3760" s="38" t="s">
        <v>7494</v>
      </c>
      <c r="E3760" s="38"/>
      <c r="F3760" s="38" t="s">
        <v>7495</v>
      </c>
      <c r="G3760" s="38"/>
      <c r="H3760" s="38"/>
      <c r="I3760" s="44">
        <v>6.2</v>
      </c>
      <c r="J3760" s="16" t="s">
        <v>130</v>
      </c>
      <c r="N3760" s="136" t="s">
        <v>330</v>
      </c>
      <c r="O3760" s="137">
        <v>601</v>
      </c>
    </row>
    <row r="3761" spans="1:15" ht="15" customHeight="1">
      <c r="A3761" s="15" t="str">
        <f t="shared" si="73"/>
        <v>N</v>
      </c>
      <c r="B3761" s="35"/>
      <c r="C3761" s="38" t="s">
        <v>1386</v>
      </c>
      <c r="D3761" s="38" t="s">
        <v>7496</v>
      </c>
      <c r="E3761" s="38"/>
      <c r="F3761" s="38" t="s">
        <v>7497</v>
      </c>
      <c r="G3761" s="38"/>
      <c r="H3761" s="38"/>
      <c r="I3761" s="44">
        <v>1.03</v>
      </c>
      <c r="J3761" s="16" t="s">
        <v>130</v>
      </c>
      <c r="N3761" s="136" t="s">
        <v>331</v>
      </c>
      <c r="O3761" s="137">
        <v>602</v>
      </c>
    </row>
    <row r="3762" spans="1:15" ht="15" customHeight="1">
      <c r="A3762" s="15" t="str">
        <f t="shared" si="73"/>
        <v>N</v>
      </c>
      <c r="B3762" s="35"/>
      <c r="C3762" s="38" t="s">
        <v>1386</v>
      </c>
      <c r="D3762" s="38" t="s">
        <v>10945</v>
      </c>
      <c r="E3762" s="38"/>
      <c r="F3762" s="38" t="s">
        <v>10946</v>
      </c>
      <c r="G3762" s="38"/>
      <c r="H3762" s="38"/>
      <c r="I3762" s="44">
        <v>3.36</v>
      </c>
      <c r="J3762" s="16" t="s">
        <v>130</v>
      </c>
      <c r="N3762" s="141" t="s">
        <v>332</v>
      </c>
      <c r="O3762" s="142">
        <v>603</v>
      </c>
    </row>
    <row r="3763" spans="1:15" ht="15" customHeight="1">
      <c r="A3763" s="15" t="str">
        <f t="shared" si="73"/>
        <v>N</v>
      </c>
      <c r="B3763" s="35"/>
      <c r="C3763" s="38" t="s">
        <v>1386</v>
      </c>
      <c r="D3763" s="38" t="s">
        <v>7498</v>
      </c>
      <c r="E3763" s="38"/>
      <c r="F3763" s="38" t="s">
        <v>7499</v>
      </c>
      <c r="G3763" s="38"/>
      <c r="H3763" s="38"/>
      <c r="I3763" s="44">
        <v>13.75</v>
      </c>
      <c r="J3763" s="16" t="s">
        <v>130</v>
      </c>
      <c r="N3763" s="136" t="s">
        <v>333</v>
      </c>
      <c r="O3763" s="137">
        <v>604</v>
      </c>
    </row>
    <row r="3764" spans="1:15" ht="15" customHeight="1">
      <c r="A3764" s="15" t="str">
        <f t="shared" si="73"/>
        <v>N</v>
      </c>
      <c r="B3764" s="35"/>
      <c r="C3764" s="38" t="s">
        <v>1386</v>
      </c>
      <c r="D3764" s="38" t="s">
        <v>7500</v>
      </c>
      <c r="E3764" s="38"/>
      <c r="F3764" s="38" t="s">
        <v>7501</v>
      </c>
      <c r="G3764" s="38"/>
      <c r="H3764" s="38"/>
      <c r="I3764" s="44">
        <v>14.03</v>
      </c>
      <c r="J3764" s="16" t="s">
        <v>130</v>
      </c>
      <c r="N3764" s="136" t="s">
        <v>334</v>
      </c>
      <c r="O3764" s="137">
        <v>605</v>
      </c>
    </row>
    <row r="3765" spans="1:15" ht="15" customHeight="1">
      <c r="A3765" s="15" t="str">
        <f t="shared" si="73"/>
        <v>N</v>
      </c>
      <c r="B3765" s="35"/>
      <c r="C3765" s="38" t="s">
        <v>1386</v>
      </c>
      <c r="D3765" s="38" t="s">
        <v>10947</v>
      </c>
      <c r="E3765" s="38"/>
      <c r="F3765" s="38" t="s">
        <v>10948</v>
      </c>
      <c r="G3765" s="38"/>
      <c r="H3765" s="38"/>
      <c r="I3765" s="44">
        <v>21.38</v>
      </c>
      <c r="J3765" s="16" t="s">
        <v>130</v>
      </c>
      <c r="N3765" s="136" t="s">
        <v>335</v>
      </c>
      <c r="O3765" s="137">
        <v>606</v>
      </c>
    </row>
    <row r="3766" spans="1:15" ht="15" customHeight="1">
      <c r="A3766" s="15" t="str">
        <f t="shared" si="73"/>
        <v>N</v>
      </c>
      <c r="B3766" s="35"/>
      <c r="C3766" s="38" t="s">
        <v>1386</v>
      </c>
      <c r="D3766" s="38" t="s">
        <v>7502</v>
      </c>
      <c r="E3766" s="38"/>
      <c r="F3766" s="38" t="s">
        <v>7503</v>
      </c>
      <c r="G3766" s="38"/>
      <c r="H3766" s="38"/>
      <c r="I3766" s="44">
        <v>0.97</v>
      </c>
      <c r="J3766" s="16" t="s">
        <v>130</v>
      </c>
      <c r="N3766" s="136" t="s">
        <v>336</v>
      </c>
      <c r="O3766" s="137">
        <v>607</v>
      </c>
    </row>
    <row r="3767" spans="1:15" ht="15" customHeight="1">
      <c r="A3767" s="15" t="str">
        <f t="shared" si="73"/>
        <v>N</v>
      </c>
      <c r="B3767" s="35"/>
      <c r="C3767" s="38" t="s">
        <v>1386</v>
      </c>
      <c r="D3767" s="38" t="s">
        <v>7504</v>
      </c>
      <c r="E3767" s="38"/>
      <c r="F3767" s="38" t="s">
        <v>7505</v>
      </c>
      <c r="G3767" s="38"/>
      <c r="H3767" s="38"/>
      <c r="I3767" s="44">
        <v>5.04</v>
      </c>
      <c r="J3767" s="16" t="s">
        <v>130</v>
      </c>
      <c r="N3767" s="136" t="s">
        <v>337</v>
      </c>
      <c r="O3767" s="137">
        <v>608</v>
      </c>
    </row>
    <row r="3768" spans="1:15" ht="15" customHeight="1">
      <c r="A3768" s="15" t="str">
        <f t="shared" si="73"/>
        <v>N</v>
      </c>
      <c r="B3768" s="35"/>
      <c r="C3768" s="38" t="s">
        <v>1386</v>
      </c>
      <c r="D3768" s="38" t="s">
        <v>7506</v>
      </c>
      <c r="E3768" s="38"/>
      <c r="F3768" s="38" t="s">
        <v>7507</v>
      </c>
      <c r="G3768" s="38"/>
      <c r="H3768" s="38"/>
      <c r="I3768" s="44">
        <v>5.04</v>
      </c>
      <c r="J3768" s="16" t="s">
        <v>130</v>
      </c>
      <c r="N3768" s="141" t="s">
        <v>338</v>
      </c>
      <c r="O3768" s="137">
        <v>609</v>
      </c>
    </row>
    <row r="3769" spans="1:15" ht="15" customHeight="1">
      <c r="A3769" s="15" t="str">
        <f t="shared" si="73"/>
        <v>N</v>
      </c>
      <c r="B3769" s="35"/>
      <c r="C3769" s="38" t="s">
        <v>1386</v>
      </c>
      <c r="D3769" s="38" t="s">
        <v>7508</v>
      </c>
      <c r="E3769" s="38"/>
      <c r="F3769" s="38" t="s">
        <v>7509</v>
      </c>
      <c r="G3769" s="38"/>
      <c r="H3769" s="38"/>
      <c r="I3769" s="44">
        <v>6.17</v>
      </c>
      <c r="J3769" s="16" t="s">
        <v>130</v>
      </c>
      <c r="N3769" s="141" t="s">
        <v>339</v>
      </c>
      <c r="O3769" s="137">
        <v>610</v>
      </c>
    </row>
    <row r="3770" spans="1:15" ht="15" customHeight="1">
      <c r="A3770" s="15" t="str">
        <f t="shared" si="73"/>
        <v>N</v>
      </c>
      <c r="B3770" s="35"/>
      <c r="C3770" s="38" t="s">
        <v>1386</v>
      </c>
      <c r="D3770" s="38" t="s">
        <v>7510</v>
      </c>
      <c r="E3770" s="38"/>
      <c r="F3770" s="38" t="s">
        <v>7511</v>
      </c>
      <c r="G3770" s="38"/>
      <c r="H3770" s="38"/>
      <c r="I3770" s="44">
        <v>1.06</v>
      </c>
      <c r="J3770" s="16" t="s">
        <v>130</v>
      </c>
      <c r="N3770" s="136" t="s">
        <v>340</v>
      </c>
      <c r="O3770" s="137">
        <v>611</v>
      </c>
    </row>
    <row r="3771" spans="1:15" ht="15" customHeight="1">
      <c r="A3771" s="15" t="str">
        <f t="shared" si="73"/>
        <v>N</v>
      </c>
      <c r="B3771" s="35"/>
      <c r="C3771" s="38" t="s">
        <v>1386</v>
      </c>
      <c r="D3771" s="38" t="s">
        <v>7512</v>
      </c>
      <c r="E3771" s="38"/>
      <c r="F3771" s="38" t="s">
        <v>7513</v>
      </c>
      <c r="G3771" s="38"/>
      <c r="H3771" s="38"/>
      <c r="I3771" s="44">
        <v>44.08</v>
      </c>
      <c r="J3771" s="16" t="s">
        <v>130</v>
      </c>
      <c r="N3771" s="136" t="s">
        <v>341</v>
      </c>
      <c r="O3771" s="137">
        <v>612</v>
      </c>
    </row>
    <row r="3772" spans="1:15" ht="15" customHeight="1">
      <c r="A3772" s="15" t="str">
        <f t="shared" si="73"/>
        <v>N</v>
      </c>
      <c r="B3772" s="35"/>
      <c r="C3772" s="38" t="s">
        <v>1386</v>
      </c>
      <c r="D3772" s="38" t="s">
        <v>7514</v>
      </c>
      <c r="E3772" s="38"/>
      <c r="F3772" s="38" t="s">
        <v>7515</v>
      </c>
      <c r="G3772" s="38"/>
      <c r="H3772" s="38"/>
      <c r="I3772" s="44">
        <v>18.420000000000002</v>
      </c>
      <c r="J3772" s="16" t="s">
        <v>130</v>
      </c>
      <c r="N3772" s="136" t="s">
        <v>1327</v>
      </c>
      <c r="O3772" s="137">
        <v>613</v>
      </c>
    </row>
    <row r="3773" spans="1:15" ht="15" customHeight="1">
      <c r="A3773" s="15" t="str">
        <f t="shared" si="73"/>
        <v>N</v>
      </c>
      <c r="B3773" s="35"/>
      <c r="C3773" s="38" t="s">
        <v>1386</v>
      </c>
      <c r="D3773" s="38" t="s">
        <v>10949</v>
      </c>
      <c r="E3773" s="38"/>
      <c r="F3773" s="38" t="s">
        <v>10950</v>
      </c>
      <c r="G3773" s="38"/>
      <c r="H3773" s="38"/>
      <c r="I3773" s="44">
        <v>16.649999999999999</v>
      </c>
      <c r="J3773" s="16" t="s">
        <v>130</v>
      </c>
      <c r="N3773" s="136" t="s">
        <v>342</v>
      </c>
      <c r="O3773" s="137">
        <v>614</v>
      </c>
    </row>
    <row r="3774" spans="1:15" ht="15" customHeight="1">
      <c r="A3774" s="15" t="str">
        <f t="shared" si="73"/>
        <v>N</v>
      </c>
      <c r="B3774" s="35"/>
      <c r="C3774" s="38" t="s">
        <v>1386</v>
      </c>
      <c r="D3774" s="38" t="s">
        <v>7516</v>
      </c>
      <c r="E3774" s="38"/>
      <c r="F3774" s="38" t="s">
        <v>7517</v>
      </c>
      <c r="G3774" s="38"/>
      <c r="H3774" s="38"/>
      <c r="I3774" s="44">
        <v>3.12</v>
      </c>
      <c r="J3774" s="16" t="s">
        <v>130</v>
      </c>
      <c r="N3774" s="136" t="s">
        <v>343</v>
      </c>
      <c r="O3774" s="137">
        <v>615</v>
      </c>
    </row>
    <row r="3775" spans="1:15" ht="15" customHeight="1">
      <c r="A3775" s="15" t="str">
        <f t="shared" si="73"/>
        <v>N</v>
      </c>
      <c r="B3775" s="35"/>
      <c r="C3775" s="38" t="s">
        <v>1386</v>
      </c>
      <c r="D3775" s="38" t="s">
        <v>7518</v>
      </c>
      <c r="E3775" s="38"/>
      <c r="F3775" s="38" t="s">
        <v>7519</v>
      </c>
      <c r="G3775" s="38"/>
      <c r="H3775" s="38"/>
      <c r="I3775" s="44">
        <v>3.81</v>
      </c>
      <c r="J3775" s="16" t="s">
        <v>130</v>
      </c>
      <c r="N3775" s="136" t="s">
        <v>344</v>
      </c>
      <c r="O3775" s="137">
        <v>616</v>
      </c>
    </row>
    <row r="3776" spans="1:15" ht="15" customHeight="1">
      <c r="A3776" s="15" t="str">
        <f t="shared" si="73"/>
        <v>N</v>
      </c>
      <c r="B3776" s="35"/>
      <c r="C3776" s="38" t="s">
        <v>1386</v>
      </c>
      <c r="D3776" s="38" t="s">
        <v>10951</v>
      </c>
      <c r="E3776" s="38"/>
      <c r="F3776" s="38" t="s">
        <v>10952</v>
      </c>
      <c r="G3776" s="38"/>
      <c r="H3776" s="38"/>
      <c r="I3776" s="44">
        <v>5.04</v>
      </c>
      <c r="J3776" s="16" t="s">
        <v>130</v>
      </c>
      <c r="N3776" s="136" t="s">
        <v>1328</v>
      </c>
      <c r="O3776" s="137">
        <v>617</v>
      </c>
    </row>
    <row r="3777" spans="1:15" ht="15" customHeight="1">
      <c r="A3777" s="15" t="str">
        <f t="shared" si="73"/>
        <v>N</v>
      </c>
      <c r="B3777" s="35"/>
      <c r="C3777" s="38" t="s">
        <v>1386</v>
      </c>
      <c r="D3777" s="38" t="s">
        <v>7520</v>
      </c>
      <c r="E3777" s="38"/>
      <c r="F3777" s="38" t="s">
        <v>7521</v>
      </c>
      <c r="G3777" s="38"/>
      <c r="H3777" s="38"/>
      <c r="I3777" s="44">
        <v>5.04</v>
      </c>
      <c r="J3777" s="16" t="s">
        <v>130</v>
      </c>
      <c r="N3777" s="136" t="s">
        <v>151</v>
      </c>
      <c r="O3777" s="137">
        <v>328</v>
      </c>
    </row>
    <row r="3778" spans="1:15" ht="15" customHeight="1">
      <c r="A3778" s="15" t="str">
        <f t="shared" si="73"/>
        <v>N</v>
      </c>
      <c r="B3778" s="35"/>
      <c r="C3778" s="38" t="s">
        <v>1386</v>
      </c>
      <c r="D3778" s="38" t="s">
        <v>7522</v>
      </c>
      <c r="E3778" s="38"/>
      <c r="F3778" s="38" t="s">
        <v>7523</v>
      </c>
      <c r="G3778" s="38"/>
      <c r="H3778" s="38"/>
      <c r="I3778" s="44">
        <v>5.13</v>
      </c>
      <c r="J3778" s="16" t="s">
        <v>130</v>
      </c>
      <c r="N3778" s="136" t="s">
        <v>152</v>
      </c>
      <c r="O3778" s="137">
        <v>329</v>
      </c>
    </row>
    <row r="3779" spans="1:15" ht="15" customHeight="1">
      <c r="A3779" s="15" t="str">
        <f t="shared" si="73"/>
        <v>N</v>
      </c>
      <c r="B3779" s="35"/>
      <c r="C3779" s="38" t="s">
        <v>1386</v>
      </c>
      <c r="D3779" s="38" t="s">
        <v>7524</v>
      </c>
      <c r="E3779" s="38"/>
      <c r="F3779" s="38" t="s">
        <v>7525</v>
      </c>
      <c r="G3779" s="38"/>
      <c r="H3779" s="38"/>
      <c r="I3779" s="44">
        <v>51.16</v>
      </c>
      <c r="J3779" s="16" t="s">
        <v>130</v>
      </c>
      <c r="N3779" s="136" t="s">
        <v>153</v>
      </c>
      <c r="O3779" s="137">
        <v>330</v>
      </c>
    </row>
    <row r="3780" spans="1:15" ht="15" customHeight="1">
      <c r="A3780" s="15" t="str">
        <f t="shared" si="73"/>
        <v>N</v>
      </c>
      <c r="B3780" s="35"/>
      <c r="C3780" s="38" t="s">
        <v>1386</v>
      </c>
      <c r="D3780" s="38" t="s">
        <v>7526</v>
      </c>
      <c r="E3780" s="38"/>
      <c r="F3780" s="38" t="s">
        <v>7527</v>
      </c>
      <c r="G3780" s="38"/>
      <c r="H3780" s="38"/>
      <c r="I3780" s="44">
        <v>-5.07</v>
      </c>
      <c r="J3780" s="16" t="s">
        <v>130</v>
      </c>
      <c r="N3780" s="136" t="s">
        <v>154</v>
      </c>
      <c r="O3780" s="137">
        <v>331</v>
      </c>
    </row>
    <row r="3781" spans="1:15" ht="15" customHeight="1">
      <c r="A3781" s="15" t="str">
        <f t="shared" si="73"/>
        <v>N</v>
      </c>
      <c r="B3781" s="35"/>
      <c r="C3781" s="38" t="s">
        <v>1386</v>
      </c>
      <c r="D3781" s="38" t="s">
        <v>7528</v>
      </c>
      <c r="E3781" s="38"/>
      <c r="F3781" s="38" t="s">
        <v>7529</v>
      </c>
      <c r="G3781" s="38"/>
      <c r="H3781" s="38"/>
      <c r="I3781" s="44">
        <v>5.62</v>
      </c>
      <c r="J3781" s="16" t="s">
        <v>130</v>
      </c>
      <c r="N3781" s="138" t="s">
        <v>583</v>
      </c>
      <c r="O3781" s="139">
        <v>332</v>
      </c>
    </row>
    <row r="3782" spans="1:15" ht="15" customHeight="1">
      <c r="A3782" s="15" t="str">
        <f t="shared" si="73"/>
        <v>N</v>
      </c>
      <c r="B3782" s="35"/>
      <c r="C3782" s="38" t="s">
        <v>1386</v>
      </c>
      <c r="D3782" s="38" t="s">
        <v>7530</v>
      </c>
      <c r="E3782" s="38"/>
      <c r="F3782" s="38" t="s">
        <v>7531</v>
      </c>
      <c r="G3782" s="38"/>
      <c r="H3782" s="38"/>
      <c r="I3782" s="44">
        <v>1.89</v>
      </c>
      <c r="J3782" s="16" t="s">
        <v>130</v>
      </c>
      <c r="N3782" s="136" t="s">
        <v>155</v>
      </c>
      <c r="O3782" s="137">
        <v>333</v>
      </c>
    </row>
    <row r="3783" spans="1:15" ht="15" customHeight="1">
      <c r="A3783" s="15" t="str">
        <f t="shared" si="73"/>
        <v>N</v>
      </c>
      <c r="B3783" s="35"/>
      <c r="C3783" s="38" t="s">
        <v>1386</v>
      </c>
      <c r="D3783" s="38" t="s">
        <v>7532</v>
      </c>
      <c r="E3783" s="38"/>
      <c r="F3783" s="38" t="s">
        <v>7533</v>
      </c>
      <c r="G3783" s="38"/>
      <c r="H3783" s="38"/>
      <c r="I3783" s="44">
        <v>45</v>
      </c>
      <c r="J3783" s="16" t="s">
        <v>130</v>
      </c>
      <c r="N3783" s="138" t="s">
        <v>584</v>
      </c>
      <c r="O3783" s="139">
        <v>334</v>
      </c>
    </row>
    <row r="3784" spans="1:15" ht="15" customHeight="1">
      <c r="A3784" s="15" t="str">
        <f t="shared" si="73"/>
        <v>N</v>
      </c>
      <c r="B3784" s="35"/>
      <c r="C3784" s="38" t="s">
        <v>1386</v>
      </c>
      <c r="D3784" s="38" t="s">
        <v>7534</v>
      </c>
      <c r="E3784" s="38"/>
      <c r="F3784" s="38" t="s">
        <v>7535</v>
      </c>
      <c r="G3784" s="38"/>
      <c r="H3784" s="38"/>
      <c r="I3784" s="44">
        <v>23.95</v>
      </c>
      <c r="J3784" s="16" t="s">
        <v>130</v>
      </c>
      <c r="N3784" s="136" t="s">
        <v>156</v>
      </c>
      <c r="O3784" s="137">
        <v>335</v>
      </c>
    </row>
    <row r="3785" spans="1:15" ht="15" customHeight="1">
      <c r="A3785" s="15" t="str">
        <f t="shared" si="73"/>
        <v>N</v>
      </c>
      <c r="B3785" s="35"/>
      <c r="C3785" s="38" t="s">
        <v>1386</v>
      </c>
      <c r="D3785" s="38" t="s">
        <v>7536</v>
      </c>
      <c r="E3785" s="38"/>
      <c r="F3785" s="38" t="s">
        <v>7537</v>
      </c>
      <c r="G3785" s="38"/>
      <c r="H3785" s="38"/>
      <c r="I3785" s="44">
        <v>18.829999999999998</v>
      </c>
      <c r="J3785" s="16" t="s">
        <v>130</v>
      </c>
      <c r="N3785" s="136" t="s">
        <v>157</v>
      </c>
      <c r="O3785" s="137">
        <v>336</v>
      </c>
    </row>
    <row r="3786" spans="1:15" ht="15" customHeight="1">
      <c r="A3786" s="15" t="str">
        <f t="shared" si="73"/>
        <v>N</v>
      </c>
      <c r="B3786" s="35"/>
      <c r="C3786" s="38" t="s">
        <v>1386</v>
      </c>
      <c r="D3786" s="38" t="s">
        <v>7538</v>
      </c>
      <c r="E3786" s="38"/>
      <c r="F3786" s="38" t="s">
        <v>7539</v>
      </c>
      <c r="G3786" s="38"/>
      <c r="H3786" s="38"/>
      <c r="I3786" s="44">
        <v>5.04</v>
      </c>
      <c r="J3786" s="16" t="s">
        <v>130</v>
      </c>
      <c r="N3786" s="136" t="s">
        <v>158</v>
      </c>
      <c r="O3786" s="137">
        <v>337</v>
      </c>
    </row>
    <row r="3787" spans="1:15" ht="15" customHeight="1">
      <c r="A3787" s="15" t="str">
        <f t="shared" si="73"/>
        <v>N</v>
      </c>
      <c r="B3787" s="35"/>
      <c r="C3787" s="38" t="s">
        <v>1386</v>
      </c>
      <c r="D3787" s="38" t="s">
        <v>7540</v>
      </c>
      <c r="E3787" s="38"/>
      <c r="F3787" s="38" t="s">
        <v>7541</v>
      </c>
      <c r="G3787" s="38"/>
      <c r="H3787" s="38"/>
      <c r="I3787" s="44">
        <v>15.12</v>
      </c>
      <c r="J3787" s="16" t="s">
        <v>130</v>
      </c>
      <c r="N3787" s="136" t="s">
        <v>159</v>
      </c>
      <c r="O3787" s="137">
        <v>338</v>
      </c>
    </row>
    <row r="3788" spans="1:15" ht="15" customHeight="1">
      <c r="A3788" s="15" t="str">
        <f t="shared" si="73"/>
        <v>N</v>
      </c>
      <c r="B3788" s="35"/>
      <c r="C3788" s="38" t="s">
        <v>1386</v>
      </c>
      <c r="D3788" s="38" t="s">
        <v>7542</v>
      </c>
      <c r="E3788" s="38"/>
      <c r="F3788" s="38" t="s">
        <v>7543</v>
      </c>
      <c r="G3788" s="38"/>
      <c r="H3788" s="38"/>
      <c r="I3788" s="44">
        <v>37.590000000000003</v>
      </c>
      <c r="J3788" s="16" t="s">
        <v>130</v>
      </c>
      <c r="N3788" s="136" t="s">
        <v>160</v>
      </c>
      <c r="O3788" s="137">
        <v>339</v>
      </c>
    </row>
    <row r="3789" spans="1:15" ht="15" customHeight="1">
      <c r="A3789" s="15" t="str">
        <f t="shared" si="73"/>
        <v>N</v>
      </c>
      <c r="B3789" s="35"/>
      <c r="C3789" s="38" t="s">
        <v>1386</v>
      </c>
      <c r="D3789" s="38" t="s">
        <v>7544</v>
      </c>
      <c r="E3789" s="38"/>
      <c r="F3789" s="38" t="s">
        <v>7545</v>
      </c>
      <c r="G3789" s="38"/>
      <c r="H3789" s="38"/>
      <c r="I3789" s="44">
        <v>55.61</v>
      </c>
      <c r="J3789" s="16" t="s">
        <v>130</v>
      </c>
      <c r="N3789" s="136" t="s">
        <v>161</v>
      </c>
      <c r="O3789" s="137">
        <v>340</v>
      </c>
    </row>
    <row r="3790" spans="1:15" ht="15" customHeight="1">
      <c r="A3790" s="15" t="str">
        <f t="shared" si="73"/>
        <v>N</v>
      </c>
      <c r="B3790" s="35"/>
      <c r="C3790" s="38" t="s">
        <v>1386</v>
      </c>
      <c r="D3790" s="38" t="s">
        <v>7546</v>
      </c>
      <c r="E3790" s="38"/>
      <c r="F3790" s="38" t="s">
        <v>7547</v>
      </c>
      <c r="G3790" s="38"/>
      <c r="H3790" s="38"/>
      <c r="I3790" s="44">
        <v>27.4</v>
      </c>
      <c r="J3790" s="16" t="s">
        <v>130</v>
      </c>
      <c r="N3790" s="136" t="s">
        <v>162</v>
      </c>
      <c r="O3790" s="137">
        <v>341</v>
      </c>
    </row>
    <row r="3791" spans="1:15" ht="15" customHeight="1">
      <c r="A3791" s="15" t="str">
        <f t="shared" si="73"/>
        <v>N</v>
      </c>
      <c r="B3791" s="35"/>
      <c r="C3791" s="38" t="s">
        <v>1386</v>
      </c>
      <c r="D3791" s="38" t="s">
        <v>7548</v>
      </c>
      <c r="E3791" s="38"/>
      <c r="F3791" s="38" t="s">
        <v>7549</v>
      </c>
      <c r="G3791" s="38"/>
      <c r="H3791" s="38"/>
      <c r="I3791" s="44">
        <v>12.05</v>
      </c>
      <c r="J3791" s="16" t="s">
        <v>130</v>
      </c>
      <c r="N3791" s="136" t="s">
        <v>163</v>
      </c>
      <c r="O3791" s="137">
        <v>342</v>
      </c>
    </row>
    <row r="3792" spans="1:15" ht="15" customHeight="1">
      <c r="A3792" s="15" t="str">
        <f t="shared" si="73"/>
        <v>N</v>
      </c>
      <c r="B3792" s="35"/>
      <c r="C3792" s="38" t="s">
        <v>1386</v>
      </c>
      <c r="D3792" s="38" t="s">
        <v>10953</v>
      </c>
      <c r="E3792" s="38"/>
      <c r="F3792" s="38" t="s">
        <v>10954</v>
      </c>
      <c r="G3792" s="38"/>
      <c r="H3792" s="38"/>
      <c r="I3792" s="44">
        <v>3.36</v>
      </c>
      <c r="J3792" s="16" t="s">
        <v>130</v>
      </c>
      <c r="N3792" s="136" t="s">
        <v>164</v>
      </c>
      <c r="O3792" s="137">
        <v>343</v>
      </c>
    </row>
    <row r="3793" spans="1:15" ht="15" customHeight="1">
      <c r="A3793" s="15" t="str">
        <f t="shared" si="73"/>
        <v>N</v>
      </c>
      <c r="B3793" s="35"/>
      <c r="C3793" s="38" t="s">
        <v>1386</v>
      </c>
      <c r="D3793" s="38" t="s">
        <v>7550</v>
      </c>
      <c r="E3793" s="38"/>
      <c r="F3793" s="38" t="s">
        <v>7551</v>
      </c>
      <c r="G3793" s="38"/>
      <c r="H3793" s="38"/>
      <c r="I3793" s="44">
        <v>2.5499999999999998</v>
      </c>
      <c r="J3793" s="16" t="s">
        <v>130</v>
      </c>
      <c r="N3793" s="136" t="s">
        <v>165</v>
      </c>
      <c r="O3793" s="137">
        <v>344</v>
      </c>
    </row>
    <row r="3794" spans="1:15" ht="15" customHeight="1">
      <c r="A3794" s="15" t="str">
        <f t="shared" si="73"/>
        <v>N</v>
      </c>
      <c r="B3794" s="35"/>
      <c r="C3794" s="38" t="s">
        <v>1386</v>
      </c>
      <c r="D3794" s="38" t="s">
        <v>7552</v>
      </c>
      <c r="E3794" s="38"/>
      <c r="F3794" s="38" t="s">
        <v>7553</v>
      </c>
      <c r="G3794" s="38"/>
      <c r="H3794" s="38"/>
      <c r="I3794" s="44">
        <v>82.11</v>
      </c>
      <c r="J3794" s="16" t="s">
        <v>130</v>
      </c>
      <c r="N3794" s="136" t="s">
        <v>166</v>
      </c>
      <c r="O3794" s="137">
        <v>345</v>
      </c>
    </row>
    <row r="3795" spans="1:15" ht="15" customHeight="1">
      <c r="A3795" s="15" t="str">
        <f t="shared" si="73"/>
        <v>N</v>
      </c>
      <c r="B3795" s="35"/>
      <c r="C3795" s="38" t="s">
        <v>1386</v>
      </c>
      <c r="D3795" s="38" t="s">
        <v>7554</v>
      </c>
      <c r="E3795" s="38"/>
      <c r="F3795" s="38" t="s">
        <v>7555</v>
      </c>
      <c r="G3795" s="38"/>
      <c r="H3795" s="38"/>
      <c r="I3795" s="44">
        <v>32.549999999999997</v>
      </c>
      <c r="J3795" s="16" t="s">
        <v>130</v>
      </c>
      <c r="N3795" s="136" t="s">
        <v>167</v>
      </c>
      <c r="O3795" s="137">
        <v>346</v>
      </c>
    </row>
    <row r="3796" spans="1:15" ht="15" customHeight="1">
      <c r="A3796" s="15" t="str">
        <f t="shared" si="73"/>
        <v>N</v>
      </c>
      <c r="B3796" s="35"/>
      <c r="C3796" s="38" t="s">
        <v>1386</v>
      </c>
      <c r="D3796" s="38" t="s">
        <v>7556</v>
      </c>
      <c r="E3796" s="38"/>
      <c r="F3796" s="38" t="s">
        <v>7557</v>
      </c>
      <c r="G3796" s="38"/>
      <c r="H3796" s="38"/>
      <c r="I3796" s="44">
        <v>5.22</v>
      </c>
      <c r="J3796" s="16" t="s">
        <v>130</v>
      </c>
      <c r="N3796" s="136" t="s">
        <v>168</v>
      </c>
      <c r="O3796" s="137">
        <v>347</v>
      </c>
    </row>
    <row r="3797" spans="1:15" ht="15" customHeight="1">
      <c r="A3797" s="15" t="str">
        <f t="shared" si="73"/>
        <v>N</v>
      </c>
      <c r="B3797" s="35"/>
      <c r="C3797" s="38" t="s">
        <v>1386</v>
      </c>
      <c r="D3797" s="38" t="s">
        <v>7558</v>
      </c>
      <c r="E3797" s="38"/>
      <c r="F3797" s="38" t="s">
        <v>7559</v>
      </c>
      <c r="G3797" s="38"/>
      <c r="H3797" s="38"/>
      <c r="I3797" s="44">
        <v>5.04</v>
      </c>
      <c r="J3797" s="16" t="s">
        <v>130</v>
      </c>
      <c r="N3797" s="136" t="s">
        <v>169</v>
      </c>
      <c r="O3797" s="137">
        <v>348</v>
      </c>
    </row>
    <row r="3798" spans="1:15" ht="15" customHeight="1">
      <c r="A3798" s="15" t="str">
        <f t="shared" si="73"/>
        <v>N</v>
      </c>
      <c r="B3798" s="35"/>
      <c r="C3798" s="38" t="s">
        <v>1386</v>
      </c>
      <c r="D3798" s="38" t="s">
        <v>10955</v>
      </c>
      <c r="E3798" s="38"/>
      <c r="F3798" s="38" t="s">
        <v>10956</v>
      </c>
      <c r="G3798" s="38"/>
      <c r="H3798" s="38"/>
      <c r="I3798" s="44">
        <v>48.98</v>
      </c>
      <c r="J3798" s="16" t="s">
        <v>130</v>
      </c>
      <c r="N3798" s="136" t="s">
        <v>170</v>
      </c>
      <c r="O3798" s="137">
        <v>349</v>
      </c>
    </row>
    <row r="3799" spans="1:15" ht="15" customHeight="1">
      <c r="A3799" s="15" t="str">
        <f t="shared" si="73"/>
        <v>N</v>
      </c>
      <c r="B3799" s="35"/>
      <c r="C3799" s="38" t="s">
        <v>1386</v>
      </c>
      <c r="D3799" s="38" t="s">
        <v>7560</v>
      </c>
      <c r="E3799" s="38"/>
      <c r="F3799" s="38" t="s">
        <v>7561</v>
      </c>
      <c r="G3799" s="38"/>
      <c r="H3799" s="38"/>
      <c r="I3799" s="44">
        <v>14.62</v>
      </c>
      <c r="J3799" s="16" t="s">
        <v>130</v>
      </c>
      <c r="N3799" s="136" t="s">
        <v>171</v>
      </c>
      <c r="O3799" s="137">
        <v>350</v>
      </c>
    </row>
    <row r="3800" spans="1:15" ht="15" customHeight="1">
      <c r="A3800" s="15" t="str">
        <f t="shared" si="73"/>
        <v>N</v>
      </c>
      <c r="B3800" s="35"/>
      <c r="C3800" s="38" t="s">
        <v>1386</v>
      </c>
      <c r="D3800" s="38" t="s">
        <v>7562</v>
      </c>
      <c r="E3800" s="38"/>
      <c r="F3800" s="38" t="s">
        <v>7563</v>
      </c>
      <c r="G3800" s="38"/>
      <c r="H3800" s="38"/>
      <c r="I3800" s="44">
        <v>12.09</v>
      </c>
      <c r="J3800" s="16" t="s">
        <v>130</v>
      </c>
      <c r="N3800" s="136" t="s">
        <v>172</v>
      </c>
      <c r="O3800" s="137">
        <v>351</v>
      </c>
    </row>
    <row r="3801" spans="1:15" ht="15" customHeight="1">
      <c r="A3801" s="15" t="str">
        <f t="shared" si="73"/>
        <v>N</v>
      </c>
      <c r="B3801" s="35"/>
      <c r="C3801" s="38" t="s">
        <v>1386</v>
      </c>
      <c r="D3801" s="38" t="s">
        <v>7564</v>
      </c>
      <c r="E3801" s="38"/>
      <c r="F3801" s="38" t="s">
        <v>7565</v>
      </c>
      <c r="G3801" s="38"/>
      <c r="H3801" s="38"/>
      <c r="I3801" s="44">
        <v>4.07</v>
      </c>
      <c r="J3801" s="16" t="s">
        <v>130</v>
      </c>
      <c r="N3801" s="136" t="s">
        <v>173</v>
      </c>
      <c r="O3801" s="137">
        <v>352</v>
      </c>
    </row>
    <row r="3802" spans="1:15" ht="15" customHeight="1">
      <c r="A3802" s="15" t="str">
        <f t="shared" si="73"/>
        <v>N</v>
      </c>
      <c r="B3802" s="35"/>
      <c r="C3802" s="38" t="s">
        <v>1386</v>
      </c>
      <c r="D3802" s="38" t="s">
        <v>7566</v>
      </c>
      <c r="E3802" s="38"/>
      <c r="F3802" s="38" t="s">
        <v>7567</v>
      </c>
      <c r="G3802" s="38"/>
      <c r="H3802" s="38"/>
      <c r="I3802" s="44">
        <v>-0.51</v>
      </c>
      <c r="J3802" s="16" t="s">
        <v>130</v>
      </c>
      <c r="N3802" s="136" t="s">
        <v>174</v>
      </c>
      <c r="O3802" s="137">
        <v>353</v>
      </c>
    </row>
    <row r="3803" spans="1:15" ht="15" customHeight="1">
      <c r="A3803" s="15" t="str">
        <f t="shared" si="73"/>
        <v>N</v>
      </c>
      <c r="B3803" s="35"/>
      <c r="C3803" s="38" t="s">
        <v>1386</v>
      </c>
      <c r="D3803" s="38" t="s">
        <v>7568</v>
      </c>
      <c r="E3803" s="38"/>
      <c r="F3803" s="38" t="s">
        <v>7569</v>
      </c>
      <c r="G3803" s="38"/>
      <c r="H3803" s="38"/>
      <c r="I3803" s="44">
        <v>4.2699999999999996</v>
      </c>
      <c r="J3803" s="16" t="s">
        <v>130</v>
      </c>
      <c r="N3803" s="136" t="s">
        <v>175</v>
      </c>
      <c r="O3803" s="137">
        <v>354</v>
      </c>
    </row>
    <row r="3804" spans="1:15" ht="15" customHeight="1">
      <c r="A3804" s="15" t="str">
        <f t="shared" ref="A3804:A3867" si="74">IFERROR((VLOOKUP(J3804,N:O,2,0)),0)</f>
        <v>N</v>
      </c>
      <c r="B3804" s="35"/>
      <c r="C3804" s="38" t="s">
        <v>1386</v>
      </c>
      <c r="D3804" s="38" t="s">
        <v>7570</v>
      </c>
      <c r="E3804" s="38"/>
      <c r="F3804" s="38" t="s">
        <v>7571</v>
      </c>
      <c r="G3804" s="38"/>
      <c r="H3804" s="38"/>
      <c r="I3804" s="44">
        <v>14.83</v>
      </c>
      <c r="J3804" s="16" t="s">
        <v>130</v>
      </c>
      <c r="N3804" s="136" t="s">
        <v>176</v>
      </c>
      <c r="O3804" s="137">
        <v>355</v>
      </c>
    </row>
    <row r="3805" spans="1:15" ht="15" customHeight="1">
      <c r="A3805" s="15" t="str">
        <f t="shared" si="74"/>
        <v>N</v>
      </c>
      <c r="B3805" s="35"/>
      <c r="C3805" s="38" t="s">
        <v>1386</v>
      </c>
      <c r="D3805" s="38" t="s">
        <v>7572</v>
      </c>
      <c r="E3805" s="38"/>
      <c r="F3805" s="38" t="s">
        <v>7573</v>
      </c>
      <c r="G3805" s="38"/>
      <c r="H3805" s="38"/>
      <c r="I3805" s="44">
        <v>0.18</v>
      </c>
      <c r="J3805" s="16" t="s">
        <v>130</v>
      </c>
      <c r="N3805" s="136" t="s">
        <v>177</v>
      </c>
      <c r="O3805" s="137">
        <v>356</v>
      </c>
    </row>
    <row r="3806" spans="1:15" ht="15" customHeight="1">
      <c r="A3806" s="15" t="str">
        <f t="shared" si="74"/>
        <v>N</v>
      </c>
      <c r="B3806" s="35"/>
      <c r="C3806" s="38" t="s">
        <v>1386</v>
      </c>
      <c r="D3806" s="38" t="s">
        <v>7574</v>
      </c>
      <c r="E3806" s="38"/>
      <c r="F3806" s="38" t="s">
        <v>7575</v>
      </c>
      <c r="G3806" s="38"/>
      <c r="H3806" s="38"/>
      <c r="I3806" s="44">
        <v>5.04</v>
      </c>
      <c r="J3806" s="16" t="s">
        <v>130</v>
      </c>
      <c r="N3806" s="136" t="s">
        <v>178</v>
      </c>
      <c r="O3806" s="137">
        <v>357</v>
      </c>
    </row>
    <row r="3807" spans="1:15" ht="15" customHeight="1">
      <c r="A3807" s="15" t="str">
        <f t="shared" si="74"/>
        <v>N</v>
      </c>
      <c r="B3807" s="35"/>
      <c r="C3807" s="38" t="s">
        <v>1386</v>
      </c>
      <c r="D3807" s="38" t="s">
        <v>7576</v>
      </c>
      <c r="E3807" s="38"/>
      <c r="F3807" s="38" t="s">
        <v>7577</v>
      </c>
      <c r="G3807" s="38"/>
      <c r="H3807" s="38"/>
      <c r="I3807" s="44">
        <v>39.76</v>
      </c>
      <c r="J3807" s="16" t="s">
        <v>130</v>
      </c>
      <c r="N3807" s="136" t="s">
        <v>179</v>
      </c>
      <c r="O3807" s="137">
        <v>358</v>
      </c>
    </row>
    <row r="3808" spans="1:15" ht="15" customHeight="1">
      <c r="A3808" s="15" t="str">
        <f t="shared" si="74"/>
        <v>N</v>
      </c>
      <c r="B3808" s="35"/>
      <c r="C3808" s="38" t="s">
        <v>1386</v>
      </c>
      <c r="D3808" s="38" t="s">
        <v>7578</v>
      </c>
      <c r="E3808" s="38"/>
      <c r="F3808" s="38" t="s">
        <v>7579</v>
      </c>
      <c r="G3808" s="38"/>
      <c r="H3808" s="38"/>
      <c r="I3808" s="44">
        <v>26.9</v>
      </c>
      <c r="J3808" s="16" t="s">
        <v>130</v>
      </c>
      <c r="N3808" s="136" t="s">
        <v>180</v>
      </c>
      <c r="O3808" s="137">
        <v>359</v>
      </c>
    </row>
    <row r="3809" spans="1:15" ht="15" customHeight="1">
      <c r="A3809" s="15" t="str">
        <f t="shared" si="74"/>
        <v>N</v>
      </c>
      <c r="B3809" s="35"/>
      <c r="C3809" s="38" t="s">
        <v>1386</v>
      </c>
      <c r="D3809" s="38" t="s">
        <v>7580</v>
      </c>
      <c r="E3809" s="38"/>
      <c r="F3809" s="38" t="s">
        <v>7581</v>
      </c>
      <c r="G3809" s="38"/>
      <c r="H3809" s="38"/>
      <c r="I3809" s="44">
        <v>5.04</v>
      </c>
      <c r="J3809" s="16" t="s">
        <v>130</v>
      </c>
      <c r="N3809" s="136" t="s">
        <v>181</v>
      </c>
      <c r="O3809" s="137">
        <v>360</v>
      </c>
    </row>
    <row r="3810" spans="1:15" ht="15" customHeight="1">
      <c r="A3810" s="15" t="str">
        <f t="shared" si="74"/>
        <v>N</v>
      </c>
      <c r="B3810" s="35"/>
      <c r="C3810" s="38" t="s">
        <v>1386</v>
      </c>
      <c r="D3810" s="38" t="s">
        <v>7582</v>
      </c>
      <c r="E3810" s="38"/>
      <c r="F3810" s="38" t="s">
        <v>7583</v>
      </c>
      <c r="G3810" s="38"/>
      <c r="H3810" s="38"/>
      <c r="I3810" s="44">
        <v>14.1</v>
      </c>
      <c r="J3810" s="16" t="s">
        <v>130</v>
      </c>
      <c r="N3810" s="136" t="s">
        <v>182</v>
      </c>
      <c r="O3810" s="137">
        <v>362</v>
      </c>
    </row>
    <row r="3811" spans="1:15" ht="15" customHeight="1">
      <c r="A3811" s="15" t="str">
        <f t="shared" si="74"/>
        <v>N</v>
      </c>
      <c r="B3811" s="35"/>
      <c r="C3811" s="38" t="s">
        <v>1386</v>
      </c>
      <c r="D3811" s="38" t="s">
        <v>7584</v>
      </c>
      <c r="E3811" s="38"/>
      <c r="F3811" s="38" t="s">
        <v>7585</v>
      </c>
      <c r="G3811" s="38"/>
      <c r="H3811" s="38"/>
      <c r="I3811" s="44">
        <v>3.49</v>
      </c>
      <c r="J3811" s="16" t="s">
        <v>130</v>
      </c>
      <c r="N3811" s="136" t="s">
        <v>183</v>
      </c>
      <c r="O3811" s="137">
        <v>363</v>
      </c>
    </row>
    <row r="3812" spans="1:15" ht="15" customHeight="1">
      <c r="A3812" s="15" t="str">
        <f t="shared" si="74"/>
        <v>N</v>
      </c>
      <c r="B3812" s="35"/>
      <c r="C3812" s="38" t="s">
        <v>1386</v>
      </c>
      <c r="D3812" s="38" t="s">
        <v>7586</v>
      </c>
      <c r="E3812" s="38"/>
      <c r="F3812" s="38" t="s">
        <v>7587</v>
      </c>
      <c r="G3812" s="38"/>
      <c r="H3812" s="38"/>
      <c r="I3812" s="44">
        <v>7.14</v>
      </c>
      <c r="J3812" s="16" t="s">
        <v>130</v>
      </c>
      <c r="N3812" s="136" t="s">
        <v>184</v>
      </c>
      <c r="O3812" s="137">
        <v>364</v>
      </c>
    </row>
    <row r="3813" spans="1:15" ht="15" customHeight="1">
      <c r="A3813" s="15" t="str">
        <f t="shared" si="74"/>
        <v>N</v>
      </c>
      <c r="B3813" s="35"/>
      <c r="C3813" s="38" t="s">
        <v>1386</v>
      </c>
      <c r="D3813" s="38" t="s">
        <v>7588</v>
      </c>
      <c r="E3813" s="38"/>
      <c r="F3813" s="38" t="s">
        <v>7589</v>
      </c>
      <c r="G3813" s="38"/>
      <c r="H3813" s="38"/>
      <c r="I3813" s="44">
        <v>5.04</v>
      </c>
      <c r="J3813" s="16" t="s">
        <v>130</v>
      </c>
      <c r="N3813" s="136" t="s">
        <v>185</v>
      </c>
      <c r="O3813" s="137">
        <v>365</v>
      </c>
    </row>
    <row r="3814" spans="1:15" ht="15" customHeight="1">
      <c r="A3814" s="15" t="str">
        <f t="shared" si="74"/>
        <v>N</v>
      </c>
      <c r="B3814" s="35"/>
      <c r="C3814" s="38" t="s">
        <v>1386</v>
      </c>
      <c r="D3814" s="38" t="s">
        <v>7590</v>
      </c>
      <c r="E3814" s="38"/>
      <c r="F3814" s="38" t="s">
        <v>7591</v>
      </c>
      <c r="G3814" s="38"/>
      <c r="H3814" s="38"/>
      <c r="I3814" s="44">
        <v>6.94</v>
      </c>
      <c r="J3814" s="16" t="s">
        <v>130</v>
      </c>
      <c r="N3814" s="136" t="s">
        <v>186</v>
      </c>
      <c r="O3814" s="137">
        <v>366</v>
      </c>
    </row>
    <row r="3815" spans="1:15" ht="15" customHeight="1">
      <c r="A3815" s="15" t="str">
        <f t="shared" si="74"/>
        <v>N</v>
      </c>
      <c r="B3815" s="35"/>
      <c r="C3815" s="38" t="s">
        <v>1386</v>
      </c>
      <c r="D3815" s="38" t="s">
        <v>7592</v>
      </c>
      <c r="E3815" s="38"/>
      <c r="F3815" s="38" t="s">
        <v>7593</v>
      </c>
      <c r="G3815" s="38"/>
      <c r="H3815" s="38"/>
      <c r="I3815" s="44">
        <v>18.02</v>
      </c>
      <c r="J3815" s="16" t="s">
        <v>130</v>
      </c>
      <c r="N3815" s="136" t="s">
        <v>187</v>
      </c>
      <c r="O3815" s="137">
        <v>367</v>
      </c>
    </row>
    <row r="3816" spans="1:15" ht="15" customHeight="1">
      <c r="A3816" s="15" t="str">
        <f t="shared" si="74"/>
        <v>N</v>
      </c>
      <c r="B3816" s="35"/>
      <c r="C3816" s="38" t="s">
        <v>1386</v>
      </c>
      <c r="D3816" s="38" t="s">
        <v>7594</v>
      </c>
      <c r="E3816" s="38"/>
      <c r="F3816" s="38" t="s">
        <v>7595</v>
      </c>
      <c r="G3816" s="38"/>
      <c r="H3816" s="38"/>
      <c r="I3816" s="44">
        <v>7.07</v>
      </c>
      <c r="J3816" s="16" t="s">
        <v>130</v>
      </c>
      <c r="N3816" s="136" t="s">
        <v>188</v>
      </c>
      <c r="O3816" s="137">
        <v>368</v>
      </c>
    </row>
    <row r="3817" spans="1:15" ht="15" customHeight="1">
      <c r="A3817" s="15" t="str">
        <f t="shared" si="74"/>
        <v>N</v>
      </c>
      <c r="B3817" s="35"/>
      <c r="C3817" s="38" t="s">
        <v>1386</v>
      </c>
      <c r="D3817" s="38" t="s">
        <v>7596</v>
      </c>
      <c r="E3817" s="38"/>
      <c r="F3817" s="38" t="s">
        <v>7597</v>
      </c>
      <c r="G3817" s="38"/>
      <c r="H3817" s="38"/>
      <c r="I3817" s="44">
        <v>11.47</v>
      </c>
      <c r="J3817" s="16" t="s">
        <v>130</v>
      </c>
      <c r="N3817" s="136" t="s">
        <v>189</v>
      </c>
      <c r="O3817" s="137">
        <v>369</v>
      </c>
    </row>
    <row r="3818" spans="1:15" ht="15" customHeight="1">
      <c r="A3818" s="15" t="str">
        <f t="shared" si="74"/>
        <v>N</v>
      </c>
      <c r="B3818" s="35"/>
      <c r="C3818" s="38" t="s">
        <v>1386</v>
      </c>
      <c r="D3818" s="38" t="s">
        <v>7598</v>
      </c>
      <c r="E3818" s="38"/>
      <c r="F3818" s="38" t="s">
        <v>7599</v>
      </c>
      <c r="G3818" s="38"/>
      <c r="H3818" s="38"/>
      <c r="I3818" s="44">
        <v>1.18</v>
      </c>
      <c r="J3818" s="16" t="s">
        <v>130</v>
      </c>
      <c r="N3818" s="136" t="s">
        <v>190</v>
      </c>
      <c r="O3818" s="137">
        <v>370</v>
      </c>
    </row>
    <row r="3819" spans="1:15" ht="15" customHeight="1">
      <c r="A3819" s="15" t="str">
        <f t="shared" si="74"/>
        <v>N</v>
      </c>
      <c r="B3819" s="35"/>
      <c r="C3819" s="38" t="s">
        <v>1386</v>
      </c>
      <c r="D3819" s="38" t="s">
        <v>7600</v>
      </c>
      <c r="E3819" s="38"/>
      <c r="F3819" s="38" t="s">
        <v>7601</v>
      </c>
      <c r="G3819" s="38"/>
      <c r="H3819" s="38"/>
      <c r="I3819" s="44">
        <v>6.24</v>
      </c>
      <c r="J3819" s="16" t="s">
        <v>130</v>
      </c>
      <c r="N3819" s="136" t="s">
        <v>191</v>
      </c>
      <c r="O3819" s="137">
        <v>371</v>
      </c>
    </row>
    <row r="3820" spans="1:15" ht="15" customHeight="1">
      <c r="A3820" s="15" t="str">
        <f t="shared" si="74"/>
        <v>N</v>
      </c>
      <c r="B3820" s="35"/>
      <c r="C3820" s="38" t="s">
        <v>1386</v>
      </c>
      <c r="D3820" s="38" t="s">
        <v>7602</v>
      </c>
      <c r="E3820" s="38"/>
      <c r="F3820" s="38" t="s">
        <v>7603</v>
      </c>
      <c r="G3820" s="38"/>
      <c r="H3820" s="38"/>
      <c r="I3820" s="44">
        <v>1.68</v>
      </c>
      <c r="J3820" s="16" t="s">
        <v>130</v>
      </c>
      <c r="N3820" s="136" t="s">
        <v>192</v>
      </c>
      <c r="O3820" s="137">
        <v>372</v>
      </c>
    </row>
    <row r="3821" spans="1:15" ht="15" customHeight="1">
      <c r="A3821" s="15" t="str">
        <f t="shared" si="74"/>
        <v>N</v>
      </c>
      <c r="B3821" s="35"/>
      <c r="C3821" s="38" t="s">
        <v>1386</v>
      </c>
      <c r="D3821" s="38" t="s">
        <v>10957</v>
      </c>
      <c r="E3821" s="38"/>
      <c r="F3821" s="38" t="s">
        <v>10958</v>
      </c>
      <c r="G3821" s="38"/>
      <c r="H3821" s="38"/>
      <c r="I3821" s="44">
        <v>73.14</v>
      </c>
      <c r="J3821" s="16" t="s">
        <v>130</v>
      </c>
      <c r="N3821" s="136" t="s">
        <v>193</v>
      </c>
      <c r="O3821" s="137">
        <v>373</v>
      </c>
    </row>
    <row r="3822" spans="1:15" ht="15" customHeight="1">
      <c r="A3822" s="15" t="str">
        <f t="shared" si="74"/>
        <v>N</v>
      </c>
      <c r="B3822" s="35"/>
      <c r="C3822" s="38" t="s">
        <v>1386</v>
      </c>
      <c r="D3822" s="38" t="s">
        <v>7604</v>
      </c>
      <c r="E3822" s="38"/>
      <c r="F3822" s="38" t="s">
        <v>7605</v>
      </c>
      <c r="G3822" s="38"/>
      <c r="H3822" s="38"/>
      <c r="I3822" s="44">
        <v>16.68</v>
      </c>
      <c r="J3822" s="16" t="s">
        <v>130</v>
      </c>
      <c r="N3822" s="136" t="s">
        <v>194</v>
      </c>
      <c r="O3822" s="137">
        <v>374</v>
      </c>
    </row>
    <row r="3823" spans="1:15" ht="15" customHeight="1">
      <c r="A3823" s="15" t="str">
        <f t="shared" si="74"/>
        <v>N</v>
      </c>
      <c r="B3823" s="35"/>
      <c r="C3823" s="38" t="s">
        <v>1386</v>
      </c>
      <c r="D3823" s="38" t="s">
        <v>7606</v>
      </c>
      <c r="E3823" s="38"/>
      <c r="F3823" s="38" t="s">
        <v>7607</v>
      </c>
      <c r="G3823" s="38"/>
      <c r="H3823" s="38"/>
      <c r="I3823" s="44">
        <v>5.04</v>
      </c>
      <c r="J3823" s="16" t="s">
        <v>130</v>
      </c>
      <c r="N3823" s="136" t="s">
        <v>195</v>
      </c>
      <c r="O3823" s="137">
        <v>375</v>
      </c>
    </row>
    <row r="3824" spans="1:15" ht="15" customHeight="1">
      <c r="A3824" s="15" t="str">
        <f t="shared" si="74"/>
        <v>N</v>
      </c>
      <c r="B3824" s="35"/>
      <c r="C3824" s="38" t="s">
        <v>1386</v>
      </c>
      <c r="D3824" s="38" t="s">
        <v>7608</v>
      </c>
      <c r="E3824" s="38"/>
      <c r="F3824" s="38" t="s">
        <v>7609</v>
      </c>
      <c r="G3824" s="38"/>
      <c r="H3824" s="38"/>
      <c r="I3824" s="44">
        <v>3.7</v>
      </c>
      <c r="J3824" s="16" t="s">
        <v>130</v>
      </c>
      <c r="N3824" s="136" t="s">
        <v>196</v>
      </c>
      <c r="O3824" s="137">
        <v>376</v>
      </c>
    </row>
    <row r="3825" spans="1:15" ht="15" customHeight="1">
      <c r="A3825" s="15" t="str">
        <f t="shared" si="74"/>
        <v>N</v>
      </c>
      <c r="B3825" s="35"/>
      <c r="C3825" s="38" t="s">
        <v>1386</v>
      </c>
      <c r="D3825" s="38" t="s">
        <v>7610</v>
      </c>
      <c r="E3825" s="38"/>
      <c r="F3825" s="38" t="s">
        <v>7611</v>
      </c>
      <c r="G3825" s="38"/>
      <c r="H3825" s="38"/>
      <c r="I3825" s="44">
        <v>5.99</v>
      </c>
      <c r="J3825" s="16" t="s">
        <v>130</v>
      </c>
      <c r="N3825" s="136" t="s">
        <v>197</v>
      </c>
      <c r="O3825" s="137">
        <v>377</v>
      </c>
    </row>
    <row r="3826" spans="1:15" ht="15" customHeight="1">
      <c r="A3826" s="15" t="str">
        <f t="shared" si="74"/>
        <v>N</v>
      </c>
      <c r="B3826" s="35"/>
      <c r="C3826" s="38" t="s">
        <v>1386</v>
      </c>
      <c r="D3826" s="38" t="s">
        <v>7612</v>
      </c>
      <c r="E3826" s="38"/>
      <c r="F3826" s="38" t="s">
        <v>7613</v>
      </c>
      <c r="G3826" s="38"/>
      <c r="H3826" s="38"/>
      <c r="I3826" s="44">
        <v>10.02</v>
      </c>
      <c r="J3826" s="16" t="s">
        <v>130</v>
      </c>
      <c r="N3826" s="136" t="s">
        <v>198</v>
      </c>
      <c r="O3826" s="137">
        <v>378</v>
      </c>
    </row>
    <row r="3827" spans="1:15" ht="15" customHeight="1">
      <c r="A3827" s="15" t="str">
        <f t="shared" si="74"/>
        <v>N</v>
      </c>
      <c r="B3827" s="35"/>
      <c r="C3827" s="38" t="s">
        <v>1386</v>
      </c>
      <c r="D3827" s="38" t="s">
        <v>7614</v>
      </c>
      <c r="E3827" s="38"/>
      <c r="F3827" s="38" t="s">
        <v>7615</v>
      </c>
      <c r="G3827" s="38"/>
      <c r="H3827" s="38"/>
      <c r="I3827" s="44">
        <v>-6.03</v>
      </c>
      <c r="J3827" s="16" t="s">
        <v>130</v>
      </c>
      <c r="N3827" s="136" t="s">
        <v>199</v>
      </c>
      <c r="O3827" s="137">
        <v>379</v>
      </c>
    </row>
    <row r="3828" spans="1:15" ht="15" customHeight="1">
      <c r="A3828" s="15" t="str">
        <f t="shared" si="74"/>
        <v>N</v>
      </c>
      <c r="B3828" s="35"/>
      <c r="C3828" s="38" t="s">
        <v>1386</v>
      </c>
      <c r="D3828" s="38" t="s">
        <v>7616</v>
      </c>
      <c r="E3828" s="38"/>
      <c r="F3828" s="38" t="s">
        <v>7617</v>
      </c>
      <c r="G3828" s="38"/>
      <c r="H3828" s="38"/>
      <c r="I3828" s="44">
        <v>10.39</v>
      </c>
      <c r="J3828" s="16" t="s">
        <v>130</v>
      </c>
      <c r="N3828" s="136" t="s">
        <v>200</v>
      </c>
      <c r="O3828" s="137">
        <v>380</v>
      </c>
    </row>
    <row r="3829" spans="1:15" ht="15" customHeight="1">
      <c r="A3829" s="15" t="str">
        <f t="shared" si="74"/>
        <v>N</v>
      </c>
      <c r="B3829" s="35"/>
      <c r="C3829" s="38" t="s">
        <v>1386</v>
      </c>
      <c r="D3829" s="38" t="s">
        <v>7618</v>
      </c>
      <c r="E3829" s="38"/>
      <c r="F3829" s="38" t="s">
        <v>7619</v>
      </c>
      <c r="G3829" s="38"/>
      <c r="H3829" s="38"/>
      <c r="I3829" s="44">
        <v>7.11</v>
      </c>
      <c r="J3829" s="16" t="s">
        <v>130</v>
      </c>
      <c r="N3829" s="136" t="s">
        <v>201</v>
      </c>
      <c r="O3829" s="137">
        <v>381</v>
      </c>
    </row>
    <row r="3830" spans="1:15" ht="15" customHeight="1">
      <c r="A3830" s="15" t="str">
        <f t="shared" si="74"/>
        <v>N</v>
      </c>
      <c r="B3830" s="35"/>
      <c r="C3830" s="38" t="s">
        <v>1386</v>
      </c>
      <c r="D3830" s="38" t="s">
        <v>7620</v>
      </c>
      <c r="E3830" s="38"/>
      <c r="F3830" s="38" t="s">
        <v>7621</v>
      </c>
      <c r="G3830" s="38"/>
      <c r="H3830" s="38"/>
      <c r="I3830" s="44">
        <v>-1.68</v>
      </c>
      <c r="J3830" s="16" t="s">
        <v>130</v>
      </c>
      <c r="N3830" s="136" t="s">
        <v>202</v>
      </c>
      <c r="O3830" s="137">
        <v>382</v>
      </c>
    </row>
    <row r="3831" spans="1:15" ht="15" customHeight="1">
      <c r="A3831" s="15" t="str">
        <f t="shared" si="74"/>
        <v>N</v>
      </c>
      <c r="B3831" s="35"/>
      <c r="C3831" s="38" t="s">
        <v>1386</v>
      </c>
      <c r="D3831" s="38" t="s">
        <v>7622</v>
      </c>
      <c r="E3831" s="38"/>
      <c r="F3831" s="38" t="s">
        <v>7623</v>
      </c>
      <c r="G3831" s="38"/>
      <c r="H3831" s="38"/>
      <c r="I3831" s="44">
        <v>3.03</v>
      </c>
      <c r="J3831" s="16" t="s">
        <v>130</v>
      </c>
      <c r="N3831" s="136" t="s">
        <v>203</v>
      </c>
      <c r="O3831" s="137">
        <v>383</v>
      </c>
    </row>
    <row r="3832" spans="1:15" ht="15" customHeight="1">
      <c r="A3832" s="15" t="str">
        <f t="shared" si="74"/>
        <v>N</v>
      </c>
      <c r="B3832" s="35"/>
      <c r="C3832" s="38" t="s">
        <v>1386</v>
      </c>
      <c r="D3832" s="38" t="s">
        <v>10959</v>
      </c>
      <c r="E3832" s="38"/>
      <c r="F3832" s="38" t="s">
        <v>10960</v>
      </c>
      <c r="G3832" s="38"/>
      <c r="H3832" s="38"/>
      <c r="I3832" s="44">
        <v>2.62</v>
      </c>
      <c r="J3832" s="16" t="s">
        <v>130</v>
      </c>
      <c r="N3832" s="136" t="s">
        <v>204</v>
      </c>
      <c r="O3832" s="137">
        <v>384</v>
      </c>
    </row>
    <row r="3833" spans="1:15" ht="15" customHeight="1">
      <c r="A3833" s="15" t="str">
        <f t="shared" si="74"/>
        <v>N</v>
      </c>
      <c r="B3833" s="35"/>
      <c r="C3833" s="38" t="s">
        <v>1386</v>
      </c>
      <c r="D3833" s="38" t="s">
        <v>7624</v>
      </c>
      <c r="E3833" s="38"/>
      <c r="F3833" s="38" t="s">
        <v>7625</v>
      </c>
      <c r="G3833" s="38"/>
      <c r="H3833" s="38"/>
      <c r="I3833" s="44">
        <v>5.56</v>
      </c>
      <c r="J3833" s="16" t="s">
        <v>130</v>
      </c>
      <c r="N3833" s="136" t="s">
        <v>205</v>
      </c>
      <c r="O3833" s="137">
        <v>385</v>
      </c>
    </row>
    <row r="3834" spans="1:15" ht="15" customHeight="1">
      <c r="A3834" s="15" t="str">
        <f t="shared" si="74"/>
        <v>N</v>
      </c>
      <c r="B3834" s="35"/>
      <c r="C3834" s="38" t="s">
        <v>1386</v>
      </c>
      <c r="D3834" s="38" t="s">
        <v>10961</v>
      </c>
      <c r="E3834" s="38"/>
      <c r="F3834" s="38" t="s">
        <v>10962</v>
      </c>
      <c r="G3834" s="38"/>
      <c r="H3834" s="38"/>
      <c r="I3834" s="44">
        <v>11.01</v>
      </c>
      <c r="J3834" s="16" t="s">
        <v>130</v>
      </c>
      <c r="N3834" s="136" t="s">
        <v>206</v>
      </c>
      <c r="O3834" s="137">
        <v>386</v>
      </c>
    </row>
    <row r="3835" spans="1:15" ht="15" customHeight="1">
      <c r="A3835" s="15" t="str">
        <f t="shared" si="74"/>
        <v>N</v>
      </c>
      <c r="B3835" s="35"/>
      <c r="C3835" s="38" t="s">
        <v>1386</v>
      </c>
      <c r="D3835" s="38" t="s">
        <v>7626</v>
      </c>
      <c r="E3835" s="38"/>
      <c r="F3835" s="38" t="s">
        <v>7627</v>
      </c>
      <c r="G3835" s="38"/>
      <c r="H3835" s="38"/>
      <c r="I3835" s="44">
        <v>2.14</v>
      </c>
      <c r="J3835" s="16" t="s">
        <v>130</v>
      </c>
      <c r="N3835" s="136" t="s">
        <v>207</v>
      </c>
      <c r="O3835" s="137">
        <v>387</v>
      </c>
    </row>
    <row r="3836" spans="1:15" ht="15" customHeight="1">
      <c r="A3836" s="15" t="str">
        <f t="shared" si="74"/>
        <v>N</v>
      </c>
      <c r="B3836" s="35"/>
      <c r="C3836" s="38" t="s">
        <v>1386</v>
      </c>
      <c r="D3836" s="38" t="s">
        <v>7628</v>
      </c>
      <c r="E3836" s="38"/>
      <c r="F3836" s="38" t="s">
        <v>7629</v>
      </c>
      <c r="G3836" s="38"/>
      <c r="H3836" s="38"/>
      <c r="I3836" s="44">
        <v>32.35</v>
      </c>
      <c r="J3836" s="16" t="s">
        <v>130</v>
      </c>
      <c r="N3836" s="136" t="s">
        <v>208</v>
      </c>
      <c r="O3836" s="137">
        <v>388</v>
      </c>
    </row>
    <row r="3837" spans="1:15" ht="15" customHeight="1">
      <c r="A3837" s="15" t="str">
        <f t="shared" si="74"/>
        <v>N</v>
      </c>
      <c r="B3837" s="35"/>
      <c r="C3837" s="38" t="s">
        <v>1386</v>
      </c>
      <c r="D3837" s="38" t="s">
        <v>7630</v>
      </c>
      <c r="E3837" s="38"/>
      <c r="F3837" s="38" t="s">
        <v>7631</v>
      </c>
      <c r="G3837" s="38"/>
      <c r="H3837" s="38"/>
      <c r="I3837" s="44">
        <v>5.32</v>
      </c>
      <c r="J3837" s="16" t="s">
        <v>130</v>
      </c>
      <c r="N3837" s="136" t="s">
        <v>209</v>
      </c>
      <c r="O3837" s="137">
        <v>389</v>
      </c>
    </row>
    <row r="3838" spans="1:15" ht="15" customHeight="1">
      <c r="A3838" s="15" t="str">
        <f t="shared" si="74"/>
        <v>N</v>
      </c>
      <c r="B3838" s="35"/>
      <c r="C3838" s="38" t="s">
        <v>1386</v>
      </c>
      <c r="D3838" s="38" t="s">
        <v>7632</v>
      </c>
      <c r="E3838" s="38"/>
      <c r="F3838" s="38" t="s">
        <v>7633</v>
      </c>
      <c r="G3838" s="38"/>
      <c r="H3838" s="38"/>
      <c r="I3838" s="44">
        <v>4.8</v>
      </c>
      <c r="J3838" s="16" t="s">
        <v>130</v>
      </c>
      <c r="N3838" s="136" t="s">
        <v>210</v>
      </c>
      <c r="O3838" s="137">
        <v>390</v>
      </c>
    </row>
    <row r="3839" spans="1:15" ht="15" customHeight="1">
      <c r="A3839" s="15" t="str">
        <f t="shared" si="74"/>
        <v>N</v>
      </c>
      <c r="B3839" s="35"/>
      <c r="C3839" s="38" t="s">
        <v>1386</v>
      </c>
      <c r="D3839" s="38" t="s">
        <v>10963</v>
      </c>
      <c r="E3839" s="38"/>
      <c r="F3839" s="38" t="s">
        <v>10964</v>
      </c>
      <c r="G3839" s="38"/>
      <c r="H3839" s="38"/>
      <c r="I3839" s="44">
        <v>1.68</v>
      </c>
      <c r="J3839" s="16" t="s">
        <v>130</v>
      </c>
      <c r="N3839" s="136" t="s">
        <v>211</v>
      </c>
      <c r="O3839" s="137">
        <v>391</v>
      </c>
    </row>
    <row r="3840" spans="1:15" ht="15" customHeight="1">
      <c r="A3840" s="15" t="str">
        <f t="shared" si="74"/>
        <v>N</v>
      </c>
      <c r="B3840" s="35"/>
      <c r="C3840" s="38" t="s">
        <v>1386</v>
      </c>
      <c r="D3840" s="38" t="s">
        <v>7634</v>
      </c>
      <c r="E3840" s="38"/>
      <c r="F3840" s="38" t="s">
        <v>7635</v>
      </c>
      <c r="G3840" s="38"/>
      <c r="H3840" s="38"/>
      <c r="I3840" s="44">
        <v>4.59</v>
      </c>
      <c r="J3840" s="16" t="s">
        <v>130</v>
      </c>
      <c r="N3840" s="136" t="s">
        <v>212</v>
      </c>
      <c r="O3840" s="137">
        <v>392</v>
      </c>
    </row>
    <row r="3841" spans="1:15" ht="15" customHeight="1">
      <c r="A3841" s="15" t="str">
        <f t="shared" si="74"/>
        <v>N</v>
      </c>
      <c r="B3841" s="35"/>
      <c r="C3841" s="38" t="s">
        <v>1386</v>
      </c>
      <c r="D3841" s="38" t="s">
        <v>7636</v>
      </c>
      <c r="E3841" s="38"/>
      <c r="F3841" s="38" t="s">
        <v>7637</v>
      </c>
      <c r="G3841" s="38"/>
      <c r="H3841" s="38"/>
      <c r="I3841" s="44">
        <v>8.49</v>
      </c>
      <c r="J3841" s="16" t="s">
        <v>130</v>
      </c>
      <c r="N3841" s="136" t="s">
        <v>213</v>
      </c>
      <c r="O3841" s="137">
        <v>393</v>
      </c>
    </row>
    <row r="3842" spans="1:15" ht="15" customHeight="1">
      <c r="A3842" s="15" t="str">
        <f t="shared" si="74"/>
        <v>N</v>
      </c>
      <c r="B3842" s="35"/>
      <c r="C3842" s="38" t="s">
        <v>1386</v>
      </c>
      <c r="D3842" s="38" t="s">
        <v>7638</v>
      </c>
      <c r="E3842" s="38"/>
      <c r="F3842" s="38" t="s">
        <v>7639</v>
      </c>
      <c r="G3842" s="38"/>
      <c r="H3842" s="38"/>
      <c r="I3842" s="44">
        <v>4.6900000000000004</v>
      </c>
      <c r="J3842" s="16" t="s">
        <v>130</v>
      </c>
      <c r="N3842" s="136" t="s">
        <v>214</v>
      </c>
      <c r="O3842" s="137">
        <v>394</v>
      </c>
    </row>
    <row r="3843" spans="1:15" ht="15" customHeight="1">
      <c r="A3843" s="15" t="str">
        <f t="shared" si="74"/>
        <v>N</v>
      </c>
      <c r="B3843" s="35"/>
      <c r="C3843" s="38" t="s">
        <v>1386</v>
      </c>
      <c r="D3843" s="38" t="s">
        <v>7640</v>
      </c>
      <c r="E3843" s="38"/>
      <c r="F3843" s="38" t="s">
        <v>7641</v>
      </c>
      <c r="G3843" s="38"/>
      <c r="H3843" s="38"/>
      <c r="I3843" s="44">
        <v>-16.46</v>
      </c>
      <c r="J3843" s="16" t="s">
        <v>130</v>
      </c>
      <c r="N3843" s="136" t="s">
        <v>215</v>
      </c>
      <c r="O3843" s="137">
        <v>395</v>
      </c>
    </row>
    <row r="3844" spans="1:15" ht="15" customHeight="1">
      <c r="A3844" s="15" t="str">
        <f t="shared" si="74"/>
        <v>N</v>
      </c>
      <c r="B3844" s="35"/>
      <c r="C3844" s="38" t="s">
        <v>1386</v>
      </c>
      <c r="D3844" s="38" t="s">
        <v>7642</v>
      </c>
      <c r="E3844" s="38"/>
      <c r="F3844" s="38" t="s">
        <v>7643</v>
      </c>
      <c r="G3844" s="38"/>
      <c r="H3844" s="38"/>
      <c r="I3844" s="44">
        <v>2.21</v>
      </c>
      <c r="J3844" s="16" t="s">
        <v>130</v>
      </c>
      <c r="N3844" s="136" t="s">
        <v>216</v>
      </c>
      <c r="O3844" s="137">
        <v>396</v>
      </c>
    </row>
    <row r="3845" spans="1:15" ht="15" customHeight="1">
      <c r="A3845" s="15" t="str">
        <f t="shared" si="74"/>
        <v>N</v>
      </c>
      <c r="B3845" s="35"/>
      <c r="C3845" s="38" t="s">
        <v>1386</v>
      </c>
      <c r="D3845" s="38" t="s">
        <v>7644</v>
      </c>
      <c r="E3845" s="38"/>
      <c r="F3845" s="38" t="s">
        <v>7645</v>
      </c>
      <c r="G3845" s="38"/>
      <c r="H3845" s="38"/>
      <c r="I3845" s="44">
        <v>2.85</v>
      </c>
      <c r="J3845" s="16" t="s">
        <v>130</v>
      </c>
      <c r="N3845" s="136" t="s">
        <v>217</v>
      </c>
      <c r="O3845" s="137">
        <v>397</v>
      </c>
    </row>
    <row r="3846" spans="1:15" ht="15" customHeight="1">
      <c r="A3846" s="15" t="str">
        <f t="shared" si="74"/>
        <v>N</v>
      </c>
      <c r="B3846" s="35"/>
      <c r="C3846" s="38" t="s">
        <v>1386</v>
      </c>
      <c r="D3846" s="38" t="s">
        <v>7646</v>
      </c>
      <c r="E3846" s="38"/>
      <c r="F3846" s="38" t="s">
        <v>7647</v>
      </c>
      <c r="G3846" s="38"/>
      <c r="H3846" s="38"/>
      <c r="I3846" s="44">
        <v>11.14</v>
      </c>
      <c r="J3846" s="16" t="s">
        <v>130</v>
      </c>
      <c r="N3846" s="136" t="s">
        <v>218</v>
      </c>
      <c r="O3846" s="137">
        <v>398</v>
      </c>
    </row>
    <row r="3847" spans="1:15" ht="15" customHeight="1">
      <c r="A3847" s="15" t="str">
        <f t="shared" si="74"/>
        <v>N</v>
      </c>
      <c r="B3847" s="35"/>
      <c r="C3847" s="38" t="s">
        <v>1386</v>
      </c>
      <c r="D3847" s="38" t="s">
        <v>7648</v>
      </c>
      <c r="E3847" s="38"/>
      <c r="F3847" s="38" t="s">
        <v>7649</v>
      </c>
      <c r="G3847" s="38"/>
      <c r="H3847" s="38"/>
      <c r="I3847" s="44">
        <v>17.78</v>
      </c>
      <c r="J3847" s="16" t="s">
        <v>130</v>
      </c>
      <c r="N3847" s="136" t="s">
        <v>219</v>
      </c>
      <c r="O3847" s="137">
        <v>399</v>
      </c>
    </row>
    <row r="3848" spans="1:15" ht="15" customHeight="1">
      <c r="A3848" s="15" t="str">
        <f t="shared" si="74"/>
        <v>N</v>
      </c>
      <c r="B3848" s="35"/>
      <c r="C3848" s="38" t="s">
        <v>1386</v>
      </c>
      <c r="D3848" s="38" t="s">
        <v>7650</v>
      </c>
      <c r="E3848" s="38"/>
      <c r="F3848" s="38" t="s">
        <v>7651</v>
      </c>
      <c r="G3848" s="38"/>
      <c r="H3848" s="38"/>
      <c r="I3848" s="44">
        <v>40.86</v>
      </c>
      <c r="J3848" s="16" t="s">
        <v>130</v>
      </c>
      <c r="N3848" s="136" t="s">
        <v>220</v>
      </c>
      <c r="O3848" s="137">
        <v>400</v>
      </c>
    </row>
    <row r="3849" spans="1:15" ht="15" customHeight="1">
      <c r="A3849" s="15" t="str">
        <f t="shared" si="74"/>
        <v>N</v>
      </c>
      <c r="B3849" s="35"/>
      <c r="C3849" s="38" t="s">
        <v>1386</v>
      </c>
      <c r="D3849" s="38" t="s">
        <v>7652</v>
      </c>
      <c r="E3849" s="38"/>
      <c r="F3849" s="38" t="s">
        <v>6612</v>
      </c>
      <c r="G3849" s="38"/>
      <c r="H3849" s="38"/>
      <c r="I3849" s="44">
        <v>1.68</v>
      </c>
      <c r="J3849" s="16" t="s">
        <v>130</v>
      </c>
      <c r="N3849" s="136" t="s">
        <v>221</v>
      </c>
      <c r="O3849" s="137">
        <v>401</v>
      </c>
    </row>
    <row r="3850" spans="1:15" ht="15" customHeight="1">
      <c r="A3850" s="15" t="str">
        <f t="shared" si="74"/>
        <v>N</v>
      </c>
      <c r="B3850" s="35"/>
      <c r="C3850" s="38" t="s">
        <v>1386</v>
      </c>
      <c r="D3850" s="38" t="s">
        <v>7653</v>
      </c>
      <c r="E3850" s="38"/>
      <c r="F3850" s="38" t="s">
        <v>7654</v>
      </c>
      <c r="G3850" s="38"/>
      <c r="H3850" s="38"/>
      <c r="I3850" s="44">
        <v>21.49</v>
      </c>
      <c r="J3850" s="16" t="s">
        <v>130</v>
      </c>
      <c r="N3850" s="136" t="s">
        <v>222</v>
      </c>
      <c r="O3850" s="137">
        <v>402</v>
      </c>
    </row>
    <row r="3851" spans="1:15" ht="15" customHeight="1">
      <c r="A3851" s="15" t="str">
        <f t="shared" si="74"/>
        <v>N</v>
      </c>
      <c r="B3851" s="35"/>
      <c r="C3851" s="38" t="s">
        <v>1386</v>
      </c>
      <c r="D3851" s="38" t="s">
        <v>7655</v>
      </c>
      <c r="E3851" s="38"/>
      <c r="F3851" s="38" t="s">
        <v>7656</v>
      </c>
      <c r="G3851" s="38"/>
      <c r="H3851" s="38"/>
      <c r="I3851" s="44">
        <v>21.2</v>
      </c>
      <c r="J3851" s="16" t="s">
        <v>130</v>
      </c>
      <c r="N3851" s="136" t="s">
        <v>223</v>
      </c>
      <c r="O3851" s="137">
        <v>403</v>
      </c>
    </row>
    <row r="3852" spans="1:15" ht="15" customHeight="1">
      <c r="A3852" s="15" t="str">
        <f t="shared" si="74"/>
        <v>N</v>
      </c>
      <c r="B3852" s="35"/>
      <c r="C3852" s="38" t="s">
        <v>1386</v>
      </c>
      <c r="D3852" s="38" t="s">
        <v>7657</v>
      </c>
      <c r="E3852" s="38"/>
      <c r="F3852" s="38" t="s">
        <v>7658</v>
      </c>
      <c r="G3852" s="38"/>
      <c r="H3852" s="38"/>
      <c r="I3852" s="44">
        <v>4.4400000000000004</v>
      </c>
      <c r="J3852" s="16" t="s">
        <v>130</v>
      </c>
      <c r="N3852" s="136" t="s">
        <v>224</v>
      </c>
      <c r="O3852" s="137">
        <v>404</v>
      </c>
    </row>
    <row r="3853" spans="1:15" ht="15" customHeight="1">
      <c r="A3853" s="15" t="str">
        <f t="shared" si="74"/>
        <v>N</v>
      </c>
      <c r="B3853" s="35"/>
      <c r="C3853" s="38" t="s">
        <v>1386</v>
      </c>
      <c r="D3853" s="38" t="s">
        <v>10965</v>
      </c>
      <c r="E3853" s="38"/>
      <c r="F3853" s="38" t="s">
        <v>10966</v>
      </c>
      <c r="G3853" s="38"/>
      <c r="H3853" s="38"/>
      <c r="I3853" s="44">
        <v>-4.68</v>
      </c>
      <c r="J3853" s="16" t="s">
        <v>130</v>
      </c>
      <c r="N3853" s="136" t="s">
        <v>221</v>
      </c>
      <c r="O3853" s="137">
        <v>405</v>
      </c>
    </row>
    <row r="3854" spans="1:15" ht="15" customHeight="1">
      <c r="A3854" s="15" t="str">
        <f t="shared" si="74"/>
        <v>N</v>
      </c>
      <c r="B3854" s="35"/>
      <c r="C3854" s="38" t="s">
        <v>1386</v>
      </c>
      <c r="D3854" s="38" t="s">
        <v>7659</v>
      </c>
      <c r="E3854" s="38"/>
      <c r="F3854" s="38" t="s">
        <v>7660</v>
      </c>
      <c r="G3854" s="38"/>
      <c r="H3854" s="38"/>
      <c r="I3854" s="44">
        <v>3.75</v>
      </c>
      <c r="J3854" s="16" t="s">
        <v>130</v>
      </c>
      <c r="N3854" s="136" t="s">
        <v>222</v>
      </c>
      <c r="O3854" s="137">
        <v>406</v>
      </c>
    </row>
    <row r="3855" spans="1:15" ht="15" customHeight="1">
      <c r="A3855" s="15" t="str">
        <f t="shared" si="74"/>
        <v>N</v>
      </c>
      <c r="B3855" s="35"/>
      <c r="C3855" s="38" t="s">
        <v>1386</v>
      </c>
      <c r="D3855" s="38" t="s">
        <v>7661</v>
      </c>
      <c r="E3855" s="38"/>
      <c r="F3855" s="38" t="s">
        <v>7662</v>
      </c>
      <c r="G3855" s="38"/>
      <c r="H3855" s="38"/>
      <c r="I3855" s="44">
        <v>22.11</v>
      </c>
      <c r="J3855" s="16" t="s">
        <v>130</v>
      </c>
      <c r="N3855" s="136" t="s">
        <v>225</v>
      </c>
      <c r="O3855" s="137">
        <v>407</v>
      </c>
    </row>
    <row r="3856" spans="1:15" ht="15" customHeight="1">
      <c r="A3856" s="15" t="str">
        <f t="shared" si="74"/>
        <v>N</v>
      </c>
      <c r="B3856" s="35"/>
      <c r="C3856" s="38" t="s">
        <v>1386</v>
      </c>
      <c r="D3856" s="38" t="s">
        <v>7663</v>
      </c>
      <c r="E3856" s="38"/>
      <c r="F3856" s="38" t="s">
        <v>7664</v>
      </c>
      <c r="G3856" s="38"/>
      <c r="H3856" s="38"/>
      <c r="I3856" s="44">
        <v>28.04</v>
      </c>
      <c r="J3856" s="16" t="s">
        <v>130</v>
      </c>
      <c r="N3856" s="136" t="s">
        <v>226</v>
      </c>
      <c r="O3856" s="137">
        <v>408</v>
      </c>
    </row>
    <row r="3857" spans="1:15" ht="15" customHeight="1">
      <c r="A3857" s="15" t="str">
        <f t="shared" si="74"/>
        <v>N</v>
      </c>
      <c r="B3857" s="35"/>
      <c r="C3857" s="38" t="s">
        <v>1386</v>
      </c>
      <c r="D3857" s="38" t="s">
        <v>7665</v>
      </c>
      <c r="E3857" s="38"/>
      <c r="F3857" s="38" t="s">
        <v>7666</v>
      </c>
      <c r="G3857" s="38"/>
      <c r="H3857" s="38"/>
      <c r="I3857" s="44">
        <v>87.82</v>
      </c>
      <c r="J3857" s="16" t="s">
        <v>130</v>
      </c>
      <c r="N3857" s="136" t="s">
        <v>227</v>
      </c>
      <c r="O3857" s="137">
        <v>409</v>
      </c>
    </row>
    <row r="3858" spans="1:15" ht="15" customHeight="1">
      <c r="A3858" s="15" t="str">
        <f t="shared" si="74"/>
        <v>N</v>
      </c>
      <c r="B3858" s="35"/>
      <c r="C3858" s="38" t="s">
        <v>1386</v>
      </c>
      <c r="D3858" s="38" t="s">
        <v>7667</v>
      </c>
      <c r="E3858" s="38"/>
      <c r="F3858" s="38" t="s">
        <v>7668</v>
      </c>
      <c r="G3858" s="38"/>
      <c r="H3858" s="38"/>
      <c r="I3858" s="44">
        <v>26.47</v>
      </c>
      <c r="J3858" s="16" t="s">
        <v>130</v>
      </c>
      <c r="N3858" s="136" t="s">
        <v>228</v>
      </c>
      <c r="O3858" s="137">
        <v>410</v>
      </c>
    </row>
    <row r="3859" spans="1:15" ht="15" customHeight="1">
      <c r="A3859" s="15" t="str">
        <f t="shared" si="74"/>
        <v>N</v>
      </c>
      <c r="B3859" s="35"/>
      <c r="C3859" s="38" t="s">
        <v>1386</v>
      </c>
      <c r="D3859" s="38" t="s">
        <v>7669</v>
      </c>
      <c r="E3859" s="38"/>
      <c r="F3859" s="38" t="s">
        <v>7670</v>
      </c>
      <c r="G3859" s="38"/>
      <c r="H3859" s="38"/>
      <c r="I3859" s="44">
        <v>6</v>
      </c>
      <c r="J3859" s="16" t="s">
        <v>130</v>
      </c>
      <c r="N3859" s="136" t="s">
        <v>229</v>
      </c>
      <c r="O3859" s="137">
        <v>411</v>
      </c>
    </row>
    <row r="3860" spans="1:15" ht="15" customHeight="1">
      <c r="A3860" s="15" t="str">
        <f t="shared" si="74"/>
        <v>N</v>
      </c>
      <c r="B3860" s="35"/>
      <c r="C3860" s="38" t="s">
        <v>1386</v>
      </c>
      <c r="D3860" s="38" t="s">
        <v>10967</v>
      </c>
      <c r="E3860" s="38"/>
      <c r="F3860" s="38" t="s">
        <v>10968</v>
      </c>
      <c r="G3860" s="38"/>
      <c r="H3860" s="38"/>
      <c r="I3860" s="44">
        <v>1.95</v>
      </c>
      <c r="J3860" s="16" t="s">
        <v>130</v>
      </c>
      <c r="N3860" s="136" t="s">
        <v>230</v>
      </c>
      <c r="O3860" s="137">
        <v>412</v>
      </c>
    </row>
    <row r="3861" spans="1:15" ht="15" customHeight="1">
      <c r="A3861" s="15" t="str">
        <f t="shared" si="74"/>
        <v>N</v>
      </c>
      <c r="B3861" s="35"/>
      <c r="C3861" s="38" t="s">
        <v>1386</v>
      </c>
      <c r="D3861" s="38" t="s">
        <v>10969</v>
      </c>
      <c r="E3861" s="38"/>
      <c r="F3861" s="38" t="s">
        <v>10970</v>
      </c>
      <c r="G3861" s="38"/>
      <c r="H3861" s="38"/>
      <c r="I3861" s="44">
        <v>17.21</v>
      </c>
      <c r="J3861" s="16" t="s">
        <v>130</v>
      </c>
      <c r="N3861" s="136" t="s">
        <v>231</v>
      </c>
      <c r="O3861" s="137">
        <v>413</v>
      </c>
    </row>
    <row r="3862" spans="1:15" ht="15" customHeight="1">
      <c r="A3862" s="15" t="str">
        <f t="shared" si="74"/>
        <v>N</v>
      </c>
      <c r="B3862" s="35"/>
      <c r="C3862" s="38" t="s">
        <v>1386</v>
      </c>
      <c r="D3862" s="38" t="s">
        <v>7671</v>
      </c>
      <c r="E3862" s="38"/>
      <c r="F3862" s="38" t="s">
        <v>7672</v>
      </c>
      <c r="G3862" s="38"/>
      <c r="H3862" s="38"/>
      <c r="I3862" s="44">
        <v>39.229999999999997</v>
      </c>
      <c r="J3862" s="16" t="s">
        <v>130</v>
      </c>
      <c r="N3862" s="136" t="s">
        <v>232</v>
      </c>
      <c r="O3862" s="137">
        <v>414</v>
      </c>
    </row>
    <row r="3863" spans="1:15" ht="15" customHeight="1">
      <c r="A3863" s="15" t="str">
        <f t="shared" si="74"/>
        <v>N</v>
      </c>
      <c r="B3863" s="35"/>
      <c r="C3863" s="38" t="s">
        <v>1386</v>
      </c>
      <c r="D3863" s="38" t="s">
        <v>10971</v>
      </c>
      <c r="E3863" s="38"/>
      <c r="F3863" s="38" t="s">
        <v>10972</v>
      </c>
      <c r="G3863" s="38"/>
      <c r="H3863" s="38"/>
      <c r="I3863" s="44">
        <v>7.62</v>
      </c>
      <c r="J3863" s="16" t="s">
        <v>130</v>
      </c>
      <c r="N3863" s="136" t="s">
        <v>231</v>
      </c>
      <c r="O3863" s="137">
        <v>415</v>
      </c>
    </row>
    <row r="3864" spans="1:15" ht="15" customHeight="1">
      <c r="A3864" s="15" t="str">
        <f t="shared" si="74"/>
        <v>N</v>
      </c>
      <c r="B3864" s="35"/>
      <c r="C3864" s="38" t="s">
        <v>1386</v>
      </c>
      <c r="D3864" s="38" t="s">
        <v>7673</v>
      </c>
      <c r="E3864" s="38"/>
      <c r="F3864" s="38" t="s">
        <v>7674</v>
      </c>
      <c r="G3864" s="38"/>
      <c r="H3864" s="38"/>
      <c r="I3864" s="44">
        <v>12.02</v>
      </c>
      <c r="J3864" s="16" t="s">
        <v>130</v>
      </c>
      <c r="N3864" s="136" t="s">
        <v>233</v>
      </c>
      <c r="O3864" s="137">
        <v>416</v>
      </c>
    </row>
    <row r="3865" spans="1:15" ht="15" customHeight="1">
      <c r="A3865" s="15" t="str">
        <f t="shared" si="74"/>
        <v>N</v>
      </c>
      <c r="B3865" s="35"/>
      <c r="C3865" s="38" t="s">
        <v>1386</v>
      </c>
      <c r="D3865" s="38" t="s">
        <v>7675</v>
      </c>
      <c r="E3865" s="38"/>
      <c r="F3865" s="38" t="s">
        <v>7676</v>
      </c>
      <c r="G3865" s="38"/>
      <c r="H3865" s="38"/>
      <c r="I3865" s="44">
        <v>22.45</v>
      </c>
      <c r="J3865" s="16" t="s">
        <v>130</v>
      </c>
      <c r="N3865" s="136" t="s">
        <v>231</v>
      </c>
      <c r="O3865" s="137">
        <v>417</v>
      </c>
    </row>
    <row r="3866" spans="1:15" ht="15" customHeight="1">
      <c r="A3866" s="15" t="str">
        <f t="shared" si="74"/>
        <v>N</v>
      </c>
      <c r="B3866" s="35"/>
      <c r="C3866" s="38" t="s">
        <v>1386</v>
      </c>
      <c r="D3866" s="38" t="s">
        <v>7677</v>
      </c>
      <c r="E3866" s="38"/>
      <c r="F3866" s="38" t="s">
        <v>7678</v>
      </c>
      <c r="G3866" s="38"/>
      <c r="H3866" s="38"/>
      <c r="I3866" s="44">
        <v>15.12</v>
      </c>
      <c r="J3866" s="16" t="s">
        <v>130</v>
      </c>
      <c r="N3866" s="136" t="s">
        <v>234</v>
      </c>
      <c r="O3866" s="137">
        <v>418</v>
      </c>
    </row>
    <row r="3867" spans="1:15" ht="15" customHeight="1">
      <c r="A3867" s="15" t="str">
        <f t="shared" si="74"/>
        <v>N</v>
      </c>
      <c r="B3867" s="35"/>
      <c r="C3867" s="38" t="s">
        <v>1386</v>
      </c>
      <c r="D3867" s="38" t="s">
        <v>7679</v>
      </c>
      <c r="E3867" s="38"/>
      <c r="F3867" s="38" t="s">
        <v>7680</v>
      </c>
      <c r="G3867" s="38"/>
      <c r="H3867" s="38"/>
      <c r="I3867" s="44">
        <v>16.38</v>
      </c>
      <c r="J3867" s="16" t="s">
        <v>130</v>
      </c>
      <c r="N3867" s="136" t="s">
        <v>235</v>
      </c>
      <c r="O3867" s="137">
        <v>419</v>
      </c>
    </row>
    <row r="3868" spans="1:15" ht="15" customHeight="1">
      <c r="A3868" s="15" t="str">
        <f t="shared" ref="A3868:A3931" si="75">IFERROR((VLOOKUP(J3868,N:O,2,0)),0)</f>
        <v>N</v>
      </c>
      <c r="B3868" s="35"/>
      <c r="C3868" s="38" t="s">
        <v>1386</v>
      </c>
      <c r="D3868" s="38" t="s">
        <v>10973</v>
      </c>
      <c r="E3868" s="38"/>
      <c r="F3868" s="38" t="s">
        <v>10974</v>
      </c>
      <c r="G3868" s="38"/>
      <c r="H3868" s="38"/>
      <c r="I3868" s="44">
        <v>1.92</v>
      </c>
      <c r="J3868" s="16" t="s">
        <v>130</v>
      </c>
      <c r="N3868" s="136" t="s">
        <v>236</v>
      </c>
      <c r="O3868" s="137">
        <v>420</v>
      </c>
    </row>
    <row r="3869" spans="1:15" ht="15" customHeight="1">
      <c r="A3869" s="15" t="str">
        <f t="shared" si="75"/>
        <v>N</v>
      </c>
      <c r="B3869" s="35"/>
      <c r="C3869" s="38" t="s">
        <v>1386</v>
      </c>
      <c r="D3869" s="38" t="s">
        <v>7681</v>
      </c>
      <c r="E3869" s="38"/>
      <c r="F3869" s="38" t="s">
        <v>7682</v>
      </c>
      <c r="G3869" s="38"/>
      <c r="H3869" s="38"/>
      <c r="I3869" s="44">
        <v>8.83</v>
      </c>
      <c r="J3869" s="16" t="s">
        <v>130</v>
      </c>
      <c r="N3869" s="136" t="s">
        <v>237</v>
      </c>
      <c r="O3869" s="137">
        <v>421</v>
      </c>
    </row>
    <row r="3870" spans="1:15" ht="15" customHeight="1">
      <c r="A3870" s="15" t="str">
        <f t="shared" si="75"/>
        <v>N</v>
      </c>
      <c r="B3870" s="35"/>
      <c r="C3870" s="38" t="s">
        <v>1386</v>
      </c>
      <c r="D3870" s="38" t="s">
        <v>7683</v>
      </c>
      <c r="E3870" s="38"/>
      <c r="F3870" s="38" t="s">
        <v>7684</v>
      </c>
      <c r="G3870" s="38"/>
      <c r="H3870" s="38"/>
      <c r="I3870" s="44">
        <v>2.39</v>
      </c>
      <c r="J3870" s="16" t="s">
        <v>130</v>
      </c>
      <c r="N3870" s="138" t="s">
        <v>585</v>
      </c>
      <c r="O3870" s="137">
        <v>422</v>
      </c>
    </row>
    <row r="3871" spans="1:15" ht="15" customHeight="1">
      <c r="A3871" s="15" t="str">
        <f t="shared" si="75"/>
        <v>N</v>
      </c>
      <c r="B3871" s="35"/>
      <c r="C3871" s="38" t="s">
        <v>1386</v>
      </c>
      <c r="D3871" s="38" t="s">
        <v>7685</v>
      </c>
      <c r="E3871" s="38"/>
      <c r="F3871" s="38" t="s">
        <v>7686</v>
      </c>
      <c r="G3871" s="38"/>
      <c r="H3871" s="38"/>
      <c r="I3871" s="44">
        <v>7.55</v>
      </c>
      <c r="J3871" s="16" t="s">
        <v>130</v>
      </c>
      <c r="N3871" s="136" t="s">
        <v>238</v>
      </c>
      <c r="O3871" s="137">
        <v>423</v>
      </c>
    </row>
    <row r="3872" spans="1:15" ht="15" customHeight="1">
      <c r="A3872" s="15" t="str">
        <f t="shared" si="75"/>
        <v>N</v>
      </c>
      <c r="B3872" s="35"/>
      <c r="C3872" s="38" t="s">
        <v>1386</v>
      </c>
      <c r="D3872" s="38" t="s">
        <v>7687</v>
      </c>
      <c r="E3872" s="38"/>
      <c r="F3872" s="38" t="s">
        <v>7688</v>
      </c>
      <c r="G3872" s="38"/>
      <c r="H3872" s="38"/>
      <c r="I3872" s="44">
        <v>0.51</v>
      </c>
      <c r="J3872" s="16" t="s">
        <v>130</v>
      </c>
      <c r="N3872" s="136" t="s">
        <v>239</v>
      </c>
      <c r="O3872" s="137">
        <v>424</v>
      </c>
    </row>
    <row r="3873" spans="1:15" ht="15" customHeight="1">
      <c r="A3873" s="15" t="str">
        <f t="shared" si="75"/>
        <v>N</v>
      </c>
      <c r="B3873" s="35"/>
      <c r="C3873" s="38" t="s">
        <v>1386</v>
      </c>
      <c r="D3873" s="38" t="s">
        <v>7689</v>
      </c>
      <c r="E3873" s="38"/>
      <c r="F3873" s="38" t="s">
        <v>7690</v>
      </c>
      <c r="G3873" s="38"/>
      <c r="H3873" s="38"/>
      <c r="I3873" s="44">
        <v>5.04</v>
      </c>
      <c r="J3873" s="16" t="s">
        <v>130</v>
      </c>
      <c r="N3873" s="138" t="s">
        <v>586</v>
      </c>
      <c r="O3873" s="139">
        <v>425</v>
      </c>
    </row>
    <row r="3874" spans="1:15" ht="15" customHeight="1">
      <c r="A3874" s="15" t="str">
        <f t="shared" si="75"/>
        <v>N</v>
      </c>
      <c r="B3874" s="35"/>
      <c r="C3874" s="38" t="s">
        <v>1386</v>
      </c>
      <c r="D3874" s="38" t="s">
        <v>7691</v>
      </c>
      <c r="E3874" s="38"/>
      <c r="F3874" s="38" t="s">
        <v>7692</v>
      </c>
      <c r="G3874" s="38"/>
      <c r="H3874" s="38"/>
      <c r="I3874" s="44">
        <v>3.37</v>
      </c>
      <c r="J3874" s="16" t="s">
        <v>130</v>
      </c>
      <c r="N3874" s="136" t="s">
        <v>240</v>
      </c>
      <c r="O3874" s="137">
        <v>426</v>
      </c>
    </row>
    <row r="3875" spans="1:15" ht="15" customHeight="1">
      <c r="A3875" s="15" t="str">
        <f t="shared" si="75"/>
        <v>N</v>
      </c>
      <c r="B3875" s="35"/>
      <c r="C3875" s="38" t="s">
        <v>1386</v>
      </c>
      <c r="D3875" s="38" t="s">
        <v>7693</v>
      </c>
      <c r="E3875" s="38"/>
      <c r="F3875" s="38" t="s">
        <v>7694</v>
      </c>
      <c r="G3875" s="38"/>
      <c r="H3875" s="38"/>
      <c r="I3875" s="44">
        <v>4.2300000000000004</v>
      </c>
      <c r="J3875" s="16" t="s">
        <v>130</v>
      </c>
      <c r="N3875" s="136" t="s">
        <v>241</v>
      </c>
      <c r="O3875" s="137">
        <v>427</v>
      </c>
    </row>
    <row r="3876" spans="1:15" ht="15" customHeight="1">
      <c r="A3876" s="15" t="str">
        <f t="shared" si="75"/>
        <v>N</v>
      </c>
      <c r="B3876" s="35"/>
      <c r="C3876" s="38" t="s">
        <v>1386</v>
      </c>
      <c r="D3876" s="38" t="s">
        <v>7695</v>
      </c>
      <c r="E3876" s="38"/>
      <c r="F3876" s="38" t="s">
        <v>7696</v>
      </c>
      <c r="G3876" s="38"/>
      <c r="H3876" s="38"/>
      <c r="I3876" s="44">
        <v>1.68</v>
      </c>
      <c r="J3876" s="16" t="s">
        <v>130</v>
      </c>
      <c r="N3876" s="138" t="s">
        <v>587</v>
      </c>
      <c r="O3876" s="137">
        <v>428</v>
      </c>
    </row>
    <row r="3877" spans="1:15" ht="15" customHeight="1">
      <c r="A3877" s="15" t="str">
        <f t="shared" si="75"/>
        <v>N</v>
      </c>
      <c r="B3877" s="35"/>
      <c r="C3877" s="38" t="s">
        <v>1386</v>
      </c>
      <c r="D3877" s="38" t="s">
        <v>7697</v>
      </c>
      <c r="E3877" s="38"/>
      <c r="F3877" s="38" t="s">
        <v>7698</v>
      </c>
      <c r="G3877" s="38"/>
      <c r="H3877" s="38"/>
      <c r="I3877" s="44">
        <v>9.51</v>
      </c>
      <c r="J3877" s="16" t="s">
        <v>130</v>
      </c>
      <c r="N3877" s="136" t="s">
        <v>242</v>
      </c>
      <c r="O3877" s="137">
        <v>429</v>
      </c>
    </row>
    <row r="3878" spans="1:15" ht="15" customHeight="1">
      <c r="A3878" s="15" t="str">
        <f t="shared" si="75"/>
        <v>N</v>
      </c>
      <c r="B3878" s="35"/>
      <c r="C3878" s="38" t="s">
        <v>1386</v>
      </c>
      <c r="D3878" s="38" t="s">
        <v>7699</v>
      </c>
      <c r="E3878" s="38"/>
      <c r="F3878" s="38" t="s">
        <v>7700</v>
      </c>
      <c r="G3878" s="38"/>
      <c r="H3878" s="38"/>
      <c r="I3878" s="44">
        <v>26.34</v>
      </c>
      <c r="J3878" s="16" t="s">
        <v>130</v>
      </c>
      <c r="N3878" s="136" t="s">
        <v>243</v>
      </c>
      <c r="O3878" s="137">
        <v>430</v>
      </c>
    </row>
    <row r="3879" spans="1:15" ht="15" customHeight="1">
      <c r="A3879" s="15" t="str">
        <f t="shared" si="75"/>
        <v>N</v>
      </c>
      <c r="B3879" s="35"/>
      <c r="C3879" s="38" t="s">
        <v>1386</v>
      </c>
      <c r="D3879" s="38" t="s">
        <v>7701</v>
      </c>
      <c r="E3879" s="38"/>
      <c r="F3879" s="38" t="s">
        <v>7702</v>
      </c>
      <c r="G3879" s="38"/>
      <c r="H3879" s="38"/>
      <c r="I3879" s="44">
        <v>1.51</v>
      </c>
      <c r="J3879" s="16" t="s">
        <v>130</v>
      </c>
      <c r="N3879" s="138" t="s">
        <v>588</v>
      </c>
      <c r="O3879" s="137">
        <v>431</v>
      </c>
    </row>
    <row r="3880" spans="1:15" ht="15" customHeight="1">
      <c r="A3880" s="15" t="str">
        <f t="shared" si="75"/>
        <v>N</v>
      </c>
      <c r="B3880" s="35"/>
      <c r="C3880" s="38" t="s">
        <v>1386</v>
      </c>
      <c r="D3880" s="38" t="s">
        <v>7703</v>
      </c>
      <c r="E3880" s="38"/>
      <c r="F3880" s="38" t="s">
        <v>7704</v>
      </c>
      <c r="G3880" s="38"/>
      <c r="H3880" s="38"/>
      <c r="I3880" s="44">
        <v>26.77</v>
      </c>
      <c r="J3880" s="16" t="s">
        <v>130</v>
      </c>
      <c r="N3880" s="136" t="s">
        <v>244</v>
      </c>
      <c r="O3880" s="137">
        <v>432</v>
      </c>
    </row>
    <row r="3881" spans="1:15" ht="15" customHeight="1">
      <c r="A3881" s="15" t="str">
        <f t="shared" si="75"/>
        <v>N</v>
      </c>
      <c r="B3881" s="35"/>
      <c r="C3881" s="38" t="s">
        <v>1386</v>
      </c>
      <c r="D3881" s="38" t="s">
        <v>7705</v>
      </c>
      <c r="E3881" s="38"/>
      <c r="F3881" s="38" t="s">
        <v>7706</v>
      </c>
      <c r="G3881" s="38"/>
      <c r="H3881" s="38"/>
      <c r="I3881" s="44">
        <v>7.78</v>
      </c>
      <c r="J3881" s="16" t="s">
        <v>130</v>
      </c>
      <c r="N3881" s="136" t="s">
        <v>245</v>
      </c>
      <c r="O3881" s="137">
        <v>433</v>
      </c>
    </row>
    <row r="3882" spans="1:15" ht="15" customHeight="1">
      <c r="A3882" s="15" t="str">
        <f t="shared" si="75"/>
        <v>N</v>
      </c>
      <c r="B3882" s="35"/>
      <c r="C3882" s="38" t="s">
        <v>1386</v>
      </c>
      <c r="D3882" s="38" t="s">
        <v>7707</v>
      </c>
      <c r="E3882" s="38"/>
      <c r="F3882" s="38" t="s">
        <v>7708</v>
      </c>
      <c r="G3882" s="38"/>
      <c r="H3882" s="38"/>
      <c r="I3882" s="44">
        <v>0.25</v>
      </c>
      <c r="J3882" s="16" t="s">
        <v>130</v>
      </c>
      <c r="N3882" s="136" t="s">
        <v>246</v>
      </c>
      <c r="O3882" s="137">
        <v>434</v>
      </c>
    </row>
    <row r="3883" spans="1:15" ht="15" customHeight="1">
      <c r="A3883" s="15" t="str">
        <f t="shared" si="75"/>
        <v>N</v>
      </c>
      <c r="B3883" s="35"/>
      <c r="C3883" s="38" t="s">
        <v>1386</v>
      </c>
      <c r="D3883" s="38" t="s">
        <v>7709</v>
      </c>
      <c r="E3883" s="38"/>
      <c r="F3883" s="38" t="s">
        <v>7710</v>
      </c>
      <c r="G3883" s="38"/>
      <c r="H3883" s="38"/>
      <c r="I3883" s="44">
        <v>3.96</v>
      </c>
      <c r="J3883" s="16" t="s">
        <v>130</v>
      </c>
      <c r="N3883" s="136" t="s">
        <v>247</v>
      </c>
      <c r="O3883" s="137">
        <v>435</v>
      </c>
    </row>
    <row r="3884" spans="1:15" ht="15" customHeight="1">
      <c r="A3884" s="15" t="str">
        <f t="shared" si="75"/>
        <v>N</v>
      </c>
      <c r="B3884" s="35"/>
      <c r="C3884" s="38" t="s">
        <v>1386</v>
      </c>
      <c r="D3884" s="38" t="s">
        <v>7711</v>
      </c>
      <c r="E3884" s="38"/>
      <c r="F3884" s="38" t="s">
        <v>7712</v>
      </c>
      <c r="G3884" s="38"/>
      <c r="H3884" s="38"/>
      <c r="I3884" s="44">
        <v>5.19</v>
      </c>
      <c r="J3884" s="16" t="s">
        <v>130</v>
      </c>
      <c r="N3884" s="136" t="s">
        <v>248</v>
      </c>
      <c r="O3884" s="137">
        <v>436</v>
      </c>
    </row>
    <row r="3885" spans="1:15" ht="15" customHeight="1">
      <c r="A3885" s="15" t="str">
        <f t="shared" si="75"/>
        <v>N</v>
      </c>
      <c r="B3885" s="35"/>
      <c r="C3885" s="38" t="s">
        <v>1386</v>
      </c>
      <c r="D3885" s="38" t="s">
        <v>7713</v>
      </c>
      <c r="E3885" s="38"/>
      <c r="F3885" s="38" t="s">
        <v>7714</v>
      </c>
      <c r="G3885" s="38"/>
      <c r="H3885" s="38"/>
      <c r="I3885" s="44">
        <v>3.28</v>
      </c>
      <c r="J3885" s="16" t="s">
        <v>130</v>
      </c>
      <c r="N3885" s="136" t="s">
        <v>249</v>
      </c>
      <c r="O3885" s="137">
        <v>437</v>
      </c>
    </row>
    <row r="3886" spans="1:15" ht="15" customHeight="1">
      <c r="A3886" s="15" t="str">
        <f t="shared" si="75"/>
        <v>N</v>
      </c>
      <c r="B3886" s="35"/>
      <c r="C3886" s="38" t="s">
        <v>1386</v>
      </c>
      <c r="D3886" s="38" t="s">
        <v>7715</v>
      </c>
      <c r="E3886" s="38"/>
      <c r="F3886" s="38" t="s">
        <v>7716</v>
      </c>
      <c r="G3886" s="38"/>
      <c r="H3886" s="38"/>
      <c r="I3886" s="44">
        <v>2.9</v>
      </c>
      <c r="J3886" s="16" t="s">
        <v>130</v>
      </c>
      <c r="N3886" s="136" t="s">
        <v>250</v>
      </c>
      <c r="O3886" s="137">
        <v>438</v>
      </c>
    </row>
    <row r="3887" spans="1:15" ht="15" customHeight="1">
      <c r="A3887" s="15" t="str">
        <f t="shared" si="75"/>
        <v>N</v>
      </c>
      <c r="B3887" s="35"/>
      <c r="C3887" s="38" t="s">
        <v>1386</v>
      </c>
      <c r="D3887" s="38" t="s">
        <v>7717</v>
      </c>
      <c r="E3887" s="38"/>
      <c r="F3887" s="38" t="s">
        <v>7718</v>
      </c>
      <c r="G3887" s="38"/>
      <c r="H3887" s="38"/>
      <c r="I3887" s="44">
        <v>409.34</v>
      </c>
      <c r="J3887" s="16" t="s">
        <v>130</v>
      </c>
      <c r="N3887" s="136" t="s">
        <v>251</v>
      </c>
      <c r="O3887" s="137">
        <v>439</v>
      </c>
    </row>
    <row r="3888" spans="1:15" ht="15" customHeight="1">
      <c r="A3888" s="15" t="str">
        <f t="shared" si="75"/>
        <v>N</v>
      </c>
      <c r="B3888" s="35"/>
      <c r="C3888" s="38" t="s">
        <v>1386</v>
      </c>
      <c r="D3888" s="38" t="s">
        <v>7719</v>
      </c>
      <c r="E3888" s="38"/>
      <c r="F3888" s="38" t="s">
        <v>7720</v>
      </c>
      <c r="G3888" s="38"/>
      <c r="H3888" s="38"/>
      <c r="I3888" s="44">
        <v>4.5199999999999996</v>
      </c>
      <c r="J3888" s="16" t="s">
        <v>130</v>
      </c>
      <c r="N3888" s="136" t="s">
        <v>252</v>
      </c>
      <c r="O3888" s="137">
        <v>440</v>
      </c>
    </row>
    <row r="3889" spans="1:15" ht="15" customHeight="1">
      <c r="A3889" s="15" t="str">
        <f t="shared" si="75"/>
        <v>N</v>
      </c>
      <c r="B3889" s="35"/>
      <c r="C3889" s="38" t="s">
        <v>1386</v>
      </c>
      <c r="D3889" s="38" t="s">
        <v>7721</v>
      </c>
      <c r="E3889" s="38"/>
      <c r="F3889" s="38" t="s">
        <v>7722</v>
      </c>
      <c r="G3889" s="38"/>
      <c r="H3889" s="38"/>
      <c r="I3889" s="44">
        <v>8.23</v>
      </c>
      <c r="J3889" s="16" t="s">
        <v>130</v>
      </c>
      <c r="N3889" s="136" t="s">
        <v>253</v>
      </c>
      <c r="O3889" s="137">
        <v>441</v>
      </c>
    </row>
    <row r="3890" spans="1:15" ht="15" customHeight="1">
      <c r="A3890" s="15" t="str">
        <f t="shared" si="75"/>
        <v>N</v>
      </c>
      <c r="B3890" s="35"/>
      <c r="C3890" s="38" t="s">
        <v>1386</v>
      </c>
      <c r="D3890" s="38" t="s">
        <v>7723</v>
      </c>
      <c r="E3890" s="38"/>
      <c r="F3890" s="38" t="s">
        <v>7724</v>
      </c>
      <c r="G3890" s="38"/>
      <c r="H3890" s="38"/>
      <c r="I3890" s="44">
        <v>25.62</v>
      </c>
      <c r="J3890" s="16" t="s">
        <v>130</v>
      </c>
      <c r="N3890" s="136" t="s">
        <v>254</v>
      </c>
      <c r="O3890" s="137">
        <v>442</v>
      </c>
    </row>
    <row r="3891" spans="1:15" ht="15" customHeight="1">
      <c r="A3891" s="15" t="str">
        <f t="shared" si="75"/>
        <v>N</v>
      </c>
      <c r="B3891" s="35"/>
      <c r="C3891" s="38" t="s">
        <v>1386</v>
      </c>
      <c r="D3891" s="38" t="s">
        <v>7725</v>
      </c>
      <c r="E3891" s="38"/>
      <c r="F3891" s="38" t="s">
        <v>7726</v>
      </c>
      <c r="G3891" s="38"/>
      <c r="H3891" s="38"/>
      <c r="I3891" s="44">
        <v>6.27</v>
      </c>
      <c r="J3891" s="16" t="s">
        <v>130</v>
      </c>
      <c r="N3891" s="136" t="s">
        <v>255</v>
      </c>
      <c r="O3891" s="137">
        <v>443</v>
      </c>
    </row>
    <row r="3892" spans="1:15" ht="15" customHeight="1">
      <c r="A3892" s="15" t="str">
        <f t="shared" si="75"/>
        <v>N</v>
      </c>
      <c r="B3892" s="35"/>
      <c r="C3892" s="38" t="s">
        <v>1386</v>
      </c>
      <c r="D3892" s="38" t="s">
        <v>7727</v>
      </c>
      <c r="E3892" s="38"/>
      <c r="F3892" s="38" t="s">
        <v>7728</v>
      </c>
      <c r="G3892" s="38"/>
      <c r="H3892" s="38"/>
      <c r="I3892" s="44">
        <v>6.04</v>
      </c>
      <c r="J3892" s="16" t="s">
        <v>130</v>
      </c>
      <c r="N3892" s="136" t="s">
        <v>211</v>
      </c>
      <c r="O3892" s="137">
        <v>444</v>
      </c>
    </row>
    <row r="3893" spans="1:15" ht="15" customHeight="1">
      <c r="A3893" s="15" t="str">
        <f t="shared" si="75"/>
        <v>N</v>
      </c>
      <c r="B3893" s="35"/>
      <c r="C3893" s="38" t="s">
        <v>1386</v>
      </c>
      <c r="D3893" s="38" t="s">
        <v>7729</v>
      </c>
      <c r="E3893" s="38"/>
      <c r="F3893" s="38" t="s">
        <v>7730</v>
      </c>
      <c r="G3893" s="38"/>
      <c r="H3893" s="38"/>
      <c r="I3893" s="44">
        <v>19.899999999999999</v>
      </c>
      <c r="J3893" s="16" t="s">
        <v>130</v>
      </c>
      <c r="N3893" s="136" t="s">
        <v>256</v>
      </c>
      <c r="O3893" s="137">
        <v>445</v>
      </c>
    </row>
    <row r="3894" spans="1:15" ht="15" customHeight="1">
      <c r="A3894" s="15" t="str">
        <f t="shared" si="75"/>
        <v>N</v>
      </c>
      <c r="B3894" s="35"/>
      <c r="C3894" s="38" t="s">
        <v>1386</v>
      </c>
      <c r="D3894" s="38" t="s">
        <v>7731</v>
      </c>
      <c r="E3894" s="38"/>
      <c r="F3894" s="38" t="s">
        <v>7732</v>
      </c>
      <c r="G3894" s="38"/>
      <c r="H3894" s="38"/>
      <c r="I3894" s="44">
        <v>3.42</v>
      </c>
      <c r="J3894" s="16" t="s">
        <v>130</v>
      </c>
      <c r="N3894" s="136" t="s">
        <v>257</v>
      </c>
      <c r="O3894" s="137">
        <v>511</v>
      </c>
    </row>
    <row r="3895" spans="1:15" ht="15" customHeight="1">
      <c r="A3895" s="15" t="str">
        <f t="shared" si="75"/>
        <v>N</v>
      </c>
      <c r="B3895" s="35"/>
      <c r="C3895" s="38" t="s">
        <v>1386</v>
      </c>
      <c r="D3895" s="38" t="s">
        <v>7733</v>
      </c>
      <c r="E3895" s="38"/>
      <c r="F3895" s="38" t="s">
        <v>7734</v>
      </c>
      <c r="G3895" s="38"/>
      <c r="H3895" s="38"/>
      <c r="I3895" s="44">
        <v>3.47</v>
      </c>
      <c r="J3895" s="16" t="s">
        <v>130</v>
      </c>
      <c r="N3895" s="136" t="s">
        <v>258</v>
      </c>
      <c r="O3895" s="137">
        <v>512</v>
      </c>
    </row>
    <row r="3896" spans="1:15" ht="15" customHeight="1">
      <c r="A3896" s="15" t="str">
        <f t="shared" si="75"/>
        <v>N</v>
      </c>
      <c r="B3896" s="35"/>
      <c r="C3896" s="38" t="s">
        <v>1386</v>
      </c>
      <c r="D3896" s="38" t="s">
        <v>7735</v>
      </c>
      <c r="E3896" s="38"/>
      <c r="F3896" s="38" t="s">
        <v>7736</v>
      </c>
      <c r="G3896" s="38"/>
      <c r="H3896" s="38"/>
      <c r="I3896" s="44">
        <v>49.36</v>
      </c>
      <c r="J3896" s="16" t="s">
        <v>130</v>
      </c>
      <c r="N3896" s="136" t="s">
        <v>259</v>
      </c>
      <c r="O3896" s="137">
        <v>513</v>
      </c>
    </row>
    <row r="3897" spans="1:15" ht="15" customHeight="1">
      <c r="A3897" s="15" t="str">
        <f t="shared" si="75"/>
        <v>N</v>
      </c>
      <c r="B3897" s="35"/>
      <c r="C3897" s="38" t="s">
        <v>1386</v>
      </c>
      <c r="D3897" s="38" t="s">
        <v>7737</v>
      </c>
      <c r="E3897" s="38"/>
      <c r="F3897" s="38" t="s">
        <v>7738</v>
      </c>
      <c r="G3897" s="38"/>
      <c r="H3897" s="38"/>
      <c r="I3897" s="44">
        <v>4.2699999999999996</v>
      </c>
      <c r="J3897" s="16" t="s">
        <v>130</v>
      </c>
      <c r="N3897" s="136" t="s">
        <v>260</v>
      </c>
      <c r="O3897" s="137">
        <v>514</v>
      </c>
    </row>
    <row r="3898" spans="1:15" ht="15" customHeight="1">
      <c r="A3898" s="15" t="str">
        <f t="shared" si="75"/>
        <v>N</v>
      </c>
      <c r="B3898" s="35"/>
      <c r="C3898" s="38" t="s">
        <v>1386</v>
      </c>
      <c r="D3898" s="38" t="s">
        <v>7739</v>
      </c>
      <c r="E3898" s="38"/>
      <c r="F3898" s="38" t="s">
        <v>7740</v>
      </c>
      <c r="G3898" s="38"/>
      <c r="H3898" s="38"/>
      <c r="I3898" s="44">
        <v>29.61</v>
      </c>
      <c r="J3898" s="16" t="s">
        <v>130</v>
      </c>
      <c r="N3898" s="136" t="s">
        <v>261</v>
      </c>
      <c r="O3898" s="137">
        <v>515</v>
      </c>
    </row>
    <row r="3899" spans="1:15" ht="15" customHeight="1">
      <c r="A3899" s="15" t="str">
        <f t="shared" si="75"/>
        <v>N</v>
      </c>
      <c r="B3899" s="35"/>
      <c r="C3899" s="38" t="s">
        <v>1386</v>
      </c>
      <c r="D3899" s="38" t="s">
        <v>7741</v>
      </c>
      <c r="E3899" s="38"/>
      <c r="F3899" s="38" t="s">
        <v>7742</v>
      </c>
      <c r="G3899" s="38"/>
      <c r="H3899" s="38"/>
      <c r="I3899" s="44">
        <v>1.31</v>
      </c>
      <c r="J3899" s="16" t="s">
        <v>130</v>
      </c>
      <c r="N3899" s="136" t="s">
        <v>262</v>
      </c>
      <c r="O3899" s="137">
        <v>516</v>
      </c>
    </row>
    <row r="3900" spans="1:15" ht="15" customHeight="1">
      <c r="A3900" s="15" t="str">
        <f t="shared" si="75"/>
        <v>N</v>
      </c>
      <c r="B3900" s="35"/>
      <c r="C3900" s="38" t="s">
        <v>1386</v>
      </c>
      <c r="D3900" s="38" t="s">
        <v>7743</v>
      </c>
      <c r="E3900" s="38"/>
      <c r="F3900" s="38" t="s">
        <v>7744</v>
      </c>
      <c r="G3900" s="38"/>
      <c r="H3900" s="38"/>
      <c r="I3900" s="44">
        <v>3.43</v>
      </c>
      <c r="J3900" s="16" t="s">
        <v>130</v>
      </c>
      <c r="N3900" s="136" t="s">
        <v>263</v>
      </c>
      <c r="O3900" s="137">
        <v>517</v>
      </c>
    </row>
    <row r="3901" spans="1:15" ht="15" customHeight="1">
      <c r="A3901" s="15" t="str">
        <f t="shared" si="75"/>
        <v>N</v>
      </c>
      <c r="B3901" s="35"/>
      <c r="C3901" s="38" t="s">
        <v>1386</v>
      </c>
      <c r="D3901" s="38" t="s">
        <v>7745</v>
      </c>
      <c r="E3901" s="38"/>
      <c r="F3901" s="38" t="s">
        <v>7746</v>
      </c>
      <c r="G3901" s="38"/>
      <c r="H3901" s="38"/>
      <c r="I3901" s="44">
        <v>15.12</v>
      </c>
      <c r="J3901" s="16" t="s">
        <v>130</v>
      </c>
      <c r="N3901" s="136" t="s">
        <v>264</v>
      </c>
      <c r="O3901" s="137">
        <v>518</v>
      </c>
    </row>
    <row r="3902" spans="1:15" ht="15" customHeight="1">
      <c r="A3902" s="15" t="str">
        <f t="shared" si="75"/>
        <v>N</v>
      </c>
      <c r="B3902" s="35"/>
      <c r="C3902" s="38" t="s">
        <v>1386</v>
      </c>
      <c r="D3902" s="38" t="s">
        <v>7747</v>
      </c>
      <c r="E3902" s="38"/>
      <c r="F3902" s="38" t="s">
        <v>7748</v>
      </c>
      <c r="G3902" s="38"/>
      <c r="H3902" s="38"/>
      <c r="I3902" s="44">
        <v>3.36</v>
      </c>
      <c r="J3902" s="16" t="s">
        <v>130</v>
      </c>
      <c r="N3902" s="136" t="s">
        <v>265</v>
      </c>
      <c r="O3902" s="137">
        <v>519</v>
      </c>
    </row>
    <row r="3903" spans="1:15" ht="15" customHeight="1">
      <c r="A3903" s="15" t="str">
        <f t="shared" si="75"/>
        <v>N</v>
      </c>
      <c r="B3903" s="35"/>
      <c r="C3903" s="38" t="s">
        <v>1386</v>
      </c>
      <c r="D3903" s="38" t="s">
        <v>7749</v>
      </c>
      <c r="E3903" s="38"/>
      <c r="F3903" s="38" t="s">
        <v>7750</v>
      </c>
      <c r="G3903" s="38"/>
      <c r="H3903" s="38"/>
      <c r="I3903" s="44">
        <v>3.99</v>
      </c>
      <c r="J3903" s="16" t="s">
        <v>130</v>
      </c>
      <c r="N3903" s="136" t="s">
        <v>266</v>
      </c>
      <c r="O3903" s="137">
        <v>520</v>
      </c>
    </row>
    <row r="3904" spans="1:15" ht="15" customHeight="1">
      <c r="A3904" s="15" t="str">
        <f t="shared" si="75"/>
        <v>N</v>
      </c>
      <c r="B3904" s="35"/>
      <c r="C3904" s="38" t="s">
        <v>1386</v>
      </c>
      <c r="D3904" s="38" t="s">
        <v>7751</v>
      </c>
      <c r="E3904" s="38"/>
      <c r="F3904" s="38" t="s">
        <v>7752</v>
      </c>
      <c r="G3904" s="38"/>
      <c r="H3904" s="38"/>
      <c r="I3904" s="44">
        <v>15.12</v>
      </c>
      <c r="J3904" s="16" t="s">
        <v>130</v>
      </c>
      <c r="N3904" s="136" t="s">
        <v>267</v>
      </c>
      <c r="O3904" s="137">
        <v>521</v>
      </c>
    </row>
    <row r="3905" spans="1:15" ht="15" customHeight="1">
      <c r="A3905" s="15" t="str">
        <f t="shared" si="75"/>
        <v>N</v>
      </c>
      <c r="B3905" s="35"/>
      <c r="C3905" s="38" t="s">
        <v>1386</v>
      </c>
      <c r="D3905" s="38" t="s">
        <v>7753</v>
      </c>
      <c r="E3905" s="38"/>
      <c r="F3905" s="38" t="s">
        <v>7754</v>
      </c>
      <c r="G3905" s="38"/>
      <c r="H3905" s="38"/>
      <c r="I3905" s="44">
        <v>25.33</v>
      </c>
      <c r="J3905" s="16" t="s">
        <v>130</v>
      </c>
      <c r="N3905" s="136" t="s">
        <v>268</v>
      </c>
      <c r="O3905" s="137">
        <v>522</v>
      </c>
    </row>
    <row r="3906" spans="1:15" ht="15" customHeight="1">
      <c r="A3906" s="15" t="str">
        <f t="shared" si="75"/>
        <v>N</v>
      </c>
      <c r="B3906" s="35"/>
      <c r="C3906" s="38" t="s">
        <v>1386</v>
      </c>
      <c r="D3906" s="38" t="s">
        <v>7755</v>
      </c>
      <c r="E3906" s="38"/>
      <c r="F3906" s="38" t="s">
        <v>7756</v>
      </c>
      <c r="G3906" s="38"/>
      <c r="H3906" s="38"/>
      <c r="I3906" s="44">
        <v>3.07</v>
      </c>
      <c r="J3906" s="16" t="s">
        <v>130</v>
      </c>
      <c r="N3906" s="136" t="s">
        <v>269</v>
      </c>
      <c r="O3906" s="137">
        <v>523</v>
      </c>
    </row>
    <row r="3907" spans="1:15" ht="15" customHeight="1">
      <c r="A3907" s="15" t="str">
        <f t="shared" si="75"/>
        <v>N</v>
      </c>
      <c r="B3907" s="35"/>
      <c r="C3907" s="38" t="s">
        <v>1386</v>
      </c>
      <c r="D3907" s="38" t="s">
        <v>7757</v>
      </c>
      <c r="E3907" s="38"/>
      <c r="F3907" s="38" t="s">
        <v>7758</v>
      </c>
      <c r="G3907" s="38"/>
      <c r="H3907" s="38"/>
      <c r="I3907" s="44">
        <v>0.12</v>
      </c>
      <c r="J3907" s="16" t="s">
        <v>130</v>
      </c>
      <c r="N3907" s="136" t="s">
        <v>270</v>
      </c>
      <c r="O3907" s="137">
        <v>524</v>
      </c>
    </row>
    <row r="3908" spans="1:15" ht="15" customHeight="1">
      <c r="A3908" s="15" t="str">
        <f t="shared" si="75"/>
        <v>N</v>
      </c>
      <c r="B3908" s="35"/>
      <c r="C3908" s="38" t="s">
        <v>1386</v>
      </c>
      <c r="D3908" s="38" t="s">
        <v>7759</v>
      </c>
      <c r="E3908" s="38"/>
      <c r="F3908" s="38" t="s">
        <v>7760</v>
      </c>
      <c r="G3908" s="38"/>
      <c r="H3908" s="38"/>
      <c r="I3908" s="44">
        <v>3.37</v>
      </c>
      <c r="J3908" s="16" t="s">
        <v>130</v>
      </c>
      <c r="N3908" s="136" t="s">
        <v>271</v>
      </c>
      <c r="O3908" s="137">
        <v>525</v>
      </c>
    </row>
    <row r="3909" spans="1:15" ht="15" customHeight="1">
      <c r="A3909" s="15" t="str">
        <f t="shared" si="75"/>
        <v>N</v>
      </c>
      <c r="B3909" s="35"/>
      <c r="C3909" s="38" t="s">
        <v>1386</v>
      </c>
      <c r="D3909" s="38" t="s">
        <v>7761</v>
      </c>
      <c r="E3909" s="38"/>
      <c r="F3909" s="38" t="s">
        <v>7762</v>
      </c>
      <c r="G3909" s="38"/>
      <c r="H3909" s="38"/>
      <c r="I3909" s="44">
        <v>3.21</v>
      </c>
      <c r="J3909" s="16" t="s">
        <v>130</v>
      </c>
      <c r="N3909" s="136" t="s">
        <v>272</v>
      </c>
      <c r="O3909" s="137">
        <v>526</v>
      </c>
    </row>
    <row r="3910" spans="1:15" ht="15" customHeight="1">
      <c r="A3910" s="15" t="str">
        <f t="shared" si="75"/>
        <v>N</v>
      </c>
      <c r="B3910" s="35"/>
      <c r="C3910" s="38" t="s">
        <v>1386</v>
      </c>
      <c r="D3910" s="38" t="s">
        <v>7763</v>
      </c>
      <c r="E3910" s="38"/>
      <c r="F3910" s="38" t="s">
        <v>7764</v>
      </c>
      <c r="G3910" s="38"/>
      <c r="H3910" s="38"/>
      <c r="I3910" s="44">
        <v>3.36</v>
      </c>
      <c r="J3910" s="16" t="s">
        <v>130</v>
      </c>
      <c r="N3910" s="136" t="s">
        <v>273</v>
      </c>
      <c r="O3910" s="137">
        <v>527</v>
      </c>
    </row>
    <row r="3911" spans="1:15" ht="15" customHeight="1">
      <c r="A3911" s="15" t="str">
        <f t="shared" si="75"/>
        <v>N</v>
      </c>
      <c r="B3911" s="35"/>
      <c r="C3911" s="38" t="s">
        <v>1386</v>
      </c>
      <c r="D3911" s="38" t="s">
        <v>7765</v>
      </c>
      <c r="E3911" s="38"/>
      <c r="F3911" s="38" t="s">
        <v>7766</v>
      </c>
      <c r="G3911" s="38"/>
      <c r="H3911" s="38"/>
      <c r="I3911" s="44">
        <v>3.06</v>
      </c>
      <c r="J3911" s="16" t="s">
        <v>130</v>
      </c>
      <c r="N3911" s="136" t="s">
        <v>274</v>
      </c>
      <c r="O3911" s="137">
        <v>528</v>
      </c>
    </row>
    <row r="3912" spans="1:15" ht="15" customHeight="1">
      <c r="A3912" s="15" t="str">
        <f t="shared" si="75"/>
        <v>N</v>
      </c>
      <c r="B3912" s="35"/>
      <c r="C3912" s="38" t="s">
        <v>1386</v>
      </c>
      <c r="D3912" s="38" t="s">
        <v>7767</v>
      </c>
      <c r="E3912" s="38"/>
      <c r="F3912" s="38" t="s">
        <v>7768</v>
      </c>
      <c r="G3912" s="38"/>
      <c r="H3912" s="38"/>
      <c r="I3912" s="44">
        <v>5.09</v>
      </c>
      <c r="J3912" s="16" t="s">
        <v>130</v>
      </c>
      <c r="N3912" s="136" t="s">
        <v>275</v>
      </c>
      <c r="O3912" s="137">
        <v>529</v>
      </c>
    </row>
    <row r="3913" spans="1:15" ht="15" customHeight="1">
      <c r="A3913" s="15" t="str">
        <f t="shared" si="75"/>
        <v>N</v>
      </c>
      <c r="B3913" s="35"/>
      <c r="C3913" s="38" t="s">
        <v>1386</v>
      </c>
      <c r="D3913" s="38" t="s">
        <v>7769</v>
      </c>
      <c r="E3913" s="38"/>
      <c r="F3913" s="38" t="s">
        <v>7770</v>
      </c>
      <c r="G3913" s="38"/>
      <c r="H3913" s="38"/>
      <c r="I3913" s="44">
        <v>8.14</v>
      </c>
      <c r="J3913" s="16" t="s">
        <v>130</v>
      </c>
      <c r="N3913" s="136" t="s">
        <v>276</v>
      </c>
      <c r="O3913" s="137">
        <v>530</v>
      </c>
    </row>
    <row r="3914" spans="1:15" ht="15" customHeight="1">
      <c r="A3914" s="15" t="str">
        <f t="shared" si="75"/>
        <v>N</v>
      </c>
      <c r="B3914" s="35"/>
      <c r="C3914" s="38" t="s">
        <v>1386</v>
      </c>
      <c r="D3914" s="38" t="s">
        <v>10975</v>
      </c>
      <c r="E3914" s="38"/>
      <c r="F3914" s="38" t="s">
        <v>10976</v>
      </c>
      <c r="G3914" s="38"/>
      <c r="H3914" s="38"/>
      <c r="I3914" s="44">
        <v>5.82</v>
      </c>
      <c r="J3914" s="16" t="s">
        <v>130</v>
      </c>
      <c r="N3914" s="138" t="s">
        <v>589</v>
      </c>
      <c r="O3914" s="139">
        <v>531</v>
      </c>
    </row>
    <row r="3915" spans="1:15" ht="15" customHeight="1">
      <c r="A3915" s="15" t="str">
        <f t="shared" si="75"/>
        <v>N</v>
      </c>
      <c r="B3915" s="35"/>
      <c r="C3915" s="38" t="s">
        <v>1386</v>
      </c>
      <c r="D3915" s="38" t="s">
        <v>7771</v>
      </c>
      <c r="E3915" s="38"/>
      <c r="F3915" s="38" t="s">
        <v>7772</v>
      </c>
      <c r="G3915" s="38"/>
      <c r="H3915" s="38"/>
      <c r="I3915" s="44">
        <v>172.48</v>
      </c>
      <c r="J3915" s="16" t="s">
        <v>130</v>
      </c>
      <c r="N3915" s="140" t="s">
        <v>277</v>
      </c>
      <c r="O3915" s="137">
        <v>532</v>
      </c>
    </row>
    <row r="3916" spans="1:15" ht="15" customHeight="1">
      <c r="A3916" s="15" t="str">
        <f t="shared" si="75"/>
        <v>N</v>
      </c>
      <c r="B3916" s="35"/>
      <c r="C3916" s="38" t="s">
        <v>1386</v>
      </c>
      <c r="D3916" s="38" t="s">
        <v>7773</v>
      </c>
      <c r="E3916" s="38"/>
      <c r="F3916" s="38" t="s">
        <v>7774</v>
      </c>
      <c r="G3916" s="38"/>
      <c r="H3916" s="38"/>
      <c r="I3916" s="44">
        <v>4.5999999999999996</v>
      </c>
      <c r="J3916" s="16" t="s">
        <v>130</v>
      </c>
      <c r="N3916" s="136" t="s">
        <v>278</v>
      </c>
      <c r="O3916" s="137">
        <v>533</v>
      </c>
    </row>
    <row r="3917" spans="1:15" ht="15" customHeight="1">
      <c r="A3917" s="15" t="str">
        <f t="shared" si="75"/>
        <v>N</v>
      </c>
      <c r="B3917" s="35"/>
      <c r="C3917" s="38" t="s">
        <v>1386</v>
      </c>
      <c r="D3917" s="38" t="s">
        <v>7775</v>
      </c>
      <c r="E3917" s="38"/>
      <c r="F3917" s="38" t="s">
        <v>7776</v>
      </c>
      <c r="G3917" s="38"/>
      <c r="H3917" s="38"/>
      <c r="I3917" s="44">
        <v>1.45</v>
      </c>
      <c r="J3917" s="16" t="s">
        <v>130</v>
      </c>
      <c r="N3917" s="136" t="s">
        <v>279</v>
      </c>
      <c r="O3917" s="137">
        <v>534</v>
      </c>
    </row>
    <row r="3918" spans="1:15" ht="15" customHeight="1">
      <c r="A3918" s="15" t="str">
        <f t="shared" si="75"/>
        <v>N</v>
      </c>
      <c r="B3918" s="35"/>
      <c r="C3918" s="38" t="s">
        <v>1386</v>
      </c>
      <c r="D3918" s="38" t="s">
        <v>7777</v>
      </c>
      <c r="E3918" s="38"/>
      <c r="F3918" s="38" t="s">
        <v>7778</v>
      </c>
      <c r="G3918" s="38"/>
      <c r="H3918" s="38"/>
      <c r="I3918" s="44">
        <v>6.28</v>
      </c>
      <c r="J3918" s="16" t="s">
        <v>130</v>
      </c>
      <c r="N3918" s="136" t="s">
        <v>280</v>
      </c>
      <c r="O3918" s="137">
        <v>535</v>
      </c>
    </row>
    <row r="3919" spans="1:15" ht="15" customHeight="1">
      <c r="A3919" s="15" t="str">
        <f t="shared" si="75"/>
        <v>N</v>
      </c>
      <c r="B3919" s="35"/>
      <c r="C3919" s="38" t="s">
        <v>1386</v>
      </c>
      <c r="D3919" s="38" t="s">
        <v>7779</v>
      </c>
      <c r="E3919" s="38"/>
      <c r="F3919" s="38" t="s">
        <v>7780</v>
      </c>
      <c r="G3919" s="38"/>
      <c r="H3919" s="38"/>
      <c r="I3919" s="44">
        <v>75.25</v>
      </c>
      <c r="J3919" s="16" t="s">
        <v>130</v>
      </c>
      <c r="N3919" s="136" t="s">
        <v>281</v>
      </c>
      <c r="O3919" s="137">
        <v>536</v>
      </c>
    </row>
    <row r="3920" spans="1:15" ht="15" customHeight="1">
      <c r="A3920" s="15" t="str">
        <f t="shared" si="75"/>
        <v>N</v>
      </c>
      <c r="B3920" s="35"/>
      <c r="C3920" s="38" t="s">
        <v>1386</v>
      </c>
      <c r="D3920" s="38" t="s">
        <v>7781</v>
      </c>
      <c r="E3920" s="38"/>
      <c r="F3920" s="38" t="s">
        <v>7782</v>
      </c>
      <c r="G3920" s="38"/>
      <c r="H3920" s="38"/>
      <c r="I3920" s="44">
        <v>1.0900000000000001</v>
      </c>
      <c r="J3920" s="16" t="s">
        <v>130</v>
      </c>
      <c r="N3920" s="140" t="s">
        <v>282</v>
      </c>
      <c r="O3920" s="137">
        <v>537</v>
      </c>
    </row>
    <row r="3921" spans="1:15" ht="15" customHeight="1">
      <c r="A3921" s="15" t="str">
        <f t="shared" si="75"/>
        <v>N</v>
      </c>
      <c r="B3921" s="35"/>
      <c r="C3921" s="38" t="s">
        <v>1386</v>
      </c>
      <c r="D3921" s="38" t="s">
        <v>7783</v>
      </c>
      <c r="E3921" s="38"/>
      <c r="F3921" s="38" t="s">
        <v>7784</v>
      </c>
      <c r="G3921" s="38"/>
      <c r="H3921" s="38"/>
      <c r="I3921" s="44">
        <v>2.17</v>
      </c>
      <c r="J3921" s="16" t="s">
        <v>130</v>
      </c>
      <c r="N3921" s="140" t="s">
        <v>283</v>
      </c>
      <c r="O3921" s="137">
        <v>538</v>
      </c>
    </row>
    <row r="3922" spans="1:15" ht="15" customHeight="1">
      <c r="A3922" s="15" t="str">
        <f t="shared" si="75"/>
        <v>N</v>
      </c>
      <c r="B3922" s="35"/>
      <c r="C3922" s="38" t="s">
        <v>1386</v>
      </c>
      <c r="D3922" s="38" t="s">
        <v>7785</v>
      </c>
      <c r="E3922" s="38"/>
      <c r="F3922" s="38" t="s">
        <v>7786</v>
      </c>
      <c r="G3922" s="38"/>
      <c r="H3922" s="38"/>
      <c r="I3922" s="44">
        <v>3.45</v>
      </c>
      <c r="J3922" s="16" t="s">
        <v>130</v>
      </c>
      <c r="N3922" s="136" t="s">
        <v>284</v>
      </c>
      <c r="O3922" s="137">
        <v>539</v>
      </c>
    </row>
    <row r="3923" spans="1:15" ht="15" customHeight="1">
      <c r="A3923" s="15" t="str">
        <f t="shared" si="75"/>
        <v>N</v>
      </c>
      <c r="B3923" s="35"/>
      <c r="C3923" s="38" t="s">
        <v>1386</v>
      </c>
      <c r="D3923" s="38" t="s">
        <v>7787</v>
      </c>
      <c r="E3923" s="38"/>
      <c r="F3923" s="38" t="s">
        <v>7788</v>
      </c>
      <c r="G3923" s="38"/>
      <c r="H3923" s="38"/>
      <c r="I3923" s="44">
        <v>6.56</v>
      </c>
      <c r="J3923" s="16" t="s">
        <v>130</v>
      </c>
      <c r="N3923" s="136" t="s">
        <v>285</v>
      </c>
      <c r="O3923" s="137">
        <v>540</v>
      </c>
    </row>
    <row r="3924" spans="1:15" ht="15" customHeight="1">
      <c r="A3924" s="15" t="str">
        <f t="shared" si="75"/>
        <v>N</v>
      </c>
      <c r="B3924" s="35"/>
      <c r="C3924" s="38" t="s">
        <v>1386</v>
      </c>
      <c r="D3924" s="38" t="s">
        <v>7789</v>
      </c>
      <c r="E3924" s="38"/>
      <c r="F3924" s="38" t="s">
        <v>7790</v>
      </c>
      <c r="G3924" s="38"/>
      <c r="H3924" s="38"/>
      <c r="I3924" s="44">
        <v>3.93</v>
      </c>
      <c r="J3924" s="16" t="s">
        <v>130</v>
      </c>
      <c r="N3924" s="136" t="s">
        <v>286</v>
      </c>
      <c r="O3924" s="137">
        <v>541</v>
      </c>
    </row>
    <row r="3925" spans="1:15" ht="15" customHeight="1">
      <c r="A3925" s="15" t="str">
        <f t="shared" si="75"/>
        <v>N</v>
      </c>
      <c r="B3925" s="35"/>
      <c r="C3925" s="38" t="s">
        <v>1386</v>
      </c>
      <c r="D3925" s="38" t="s">
        <v>7791</v>
      </c>
      <c r="E3925" s="38"/>
      <c r="F3925" s="38" t="s">
        <v>7792</v>
      </c>
      <c r="G3925" s="38"/>
      <c r="H3925" s="38"/>
      <c r="I3925" s="44">
        <v>1.89</v>
      </c>
      <c r="J3925" s="16" t="s">
        <v>130</v>
      </c>
      <c r="N3925" s="136" t="s">
        <v>287</v>
      </c>
      <c r="O3925" s="137">
        <v>542</v>
      </c>
    </row>
    <row r="3926" spans="1:15" ht="15" customHeight="1">
      <c r="A3926" s="15" t="str">
        <f t="shared" si="75"/>
        <v>N</v>
      </c>
      <c r="B3926" s="35"/>
      <c r="C3926" s="38" t="s">
        <v>1386</v>
      </c>
      <c r="D3926" s="38" t="s">
        <v>7793</v>
      </c>
      <c r="E3926" s="38"/>
      <c r="F3926" s="38" t="s">
        <v>7794</v>
      </c>
      <c r="G3926" s="38"/>
      <c r="H3926" s="38"/>
      <c r="I3926" s="44">
        <v>7.11</v>
      </c>
      <c r="J3926" s="16" t="s">
        <v>130</v>
      </c>
      <c r="N3926" s="141" t="s">
        <v>288</v>
      </c>
      <c r="O3926" s="142">
        <v>543</v>
      </c>
    </row>
    <row r="3927" spans="1:15" ht="15" customHeight="1">
      <c r="A3927" s="15" t="str">
        <f t="shared" si="75"/>
        <v>N</v>
      </c>
      <c r="B3927" s="35"/>
      <c r="C3927" s="38" t="s">
        <v>1386</v>
      </c>
      <c r="D3927" s="38" t="s">
        <v>7795</v>
      </c>
      <c r="E3927" s="38"/>
      <c r="F3927" s="38" t="s">
        <v>7796</v>
      </c>
      <c r="G3927" s="38"/>
      <c r="H3927" s="38"/>
      <c r="I3927" s="44">
        <v>56.43</v>
      </c>
      <c r="J3927" s="16" t="s">
        <v>130</v>
      </c>
      <c r="N3927" s="136" t="s">
        <v>289</v>
      </c>
      <c r="O3927" s="137">
        <v>544</v>
      </c>
    </row>
    <row r="3928" spans="1:15" ht="15" customHeight="1">
      <c r="A3928" s="15" t="str">
        <f t="shared" si="75"/>
        <v>N</v>
      </c>
      <c r="B3928" s="35"/>
      <c r="C3928" s="38" t="s">
        <v>1386</v>
      </c>
      <c r="D3928" s="38" t="s">
        <v>7797</v>
      </c>
      <c r="E3928" s="38"/>
      <c r="F3928" s="38" t="s">
        <v>7798</v>
      </c>
      <c r="G3928" s="38"/>
      <c r="H3928" s="38"/>
      <c r="I3928" s="44">
        <v>5.04</v>
      </c>
      <c r="J3928" s="16" t="s">
        <v>130</v>
      </c>
      <c r="N3928" s="136" t="s">
        <v>290</v>
      </c>
      <c r="O3928" s="137">
        <v>545</v>
      </c>
    </row>
    <row r="3929" spans="1:15" ht="15" customHeight="1">
      <c r="A3929" s="15" t="str">
        <f t="shared" si="75"/>
        <v>N</v>
      </c>
      <c r="B3929" s="35"/>
      <c r="C3929" s="38" t="s">
        <v>1386</v>
      </c>
      <c r="D3929" s="38" t="s">
        <v>7799</v>
      </c>
      <c r="E3929" s="38"/>
      <c r="F3929" s="38" t="s">
        <v>7800</v>
      </c>
      <c r="G3929" s="38"/>
      <c r="H3929" s="38"/>
      <c r="I3929" s="44">
        <v>5.62</v>
      </c>
      <c r="J3929" s="16" t="s">
        <v>130</v>
      </c>
      <c r="N3929" s="136" t="s">
        <v>291</v>
      </c>
      <c r="O3929" s="137">
        <v>546</v>
      </c>
    </row>
    <row r="3930" spans="1:15" ht="15" customHeight="1">
      <c r="A3930" s="15" t="str">
        <f t="shared" si="75"/>
        <v>N</v>
      </c>
      <c r="B3930" s="35"/>
      <c r="C3930" s="38" t="s">
        <v>1386</v>
      </c>
      <c r="D3930" s="38" t="s">
        <v>7801</v>
      </c>
      <c r="E3930" s="38"/>
      <c r="F3930" s="38" t="s">
        <v>7802</v>
      </c>
      <c r="G3930" s="38"/>
      <c r="H3930" s="38"/>
      <c r="I3930" s="44">
        <v>9.5399999999999991</v>
      </c>
      <c r="J3930" s="16" t="s">
        <v>130</v>
      </c>
      <c r="N3930" s="136" t="s">
        <v>292</v>
      </c>
      <c r="O3930" s="137">
        <v>547</v>
      </c>
    </row>
    <row r="3931" spans="1:15" ht="15" customHeight="1">
      <c r="A3931" s="15" t="str">
        <f t="shared" si="75"/>
        <v>N</v>
      </c>
      <c r="B3931" s="35"/>
      <c r="C3931" s="38" t="s">
        <v>1386</v>
      </c>
      <c r="D3931" s="38" t="s">
        <v>7803</v>
      </c>
      <c r="E3931" s="38"/>
      <c r="F3931" s="38" t="s">
        <v>7804</v>
      </c>
      <c r="G3931" s="38"/>
      <c r="H3931" s="38"/>
      <c r="I3931" s="44">
        <v>17.46</v>
      </c>
      <c r="J3931" s="16" t="s">
        <v>130</v>
      </c>
      <c r="N3931" s="136" t="s">
        <v>293</v>
      </c>
      <c r="O3931" s="137">
        <v>548</v>
      </c>
    </row>
    <row r="3932" spans="1:15" ht="15" customHeight="1">
      <c r="A3932" s="15" t="str">
        <f t="shared" ref="A3932:A3995" si="76">IFERROR((VLOOKUP(J3932,N:O,2,0)),0)</f>
        <v>N</v>
      </c>
      <c r="B3932" s="35"/>
      <c r="C3932" s="38" t="s">
        <v>1386</v>
      </c>
      <c r="D3932" s="38" t="s">
        <v>7805</v>
      </c>
      <c r="E3932" s="38"/>
      <c r="F3932" s="38" t="s">
        <v>7806</v>
      </c>
      <c r="G3932" s="38"/>
      <c r="H3932" s="38"/>
      <c r="I3932" s="44">
        <v>7.59</v>
      </c>
      <c r="J3932" s="16" t="s">
        <v>130</v>
      </c>
      <c r="N3932" s="136" t="s">
        <v>294</v>
      </c>
      <c r="O3932" s="137">
        <v>549</v>
      </c>
    </row>
    <row r="3933" spans="1:15" ht="15" customHeight="1">
      <c r="A3933" s="15" t="str">
        <f t="shared" si="76"/>
        <v>N</v>
      </c>
      <c r="B3933" s="35"/>
      <c r="C3933" s="38" t="s">
        <v>1386</v>
      </c>
      <c r="D3933" s="38" t="s">
        <v>7807</v>
      </c>
      <c r="E3933" s="38"/>
      <c r="F3933" s="38" t="s">
        <v>7808</v>
      </c>
      <c r="G3933" s="38"/>
      <c r="H3933" s="38"/>
      <c r="I3933" s="44">
        <v>8.41</v>
      </c>
      <c r="J3933" s="16" t="s">
        <v>130</v>
      </c>
      <c r="N3933" s="136" t="s">
        <v>295</v>
      </c>
      <c r="O3933" s="137">
        <v>553</v>
      </c>
    </row>
    <row r="3934" spans="1:15" ht="15" customHeight="1">
      <c r="A3934" s="15" t="str">
        <f t="shared" si="76"/>
        <v>N</v>
      </c>
      <c r="B3934" s="35"/>
      <c r="C3934" s="38" t="s">
        <v>1386</v>
      </c>
      <c r="D3934" s="38" t="s">
        <v>7809</v>
      </c>
      <c r="E3934" s="38"/>
      <c r="F3934" s="38" t="s">
        <v>7810</v>
      </c>
      <c r="G3934" s="38"/>
      <c r="H3934" s="38"/>
      <c r="I3934" s="44">
        <v>3.12</v>
      </c>
      <c r="J3934" s="16" t="s">
        <v>130</v>
      </c>
      <c r="N3934" s="136" t="s">
        <v>296</v>
      </c>
      <c r="O3934" s="137">
        <v>554</v>
      </c>
    </row>
    <row r="3935" spans="1:15" ht="15" customHeight="1">
      <c r="A3935" s="15" t="str">
        <f t="shared" si="76"/>
        <v>N</v>
      </c>
      <c r="B3935" s="35"/>
      <c r="C3935" s="38" t="s">
        <v>1386</v>
      </c>
      <c r="D3935" s="38" t="s">
        <v>7811</v>
      </c>
      <c r="E3935" s="38"/>
      <c r="F3935" s="38" t="s">
        <v>7812</v>
      </c>
      <c r="G3935" s="38"/>
      <c r="H3935" s="38"/>
      <c r="I3935" s="44">
        <v>15.47</v>
      </c>
      <c r="J3935" s="16" t="s">
        <v>130</v>
      </c>
      <c r="N3935" s="136" t="s">
        <v>297</v>
      </c>
      <c r="O3935" s="137">
        <v>555</v>
      </c>
    </row>
    <row r="3936" spans="1:15" ht="15" customHeight="1">
      <c r="A3936" s="15" t="str">
        <f t="shared" si="76"/>
        <v>N</v>
      </c>
      <c r="B3936" s="35"/>
      <c r="C3936" s="38" t="s">
        <v>1386</v>
      </c>
      <c r="D3936" s="38" t="s">
        <v>7813</v>
      </c>
      <c r="E3936" s="38"/>
      <c r="F3936" s="38" t="s">
        <v>7814</v>
      </c>
      <c r="G3936" s="38"/>
      <c r="H3936" s="38"/>
      <c r="I3936" s="44">
        <v>-1.42</v>
      </c>
      <c r="J3936" s="16" t="s">
        <v>130</v>
      </c>
      <c r="N3936" s="136" t="s">
        <v>298</v>
      </c>
      <c r="O3936" s="137">
        <v>556</v>
      </c>
    </row>
    <row r="3937" spans="1:15" ht="15" customHeight="1">
      <c r="A3937" s="15" t="str">
        <f t="shared" si="76"/>
        <v>N</v>
      </c>
      <c r="B3937" s="35"/>
      <c r="C3937" s="38" t="s">
        <v>1386</v>
      </c>
      <c r="D3937" s="38" t="s">
        <v>7815</v>
      </c>
      <c r="E3937" s="38"/>
      <c r="F3937" s="38" t="s">
        <v>7816</v>
      </c>
      <c r="G3937" s="38"/>
      <c r="H3937" s="38"/>
      <c r="I3937" s="44">
        <v>16.62</v>
      </c>
      <c r="J3937" s="16" t="s">
        <v>130</v>
      </c>
      <c r="N3937" s="141" t="s">
        <v>299</v>
      </c>
      <c r="O3937" s="137">
        <v>557</v>
      </c>
    </row>
    <row r="3938" spans="1:15" ht="15" customHeight="1">
      <c r="A3938" s="15" t="str">
        <f t="shared" si="76"/>
        <v>N</v>
      </c>
      <c r="B3938" s="35"/>
      <c r="C3938" s="38" t="s">
        <v>1386</v>
      </c>
      <c r="D3938" s="38" t="s">
        <v>7817</v>
      </c>
      <c r="E3938" s="38"/>
      <c r="F3938" s="38" t="s">
        <v>7714</v>
      </c>
      <c r="G3938" s="38"/>
      <c r="H3938" s="38"/>
      <c r="I3938" s="44">
        <v>19.010000000000002</v>
      </c>
      <c r="J3938" s="16" t="s">
        <v>130</v>
      </c>
      <c r="N3938" s="141" t="s">
        <v>300</v>
      </c>
      <c r="O3938" s="137">
        <v>558</v>
      </c>
    </row>
    <row r="3939" spans="1:15" ht="15" customHeight="1">
      <c r="A3939" s="15" t="str">
        <f t="shared" si="76"/>
        <v>N</v>
      </c>
      <c r="B3939" s="35"/>
      <c r="C3939" s="38" t="s">
        <v>1386</v>
      </c>
      <c r="D3939" s="38" t="s">
        <v>7818</v>
      </c>
      <c r="E3939" s="38"/>
      <c r="F3939" s="38" t="s">
        <v>6626</v>
      </c>
      <c r="G3939" s="38"/>
      <c r="H3939" s="38"/>
      <c r="I3939" s="44">
        <v>21.06</v>
      </c>
      <c r="J3939" s="16" t="s">
        <v>130</v>
      </c>
      <c r="N3939" s="136" t="s">
        <v>301</v>
      </c>
      <c r="O3939" s="137">
        <v>559</v>
      </c>
    </row>
    <row r="3940" spans="1:15" ht="15" customHeight="1">
      <c r="A3940" s="15" t="str">
        <f t="shared" si="76"/>
        <v>N</v>
      </c>
      <c r="B3940" s="35"/>
      <c r="C3940" s="38" t="s">
        <v>1386</v>
      </c>
      <c r="D3940" s="38" t="s">
        <v>7819</v>
      </c>
      <c r="E3940" s="38"/>
      <c r="F3940" s="38" t="s">
        <v>7820</v>
      </c>
      <c r="G3940" s="38"/>
      <c r="H3940" s="38"/>
      <c r="I3940" s="44">
        <v>4.28</v>
      </c>
      <c r="J3940" s="16" t="s">
        <v>130</v>
      </c>
      <c r="N3940" s="136" t="s">
        <v>302</v>
      </c>
      <c r="O3940" s="137">
        <v>560</v>
      </c>
    </row>
    <row r="3941" spans="1:15" ht="15" customHeight="1">
      <c r="A3941" s="15" t="str">
        <f t="shared" si="76"/>
        <v>N</v>
      </c>
      <c r="B3941" s="35"/>
      <c r="C3941" s="38" t="s">
        <v>1386</v>
      </c>
      <c r="D3941" s="38" t="s">
        <v>7821</v>
      </c>
      <c r="E3941" s="38"/>
      <c r="F3941" s="38" t="s">
        <v>7822</v>
      </c>
      <c r="G3941" s="38"/>
      <c r="H3941" s="38"/>
      <c r="I3941" s="44">
        <v>7.17</v>
      </c>
      <c r="J3941" s="16" t="s">
        <v>130</v>
      </c>
      <c r="N3941" s="136" t="s">
        <v>303</v>
      </c>
      <c r="O3941" s="137">
        <v>561</v>
      </c>
    </row>
    <row r="3942" spans="1:15" ht="15" customHeight="1">
      <c r="A3942" s="15" t="str">
        <f t="shared" si="76"/>
        <v>N</v>
      </c>
      <c r="B3942" s="35"/>
      <c r="C3942" s="38" t="s">
        <v>1386</v>
      </c>
      <c r="D3942" s="38" t="s">
        <v>7823</v>
      </c>
      <c r="E3942" s="38"/>
      <c r="F3942" s="38" t="s">
        <v>7824</v>
      </c>
      <c r="G3942" s="38"/>
      <c r="H3942" s="38"/>
      <c r="I3942" s="44">
        <v>68.319999999999993</v>
      </c>
      <c r="J3942" s="16" t="s">
        <v>130</v>
      </c>
      <c r="N3942" s="136" t="s">
        <v>304</v>
      </c>
      <c r="O3942" s="137">
        <v>562</v>
      </c>
    </row>
    <row r="3943" spans="1:15" ht="15" customHeight="1">
      <c r="A3943" s="15" t="str">
        <f t="shared" si="76"/>
        <v>N</v>
      </c>
      <c r="B3943" s="35"/>
      <c r="C3943" s="38" t="s">
        <v>1386</v>
      </c>
      <c r="D3943" s="38" t="s">
        <v>7825</v>
      </c>
      <c r="E3943" s="38"/>
      <c r="F3943" s="38" t="s">
        <v>7826</v>
      </c>
      <c r="G3943" s="38"/>
      <c r="H3943" s="38"/>
      <c r="I3943" s="44">
        <v>1.68</v>
      </c>
      <c r="J3943" s="16" t="s">
        <v>130</v>
      </c>
      <c r="N3943" s="140" t="s">
        <v>305</v>
      </c>
      <c r="O3943" s="137">
        <v>563</v>
      </c>
    </row>
    <row r="3944" spans="1:15" ht="15" customHeight="1">
      <c r="A3944" s="15" t="str">
        <f t="shared" si="76"/>
        <v>N</v>
      </c>
      <c r="B3944" s="35"/>
      <c r="C3944" s="38" t="s">
        <v>1386</v>
      </c>
      <c r="D3944" s="38" t="s">
        <v>7827</v>
      </c>
      <c r="E3944" s="38"/>
      <c r="F3944" s="38" t="s">
        <v>7828</v>
      </c>
      <c r="G3944" s="38"/>
      <c r="H3944" s="38"/>
      <c r="I3944" s="44">
        <v>16.829999999999998</v>
      </c>
      <c r="J3944" s="16" t="s">
        <v>130</v>
      </c>
      <c r="N3944" s="140" t="s">
        <v>306</v>
      </c>
      <c r="O3944" s="137">
        <v>564</v>
      </c>
    </row>
    <row r="3945" spans="1:15" ht="15" customHeight="1">
      <c r="A3945" s="15" t="str">
        <f t="shared" si="76"/>
        <v>N</v>
      </c>
      <c r="B3945" s="35"/>
      <c r="C3945" s="38" t="s">
        <v>1386</v>
      </c>
      <c r="D3945" s="38" t="s">
        <v>7829</v>
      </c>
      <c r="E3945" s="38"/>
      <c r="F3945" s="38" t="s">
        <v>7830</v>
      </c>
      <c r="G3945" s="38"/>
      <c r="H3945" s="38"/>
      <c r="I3945" s="44">
        <v>85.15</v>
      </c>
      <c r="J3945" s="16" t="s">
        <v>130</v>
      </c>
      <c r="N3945" s="140" t="s">
        <v>307</v>
      </c>
      <c r="O3945" s="137">
        <v>565</v>
      </c>
    </row>
    <row r="3946" spans="1:15" ht="15" customHeight="1">
      <c r="A3946" s="15" t="str">
        <f t="shared" si="76"/>
        <v>N</v>
      </c>
      <c r="B3946" s="35"/>
      <c r="C3946" s="38" t="s">
        <v>1386</v>
      </c>
      <c r="D3946" s="38" t="s">
        <v>7831</v>
      </c>
      <c r="E3946" s="38"/>
      <c r="F3946" s="38" t="s">
        <v>5003</v>
      </c>
      <c r="G3946" s="38"/>
      <c r="H3946" s="38"/>
      <c r="I3946" s="44">
        <v>12.5</v>
      </c>
      <c r="J3946" s="16" t="s">
        <v>130</v>
      </c>
      <c r="N3946" s="140" t="s">
        <v>308</v>
      </c>
      <c r="O3946" s="137">
        <v>566</v>
      </c>
    </row>
    <row r="3947" spans="1:15" ht="15" customHeight="1">
      <c r="A3947" s="15" t="str">
        <f t="shared" si="76"/>
        <v>N</v>
      </c>
      <c r="B3947" s="35"/>
      <c r="C3947" s="38" t="s">
        <v>1386</v>
      </c>
      <c r="D3947" s="38" t="s">
        <v>7832</v>
      </c>
      <c r="E3947" s="38"/>
      <c r="F3947" s="38" t="s">
        <v>7833</v>
      </c>
      <c r="G3947" s="38"/>
      <c r="H3947" s="38"/>
      <c r="I3947" s="44">
        <v>5.88</v>
      </c>
      <c r="J3947" s="16" t="s">
        <v>130</v>
      </c>
      <c r="N3947" s="136" t="s">
        <v>309</v>
      </c>
      <c r="O3947" s="137">
        <v>567</v>
      </c>
    </row>
    <row r="3948" spans="1:15" ht="15" customHeight="1">
      <c r="A3948" s="15" t="str">
        <f t="shared" si="76"/>
        <v>N</v>
      </c>
      <c r="B3948" s="35"/>
      <c r="C3948" s="38" t="s">
        <v>1386</v>
      </c>
      <c r="D3948" s="38" t="s">
        <v>7834</v>
      </c>
      <c r="E3948" s="38"/>
      <c r="F3948" s="38" t="s">
        <v>7835</v>
      </c>
      <c r="G3948" s="38"/>
      <c r="H3948" s="38"/>
      <c r="I3948" s="44">
        <v>6.84</v>
      </c>
      <c r="J3948" s="16" t="s">
        <v>130</v>
      </c>
      <c r="N3948" s="140" t="s">
        <v>310</v>
      </c>
      <c r="O3948" s="137">
        <v>568</v>
      </c>
    </row>
    <row r="3949" spans="1:15" ht="15" customHeight="1">
      <c r="A3949" s="15" t="str">
        <f t="shared" si="76"/>
        <v>N</v>
      </c>
      <c r="B3949" s="35"/>
      <c r="C3949" s="38" t="s">
        <v>1386</v>
      </c>
      <c r="D3949" s="38" t="s">
        <v>7836</v>
      </c>
      <c r="E3949" s="38"/>
      <c r="F3949" s="38" t="s">
        <v>7837</v>
      </c>
      <c r="G3949" s="38"/>
      <c r="H3949" s="38"/>
      <c r="I3949" s="44">
        <v>62.27</v>
      </c>
      <c r="J3949" s="16" t="s">
        <v>130</v>
      </c>
      <c r="N3949" s="136" t="s">
        <v>311</v>
      </c>
      <c r="O3949" s="137">
        <v>569</v>
      </c>
    </row>
    <row r="3950" spans="1:15" ht="15" customHeight="1">
      <c r="A3950" s="15" t="str">
        <f t="shared" si="76"/>
        <v>N</v>
      </c>
      <c r="B3950" s="35"/>
      <c r="C3950" s="38" t="s">
        <v>1386</v>
      </c>
      <c r="D3950" s="38" t="s">
        <v>7838</v>
      </c>
      <c r="E3950" s="38"/>
      <c r="F3950" s="38" t="s">
        <v>7839</v>
      </c>
      <c r="G3950" s="38"/>
      <c r="H3950" s="38"/>
      <c r="I3950" s="44">
        <v>25.09</v>
      </c>
      <c r="J3950" s="16" t="s">
        <v>130</v>
      </c>
      <c r="N3950" s="136" t="s">
        <v>312</v>
      </c>
      <c r="O3950" s="137">
        <v>570</v>
      </c>
    </row>
    <row r="3951" spans="1:15" ht="15" customHeight="1">
      <c r="A3951" s="15" t="str">
        <f t="shared" si="76"/>
        <v>N</v>
      </c>
      <c r="B3951" s="35"/>
      <c r="C3951" s="38" t="s">
        <v>1386</v>
      </c>
      <c r="D3951" s="38" t="s">
        <v>7840</v>
      </c>
      <c r="E3951" s="38"/>
      <c r="F3951" s="38" t="s">
        <v>7841</v>
      </c>
      <c r="G3951" s="38"/>
      <c r="H3951" s="38"/>
      <c r="I3951" s="44">
        <v>12.99</v>
      </c>
      <c r="J3951" s="16" t="s">
        <v>130</v>
      </c>
      <c r="N3951" s="136" t="s">
        <v>313</v>
      </c>
      <c r="O3951" s="137">
        <v>571</v>
      </c>
    </row>
    <row r="3952" spans="1:15" ht="15" customHeight="1">
      <c r="A3952" s="15" t="str">
        <f t="shared" si="76"/>
        <v>N</v>
      </c>
      <c r="B3952" s="35"/>
      <c r="C3952" s="38" t="s">
        <v>1386</v>
      </c>
      <c r="D3952" s="38" t="s">
        <v>7842</v>
      </c>
      <c r="E3952" s="38"/>
      <c r="F3952" s="38" t="s">
        <v>7843</v>
      </c>
      <c r="G3952" s="38"/>
      <c r="H3952" s="38"/>
      <c r="I3952" s="44">
        <v>3.38</v>
      </c>
      <c r="J3952" s="16" t="s">
        <v>130</v>
      </c>
      <c r="N3952" s="136" t="s">
        <v>314</v>
      </c>
      <c r="O3952" s="137">
        <v>572</v>
      </c>
    </row>
    <row r="3953" spans="1:15" ht="15" customHeight="1">
      <c r="A3953" s="15" t="str">
        <f t="shared" si="76"/>
        <v>N</v>
      </c>
      <c r="B3953" s="35"/>
      <c r="C3953" s="38" t="s">
        <v>1386</v>
      </c>
      <c r="D3953" s="38" t="s">
        <v>7844</v>
      </c>
      <c r="E3953" s="38"/>
      <c r="F3953" s="38" t="s">
        <v>7845</v>
      </c>
      <c r="G3953" s="38"/>
      <c r="H3953" s="38"/>
      <c r="I3953" s="44">
        <v>7.06</v>
      </c>
      <c r="J3953" s="16" t="s">
        <v>130</v>
      </c>
      <c r="N3953" s="136" t="s">
        <v>315</v>
      </c>
      <c r="O3953" s="137">
        <v>573</v>
      </c>
    </row>
    <row r="3954" spans="1:15" ht="15" customHeight="1">
      <c r="A3954" s="15" t="str">
        <f t="shared" si="76"/>
        <v>N</v>
      </c>
      <c r="B3954" s="35"/>
      <c r="C3954" s="38" t="s">
        <v>1386</v>
      </c>
      <c r="D3954" s="38" t="s">
        <v>7846</v>
      </c>
      <c r="E3954" s="38"/>
      <c r="F3954" s="38" t="s">
        <v>7847</v>
      </c>
      <c r="G3954" s="38"/>
      <c r="H3954" s="38"/>
      <c r="I3954" s="44">
        <v>5.04</v>
      </c>
      <c r="J3954" s="16" t="s">
        <v>130</v>
      </c>
      <c r="N3954" s="136" t="s">
        <v>316</v>
      </c>
      <c r="O3954" s="137">
        <v>574</v>
      </c>
    </row>
    <row r="3955" spans="1:15" ht="15" customHeight="1">
      <c r="A3955" s="15" t="str">
        <f t="shared" si="76"/>
        <v>N</v>
      </c>
      <c r="B3955" s="35"/>
      <c r="C3955" s="38" t="s">
        <v>1386</v>
      </c>
      <c r="D3955" s="38" t="s">
        <v>7848</v>
      </c>
      <c r="E3955" s="38"/>
      <c r="F3955" s="38" t="s">
        <v>7849</v>
      </c>
      <c r="G3955" s="38"/>
      <c r="H3955" s="38"/>
      <c r="I3955" s="44">
        <v>1.53</v>
      </c>
      <c r="J3955" s="16" t="s">
        <v>130</v>
      </c>
      <c r="N3955" s="136" t="s">
        <v>317</v>
      </c>
      <c r="O3955" s="137">
        <v>575</v>
      </c>
    </row>
    <row r="3956" spans="1:15" ht="15" customHeight="1">
      <c r="A3956" s="15" t="str">
        <f t="shared" si="76"/>
        <v>N</v>
      </c>
      <c r="B3956" s="35"/>
      <c r="C3956" s="38" t="s">
        <v>1386</v>
      </c>
      <c r="D3956" s="38" t="s">
        <v>7850</v>
      </c>
      <c r="E3956" s="38"/>
      <c r="F3956" s="38" t="s">
        <v>7851</v>
      </c>
      <c r="G3956" s="38"/>
      <c r="H3956" s="38"/>
      <c r="I3956" s="44">
        <v>5.04</v>
      </c>
      <c r="J3956" s="16" t="s">
        <v>130</v>
      </c>
      <c r="N3956" s="136" t="s">
        <v>318</v>
      </c>
      <c r="O3956" s="137">
        <v>576</v>
      </c>
    </row>
    <row r="3957" spans="1:15" ht="15" customHeight="1">
      <c r="A3957" s="15" t="str">
        <f t="shared" si="76"/>
        <v>N</v>
      </c>
      <c r="B3957" s="35"/>
      <c r="C3957" s="38" t="s">
        <v>1386</v>
      </c>
      <c r="D3957" s="38" t="s">
        <v>7852</v>
      </c>
      <c r="E3957" s="38"/>
      <c r="F3957" s="38" t="s">
        <v>7853</v>
      </c>
      <c r="G3957" s="38"/>
      <c r="H3957" s="38"/>
      <c r="I3957" s="44">
        <v>5.88</v>
      </c>
      <c r="J3957" s="16" t="s">
        <v>130</v>
      </c>
      <c r="N3957" s="136" t="s">
        <v>319</v>
      </c>
      <c r="O3957" s="137">
        <v>577</v>
      </c>
    </row>
    <row r="3958" spans="1:15" ht="15" customHeight="1">
      <c r="A3958" s="15" t="str">
        <f t="shared" si="76"/>
        <v>N</v>
      </c>
      <c r="B3958" s="35"/>
      <c r="C3958" s="38" t="s">
        <v>1386</v>
      </c>
      <c r="D3958" s="38" t="s">
        <v>7854</v>
      </c>
      <c r="E3958" s="38"/>
      <c r="F3958" s="38" t="s">
        <v>7855</v>
      </c>
      <c r="G3958" s="38"/>
      <c r="H3958" s="38"/>
      <c r="I3958" s="44">
        <v>1.81</v>
      </c>
      <c r="J3958" s="16" t="s">
        <v>130</v>
      </c>
      <c r="N3958" s="136" t="s">
        <v>320</v>
      </c>
      <c r="O3958" s="137">
        <v>578</v>
      </c>
    </row>
    <row r="3959" spans="1:15" ht="15" customHeight="1">
      <c r="A3959" s="15" t="str">
        <f t="shared" si="76"/>
        <v>N</v>
      </c>
      <c r="B3959" s="35"/>
      <c r="C3959" s="38" t="s">
        <v>1386</v>
      </c>
      <c r="D3959" s="38" t="s">
        <v>7856</v>
      </c>
      <c r="E3959" s="38"/>
      <c r="F3959" s="38" t="s">
        <v>7857</v>
      </c>
      <c r="G3959" s="38"/>
      <c r="H3959" s="38"/>
      <c r="I3959" s="44">
        <v>22.92</v>
      </c>
      <c r="J3959" s="16" t="s">
        <v>130</v>
      </c>
      <c r="N3959" s="136" t="s">
        <v>321</v>
      </c>
      <c r="O3959" s="137">
        <v>579</v>
      </c>
    </row>
    <row r="3960" spans="1:15" ht="15" customHeight="1">
      <c r="A3960" s="15" t="str">
        <f t="shared" si="76"/>
        <v>N</v>
      </c>
      <c r="B3960" s="35"/>
      <c r="C3960" s="38" t="s">
        <v>1386</v>
      </c>
      <c r="D3960" s="38" t="s">
        <v>7858</v>
      </c>
      <c r="E3960" s="38"/>
      <c r="F3960" s="38" t="s">
        <v>7859</v>
      </c>
      <c r="G3960" s="38"/>
      <c r="H3960" s="38"/>
      <c r="I3960" s="44">
        <v>2.84</v>
      </c>
      <c r="J3960" s="16" t="s">
        <v>130</v>
      </c>
      <c r="N3960" s="136" t="s">
        <v>322</v>
      </c>
      <c r="O3960" s="137">
        <v>580</v>
      </c>
    </row>
    <row r="3961" spans="1:15" ht="15" customHeight="1">
      <c r="A3961" s="15" t="str">
        <f t="shared" si="76"/>
        <v>N</v>
      </c>
      <c r="B3961" s="35"/>
      <c r="C3961" s="38" t="s">
        <v>1386</v>
      </c>
      <c r="D3961" s="38" t="s">
        <v>7860</v>
      </c>
      <c r="E3961" s="38"/>
      <c r="F3961" s="38" t="s">
        <v>7859</v>
      </c>
      <c r="G3961" s="38"/>
      <c r="H3961" s="38"/>
      <c r="I3961" s="44">
        <v>37.549999999999997</v>
      </c>
      <c r="J3961" s="16" t="s">
        <v>130</v>
      </c>
      <c r="N3961" s="136" t="s">
        <v>323</v>
      </c>
      <c r="O3961" s="137">
        <v>581</v>
      </c>
    </row>
    <row r="3962" spans="1:15" ht="15" customHeight="1">
      <c r="A3962" s="15" t="str">
        <f t="shared" si="76"/>
        <v>N</v>
      </c>
      <c r="B3962" s="35"/>
      <c r="C3962" s="38" t="s">
        <v>1386</v>
      </c>
      <c r="D3962" s="38" t="s">
        <v>7861</v>
      </c>
      <c r="E3962" s="38"/>
      <c r="F3962" s="38" t="s">
        <v>7862</v>
      </c>
      <c r="G3962" s="38"/>
      <c r="H3962" s="38"/>
      <c r="I3962" s="44">
        <v>11.33</v>
      </c>
      <c r="J3962" s="16" t="s">
        <v>130</v>
      </c>
      <c r="N3962" s="141" t="s">
        <v>324</v>
      </c>
      <c r="O3962" s="142">
        <v>582</v>
      </c>
    </row>
    <row r="3963" spans="1:15" ht="15" customHeight="1">
      <c r="A3963" s="15" t="str">
        <f t="shared" si="76"/>
        <v>N</v>
      </c>
      <c r="B3963" s="35"/>
      <c r="C3963" s="38" t="s">
        <v>1386</v>
      </c>
      <c r="D3963" s="38" t="s">
        <v>7863</v>
      </c>
      <c r="E3963" s="38"/>
      <c r="F3963" s="38" t="s">
        <v>7864</v>
      </c>
      <c r="G3963" s="38"/>
      <c r="H3963" s="38"/>
      <c r="I3963" s="44">
        <v>5.04</v>
      </c>
      <c r="J3963" s="16" t="s">
        <v>130</v>
      </c>
      <c r="N3963" s="136" t="s">
        <v>325</v>
      </c>
      <c r="O3963" s="137">
        <v>583</v>
      </c>
    </row>
    <row r="3964" spans="1:15" ht="15" customHeight="1">
      <c r="A3964" s="15" t="str">
        <f t="shared" si="76"/>
        <v>N</v>
      </c>
      <c r="B3964" s="35"/>
      <c r="C3964" s="38" t="s">
        <v>1386</v>
      </c>
      <c r="D3964" s="38" t="s">
        <v>7865</v>
      </c>
      <c r="E3964" s="38"/>
      <c r="F3964" s="38" t="s">
        <v>7866</v>
      </c>
      <c r="G3964" s="38"/>
      <c r="H3964" s="38"/>
      <c r="I3964" s="44">
        <v>5.63</v>
      </c>
      <c r="J3964" s="16" t="s">
        <v>130</v>
      </c>
      <c r="N3964" s="136" t="s">
        <v>326</v>
      </c>
      <c r="O3964" s="137">
        <v>584</v>
      </c>
    </row>
    <row r="3965" spans="1:15" ht="15" customHeight="1">
      <c r="A3965" s="15" t="str">
        <f t="shared" si="76"/>
        <v>N</v>
      </c>
      <c r="B3965" s="35"/>
      <c r="C3965" s="38" t="s">
        <v>1386</v>
      </c>
      <c r="D3965" s="38" t="s">
        <v>10977</v>
      </c>
      <c r="E3965" s="38"/>
      <c r="F3965" s="38" t="s">
        <v>10978</v>
      </c>
      <c r="G3965" s="38"/>
      <c r="H3965" s="38"/>
      <c r="I3965" s="44">
        <v>12.19</v>
      </c>
      <c r="J3965" s="16" t="s">
        <v>130</v>
      </c>
      <c r="N3965" s="136" t="s">
        <v>327</v>
      </c>
      <c r="O3965" s="137">
        <v>585</v>
      </c>
    </row>
    <row r="3966" spans="1:15" ht="15" customHeight="1">
      <c r="A3966" s="15" t="str">
        <f t="shared" si="76"/>
        <v>N</v>
      </c>
      <c r="B3966" s="35"/>
      <c r="C3966" s="38" t="s">
        <v>1386</v>
      </c>
      <c r="D3966" s="38" t="s">
        <v>7867</v>
      </c>
      <c r="E3966" s="38"/>
      <c r="F3966" s="38" t="s">
        <v>7868</v>
      </c>
      <c r="G3966" s="38"/>
      <c r="H3966" s="38"/>
      <c r="I3966" s="44">
        <v>11.5</v>
      </c>
      <c r="J3966" s="16" t="s">
        <v>130</v>
      </c>
      <c r="N3966" s="136" t="s">
        <v>328</v>
      </c>
      <c r="O3966" s="137">
        <v>586</v>
      </c>
    </row>
    <row r="3967" spans="1:15" ht="15" customHeight="1">
      <c r="A3967" s="15" t="str">
        <f t="shared" si="76"/>
        <v>N</v>
      </c>
      <c r="B3967" s="35"/>
      <c r="C3967" s="38" t="s">
        <v>1386</v>
      </c>
      <c r="D3967" s="38" t="s">
        <v>7869</v>
      </c>
      <c r="E3967" s="38"/>
      <c r="F3967" s="38" t="s">
        <v>7870</v>
      </c>
      <c r="G3967" s="38"/>
      <c r="H3967" s="38"/>
      <c r="I3967" s="44">
        <v>12.77</v>
      </c>
      <c r="J3967" s="16" t="s">
        <v>130</v>
      </c>
      <c r="N3967" s="136" t="s">
        <v>329</v>
      </c>
      <c r="O3967" s="137">
        <v>587</v>
      </c>
    </row>
    <row r="3968" spans="1:15" ht="15" customHeight="1">
      <c r="A3968" s="15" t="str">
        <f t="shared" si="76"/>
        <v>N</v>
      </c>
      <c r="B3968" s="35"/>
      <c r="C3968" s="38" t="s">
        <v>1386</v>
      </c>
      <c r="D3968" s="38" t="s">
        <v>7871</v>
      </c>
      <c r="E3968" s="38"/>
      <c r="F3968" s="38" t="s">
        <v>7872</v>
      </c>
      <c r="G3968" s="38"/>
      <c r="H3968" s="38"/>
      <c r="I3968" s="44">
        <v>2.4</v>
      </c>
      <c r="J3968" s="16" t="s">
        <v>130</v>
      </c>
      <c r="N3968" s="136" t="s">
        <v>328</v>
      </c>
      <c r="O3968" s="137">
        <v>588</v>
      </c>
    </row>
    <row r="3969" spans="1:15" ht="15" customHeight="1">
      <c r="A3969" s="15" t="str">
        <f t="shared" si="76"/>
        <v>N</v>
      </c>
      <c r="B3969" s="35"/>
      <c r="C3969" s="38" t="s">
        <v>1386</v>
      </c>
      <c r="D3969" s="38" t="s">
        <v>7873</v>
      </c>
      <c r="E3969" s="38"/>
      <c r="F3969" s="38" t="s">
        <v>7874</v>
      </c>
      <c r="G3969" s="38"/>
      <c r="H3969" s="38"/>
      <c r="I3969" s="44">
        <v>30.78</v>
      </c>
      <c r="J3969" s="16" t="s">
        <v>130</v>
      </c>
      <c r="N3969" s="136" t="s">
        <v>330</v>
      </c>
      <c r="O3969" s="137">
        <v>601</v>
      </c>
    </row>
    <row r="3970" spans="1:15" ht="15" customHeight="1">
      <c r="A3970" s="15" t="str">
        <f t="shared" si="76"/>
        <v>N</v>
      </c>
      <c r="B3970" s="35"/>
      <c r="C3970" s="38" t="s">
        <v>1386</v>
      </c>
      <c r="D3970" s="38" t="s">
        <v>7875</v>
      </c>
      <c r="E3970" s="38"/>
      <c r="F3970" s="38" t="s">
        <v>7876</v>
      </c>
      <c r="G3970" s="38"/>
      <c r="H3970" s="38"/>
      <c r="I3970" s="44">
        <v>5.05</v>
      </c>
      <c r="J3970" s="16" t="s">
        <v>130</v>
      </c>
      <c r="N3970" s="136" t="s">
        <v>331</v>
      </c>
      <c r="O3970" s="137">
        <v>602</v>
      </c>
    </row>
    <row r="3971" spans="1:15" ht="15" customHeight="1">
      <c r="A3971" s="15" t="str">
        <f t="shared" si="76"/>
        <v>N</v>
      </c>
      <c r="B3971" s="35"/>
      <c r="C3971" s="38" t="s">
        <v>1386</v>
      </c>
      <c r="D3971" s="38" t="s">
        <v>7877</v>
      </c>
      <c r="E3971" s="38"/>
      <c r="F3971" s="38" t="s">
        <v>7878</v>
      </c>
      <c r="G3971" s="38"/>
      <c r="H3971" s="38"/>
      <c r="I3971" s="44">
        <v>3.57</v>
      </c>
      <c r="J3971" s="16" t="s">
        <v>130</v>
      </c>
      <c r="N3971" s="141" t="s">
        <v>332</v>
      </c>
      <c r="O3971" s="142">
        <v>603</v>
      </c>
    </row>
    <row r="3972" spans="1:15" ht="15" customHeight="1">
      <c r="A3972" s="15" t="str">
        <f t="shared" si="76"/>
        <v>N</v>
      </c>
      <c r="B3972" s="35"/>
      <c r="C3972" s="38" t="s">
        <v>1386</v>
      </c>
      <c r="D3972" s="38" t="s">
        <v>7879</v>
      </c>
      <c r="E3972" s="38"/>
      <c r="F3972" s="38" t="s">
        <v>7880</v>
      </c>
      <c r="G3972" s="38"/>
      <c r="H3972" s="38"/>
      <c r="I3972" s="44">
        <v>0.51</v>
      </c>
      <c r="J3972" s="16" t="s">
        <v>130</v>
      </c>
      <c r="N3972" s="136" t="s">
        <v>333</v>
      </c>
      <c r="O3972" s="137">
        <v>604</v>
      </c>
    </row>
    <row r="3973" spans="1:15" ht="15" customHeight="1">
      <c r="A3973" s="15" t="str">
        <f t="shared" si="76"/>
        <v>N</v>
      </c>
      <c r="B3973" s="35"/>
      <c r="C3973" s="38" t="s">
        <v>1386</v>
      </c>
      <c r="D3973" s="38" t="s">
        <v>10979</v>
      </c>
      <c r="E3973" s="38"/>
      <c r="F3973" s="38" t="s">
        <v>10980</v>
      </c>
      <c r="G3973" s="38"/>
      <c r="H3973" s="38"/>
      <c r="I3973" s="44">
        <v>711.67</v>
      </c>
      <c r="J3973" s="16" t="s">
        <v>130</v>
      </c>
      <c r="N3973" s="136" t="s">
        <v>334</v>
      </c>
      <c r="O3973" s="137">
        <v>605</v>
      </c>
    </row>
    <row r="3974" spans="1:15" ht="15" customHeight="1">
      <c r="A3974" s="15" t="str">
        <f t="shared" si="76"/>
        <v>N</v>
      </c>
      <c r="B3974" s="35"/>
      <c r="C3974" s="38" t="s">
        <v>1386</v>
      </c>
      <c r="D3974" s="38" t="s">
        <v>10981</v>
      </c>
      <c r="E3974" s="38"/>
      <c r="F3974" s="38" t="s">
        <v>10982</v>
      </c>
      <c r="G3974" s="38"/>
      <c r="H3974" s="38"/>
      <c r="I3974" s="44">
        <v>50.29</v>
      </c>
      <c r="J3974" s="16" t="s">
        <v>130</v>
      </c>
      <c r="N3974" s="136" t="s">
        <v>335</v>
      </c>
      <c r="O3974" s="137">
        <v>606</v>
      </c>
    </row>
    <row r="3975" spans="1:15" ht="15" customHeight="1">
      <c r="A3975" s="15" t="str">
        <f t="shared" si="76"/>
        <v>N</v>
      </c>
      <c r="B3975" s="35"/>
      <c r="C3975" s="38" t="s">
        <v>1386</v>
      </c>
      <c r="D3975" s="38" t="s">
        <v>7881</v>
      </c>
      <c r="E3975" s="38"/>
      <c r="F3975" s="38" t="s">
        <v>7882</v>
      </c>
      <c r="G3975" s="38"/>
      <c r="H3975" s="38"/>
      <c r="I3975" s="44">
        <v>60.62</v>
      </c>
      <c r="J3975" s="16" t="s">
        <v>130</v>
      </c>
      <c r="N3975" s="136" t="s">
        <v>336</v>
      </c>
      <c r="O3975" s="137">
        <v>607</v>
      </c>
    </row>
    <row r="3976" spans="1:15" ht="15" customHeight="1">
      <c r="A3976" s="15" t="str">
        <f t="shared" si="76"/>
        <v>N</v>
      </c>
      <c r="B3976" s="35"/>
      <c r="C3976" s="38" t="s">
        <v>1386</v>
      </c>
      <c r="D3976" s="38" t="s">
        <v>7883</v>
      </c>
      <c r="E3976" s="38"/>
      <c r="F3976" s="38" t="s">
        <v>7884</v>
      </c>
      <c r="G3976" s="38"/>
      <c r="H3976" s="38"/>
      <c r="I3976" s="44">
        <v>33.6</v>
      </c>
      <c r="J3976" s="16" t="s">
        <v>130</v>
      </c>
      <c r="N3976" s="136" t="s">
        <v>337</v>
      </c>
      <c r="O3976" s="137">
        <v>608</v>
      </c>
    </row>
    <row r="3977" spans="1:15" ht="15" customHeight="1">
      <c r="A3977" s="15" t="str">
        <f t="shared" si="76"/>
        <v>N</v>
      </c>
      <c r="B3977" s="35"/>
      <c r="C3977" s="38" t="s">
        <v>1386</v>
      </c>
      <c r="D3977" s="38" t="s">
        <v>7885</v>
      </c>
      <c r="E3977" s="38"/>
      <c r="F3977" s="38" t="s">
        <v>7886</v>
      </c>
      <c r="G3977" s="38"/>
      <c r="H3977" s="38"/>
      <c r="I3977" s="44">
        <v>5.04</v>
      </c>
      <c r="J3977" s="16" t="s">
        <v>130</v>
      </c>
      <c r="N3977" s="141" t="s">
        <v>338</v>
      </c>
      <c r="O3977" s="137">
        <v>609</v>
      </c>
    </row>
    <row r="3978" spans="1:15" ht="15" customHeight="1">
      <c r="A3978" s="15" t="str">
        <f t="shared" si="76"/>
        <v>N</v>
      </c>
      <c r="B3978" s="35"/>
      <c r="C3978" s="38" t="s">
        <v>1386</v>
      </c>
      <c r="D3978" s="38" t="s">
        <v>7887</v>
      </c>
      <c r="E3978" s="38"/>
      <c r="F3978" s="38" t="s">
        <v>7888</v>
      </c>
      <c r="G3978" s="38"/>
      <c r="H3978" s="38"/>
      <c r="I3978" s="44">
        <v>7.88</v>
      </c>
      <c r="J3978" s="16" t="s">
        <v>130</v>
      </c>
      <c r="N3978" s="136" t="s">
        <v>166</v>
      </c>
      <c r="O3978" s="137">
        <v>345</v>
      </c>
    </row>
    <row r="3979" spans="1:15" ht="15" customHeight="1">
      <c r="A3979" s="15" t="str">
        <f t="shared" si="76"/>
        <v>N</v>
      </c>
      <c r="B3979" s="35"/>
      <c r="C3979" s="38" t="s">
        <v>1386</v>
      </c>
      <c r="D3979" s="38" t="s">
        <v>7889</v>
      </c>
      <c r="E3979" s="38"/>
      <c r="F3979" s="38" t="s">
        <v>7890</v>
      </c>
      <c r="G3979" s="38"/>
      <c r="H3979" s="38"/>
      <c r="I3979" s="44">
        <v>4.6500000000000004</v>
      </c>
      <c r="J3979" s="16" t="s">
        <v>130</v>
      </c>
      <c r="N3979" s="136" t="s">
        <v>167</v>
      </c>
      <c r="O3979" s="137">
        <v>346</v>
      </c>
    </row>
    <row r="3980" spans="1:15" ht="15" customHeight="1">
      <c r="A3980" s="15" t="str">
        <f t="shared" si="76"/>
        <v>N</v>
      </c>
      <c r="B3980" s="35"/>
      <c r="C3980" s="38" t="s">
        <v>1386</v>
      </c>
      <c r="D3980" s="38" t="s">
        <v>7891</v>
      </c>
      <c r="E3980" s="38"/>
      <c r="F3980" s="38" t="s">
        <v>7892</v>
      </c>
      <c r="G3980" s="38"/>
      <c r="H3980" s="38"/>
      <c r="I3980" s="44">
        <v>4.03</v>
      </c>
      <c r="J3980" s="16" t="s">
        <v>130</v>
      </c>
      <c r="N3980" s="136" t="s">
        <v>168</v>
      </c>
      <c r="O3980" s="137">
        <v>347</v>
      </c>
    </row>
    <row r="3981" spans="1:15" ht="15" customHeight="1">
      <c r="A3981" s="15" t="str">
        <f t="shared" si="76"/>
        <v>N</v>
      </c>
      <c r="B3981" s="35"/>
      <c r="C3981" s="38" t="s">
        <v>1386</v>
      </c>
      <c r="D3981" s="38" t="s">
        <v>7893</v>
      </c>
      <c r="E3981" s="38"/>
      <c r="F3981" s="38" t="s">
        <v>7894</v>
      </c>
      <c r="G3981" s="38"/>
      <c r="H3981" s="38"/>
      <c r="I3981" s="44">
        <v>2.56</v>
      </c>
      <c r="J3981" s="16" t="s">
        <v>130</v>
      </c>
      <c r="N3981" s="136" t="s">
        <v>169</v>
      </c>
      <c r="O3981" s="137">
        <v>348</v>
      </c>
    </row>
    <row r="3982" spans="1:15" ht="15" customHeight="1">
      <c r="A3982" s="15" t="str">
        <f t="shared" si="76"/>
        <v>N</v>
      </c>
      <c r="B3982" s="35"/>
      <c r="C3982" s="38" t="s">
        <v>1386</v>
      </c>
      <c r="D3982" s="38" t="s">
        <v>10983</v>
      </c>
      <c r="E3982" s="38"/>
      <c r="F3982" s="38" t="s">
        <v>10984</v>
      </c>
      <c r="G3982" s="38"/>
      <c r="H3982" s="38"/>
      <c r="I3982" s="44">
        <v>8.4</v>
      </c>
      <c r="J3982" s="16" t="s">
        <v>130</v>
      </c>
      <c r="N3982" s="136" t="s">
        <v>170</v>
      </c>
      <c r="O3982" s="137">
        <v>349</v>
      </c>
    </row>
    <row r="3983" spans="1:15" ht="15" customHeight="1">
      <c r="A3983" s="15" t="str">
        <f t="shared" si="76"/>
        <v>N</v>
      </c>
      <c r="B3983" s="35"/>
      <c r="C3983" s="38" t="s">
        <v>1386</v>
      </c>
      <c r="D3983" s="38" t="s">
        <v>7895</v>
      </c>
      <c r="E3983" s="38"/>
      <c r="F3983" s="38" t="s">
        <v>7896</v>
      </c>
      <c r="G3983" s="38"/>
      <c r="H3983" s="38"/>
      <c r="I3983" s="44">
        <v>3.55</v>
      </c>
      <c r="J3983" s="16" t="s">
        <v>130</v>
      </c>
      <c r="N3983" s="136" t="s">
        <v>171</v>
      </c>
      <c r="O3983" s="137">
        <v>350</v>
      </c>
    </row>
    <row r="3984" spans="1:15" ht="15" customHeight="1">
      <c r="A3984" s="15" t="str">
        <f t="shared" si="76"/>
        <v>N</v>
      </c>
      <c r="B3984" s="35"/>
      <c r="C3984" s="38" t="s">
        <v>1386</v>
      </c>
      <c r="D3984" s="38" t="s">
        <v>7897</v>
      </c>
      <c r="E3984" s="38"/>
      <c r="F3984" s="38" t="s">
        <v>7898</v>
      </c>
      <c r="G3984" s="38"/>
      <c r="H3984" s="38"/>
      <c r="I3984" s="44">
        <v>27.9</v>
      </c>
      <c r="J3984" s="16" t="s">
        <v>130</v>
      </c>
      <c r="N3984" s="136" t="s">
        <v>172</v>
      </c>
      <c r="O3984" s="137">
        <v>351</v>
      </c>
    </row>
    <row r="3985" spans="1:15" ht="15" customHeight="1">
      <c r="A3985" s="15" t="str">
        <f t="shared" si="76"/>
        <v>N</v>
      </c>
      <c r="B3985" s="35"/>
      <c r="C3985" s="38" t="s">
        <v>1386</v>
      </c>
      <c r="D3985" s="38" t="s">
        <v>7899</v>
      </c>
      <c r="E3985" s="38"/>
      <c r="F3985" s="38" t="s">
        <v>7900</v>
      </c>
      <c r="G3985" s="38"/>
      <c r="H3985" s="38"/>
      <c r="I3985" s="44">
        <v>5.28</v>
      </c>
      <c r="J3985" s="16" t="s">
        <v>130</v>
      </c>
      <c r="N3985" s="136" t="s">
        <v>173</v>
      </c>
      <c r="O3985" s="137">
        <v>352</v>
      </c>
    </row>
    <row r="3986" spans="1:15" ht="15" customHeight="1">
      <c r="A3986" s="15" t="str">
        <f t="shared" si="76"/>
        <v>N</v>
      </c>
      <c r="B3986" s="35"/>
      <c r="C3986" s="38" t="s">
        <v>1386</v>
      </c>
      <c r="D3986" s="38" t="s">
        <v>7901</v>
      </c>
      <c r="E3986" s="38"/>
      <c r="F3986" s="38" t="s">
        <v>7902</v>
      </c>
      <c r="G3986" s="38"/>
      <c r="H3986" s="38"/>
      <c r="I3986" s="44">
        <v>15.12</v>
      </c>
      <c r="J3986" s="16" t="s">
        <v>130</v>
      </c>
      <c r="N3986" s="136" t="s">
        <v>174</v>
      </c>
      <c r="O3986" s="137">
        <v>353</v>
      </c>
    </row>
    <row r="3987" spans="1:15" ht="15" customHeight="1">
      <c r="A3987" s="15" t="str">
        <f t="shared" si="76"/>
        <v>N</v>
      </c>
      <c r="B3987" s="35"/>
      <c r="C3987" s="38" t="s">
        <v>1386</v>
      </c>
      <c r="D3987" s="38" t="s">
        <v>7903</v>
      </c>
      <c r="E3987" s="38"/>
      <c r="F3987" s="38" t="s">
        <v>7904</v>
      </c>
      <c r="G3987" s="38"/>
      <c r="H3987" s="38"/>
      <c r="I3987" s="44">
        <v>14.92</v>
      </c>
      <c r="J3987" s="16" t="s">
        <v>130</v>
      </c>
      <c r="N3987" s="136" t="s">
        <v>175</v>
      </c>
      <c r="O3987" s="137">
        <v>354</v>
      </c>
    </row>
    <row r="3988" spans="1:15" ht="15" customHeight="1">
      <c r="A3988" s="15" t="str">
        <f t="shared" si="76"/>
        <v>N</v>
      </c>
      <c r="B3988" s="35"/>
      <c r="C3988" s="38" t="s">
        <v>1386</v>
      </c>
      <c r="D3988" s="38" t="s">
        <v>7905</v>
      </c>
      <c r="E3988" s="38"/>
      <c r="F3988" s="38" t="s">
        <v>7906</v>
      </c>
      <c r="G3988" s="38"/>
      <c r="H3988" s="38"/>
      <c r="I3988" s="44">
        <v>3.36</v>
      </c>
      <c r="J3988" s="16" t="s">
        <v>130</v>
      </c>
      <c r="N3988" s="136" t="s">
        <v>176</v>
      </c>
      <c r="O3988" s="137">
        <v>355</v>
      </c>
    </row>
    <row r="3989" spans="1:15" ht="15" customHeight="1">
      <c r="A3989" s="15" t="str">
        <f t="shared" si="76"/>
        <v>N</v>
      </c>
      <c r="B3989" s="35"/>
      <c r="C3989" s="38" t="s">
        <v>1386</v>
      </c>
      <c r="D3989" s="38" t="s">
        <v>7907</v>
      </c>
      <c r="E3989" s="38"/>
      <c r="F3989" s="38" t="s">
        <v>7908</v>
      </c>
      <c r="G3989" s="38"/>
      <c r="H3989" s="38"/>
      <c r="I3989" s="44">
        <v>5.54</v>
      </c>
      <c r="J3989" s="16" t="s">
        <v>130</v>
      </c>
      <c r="N3989" s="136" t="s">
        <v>177</v>
      </c>
      <c r="O3989" s="137">
        <v>356</v>
      </c>
    </row>
    <row r="3990" spans="1:15" ht="15" customHeight="1">
      <c r="A3990" s="15" t="str">
        <f t="shared" si="76"/>
        <v>N</v>
      </c>
      <c r="B3990" s="35"/>
      <c r="C3990" s="38" t="s">
        <v>1386</v>
      </c>
      <c r="D3990" s="38" t="s">
        <v>7909</v>
      </c>
      <c r="E3990" s="38"/>
      <c r="F3990" s="38" t="s">
        <v>7910</v>
      </c>
      <c r="G3990" s="38"/>
      <c r="H3990" s="38"/>
      <c r="I3990" s="44">
        <v>1.68</v>
      </c>
      <c r="J3990" s="16" t="s">
        <v>130</v>
      </c>
      <c r="N3990" s="136" t="s">
        <v>178</v>
      </c>
      <c r="O3990" s="137">
        <v>357</v>
      </c>
    </row>
    <row r="3991" spans="1:15" ht="15" customHeight="1">
      <c r="A3991" s="15" t="str">
        <f t="shared" si="76"/>
        <v>N</v>
      </c>
      <c r="B3991" s="35"/>
      <c r="C3991" s="38" t="s">
        <v>1386</v>
      </c>
      <c r="D3991" s="38" t="s">
        <v>7911</v>
      </c>
      <c r="E3991" s="38"/>
      <c r="F3991" s="38" t="s">
        <v>7912</v>
      </c>
      <c r="G3991" s="38"/>
      <c r="H3991" s="38"/>
      <c r="I3991" s="44">
        <v>8.3800000000000008</v>
      </c>
      <c r="J3991" s="16" t="s">
        <v>130</v>
      </c>
      <c r="N3991" s="136" t="s">
        <v>179</v>
      </c>
      <c r="O3991" s="137">
        <v>358</v>
      </c>
    </row>
    <row r="3992" spans="1:15" ht="15" customHeight="1">
      <c r="A3992" s="15" t="str">
        <f t="shared" si="76"/>
        <v>N</v>
      </c>
      <c r="B3992" s="35"/>
      <c r="C3992" s="38" t="s">
        <v>1386</v>
      </c>
      <c r="D3992" s="38" t="s">
        <v>7913</v>
      </c>
      <c r="E3992" s="38"/>
      <c r="F3992" s="38" t="s">
        <v>7914</v>
      </c>
      <c r="G3992" s="38"/>
      <c r="H3992" s="38"/>
      <c r="I3992" s="44">
        <v>338.85</v>
      </c>
      <c r="J3992" s="16" t="s">
        <v>130</v>
      </c>
      <c r="N3992" s="136" t="s">
        <v>180</v>
      </c>
      <c r="O3992" s="137">
        <v>359</v>
      </c>
    </row>
    <row r="3993" spans="1:15" ht="15" customHeight="1">
      <c r="A3993" s="15" t="str">
        <f t="shared" si="76"/>
        <v>N</v>
      </c>
      <c r="B3993" s="35"/>
      <c r="C3993" s="38" t="s">
        <v>1386</v>
      </c>
      <c r="D3993" s="38" t="s">
        <v>7915</v>
      </c>
      <c r="E3993" s="38"/>
      <c r="F3993" s="38" t="s">
        <v>7916</v>
      </c>
      <c r="G3993" s="38"/>
      <c r="H3993" s="38"/>
      <c r="I3993" s="44">
        <v>11.71</v>
      </c>
      <c r="J3993" s="16" t="s">
        <v>130</v>
      </c>
      <c r="N3993" s="136" t="s">
        <v>181</v>
      </c>
      <c r="O3993" s="137">
        <v>360</v>
      </c>
    </row>
    <row r="3994" spans="1:15" ht="15" customHeight="1">
      <c r="A3994" s="15" t="str">
        <f t="shared" si="76"/>
        <v>N</v>
      </c>
      <c r="B3994" s="35"/>
      <c r="C3994" s="38" t="s">
        <v>1386</v>
      </c>
      <c r="D3994" s="38" t="s">
        <v>10985</v>
      </c>
      <c r="E3994" s="38"/>
      <c r="F3994" s="38" t="s">
        <v>10986</v>
      </c>
      <c r="G3994" s="38"/>
      <c r="H3994" s="38"/>
      <c r="I3994" s="44">
        <v>13.55</v>
      </c>
      <c r="J3994" s="16" t="s">
        <v>130</v>
      </c>
      <c r="N3994" s="136" t="s">
        <v>182</v>
      </c>
      <c r="O3994" s="137">
        <v>362</v>
      </c>
    </row>
    <row r="3995" spans="1:15" ht="15" customHeight="1">
      <c r="A3995" s="15" t="str">
        <f t="shared" si="76"/>
        <v>N</v>
      </c>
      <c r="B3995" s="35"/>
      <c r="C3995" s="38" t="s">
        <v>1386</v>
      </c>
      <c r="D3995" s="38" t="s">
        <v>7917</v>
      </c>
      <c r="E3995" s="38"/>
      <c r="F3995" s="38" t="s">
        <v>7918</v>
      </c>
      <c r="G3995" s="38"/>
      <c r="H3995" s="38"/>
      <c r="I3995" s="44">
        <v>4.55</v>
      </c>
      <c r="J3995" s="16" t="s">
        <v>130</v>
      </c>
      <c r="N3995" s="136" t="s">
        <v>183</v>
      </c>
      <c r="O3995" s="137">
        <v>363</v>
      </c>
    </row>
    <row r="3996" spans="1:15" ht="15" customHeight="1">
      <c r="A3996" s="15" t="str">
        <f t="shared" ref="A3996:A4059" si="77">IFERROR((VLOOKUP(J3996,N:O,2,0)),0)</f>
        <v>N</v>
      </c>
      <c r="B3996" s="35"/>
      <c r="C3996" s="38" t="s">
        <v>1386</v>
      </c>
      <c r="D3996" s="38" t="s">
        <v>7919</v>
      </c>
      <c r="E3996" s="38"/>
      <c r="F3996" s="38" t="s">
        <v>7920</v>
      </c>
      <c r="G3996" s="38"/>
      <c r="H3996" s="38"/>
      <c r="I3996" s="44">
        <v>3.36</v>
      </c>
      <c r="J3996" s="16" t="s">
        <v>130</v>
      </c>
      <c r="N3996" s="136" t="s">
        <v>184</v>
      </c>
      <c r="O3996" s="137">
        <v>364</v>
      </c>
    </row>
    <row r="3997" spans="1:15" ht="15" customHeight="1">
      <c r="A3997" s="15" t="str">
        <f t="shared" si="77"/>
        <v>N</v>
      </c>
      <c r="B3997" s="35"/>
      <c r="C3997" s="38" t="s">
        <v>1386</v>
      </c>
      <c r="D3997" s="38" t="s">
        <v>7921</v>
      </c>
      <c r="E3997" s="38"/>
      <c r="F3997" s="38" t="s">
        <v>7922</v>
      </c>
      <c r="G3997" s="38"/>
      <c r="H3997" s="38"/>
      <c r="I3997" s="44">
        <v>5.04</v>
      </c>
      <c r="J3997" s="16" t="s">
        <v>130</v>
      </c>
      <c r="N3997" s="136" t="s">
        <v>185</v>
      </c>
      <c r="O3997" s="137">
        <v>365</v>
      </c>
    </row>
    <row r="3998" spans="1:15" ht="15" customHeight="1">
      <c r="A3998" s="15" t="str">
        <f t="shared" si="77"/>
        <v>N</v>
      </c>
      <c r="B3998" s="35"/>
      <c r="C3998" s="38" t="s">
        <v>1386</v>
      </c>
      <c r="D3998" s="38" t="s">
        <v>7923</v>
      </c>
      <c r="E3998" s="38"/>
      <c r="F3998" s="38" t="s">
        <v>7924</v>
      </c>
      <c r="G3998" s="38"/>
      <c r="H3998" s="38"/>
      <c r="I3998" s="44">
        <v>9.01</v>
      </c>
      <c r="J3998" s="16" t="s">
        <v>130</v>
      </c>
      <c r="N3998" s="136" t="s">
        <v>186</v>
      </c>
      <c r="O3998" s="137">
        <v>366</v>
      </c>
    </row>
    <row r="3999" spans="1:15" ht="15" customHeight="1">
      <c r="A3999" s="15" t="str">
        <f t="shared" si="77"/>
        <v>N</v>
      </c>
      <c r="B3999" s="35"/>
      <c r="C3999" s="38" t="s">
        <v>1386</v>
      </c>
      <c r="D3999" s="38" t="s">
        <v>7925</v>
      </c>
      <c r="E3999" s="38"/>
      <c r="F3999" s="38" t="s">
        <v>7926</v>
      </c>
      <c r="G3999" s="38"/>
      <c r="H3999" s="38"/>
      <c r="I3999" s="44">
        <v>5.84</v>
      </c>
      <c r="J3999" s="16" t="s">
        <v>130</v>
      </c>
      <c r="N3999" s="136" t="s">
        <v>187</v>
      </c>
      <c r="O3999" s="137">
        <v>367</v>
      </c>
    </row>
    <row r="4000" spans="1:15" ht="15" customHeight="1">
      <c r="A4000" s="15" t="str">
        <f t="shared" si="77"/>
        <v>N</v>
      </c>
      <c r="B4000" s="35"/>
      <c r="C4000" s="38" t="s">
        <v>1386</v>
      </c>
      <c r="D4000" s="38" t="s">
        <v>7927</v>
      </c>
      <c r="E4000" s="38"/>
      <c r="F4000" s="38" t="s">
        <v>7928</v>
      </c>
      <c r="G4000" s="38"/>
      <c r="H4000" s="38"/>
      <c r="I4000" s="44">
        <v>0.5</v>
      </c>
      <c r="J4000" s="16" t="s">
        <v>130</v>
      </c>
      <c r="N4000" s="136" t="s">
        <v>188</v>
      </c>
      <c r="O4000" s="137">
        <v>368</v>
      </c>
    </row>
    <row r="4001" spans="1:15" ht="15" customHeight="1">
      <c r="A4001" s="15" t="str">
        <f t="shared" si="77"/>
        <v>N</v>
      </c>
      <c r="B4001" s="35"/>
      <c r="C4001" s="38" t="s">
        <v>1386</v>
      </c>
      <c r="D4001" s="38" t="s">
        <v>7929</v>
      </c>
      <c r="E4001" s="38"/>
      <c r="F4001" s="38" t="s">
        <v>7930</v>
      </c>
      <c r="G4001" s="38"/>
      <c r="H4001" s="38"/>
      <c r="I4001" s="44">
        <v>5.68</v>
      </c>
      <c r="J4001" s="16" t="s">
        <v>130</v>
      </c>
      <c r="N4001" s="136" t="s">
        <v>189</v>
      </c>
      <c r="O4001" s="137">
        <v>369</v>
      </c>
    </row>
    <row r="4002" spans="1:15" ht="15" customHeight="1">
      <c r="A4002" s="15" t="str">
        <f t="shared" si="77"/>
        <v>N</v>
      </c>
      <c r="B4002" s="35"/>
      <c r="C4002" s="38" t="s">
        <v>1386</v>
      </c>
      <c r="D4002" s="38" t="s">
        <v>10987</v>
      </c>
      <c r="E4002" s="38"/>
      <c r="F4002" s="38" t="s">
        <v>10988</v>
      </c>
      <c r="G4002" s="38"/>
      <c r="H4002" s="38"/>
      <c r="I4002" s="44">
        <v>41.79</v>
      </c>
      <c r="J4002" s="16" t="s">
        <v>130</v>
      </c>
      <c r="N4002" s="136" t="s">
        <v>190</v>
      </c>
      <c r="O4002" s="137">
        <v>370</v>
      </c>
    </row>
    <row r="4003" spans="1:15" ht="15" customHeight="1">
      <c r="A4003" s="15" t="str">
        <f t="shared" si="77"/>
        <v>N</v>
      </c>
      <c r="B4003" s="35"/>
      <c r="C4003" s="38" t="s">
        <v>1386</v>
      </c>
      <c r="D4003" s="38" t="s">
        <v>10989</v>
      </c>
      <c r="E4003" s="38"/>
      <c r="F4003" s="38" t="s">
        <v>10990</v>
      </c>
      <c r="G4003" s="38"/>
      <c r="H4003" s="38"/>
      <c r="I4003" s="44">
        <v>20.32</v>
      </c>
      <c r="J4003" s="16" t="s">
        <v>130</v>
      </c>
      <c r="N4003" s="136" t="s">
        <v>191</v>
      </c>
      <c r="O4003" s="137">
        <v>371</v>
      </c>
    </row>
    <row r="4004" spans="1:15" ht="15" customHeight="1">
      <c r="A4004" s="15" t="str">
        <f t="shared" si="77"/>
        <v>N</v>
      </c>
      <c r="B4004" s="35"/>
      <c r="C4004" s="38" t="s">
        <v>1386</v>
      </c>
      <c r="D4004" s="38" t="s">
        <v>7931</v>
      </c>
      <c r="E4004" s="38"/>
      <c r="F4004" s="38" t="s">
        <v>7932</v>
      </c>
      <c r="G4004" s="38"/>
      <c r="H4004" s="38"/>
      <c r="I4004" s="44">
        <v>56.63</v>
      </c>
      <c r="J4004" s="16" t="s">
        <v>130</v>
      </c>
      <c r="N4004" s="136" t="s">
        <v>192</v>
      </c>
      <c r="O4004" s="137">
        <v>372</v>
      </c>
    </row>
    <row r="4005" spans="1:15" ht="15" customHeight="1">
      <c r="A4005" s="15" t="str">
        <f t="shared" si="77"/>
        <v>N</v>
      </c>
      <c r="B4005" s="35"/>
      <c r="C4005" s="38" t="s">
        <v>1386</v>
      </c>
      <c r="D4005" s="38" t="s">
        <v>10991</v>
      </c>
      <c r="E4005" s="38"/>
      <c r="F4005" s="38" t="s">
        <v>10992</v>
      </c>
      <c r="G4005" s="38"/>
      <c r="H4005" s="38"/>
      <c r="I4005" s="44">
        <v>18.48</v>
      </c>
      <c r="J4005" s="16" t="s">
        <v>130</v>
      </c>
      <c r="N4005" s="136" t="s">
        <v>193</v>
      </c>
      <c r="O4005" s="137">
        <v>373</v>
      </c>
    </row>
    <row r="4006" spans="1:15" ht="15" customHeight="1">
      <c r="A4006" s="15" t="str">
        <f t="shared" si="77"/>
        <v>N</v>
      </c>
      <c r="B4006" s="35"/>
      <c r="C4006" s="38" t="s">
        <v>1386</v>
      </c>
      <c r="D4006" s="38" t="s">
        <v>10993</v>
      </c>
      <c r="E4006" s="38"/>
      <c r="F4006" s="38" t="s">
        <v>10994</v>
      </c>
      <c r="G4006" s="38"/>
      <c r="H4006" s="38"/>
      <c r="I4006" s="44">
        <v>12.99</v>
      </c>
      <c r="J4006" s="16" t="s">
        <v>130</v>
      </c>
      <c r="N4006" s="136" t="s">
        <v>194</v>
      </c>
      <c r="O4006" s="137">
        <v>374</v>
      </c>
    </row>
    <row r="4007" spans="1:15" ht="15" customHeight="1">
      <c r="A4007" s="15" t="str">
        <f t="shared" si="77"/>
        <v>N</v>
      </c>
      <c r="B4007" s="35"/>
      <c r="C4007" s="38" t="s">
        <v>1386</v>
      </c>
      <c r="D4007" s="38" t="s">
        <v>7933</v>
      </c>
      <c r="E4007" s="38"/>
      <c r="F4007" s="38" t="s">
        <v>7934</v>
      </c>
      <c r="G4007" s="38"/>
      <c r="H4007" s="38"/>
      <c r="I4007" s="44">
        <v>4.1100000000000003</v>
      </c>
      <c r="J4007" s="16" t="s">
        <v>130</v>
      </c>
      <c r="N4007" s="136" t="s">
        <v>195</v>
      </c>
      <c r="O4007" s="137">
        <v>375</v>
      </c>
    </row>
    <row r="4008" spans="1:15" ht="15" customHeight="1">
      <c r="A4008" s="15" t="str">
        <f t="shared" si="77"/>
        <v>N</v>
      </c>
      <c r="B4008" s="35"/>
      <c r="C4008" s="38" t="s">
        <v>1386</v>
      </c>
      <c r="D4008" s="38" t="s">
        <v>7935</v>
      </c>
      <c r="E4008" s="38"/>
      <c r="F4008" s="38" t="s">
        <v>7936</v>
      </c>
      <c r="G4008" s="38"/>
      <c r="H4008" s="38"/>
      <c r="I4008" s="44">
        <v>8.43</v>
      </c>
      <c r="J4008" s="16" t="s">
        <v>130</v>
      </c>
      <c r="N4008" s="136" t="s">
        <v>196</v>
      </c>
      <c r="O4008" s="137">
        <v>376</v>
      </c>
    </row>
    <row r="4009" spans="1:15" ht="15" customHeight="1">
      <c r="A4009" s="15" t="str">
        <f t="shared" si="77"/>
        <v>N</v>
      </c>
      <c r="B4009" s="35"/>
      <c r="C4009" s="38" t="s">
        <v>1386</v>
      </c>
      <c r="D4009" s="38" t="s">
        <v>7937</v>
      </c>
      <c r="E4009" s="38"/>
      <c r="F4009" s="38" t="s">
        <v>7938</v>
      </c>
      <c r="G4009" s="35"/>
      <c r="H4009" s="35"/>
      <c r="I4009" s="44">
        <v>249.07</v>
      </c>
      <c r="J4009" s="16" t="s">
        <v>130</v>
      </c>
      <c r="N4009" s="136" t="s">
        <v>197</v>
      </c>
      <c r="O4009" s="137">
        <v>377</v>
      </c>
    </row>
    <row r="4010" spans="1:15" ht="15" customHeight="1">
      <c r="A4010" s="15" t="str">
        <f t="shared" si="77"/>
        <v>N</v>
      </c>
      <c r="B4010" s="35"/>
      <c r="C4010" s="38" t="s">
        <v>1386</v>
      </c>
      <c r="D4010" s="38" t="s">
        <v>7939</v>
      </c>
      <c r="E4010" s="38"/>
      <c r="F4010" s="38" t="s">
        <v>7940</v>
      </c>
      <c r="G4010" s="35"/>
      <c r="H4010" s="35"/>
      <c r="I4010" s="44">
        <v>3.47</v>
      </c>
      <c r="J4010" s="16" t="s">
        <v>130</v>
      </c>
      <c r="N4010" s="136" t="s">
        <v>197</v>
      </c>
      <c r="O4010" s="137">
        <v>377</v>
      </c>
    </row>
    <row r="4011" spans="1:15" ht="15" customHeight="1">
      <c r="A4011" s="15" t="str">
        <f t="shared" si="77"/>
        <v>N</v>
      </c>
      <c r="B4011" s="35"/>
      <c r="C4011" s="38" t="s">
        <v>1386</v>
      </c>
      <c r="D4011" s="38" t="s">
        <v>7941</v>
      </c>
      <c r="E4011" s="38"/>
      <c r="F4011" s="38" t="s">
        <v>7942</v>
      </c>
      <c r="G4011" s="35"/>
      <c r="H4011" s="35"/>
      <c r="I4011" s="44">
        <v>3.36</v>
      </c>
      <c r="J4011" s="16" t="s">
        <v>130</v>
      </c>
      <c r="N4011" s="136" t="s">
        <v>197</v>
      </c>
      <c r="O4011" s="137">
        <v>377</v>
      </c>
    </row>
    <row r="4012" spans="1:15" ht="15" customHeight="1">
      <c r="A4012" s="15" t="str">
        <f t="shared" si="77"/>
        <v>N</v>
      </c>
      <c r="B4012" s="35"/>
      <c r="C4012" s="38" t="s">
        <v>1386</v>
      </c>
      <c r="D4012" s="38" t="s">
        <v>7943</v>
      </c>
      <c r="E4012" s="38"/>
      <c r="F4012" s="38" t="s">
        <v>7944</v>
      </c>
      <c r="G4012" s="35"/>
      <c r="H4012" s="35"/>
      <c r="I4012" s="44">
        <v>4.88</v>
      </c>
      <c r="J4012" s="16" t="s">
        <v>130</v>
      </c>
      <c r="N4012" s="136" t="s">
        <v>197</v>
      </c>
      <c r="O4012" s="137">
        <v>377</v>
      </c>
    </row>
    <row r="4013" spans="1:15" ht="15" customHeight="1">
      <c r="A4013" s="15" t="str">
        <f t="shared" si="77"/>
        <v>N</v>
      </c>
      <c r="B4013" s="35"/>
      <c r="C4013" s="38" t="s">
        <v>1386</v>
      </c>
      <c r="D4013" s="38" t="s">
        <v>10995</v>
      </c>
      <c r="E4013" s="38"/>
      <c r="F4013" s="38" t="s">
        <v>10996</v>
      </c>
      <c r="G4013" s="35"/>
      <c r="H4013" s="35"/>
      <c r="I4013" s="44">
        <v>1.1399999999999999</v>
      </c>
      <c r="J4013" s="16" t="s">
        <v>130</v>
      </c>
      <c r="N4013" s="136" t="s">
        <v>197</v>
      </c>
      <c r="O4013" s="137">
        <v>377</v>
      </c>
    </row>
    <row r="4014" spans="1:15" ht="15" customHeight="1">
      <c r="A4014" s="15" t="str">
        <f t="shared" si="77"/>
        <v>N</v>
      </c>
      <c r="B4014" s="35"/>
      <c r="C4014" s="38" t="s">
        <v>1386</v>
      </c>
      <c r="D4014" s="38" t="s">
        <v>7945</v>
      </c>
      <c r="E4014" s="38"/>
      <c r="F4014" s="38" t="s">
        <v>7946</v>
      </c>
      <c r="G4014" s="35"/>
      <c r="H4014" s="35"/>
      <c r="I4014" s="44">
        <v>15.51</v>
      </c>
      <c r="J4014" s="16" t="s">
        <v>130</v>
      </c>
      <c r="N4014" s="136" t="s">
        <v>197</v>
      </c>
      <c r="O4014" s="137">
        <v>377</v>
      </c>
    </row>
    <row r="4015" spans="1:15" ht="15" customHeight="1">
      <c r="A4015" s="15" t="str">
        <f t="shared" si="77"/>
        <v>N</v>
      </c>
      <c r="B4015" s="35"/>
      <c r="C4015" s="38" t="s">
        <v>1386</v>
      </c>
      <c r="D4015" s="38" t="s">
        <v>7947</v>
      </c>
      <c r="E4015" s="38"/>
      <c r="F4015" s="38" t="s">
        <v>7948</v>
      </c>
      <c r="G4015" s="35"/>
      <c r="H4015" s="35"/>
      <c r="I4015" s="44">
        <v>5.04</v>
      </c>
      <c r="J4015" s="16" t="s">
        <v>130</v>
      </c>
      <c r="N4015" s="136" t="s">
        <v>197</v>
      </c>
      <c r="O4015" s="137">
        <v>377</v>
      </c>
    </row>
    <row r="4016" spans="1:15" ht="15" customHeight="1">
      <c r="A4016" s="15" t="str">
        <f t="shared" si="77"/>
        <v>N</v>
      </c>
      <c r="B4016" s="35"/>
      <c r="C4016" s="38" t="s">
        <v>1386</v>
      </c>
      <c r="D4016" s="38" t="s">
        <v>7949</v>
      </c>
      <c r="E4016" s="38"/>
      <c r="F4016" s="38" t="s">
        <v>7950</v>
      </c>
      <c r="G4016" s="35"/>
      <c r="H4016" s="35"/>
      <c r="I4016" s="44">
        <v>4.72</v>
      </c>
      <c r="J4016" s="16" t="s">
        <v>130</v>
      </c>
      <c r="N4016" s="136" t="s">
        <v>197</v>
      </c>
      <c r="O4016" s="137">
        <v>377</v>
      </c>
    </row>
    <row r="4017" spans="1:15" ht="15" customHeight="1">
      <c r="A4017" s="15" t="str">
        <f t="shared" si="77"/>
        <v>N</v>
      </c>
      <c r="B4017" s="35"/>
      <c r="C4017" s="38" t="s">
        <v>1386</v>
      </c>
      <c r="D4017" s="38" t="s">
        <v>7951</v>
      </c>
      <c r="E4017" s="38"/>
      <c r="F4017" s="38" t="s">
        <v>7952</v>
      </c>
      <c r="G4017" s="35"/>
      <c r="H4017" s="35"/>
      <c r="I4017" s="44">
        <v>1.71</v>
      </c>
      <c r="J4017" s="16" t="s">
        <v>130</v>
      </c>
      <c r="N4017" s="136" t="s">
        <v>197</v>
      </c>
      <c r="O4017" s="137">
        <v>377</v>
      </c>
    </row>
    <row r="4018" spans="1:15" ht="15" customHeight="1">
      <c r="A4018" s="15" t="str">
        <f t="shared" si="77"/>
        <v>N</v>
      </c>
      <c r="B4018" s="35"/>
      <c r="C4018" s="38" t="s">
        <v>1386</v>
      </c>
      <c r="D4018" s="38" t="s">
        <v>7953</v>
      </c>
      <c r="E4018" s="38"/>
      <c r="F4018" s="38" t="s">
        <v>7954</v>
      </c>
      <c r="G4018" s="35"/>
      <c r="H4018" s="35"/>
      <c r="I4018" s="44">
        <v>1.68</v>
      </c>
      <c r="J4018" s="16" t="s">
        <v>130</v>
      </c>
      <c r="N4018" s="136" t="s">
        <v>197</v>
      </c>
      <c r="O4018" s="137">
        <v>377</v>
      </c>
    </row>
    <row r="4019" spans="1:15" ht="15" customHeight="1">
      <c r="A4019" s="15" t="str">
        <f t="shared" si="77"/>
        <v>N</v>
      </c>
      <c r="B4019" s="35"/>
      <c r="C4019" s="38" t="s">
        <v>1386</v>
      </c>
      <c r="D4019" s="38" t="s">
        <v>7955</v>
      </c>
      <c r="E4019" s="38"/>
      <c r="F4019" s="38" t="s">
        <v>7956</v>
      </c>
      <c r="G4019" s="35"/>
      <c r="H4019" s="35"/>
      <c r="I4019" s="44">
        <v>136.63999999999999</v>
      </c>
      <c r="J4019" s="16" t="s">
        <v>130</v>
      </c>
      <c r="N4019" s="136" t="s">
        <v>197</v>
      </c>
      <c r="O4019" s="137">
        <v>377</v>
      </c>
    </row>
    <row r="4020" spans="1:15" ht="15" customHeight="1">
      <c r="A4020" s="15" t="str">
        <f t="shared" si="77"/>
        <v>N</v>
      </c>
      <c r="B4020" s="35"/>
      <c r="C4020" s="38" t="s">
        <v>1386</v>
      </c>
      <c r="D4020" s="38" t="s">
        <v>7957</v>
      </c>
      <c r="E4020" s="38"/>
      <c r="F4020" s="38" t="s">
        <v>7958</v>
      </c>
      <c r="G4020" s="35"/>
      <c r="H4020" s="35"/>
      <c r="I4020" s="44">
        <v>1.88</v>
      </c>
      <c r="J4020" s="16" t="s">
        <v>130</v>
      </c>
      <c r="N4020" s="136" t="s">
        <v>197</v>
      </c>
      <c r="O4020" s="137">
        <v>377</v>
      </c>
    </row>
    <row r="4021" spans="1:15" ht="15" customHeight="1">
      <c r="A4021" s="15" t="str">
        <f t="shared" si="77"/>
        <v>N</v>
      </c>
      <c r="B4021" s="35"/>
      <c r="C4021" s="38" t="s">
        <v>1386</v>
      </c>
      <c r="D4021" s="38" t="s">
        <v>7959</v>
      </c>
      <c r="E4021" s="38"/>
      <c r="F4021" s="38" t="s">
        <v>7960</v>
      </c>
      <c r="G4021" s="35"/>
      <c r="H4021" s="35"/>
      <c r="I4021" s="44">
        <v>0.21</v>
      </c>
      <c r="J4021" s="16" t="s">
        <v>130</v>
      </c>
      <c r="N4021" s="136" t="s">
        <v>197</v>
      </c>
      <c r="O4021" s="137">
        <v>377</v>
      </c>
    </row>
    <row r="4022" spans="1:15" ht="15" customHeight="1">
      <c r="A4022" s="15" t="str">
        <f t="shared" si="77"/>
        <v>N</v>
      </c>
      <c r="B4022" s="35"/>
      <c r="C4022" s="38" t="s">
        <v>1386</v>
      </c>
      <c r="D4022" s="38" t="s">
        <v>7961</v>
      </c>
      <c r="E4022" s="38"/>
      <c r="F4022" s="38" t="s">
        <v>7962</v>
      </c>
      <c r="G4022" s="35"/>
      <c r="H4022" s="35"/>
      <c r="I4022" s="44">
        <v>4.0199999999999996</v>
      </c>
      <c r="J4022" s="16" t="s">
        <v>130</v>
      </c>
      <c r="N4022" s="136" t="s">
        <v>197</v>
      </c>
      <c r="O4022" s="137">
        <v>377</v>
      </c>
    </row>
    <row r="4023" spans="1:15" ht="15" customHeight="1">
      <c r="A4023" s="15" t="str">
        <f t="shared" si="77"/>
        <v>N</v>
      </c>
      <c r="B4023" s="35"/>
      <c r="C4023" s="38" t="s">
        <v>1386</v>
      </c>
      <c r="D4023" s="38" t="s">
        <v>7963</v>
      </c>
      <c r="E4023" s="38"/>
      <c r="F4023" s="38" t="s">
        <v>7964</v>
      </c>
      <c r="G4023" s="35"/>
      <c r="H4023" s="35"/>
      <c r="I4023" s="44">
        <v>18.54</v>
      </c>
      <c r="J4023" s="16" t="s">
        <v>130</v>
      </c>
      <c r="N4023" s="136" t="s">
        <v>197</v>
      </c>
      <c r="O4023" s="137">
        <v>377</v>
      </c>
    </row>
    <row r="4024" spans="1:15" ht="15" customHeight="1">
      <c r="A4024" s="15" t="str">
        <f t="shared" si="77"/>
        <v>N</v>
      </c>
      <c r="B4024" s="35"/>
      <c r="C4024" s="38" t="s">
        <v>1386</v>
      </c>
      <c r="D4024" s="38" t="s">
        <v>7965</v>
      </c>
      <c r="E4024" s="38"/>
      <c r="F4024" s="38" t="s">
        <v>7966</v>
      </c>
      <c r="G4024" s="35"/>
      <c r="H4024" s="35"/>
      <c r="I4024" s="44">
        <v>30.92</v>
      </c>
      <c r="J4024" s="16" t="s">
        <v>130</v>
      </c>
      <c r="N4024" s="136" t="s">
        <v>197</v>
      </c>
      <c r="O4024" s="137">
        <v>377</v>
      </c>
    </row>
    <row r="4025" spans="1:15" ht="15" customHeight="1">
      <c r="A4025" s="15" t="str">
        <f t="shared" si="77"/>
        <v>N</v>
      </c>
      <c r="B4025" s="35"/>
      <c r="C4025" s="38" t="s">
        <v>1386</v>
      </c>
      <c r="D4025" s="38" t="s">
        <v>7967</v>
      </c>
      <c r="E4025" s="38"/>
      <c r="F4025" s="38" t="s">
        <v>7968</v>
      </c>
      <c r="G4025" s="35"/>
      <c r="H4025" s="35"/>
      <c r="I4025" s="44">
        <v>21.21</v>
      </c>
      <c r="J4025" s="16" t="s">
        <v>130</v>
      </c>
      <c r="N4025" s="136" t="s">
        <v>197</v>
      </c>
      <c r="O4025" s="137">
        <v>377</v>
      </c>
    </row>
    <row r="4026" spans="1:15" ht="15" customHeight="1">
      <c r="A4026" s="15" t="str">
        <f t="shared" si="77"/>
        <v>N</v>
      </c>
      <c r="B4026" s="35"/>
      <c r="C4026" s="38" t="s">
        <v>1386</v>
      </c>
      <c r="D4026" s="38" t="s">
        <v>7969</v>
      </c>
      <c r="E4026" s="38"/>
      <c r="F4026" s="38" t="s">
        <v>7970</v>
      </c>
      <c r="G4026" s="35"/>
      <c r="H4026" s="35"/>
      <c r="I4026" s="44">
        <v>5.38</v>
      </c>
      <c r="J4026" s="16" t="s">
        <v>130</v>
      </c>
      <c r="N4026" s="136" t="s">
        <v>197</v>
      </c>
      <c r="O4026" s="137">
        <v>377</v>
      </c>
    </row>
    <row r="4027" spans="1:15" ht="15" customHeight="1">
      <c r="A4027" s="15" t="str">
        <f t="shared" si="77"/>
        <v>N</v>
      </c>
      <c r="B4027" s="35"/>
      <c r="C4027" s="38" t="s">
        <v>1386</v>
      </c>
      <c r="D4027" s="38" t="s">
        <v>7971</v>
      </c>
      <c r="E4027" s="38"/>
      <c r="F4027" s="38" t="s">
        <v>7972</v>
      </c>
      <c r="G4027" s="35"/>
      <c r="H4027" s="35"/>
      <c r="I4027" s="44">
        <v>22.05</v>
      </c>
      <c r="J4027" s="16" t="s">
        <v>130</v>
      </c>
      <c r="N4027" s="136" t="s">
        <v>197</v>
      </c>
      <c r="O4027" s="137">
        <v>377</v>
      </c>
    </row>
    <row r="4028" spans="1:15" ht="15" customHeight="1">
      <c r="A4028" s="15" t="str">
        <f t="shared" si="77"/>
        <v>N</v>
      </c>
      <c r="B4028" s="35"/>
      <c r="C4028" s="38" t="s">
        <v>1386</v>
      </c>
      <c r="D4028" s="38" t="s">
        <v>7973</v>
      </c>
      <c r="E4028" s="38"/>
      <c r="F4028" s="38" t="s">
        <v>7974</v>
      </c>
      <c r="G4028" s="35"/>
      <c r="H4028" s="35"/>
      <c r="I4028" s="44">
        <v>8.1</v>
      </c>
      <c r="J4028" s="16" t="s">
        <v>130</v>
      </c>
      <c r="N4028" s="136" t="s">
        <v>197</v>
      </c>
      <c r="O4028" s="137">
        <v>377</v>
      </c>
    </row>
    <row r="4029" spans="1:15" ht="15" customHeight="1">
      <c r="A4029" s="15" t="str">
        <f t="shared" si="77"/>
        <v>N</v>
      </c>
      <c r="B4029" s="35"/>
      <c r="C4029" s="38" t="s">
        <v>1386</v>
      </c>
      <c r="D4029" s="38" t="s">
        <v>7975</v>
      </c>
      <c r="E4029" s="38"/>
      <c r="F4029" s="38" t="s">
        <v>7976</v>
      </c>
      <c r="G4029" s="35"/>
      <c r="H4029" s="35"/>
      <c r="I4029" s="44">
        <v>1.71</v>
      </c>
      <c r="J4029" s="16" t="s">
        <v>130</v>
      </c>
      <c r="N4029" s="136" t="s">
        <v>197</v>
      </c>
      <c r="O4029" s="137">
        <v>377</v>
      </c>
    </row>
    <row r="4030" spans="1:15" ht="15" customHeight="1">
      <c r="A4030" s="15" t="str">
        <f t="shared" si="77"/>
        <v>N</v>
      </c>
      <c r="B4030" s="35"/>
      <c r="C4030" s="38" t="s">
        <v>1386</v>
      </c>
      <c r="D4030" s="38" t="s">
        <v>7977</v>
      </c>
      <c r="E4030" s="38"/>
      <c r="F4030" s="38" t="s">
        <v>7978</v>
      </c>
      <c r="G4030" s="35"/>
      <c r="H4030" s="35"/>
      <c r="I4030" s="44">
        <v>0.28999999999999998</v>
      </c>
      <c r="J4030" s="16" t="s">
        <v>130</v>
      </c>
      <c r="N4030" s="136" t="s">
        <v>197</v>
      </c>
      <c r="O4030" s="137">
        <v>377</v>
      </c>
    </row>
    <row r="4031" spans="1:15" ht="15" customHeight="1">
      <c r="A4031" s="15" t="str">
        <f t="shared" si="77"/>
        <v>N</v>
      </c>
      <c r="B4031" s="35"/>
      <c r="C4031" s="38" t="s">
        <v>1386</v>
      </c>
      <c r="D4031" s="38" t="s">
        <v>10997</v>
      </c>
      <c r="E4031" s="38"/>
      <c r="F4031" s="38" t="s">
        <v>10998</v>
      </c>
      <c r="G4031" s="35"/>
      <c r="H4031" s="35"/>
      <c r="I4031" s="44">
        <v>8.4</v>
      </c>
      <c r="J4031" s="16" t="s">
        <v>130</v>
      </c>
      <c r="N4031" s="136" t="s">
        <v>197</v>
      </c>
      <c r="O4031" s="137">
        <v>377</v>
      </c>
    </row>
    <row r="4032" spans="1:15" ht="15" customHeight="1">
      <c r="A4032" s="15" t="str">
        <f t="shared" si="77"/>
        <v>N</v>
      </c>
      <c r="B4032" s="35"/>
      <c r="C4032" s="38" t="s">
        <v>1386</v>
      </c>
      <c r="D4032" s="38" t="s">
        <v>7979</v>
      </c>
      <c r="E4032" s="38"/>
      <c r="F4032" s="38" t="s">
        <v>7980</v>
      </c>
      <c r="G4032" s="35"/>
      <c r="H4032" s="35"/>
      <c r="I4032" s="44">
        <v>2.83</v>
      </c>
      <c r="J4032" s="16" t="s">
        <v>130</v>
      </c>
      <c r="N4032" s="136" t="s">
        <v>197</v>
      </c>
      <c r="O4032" s="137">
        <v>377</v>
      </c>
    </row>
    <row r="4033" spans="1:15" ht="15" customHeight="1">
      <c r="A4033" s="15" t="str">
        <f t="shared" si="77"/>
        <v>N</v>
      </c>
      <c r="B4033" s="35"/>
      <c r="C4033" s="38" t="s">
        <v>1386</v>
      </c>
      <c r="D4033" s="38" t="s">
        <v>10999</v>
      </c>
      <c r="E4033" s="38"/>
      <c r="F4033" s="38" t="s">
        <v>11000</v>
      </c>
      <c r="G4033" s="35"/>
      <c r="H4033" s="35"/>
      <c r="I4033" s="44">
        <v>17.11</v>
      </c>
      <c r="J4033" s="16" t="s">
        <v>130</v>
      </c>
      <c r="N4033" s="136" t="s">
        <v>197</v>
      </c>
      <c r="O4033" s="137">
        <v>377</v>
      </c>
    </row>
    <row r="4034" spans="1:15" ht="15" customHeight="1">
      <c r="A4034" s="15" t="str">
        <f t="shared" si="77"/>
        <v>N</v>
      </c>
      <c r="B4034" s="35"/>
      <c r="C4034" s="38" t="s">
        <v>1386</v>
      </c>
      <c r="D4034" s="38" t="s">
        <v>7981</v>
      </c>
      <c r="E4034" s="38"/>
      <c r="F4034" s="38" t="s">
        <v>7982</v>
      </c>
      <c r="G4034" s="35"/>
      <c r="H4034" s="35"/>
      <c r="I4034" s="44">
        <v>4.83</v>
      </c>
      <c r="J4034" s="16" t="s">
        <v>130</v>
      </c>
      <c r="N4034" s="136" t="s">
        <v>197</v>
      </c>
      <c r="O4034" s="137">
        <v>377</v>
      </c>
    </row>
    <row r="4035" spans="1:15" ht="15" customHeight="1">
      <c r="A4035" s="15" t="str">
        <f t="shared" si="77"/>
        <v>N</v>
      </c>
      <c r="B4035" s="35"/>
      <c r="C4035" s="38" t="s">
        <v>1386</v>
      </c>
      <c r="D4035" s="38" t="s">
        <v>7983</v>
      </c>
      <c r="E4035" s="38"/>
      <c r="F4035" s="38" t="s">
        <v>7984</v>
      </c>
      <c r="G4035" s="35"/>
      <c r="H4035" s="35"/>
      <c r="I4035" s="44">
        <v>2.2999999999999998</v>
      </c>
      <c r="J4035" s="16" t="s">
        <v>130</v>
      </c>
      <c r="N4035" s="136" t="s">
        <v>197</v>
      </c>
      <c r="O4035" s="137">
        <v>377</v>
      </c>
    </row>
    <row r="4036" spans="1:15" ht="15" customHeight="1">
      <c r="A4036" s="15" t="str">
        <f t="shared" si="77"/>
        <v>N</v>
      </c>
      <c r="B4036" s="35"/>
      <c r="C4036" s="38" t="s">
        <v>1386</v>
      </c>
      <c r="D4036" s="38" t="s">
        <v>7985</v>
      </c>
      <c r="E4036" s="38"/>
      <c r="F4036" s="38" t="s">
        <v>6490</v>
      </c>
      <c r="G4036" s="35"/>
      <c r="H4036" s="35"/>
      <c r="I4036" s="44">
        <v>19.75</v>
      </c>
      <c r="J4036" s="16" t="s">
        <v>130</v>
      </c>
      <c r="N4036" s="136" t="s">
        <v>197</v>
      </c>
      <c r="O4036" s="137">
        <v>377</v>
      </c>
    </row>
    <row r="4037" spans="1:15" ht="15" customHeight="1">
      <c r="A4037" s="15" t="str">
        <f t="shared" si="77"/>
        <v>N</v>
      </c>
      <c r="B4037" s="35"/>
      <c r="C4037" s="38" t="s">
        <v>1386</v>
      </c>
      <c r="D4037" s="38" t="s">
        <v>7986</v>
      </c>
      <c r="E4037" s="38"/>
      <c r="F4037" s="38" t="s">
        <v>7987</v>
      </c>
      <c r="G4037" s="35"/>
      <c r="H4037" s="35"/>
      <c r="I4037" s="44">
        <v>34.700000000000003</v>
      </c>
      <c r="J4037" s="16" t="s">
        <v>130</v>
      </c>
      <c r="N4037" s="136" t="s">
        <v>197</v>
      </c>
      <c r="O4037" s="137">
        <v>377</v>
      </c>
    </row>
    <row r="4038" spans="1:15" ht="15" customHeight="1">
      <c r="A4038" s="15" t="str">
        <f t="shared" si="77"/>
        <v>N</v>
      </c>
      <c r="B4038" s="35"/>
      <c r="C4038" s="38" t="s">
        <v>1386</v>
      </c>
      <c r="D4038" s="38" t="s">
        <v>11001</v>
      </c>
      <c r="E4038" s="38"/>
      <c r="F4038" s="38" t="s">
        <v>11002</v>
      </c>
      <c r="G4038" s="35"/>
      <c r="H4038" s="35"/>
      <c r="I4038" s="44">
        <v>3.17</v>
      </c>
      <c r="J4038" s="16" t="s">
        <v>130</v>
      </c>
      <c r="N4038" s="136" t="s">
        <v>197</v>
      </c>
      <c r="O4038" s="137">
        <v>377</v>
      </c>
    </row>
    <row r="4039" spans="1:15" ht="15" customHeight="1">
      <c r="A4039" s="15" t="str">
        <f t="shared" si="77"/>
        <v>N</v>
      </c>
      <c r="B4039" s="35"/>
      <c r="C4039" s="38" t="s">
        <v>1386</v>
      </c>
      <c r="D4039" s="38" t="s">
        <v>11003</v>
      </c>
      <c r="E4039" s="38"/>
      <c r="F4039" s="38" t="s">
        <v>11004</v>
      </c>
      <c r="G4039" s="35"/>
      <c r="H4039" s="35"/>
      <c r="I4039" s="44">
        <v>50.76</v>
      </c>
      <c r="J4039" s="16" t="s">
        <v>130</v>
      </c>
      <c r="N4039" s="136" t="s">
        <v>197</v>
      </c>
      <c r="O4039" s="137">
        <v>377</v>
      </c>
    </row>
    <row r="4040" spans="1:15" ht="15" customHeight="1">
      <c r="A4040" s="15" t="str">
        <f t="shared" si="77"/>
        <v>N</v>
      </c>
      <c r="B4040" s="35"/>
      <c r="C4040" s="38" t="s">
        <v>1386</v>
      </c>
      <c r="D4040" s="38" t="s">
        <v>7988</v>
      </c>
      <c r="E4040" s="38"/>
      <c r="F4040" s="38" t="s">
        <v>7989</v>
      </c>
      <c r="G4040" s="35"/>
      <c r="H4040" s="35"/>
      <c r="I4040" s="44">
        <v>8.41</v>
      </c>
      <c r="J4040" s="16" t="s">
        <v>130</v>
      </c>
      <c r="N4040" s="136" t="s">
        <v>197</v>
      </c>
      <c r="O4040" s="137">
        <v>377</v>
      </c>
    </row>
    <row r="4041" spans="1:15" ht="15" customHeight="1">
      <c r="A4041" s="15" t="str">
        <f t="shared" si="77"/>
        <v>N</v>
      </c>
      <c r="B4041" s="35"/>
      <c r="C4041" s="38" t="s">
        <v>1386</v>
      </c>
      <c r="D4041" s="38" t="s">
        <v>7990</v>
      </c>
      <c r="E4041" s="38"/>
      <c r="F4041" s="38" t="s">
        <v>7991</v>
      </c>
      <c r="G4041" s="35"/>
      <c r="H4041" s="35"/>
      <c r="I4041" s="44">
        <v>3.36</v>
      </c>
      <c r="J4041" s="16" t="s">
        <v>130</v>
      </c>
      <c r="N4041" s="136" t="s">
        <v>197</v>
      </c>
      <c r="O4041" s="137">
        <v>377</v>
      </c>
    </row>
    <row r="4042" spans="1:15" ht="15" customHeight="1">
      <c r="A4042" s="15" t="str">
        <f t="shared" si="77"/>
        <v>N</v>
      </c>
      <c r="B4042" s="35"/>
      <c r="C4042" s="38" t="s">
        <v>1386</v>
      </c>
      <c r="D4042" s="38" t="s">
        <v>7992</v>
      </c>
      <c r="E4042" s="38"/>
      <c r="F4042" s="38" t="s">
        <v>7993</v>
      </c>
      <c r="G4042" s="35"/>
      <c r="H4042" s="35"/>
      <c r="I4042" s="44">
        <v>101.65</v>
      </c>
      <c r="J4042" s="16" t="s">
        <v>130</v>
      </c>
      <c r="N4042" s="136" t="s">
        <v>197</v>
      </c>
      <c r="O4042" s="137">
        <v>377</v>
      </c>
    </row>
    <row r="4043" spans="1:15" ht="15" customHeight="1">
      <c r="A4043" s="15" t="str">
        <f t="shared" si="77"/>
        <v>N</v>
      </c>
      <c r="B4043" s="35"/>
      <c r="C4043" s="38" t="s">
        <v>1386</v>
      </c>
      <c r="D4043" s="38" t="s">
        <v>7994</v>
      </c>
      <c r="E4043" s="38"/>
      <c r="F4043" s="38" t="s">
        <v>7995</v>
      </c>
      <c r="G4043" s="35"/>
      <c r="H4043" s="35"/>
      <c r="I4043" s="44">
        <v>11.94</v>
      </c>
      <c r="J4043" s="16" t="s">
        <v>130</v>
      </c>
      <c r="N4043" s="136" t="s">
        <v>197</v>
      </c>
      <c r="O4043" s="137">
        <v>377</v>
      </c>
    </row>
    <row r="4044" spans="1:15" ht="15" customHeight="1">
      <c r="A4044" s="15" t="str">
        <f t="shared" si="77"/>
        <v>N</v>
      </c>
      <c r="B4044" s="35"/>
      <c r="C4044" s="38" t="s">
        <v>1386</v>
      </c>
      <c r="D4044" s="38" t="s">
        <v>11005</v>
      </c>
      <c r="E4044" s="38"/>
      <c r="F4044" s="38" t="s">
        <v>11006</v>
      </c>
      <c r="G4044" s="35"/>
      <c r="H4044" s="35"/>
      <c r="I4044" s="44">
        <v>5.27</v>
      </c>
      <c r="J4044" s="16" t="s">
        <v>130</v>
      </c>
      <c r="N4044" s="136" t="s">
        <v>197</v>
      </c>
      <c r="O4044" s="137">
        <v>377</v>
      </c>
    </row>
    <row r="4045" spans="1:15" ht="15" customHeight="1">
      <c r="A4045" s="15" t="str">
        <f t="shared" si="77"/>
        <v>N</v>
      </c>
      <c r="B4045" s="35"/>
      <c r="C4045" s="38" t="s">
        <v>1386</v>
      </c>
      <c r="D4045" s="38" t="s">
        <v>11007</v>
      </c>
      <c r="E4045" s="38"/>
      <c r="F4045" s="38" t="s">
        <v>11008</v>
      </c>
      <c r="G4045" s="35"/>
      <c r="H4045" s="35"/>
      <c r="I4045" s="44">
        <v>126.3</v>
      </c>
      <c r="J4045" s="16" t="s">
        <v>130</v>
      </c>
      <c r="N4045" s="136" t="s">
        <v>197</v>
      </c>
      <c r="O4045" s="137">
        <v>377</v>
      </c>
    </row>
    <row r="4046" spans="1:15" ht="15" customHeight="1">
      <c r="A4046" s="15" t="str">
        <f t="shared" si="77"/>
        <v>N</v>
      </c>
      <c r="B4046" s="35"/>
      <c r="C4046" s="38" t="s">
        <v>1386</v>
      </c>
      <c r="D4046" s="38" t="s">
        <v>7996</v>
      </c>
      <c r="E4046" s="38"/>
      <c r="F4046" s="38" t="s">
        <v>7997</v>
      </c>
      <c r="G4046" s="35"/>
      <c r="H4046" s="35"/>
      <c r="I4046" s="44">
        <v>0.67</v>
      </c>
      <c r="J4046" s="16" t="s">
        <v>130</v>
      </c>
      <c r="N4046" s="136" t="s">
        <v>197</v>
      </c>
      <c r="O4046" s="137">
        <v>377</v>
      </c>
    </row>
    <row r="4047" spans="1:15" ht="15" customHeight="1">
      <c r="A4047" s="15" t="str">
        <f t="shared" si="77"/>
        <v>N</v>
      </c>
      <c r="B4047" s="35"/>
      <c r="C4047" s="38" t="s">
        <v>1386</v>
      </c>
      <c r="D4047" s="38" t="s">
        <v>7998</v>
      </c>
      <c r="E4047" s="38"/>
      <c r="F4047" s="38" t="s">
        <v>7999</v>
      </c>
      <c r="G4047" s="35"/>
      <c r="H4047" s="35"/>
      <c r="I4047" s="44">
        <v>11.93</v>
      </c>
      <c r="J4047" s="16" t="s">
        <v>130</v>
      </c>
      <c r="N4047" s="136" t="s">
        <v>197</v>
      </c>
      <c r="O4047" s="137">
        <v>377</v>
      </c>
    </row>
    <row r="4048" spans="1:15" ht="15" customHeight="1">
      <c r="A4048" s="15" t="str">
        <f t="shared" si="77"/>
        <v>N</v>
      </c>
      <c r="B4048" s="35"/>
      <c r="C4048" s="38" t="s">
        <v>1386</v>
      </c>
      <c r="D4048" s="38" t="s">
        <v>8000</v>
      </c>
      <c r="E4048" s="38"/>
      <c r="F4048" s="38" t="s">
        <v>8001</v>
      </c>
      <c r="G4048" s="35"/>
      <c r="H4048" s="35"/>
      <c r="I4048" s="44">
        <v>5.22</v>
      </c>
      <c r="J4048" s="16" t="s">
        <v>130</v>
      </c>
      <c r="N4048" s="136" t="s">
        <v>197</v>
      </c>
      <c r="O4048" s="137">
        <v>377</v>
      </c>
    </row>
    <row r="4049" spans="1:15" ht="15" customHeight="1">
      <c r="A4049" s="15" t="str">
        <f t="shared" si="77"/>
        <v>N</v>
      </c>
      <c r="B4049" s="35"/>
      <c r="C4049" s="38" t="s">
        <v>1386</v>
      </c>
      <c r="D4049" s="38" t="s">
        <v>8002</v>
      </c>
      <c r="E4049" s="38"/>
      <c r="F4049" s="38" t="s">
        <v>8003</v>
      </c>
      <c r="G4049" s="35"/>
      <c r="H4049" s="35"/>
      <c r="I4049" s="44">
        <v>1.78</v>
      </c>
      <c r="J4049" s="16" t="s">
        <v>130</v>
      </c>
      <c r="N4049" s="136" t="s">
        <v>197</v>
      </c>
      <c r="O4049" s="137">
        <v>377</v>
      </c>
    </row>
    <row r="4050" spans="1:15" ht="15" customHeight="1">
      <c r="A4050" s="15" t="str">
        <f t="shared" si="77"/>
        <v>N</v>
      </c>
      <c r="B4050" s="35"/>
      <c r="C4050" s="38" t="s">
        <v>1386</v>
      </c>
      <c r="D4050" s="38" t="s">
        <v>8004</v>
      </c>
      <c r="E4050" s="38"/>
      <c r="F4050" s="38" t="s">
        <v>8005</v>
      </c>
      <c r="G4050" s="35"/>
      <c r="H4050" s="35"/>
      <c r="I4050" s="44">
        <v>10.86</v>
      </c>
      <c r="J4050" s="16" t="s">
        <v>130</v>
      </c>
      <c r="N4050" s="136" t="s">
        <v>197</v>
      </c>
      <c r="O4050" s="137">
        <v>377</v>
      </c>
    </row>
    <row r="4051" spans="1:15" ht="15" customHeight="1">
      <c r="A4051" s="15" t="str">
        <f t="shared" si="77"/>
        <v>N</v>
      </c>
      <c r="B4051" s="35"/>
      <c r="C4051" s="38" t="s">
        <v>1386</v>
      </c>
      <c r="D4051" s="38" t="s">
        <v>8006</v>
      </c>
      <c r="E4051" s="38"/>
      <c r="F4051" s="38" t="s">
        <v>8007</v>
      </c>
      <c r="G4051" s="35"/>
      <c r="H4051" s="35"/>
      <c r="I4051" s="44">
        <v>38.909999999999997</v>
      </c>
      <c r="J4051" s="16" t="s">
        <v>130</v>
      </c>
      <c r="N4051" s="136" t="s">
        <v>197</v>
      </c>
      <c r="O4051" s="137">
        <v>377</v>
      </c>
    </row>
    <row r="4052" spans="1:15" ht="15" customHeight="1">
      <c r="A4052" s="15" t="str">
        <f t="shared" si="77"/>
        <v>N</v>
      </c>
      <c r="B4052" s="35"/>
      <c r="C4052" s="38" t="s">
        <v>1386</v>
      </c>
      <c r="D4052" s="38" t="s">
        <v>11009</v>
      </c>
      <c r="E4052" s="38"/>
      <c r="F4052" s="38" t="s">
        <v>11010</v>
      </c>
      <c r="G4052" s="35"/>
      <c r="H4052" s="35"/>
      <c r="I4052" s="44">
        <v>1.83</v>
      </c>
      <c r="J4052" s="16" t="s">
        <v>130</v>
      </c>
      <c r="N4052" s="136" t="s">
        <v>197</v>
      </c>
      <c r="O4052" s="137">
        <v>377</v>
      </c>
    </row>
    <row r="4053" spans="1:15" ht="15" customHeight="1">
      <c r="A4053" s="15" t="str">
        <f t="shared" si="77"/>
        <v>N</v>
      </c>
      <c r="B4053" s="35"/>
      <c r="C4053" s="38" t="s">
        <v>1386</v>
      </c>
      <c r="D4053" s="38" t="s">
        <v>8008</v>
      </c>
      <c r="E4053" s="38"/>
      <c r="F4053" s="38" t="s">
        <v>8009</v>
      </c>
      <c r="G4053" s="35"/>
      <c r="H4053" s="35"/>
      <c r="I4053" s="44">
        <v>-1.27</v>
      </c>
      <c r="J4053" s="16" t="s">
        <v>130</v>
      </c>
      <c r="N4053" s="136" t="s">
        <v>197</v>
      </c>
      <c r="O4053" s="137">
        <v>377</v>
      </c>
    </row>
    <row r="4054" spans="1:15" ht="15" customHeight="1">
      <c r="A4054" s="15" t="str">
        <f t="shared" si="77"/>
        <v>N</v>
      </c>
      <c r="B4054" s="35"/>
      <c r="C4054" s="38" t="s">
        <v>1386</v>
      </c>
      <c r="D4054" s="38" t="s">
        <v>8010</v>
      </c>
      <c r="E4054" s="38"/>
      <c r="F4054" s="38" t="s">
        <v>8011</v>
      </c>
      <c r="G4054" s="35"/>
      <c r="H4054" s="35"/>
      <c r="I4054" s="44">
        <v>19.25</v>
      </c>
      <c r="J4054" s="16" t="s">
        <v>130</v>
      </c>
      <c r="N4054" s="136" t="s">
        <v>197</v>
      </c>
      <c r="O4054" s="137">
        <v>377</v>
      </c>
    </row>
    <row r="4055" spans="1:15" ht="15" customHeight="1">
      <c r="A4055" s="15" t="str">
        <f t="shared" si="77"/>
        <v>N</v>
      </c>
      <c r="B4055" s="35"/>
      <c r="C4055" s="38" t="s">
        <v>1386</v>
      </c>
      <c r="D4055" s="38" t="s">
        <v>11011</v>
      </c>
      <c r="E4055" s="38"/>
      <c r="F4055" s="38" t="s">
        <v>11012</v>
      </c>
      <c r="G4055" s="35"/>
      <c r="H4055" s="35"/>
      <c r="I4055" s="44">
        <v>6.87</v>
      </c>
      <c r="J4055" s="16" t="s">
        <v>130</v>
      </c>
      <c r="N4055" s="136" t="s">
        <v>197</v>
      </c>
      <c r="O4055" s="137">
        <v>377</v>
      </c>
    </row>
    <row r="4056" spans="1:15" ht="15" customHeight="1">
      <c r="A4056" s="15" t="str">
        <f t="shared" si="77"/>
        <v>N</v>
      </c>
      <c r="B4056" s="35"/>
      <c r="C4056" s="38" t="s">
        <v>1386</v>
      </c>
      <c r="D4056" s="38" t="s">
        <v>8012</v>
      </c>
      <c r="E4056" s="38"/>
      <c r="F4056" s="38" t="s">
        <v>8013</v>
      </c>
      <c r="G4056" s="35"/>
      <c r="H4056" s="35"/>
      <c r="I4056" s="44">
        <v>6.46</v>
      </c>
      <c r="J4056" s="16" t="s">
        <v>130</v>
      </c>
      <c r="N4056" s="136" t="s">
        <v>197</v>
      </c>
      <c r="O4056" s="137">
        <v>377</v>
      </c>
    </row>
    <row r="4057" spans="1:15" ht="15" customHeight="1">
      <c r="A4057" s="15" t="str">
        <f t="shared" si="77"/>
        <v>N</v>
      </c>
      <c r="B4057" s="35"/>
      <c r="C4057" s="38" t="s">
        <v>1386</v>
      </c>
      <c r="D4057" s="38" t="s">
        <v>8014</v>
      </c>
      <c r="E4057" s="38"/>
      <c r="F4057" s="38" t="s">
        <v>8015</v>
      </c>
      <c r="G4057" s="35"/>
      <c r="H4057" s="35"/>
      <c r="I4057" s="44">
        <v>5.88</v>
      </c>
      <c r="J4057" s="16" t="s">
        <v>130</v>
      </c>
      <c r="N4057" s="136" t="s">
        <v>197</v>
      </c>
      <c r="O4057" s="137">
        <v>377</v>
      </c>
    </row>
    <row r="4058" spans="1:15" ht="15" customHeight="1">
      <c r="A4058" s="15" t="str">
        <f t="shared" si="77"/>
        <v>N</v>
      </c>
      <c r="B4058" s="35"/>
      <c r="C4058" s="38" t="s">
        <v>1386</v>
      </c>
      <c r="D4058" s="38" t="s">
        <v>8016</v>
      </c>
      <c r="E4058" s="38"/>
      <c r="F4058" s="38" t="s">
        <v>8017</v>
      </c>
      <c r="G4058" s="35"/>
      <c r="H4058" s="35"/>
      <c r="I4058" s="44">
        <v>1.68</v>
      </c>
      <c r="J4058" s="16" t="s">
        <v>130</v>
      </c>
      <c r="N4058" s="136" t="s">
        <v>197</v>
      </c>
      <c r="O4058" s="137">
        <v>377</v>
      </c>
    </row>
    <row r="4059" spans="1:15" ht="15" customHeight="1">
      <c r="A4059" s="15" t="str">
        <f t="shared" si="77"/>
        <v>N</v>
      </c>
      <c r="B4059" s="35"/>
      <c r="C4059" s="38" t="s">
        <v>1386</v>
      </c>
      <c r="D4059" s="38" t="s">
        <v>8018</v>
      </c>
      <c r="E4059" s="38"/>
      <c r="F4059" s="38" t="s">
        <v>8019</v>
      </c>
      <c r="G4059" s="35"/>
      <c r="H4059" s="35"/>
      <c r="I4059" s="44">
        <v>99.64</v>
      </c>
      <c r="J4059" s="16" t="s">
        <v>130</v>
      </c>
      <c r="N4059" s="136" t="s">
        <v>197</v>
      </c>
      <c r="O4059" s="137">
        <v>377</v>
      </c>
    </row>
    <row r="4060" spans="1:15" ht="15" customHeight="1">
      <c r="A4060" s="15" t="str">
        <f t="shared" ref="A4060:A4094" si="78">IFERROR((VLOOKUP(J4060,N:O,2,0)),0)</f>
        <v>N</v>
      </c>
      <c r="B4060" s="35"/>
      <c r="C4060" s="38" t="s">
        <v>1386</v>
      </c>
      <c r="D4060" s="38" t="s">
        <v>11013</v>
      </c>
      <c r="E4060" s="38"/>
      <c r="F4060" s="38" t="s">
        <v>11014</v>
      </c>
      <c r="G4060" s="35"/>
      <c r="H4060" s="35"/>
      <c r="I4060" s="44">
        <v>17.12</v>
      </c>
      <c r="J4060" s="16" t="s">
        <v>130</v>
      </c>
      <c r="N4060" s="136" t="s">
        <v>197</v>
      </c>
      <c r="O4060" s="137">
        <v>377</v>
      </c>
    </row>
    <row r="4061" spans="1:15" ht="15" customHeight="1">
      <c r="A4061" s="15" t="str">
        <f t="shared" si="78"/>
        <v>N</v>
      </c>
      <c r="B4061" s="35"/>
      <c r="C4061" s="38" t="s">
        <v>1386</v>
      </c>
      <c r="D4061" s="38" t="s">
        <v>11015</v>
      </c>
      <c r="E4061" s="38"/>
      <c r="F4061" s="38" t="s">
        <v>11016</v>
      </c>
      <c r="G4061" s="35"/>
      <c r="H4061" s="35"/>
      <c r="I4061" s="44">
        <v>6.72</v>
      </c>
      <c r="J4061" s="16" t="s">
        <v>130</v>
      </c>
      <c r="N4061" s="136" t="s">
        <v>197</v>
      </c>
      <c r="O4061" s="137">
        <v>377</v>
      </c>
    </row>
    <row r="4062" spans="1:15" ht="15" customHeight="1">
      <c r="A4062" s="15" t="str">
        <f t="shared" si="78"/>
        <v>N</v>
      </c>
      <c r="B4062" s="35"/>
      <c r="C4062" s="38" t="s">
        <v>1386</v>
      </c>
      <c r="D4062" s="38" t="s">
        <v>11017</v>
      </c>
      <c r="E4062" s="38"/>
      <c r="F4062" s="38" t="s">
        <v>11018</v>
      </c>
      <c r="G4062" s="35"/>
      <c r="H4062" s="35"/>
      <c r="I4062" s="44">
        <v>25.17</v>
      </c>
      <c r="J4062" s="16" t="s">
        <v>130</v>
      </c>
      <c r="N4062" s="136" t="s">
        <v>197</v>
      </c>
      <c r="O4062" s="137">
        <v>377</v>
      </c>
    </row>
    <row r="4063" spans="1:15" ht="15" customHeight="1">
      <c r="A4063" s="15" t="str">
        <f t="shared" si="78"/>
        <v>N</v>
      </c>
      <c r="B4063" s="35"/>
      <c r="C4063" s="38" t="s">
        <v>1386</v>
      </c>
      <c r="D4063" s="38" t="s">
        <v>8020</v>
      </c>
      <c r="E4063" s="38"/>
      <c r="F4063" s="38" t="s">
        <v>8021</v>
      </c>
      <c r="G4063" s="35"/>
      <c r="H4063" s="35"/>
      <c r="I4063" s="44">
        <v>0.54</v>
      </c>
      <c r="J4063" s="16" t="s">
        <v>130</v>
      </c>
      <c r="N4063" s="136" t="s">
        <v>197</v>
      </c>
      <c r="O4063" s="137">
        <v>377</v>
      </c>
    </row>
    <row r="4064" spans="1:15" ht="15" customHeight="1">
      <c r="A4064" s="15" t="str">
        <f t="shared" si="78"/>
        <v>N</v>
      </c>
      <c r="B4064" s="35"/>
      <c r="C4064" s="38" t="s">
        <v>1386</v>
      </c>
      <c r="D4064" s="38" t="s">
        <v>8022</v>
      </c>
      <c r="E4064" s="38"/>
      <c r="F4064" s="38" t="s">
        <v>8023</v>
      </c>
      <c r="G4064" s="35"/>
      <c r="H4064" s="35"/>
      <c r="I4064" s="44">
        <v>6</v>
      </c>
      <c r="J4064" s="16" t="s">
        <v>130</v>
      </c>
      <c r="N4064" s="136" t="s">
        <v>197</v>
      </c>
      <c r="O4064" s="137">
        <v>377</v>
      </c>
    </row>
    <row r="4065" spans="1:15" ht="15" customHeight="1">
      <c r="A4065" s="15" t="str">
        <f t="shared" si="78"/>
        <v>N</v>
      </c>
      <c r="B4065" s="35"/>
      <c r="C4065" s="38" t="s">
        <v>1386</v>
      </c>
      <c r="D4065" s="38" t="s">
        <v>11019</v>
      </c>
      <c r="E4065" s="38"/>
      <c r="F4065" s="38" t="s">
        <v>8556</v>
      </c>
      <c r="G4065" s="35"/>
      <c r="H4065" s="35"/>
      <c r="I4065" s="44">
        <v>6.72</v>
      </c>
      <c r="J4065" s="16" t="s">
        <v>130</v>
      </c>
      <c r="N4065" s="136" t="s">
        <v>197</v>
      </c>
      <c r="O4065" s="137">
        <v>377</v>
      </c>
    </row>
    <row r="4066" spans="1:15" ht="15" customHeight="1">
      <c r="A4066" s="15" t="str">
        <f t="shared" si="78"/>
        <v>N</v>
      </c>
      <c r="B4066" s="35"/>
      <c r="C4066" s="38" t="s">
        <v>1386</v>
      </c>
      <c r="D4066" s="38" t="s">
        <v>8024</v>
      </c>
      <c r="E4066" s="38"/>
      <c r="F4066" s="38" t="s">
        <v>8025</v>
      </c>
      <c r="G4066" s="35"/>
      <c r="H4066" s="35"/>
      <c r="I4066" s="44">
        <v>6.33</v>
      </c>
      <c r="J4066" s="16" t="s">
        <v>130</v>
      </c>
      <c r="N4066" s="136" t="s">
        <v>197</v>
      </c>
      <c r="O4066" s="137">
        <v>377</v>
      </c>
    </row>
    <row r="4067" spans="1:15" ht="15" customHeight="1">
      <c r="A4067" s="15" t="str">
        <f t="shared" si="78"/>
        <v>N</v>
      </c>
      <c r="B4067" s="35"/>
      <c r="C4067" s="38" t="s">
        <v>1386</v>
      </c>
      <c r="D4067" s="38" t="s">
        <v>8026</v>
      </c>
      <c r="E4067" s="38"/>
      <c r="F4067" s="38" t="s">
        <v>8027</v>
      </c>
      <c r="G4067" s="35"/>
      <c r="H4067" s="35"/>
      <c r="I4067" s="44">
        <v>7.7</v>
      </c>
      <c r="J4067" s="16" t="s">
        <v>130</v>
      </c>
      <c r="N4067" s="136" t="s">
        <v>197</v>
      </c>
      <c r="O4067" s="137">
        <v>377</v>
      </c>
    </row>
    <row r="4068" spans="1:15" ht="15" customHeight="1">
      <c r="A4068" s="15" t="str">
        <f t="shared" si="78"/>
        <v>N</v>
      </c>
      <c r="B4068" s="35"/>
      <c r="C4068" s="38" t="s">
        <v>1386</v>
      </c>
      <c r="D4068" s="38" t="s">
        <v>8028</v>
      </c>
      <c r="E4068" s="38"/>
      <c r="F4068" s="38" t="s">
        <v>8029</v>
      </c>
      <c r="G4068" s="35"/>
      <c r="H4068" s="35"/>
      <c r="I4068" s="44">
        <v>1.74</v>
      </c>
      <c r="J4068" s="16" t="s">
        <v>130</v>
      </c>
      <c r="N4068" s="136" t="s">
        <v>197</v>
      </c>
      <c r="O4068" s="137">
        <v>377</v>
      </c>
    </row>
    <row r="4069" spans="1:15" ht="15" customHeight="1">
      <c r="A4069" s="15" t="str">
        <f t="shared" si="78"/>
        <v>N</v>
      </c>
      <c r="B4069" s="35"/>
      <c r="C4069" s="38" t="s">
        <v>1386</v>
      </c>
      <c r="D4069" s="38" t="s">
        <v>11020</v>
      </c>
      <c r="E4069" s="38"/>
      <c r="F4069" s="38" t="s">
        <v>11021</v>
      </c>
      <c r="G4069" s="35"/>
      <c r="H4069" s="35"/>
      <c r="I4069" s="44">
        <v>3.7</v>
      </c>
      <c r="J4069" s="16" t="s">
        <v>130</v>
      </c>
      <c r="N4069" s="136" t="s">
        <v>197</v>
      </c>
      <c r="O4069" s="137">
        <v>377</v>
      </c>
    </row>
    <row r="4070" spans="1:15" ht="15" customHeight="1">
      <c r="A4070" s="15" t="str">
        <f t="shared" si="78"/>
        <v>N</v>
      </c>
      <c r="B4070" s="35"/>
      <c r="C4070" s="38" t="s">
        <v>1386</v>
      </c>
      <c r="D4070" s="38" t="s">
        <v>8030</v>
      </c>
      <c r="E4070" s="38"/>
      <c r="F4070" s="38" t="s">
        <v>8031</v>
      </c>
      <c r="G4070" s="35"/>
      <c r="H4070" s="35"/>
      <c r="I4070" s="44">
        <v>44</v>
      </c>
      <c r="J4070" s="16" t="s">
        <v>130</v>
      </c>
      <c r="N4070" s="136" t="s">
        <v>197</v>
      </c>
      <c r="O4070" s="137">
        <v>377</v>
      </c>
    </row>
    <row r="4071" spans="1:15" ht="15" customHeight="1">
      <c r="A4071" s="15" t="str">
        <f t="shared" si="78"/>
        <v>N</v>
      </c>
      <c r="B4071" s="35"/>
      <c r="C4071" s="38" t="s">
        <v>1386</v>
      </c>
      <c r="D4071" s="38" t="s">
        <v>8032</v>
      </c>
      <c r="E4071" s="38"/>
      <c r="F4071" s="38" t="s">
        <v>8033</v>
      </c>
      <c r="G4071" s="35"/>
      <c r="H4071" s="35"/>
      <c r="I4071" s="44">
        <v>0.56999999999999995</v>
      </c>
      <c r="J4071" s="16" t="s">
        <v>130</v>
      </c>
      <c r="N4071" s="136" t="s">
        <v>197</v>
      </c>
      <c r="O4071" s="137">
        <v>377</v>
      </c>
    </row>
    <row r="4072" spans="1:15" ht="15" customHeight="1">
      <c r="A4072" s="15" t="str">
        <f t="shared" si="78"/>
        <v>N</v>
      </c>
      <c r="B4072" s="35"/>
      <c r="C4072" s="38" t="s">
        <v>1386</v>
      </c>
      <c r="D4072" s="38" t="s">
        <v>8034</v>
      </c>
      <c r="E4072" s="38"/>
      <c r="F4072" s="38" t="s">
        <v>8035</v>
      </c>
      <c r="G4072" s="35"/>
      <c r="H4072" s="35"/>
      <c r="I4072" s="44">
        <v>13.16</v>
      </c>
      <c r="J4072" s="16" t="s">
        <v>130</v>
      </c>
      <c r="N4072" s="136" t="s">
        <v>197</v>
      </c>
      <c r="O4072" s="137">
        <v>377</v>
      </c>
    </row>
    <row r="4073" spans="1:15" ht="15" customHeight="1">
      <c r="A4073" s="15" t="str">
        <f t="shared" si="78"/>
        <v>N</v>
      </c>
      <c r="B4073" s="35"/>
      <c r="C4073" s="38" t="s">
        <v>1386</v>
      </c>
      <c r="D4073" s="38" t="s">
        <v>8036</v>
      </c>
      <c r="E4073" s="38"/>
      <c r="F4073" s="38" t="s">
        <v>8037</v>
      </c>
      <c r="G4073" s="35"/>
      <c r="H4073" s="35"/>
      <c r="I4073" s="44">
        <v>37.19</v>
      </c>
      <c r="J4073" s="16" t="s">
        <v>130</v>
      </c>
      <c r="N4073" s="136" t="s">
        <v>197</v>
      </c>
      <c r="O4073" s="137">
        <v>377</v>
      </c>
    </row>
    <row r="4074" spans="1:15" ht="15" customHeight="1">
      <c r="A4074" s="15" t="str">
        <f t="shared" si="78"/>
        <v>N</v>
      </c>
      <c r="B4074" s="35"/>
      <c r="C4074" s="38" t="s">
        <v>1386</v>
      </c>
      <c r="D4074" s="38" t="s">
        <v>11022</v>
      </c>
      <c r="E4074" s="38"/>
      <c r="F4074" s="38" t="s">
        <v>11023</v>
      </c>
      <c r="G4074" s="35"/>
      <c r="H4074" s="35"/>
      <c r="I4074" s="44">
        <v>2.2400000000000002</v>
      </c>
      <c r="J4074" s="16" t="s">
        <v>130</v>
      </c>
      <c r="N4074" s="136" t="s">
        <v>197</v>
      </c>
      <c r="O4074" s="137">
        <v>377</v>
      </c>
    </row>
    <row r="4075" spans="1:15" ht="15" customHeight="1">
      <c r="A4075" s="15" t="str">
        <f t="shared" si="78"/>
        <v>N</v>
      </c>
      <c r="B4075" s="35"/>
      <c r="C4075" s="38" t="s">
        <v>1386</v>
      </c>
      <c r="D4075" s="38" t="s">
        <v>8038</v>
      </c>
      <c r="E4075" s="38"/>
      <c r="F4075" s="38" t="s">
        <v>8039</v>
      </c>
      <c r="G4075" s="35"/>
      <c r="H4075" s="35"/>
      <c r="I4075" s="44">
        <v>9.1199999999999992</v>
      </c>
      <c r="J4075" s="16" t="s">
        <v>130</v>
      </c>
      <c r="N4075" s="136" t="s">
        <v>197</v>
      </c>
      <c r="O4075" s="137">
        <v>377</v>
      </c>
    </row>
    <row r="4076" spans="1:15" ht="15" customHeight="1">
      <c r="A4076" s="15" t="str">
        <f t="shared" si="78"/>
        <v>N</v>
      </c>
      <c r="B4076" s="35"/>
      <c r="C4076" s="38" t="s">
        <v>1386</v>
      </c>
      <c r="D4076" s="38" t="s">
        <v>8040</v>
      </c>
      <c r="E4076" s="38"/>
      <c r="F4076" s="38" t="s">
        <v>8041</v>
      </c>
      <c r="G4076" s="35"/>
      <c r="H4076" s="35"/>
      <c r="I4076" s="44">
        <v>24.2</v>
      </c>
      <c r="J4076" s="16" t="s">
        <v>130</v>
      </c>
      <c r="N4076" s="136" t="s">
        <v>197</v>
      </c>
      <c r="O4076" s="137">
        <v>377</v>
      </c>
    </row>
    <row r="4077" spans="1:15" ht="15" customHeight="1">
      <c r="A4077" s="15" t="str">
        <f t="shared" si="78"/>
        <v>N</v>
      </c>
      <c r="B4077" s="35"/>
      <c r="C4077" s="38" t="s">
        <v>1386</v>
      </c>
      <c r="D4077" s="38" t="s">
        <v>8042</v>
      </c>
      <c r="E4077" s="38"/>
      <c r="F4077" s="38" t="s">
        <v>8043</v>
      </c>
      <c r="G4077" s="35"/>
      <c r="H4077" s="35"/>
      <c r="I4077" s="44">
        <v>19.82</v>
      </c>
      <c r="J4077" s="16" t="s">
        <v>130</v>
      </c>
      <c r="N4077" s="136" t="s">
        <v>197</v>
      </c>
      <c r="O4077" s="137">
        <v>377</v>
      </c>
    </row>
    <row r="4078" spans="1:15" ht="15" customHeight="1">
      <c r="A4078" s="15" t="str">
        <f t="shared" si="78"/>
        <v>N</v>
      </c>
      <c r="B4078" s="35"/>
      <c r="C4078" s="38" t="s">
        <v>1386</v>
      </c>
      <c r="D4078" s="38" t="s">
        <v>8044</v>
      </c>
      <c r="E4078" s="38"/>
      <c r="F4078" s="38" t="s">
        <v>8045</v>
      </c>
      <c r="G4078" s="35"/>
      <c r="H4078" s="35"/>
      <c r="I4078" s="44">
        <v>7.13</v>
      </c>
      <c r="J4078" s="16" t="s">
        <v>130</v>
      </c>
      <c r="N4078" s="136" t="s">
        <v>197</v>
      </c>
      <c r="O4078" s="137">
        <v>377</v>
      </c>
    </row>
    <row r="4079" spans="1:15" ht="15" customHeight="1">
      <c r="A4079" s="15" t="str">
        <f t="shared" si="78"/>
        <v>N</v>
      </c>
      <c r="B4079" s="35"/>
      <c r="C4079" s="38" t="s">
        <v>1386</v>
      </c>
      <c r="D4079" s="38" t="s">
        <v>8046</v>
      </c>
      <c r="E4079" s="38"/>
      <c r="F4079" s="38" t="s">
        <v>8047</v>
      </c>
      <c r="G4079" s="35"/>
      <c r="H4079" s="35"/>
      <c r="I4079" s="44">
        <v>177.75</v>
      </c>
      <c r="J4079" s="16" t="s">
        <v>130</v>
      </c>
      <c r="N4079" s="136" t="s">
        <v>197</v>
      </c>
      <c r="O4079" s="137">
        <v>377</v>
      </c>
    </row>
    <row r="4080" spans="1:15" ht="15" customHeight="1">
      <c r="A4080" s="15" t="str">
        <f t="shared" si="78"/>
        <v>N</v>
      </c>
      <c r="B4080" s="35"/>
      <c r="C4080" s="38" t="s">
        <v>1386</v>
      </c>
      <c r="D4080" s="38" t="s">
        <v>8048</v>
      </c>
      <c r="E4080" s="38"/>
      <c r="F4080" s="38" t="s">
        <v>8049</v>
      </c>
      <c r="G4080" s="35"/>
      <c r="H4080" s="35"/>
      <c r="I4080" s="44">
        <v>3.73</v>
      </c>
      <c r="J4080" s="16" t="s">
        <v>130</v>
      </c>
      <c r="N4080" s="136" t="s">
        <v>197</v>
      </c>
      <c r="O4080" s="137">
        <v>377</v>
      </c>
    </row>
    <row r="4081" spans="1:15" ht="15" customHeight="1">
      <c r="A4081" s="15" t="str">
        <f t="shared" si="78"/>
        <v>N</v>
      </c>
      <c r="B4081" s="35"/>
      <c r="C4081" s="38" t="s">
        <v>1386</v>
      </c>
      <c r="D4081" s="38" t="s">
        <v>8050</v>
      </c>
      <c r="E4081" s="38"/>
      <c r="F4081" s="38" t="s">
        <v>8051</v>
      </c>
      <c r="G4081" s="35"/>
      <c r="H4081" s="35"/>
      <c r="I4081" s="44">
        <v>219.34</v>
      </c>
      <c r="J4081" s="16" t="s">
        <v>130</v>
      </c>
      <c r="N4081" s="136" t="s">
        <v>197</v>
      </c>
      <c r="O4081" s="137">
        <v>377</v>
      </c>
    </row>
    <row r="4082" spans="1:15" ht="15" customHeight="1">
      <c r="A4082" s="15" t="str">
        <f t="shared" si="78"/>
        <v>N</v>
      </c>
      <c r="B4082" s="35"/>
      <c r="C4082" s="38" t="s">
        <v>1386</v>
      </c>
      <c r="D4082" s="38" t="s">
        <v>8052</v>
      </c>
      <c r="E4082" s="38"/>
      <c r="F4082" s="38" t="s">
        <v>8053</v>
      </c>
      <c r="G4082" s="35"/>
      <c r="H4082" s="35"/>
      <c r="I4082" s="44">
        <v>17.02</v>
      </c>
      <c r="J4082" s="16" t="s">
        <v>130</v>
      </c>
      <c r="N4082" s="136" t="s">
        <v>197</v>
      </c>
      <c r="O4082" s="137">
        <v>377</v>
      </c>
    </row>
    <row r="4083" spans="1:15" ht="15" customHeight="1">
      <c r="A4083" s="15" t="str">
        <f t="shared" si="78"/>
        <v>N</v>
      </c>
      <c r="B4083" s="35"/>
      <c r="C4083" s="38" t="s">
        <v>1386</v>
      </c>
      <c r="D4083" s="38" t="s">
        <v>11024</v>
      </c>
      <c r="E4083" s="38"/>
      <c r="F4083" s="38" t="s">
        <v>11025</v>
      </c>
      <c r="G4083" s="35"/>
      <c r="H4083" s="35"/>
      <c r="I4083" s="44">
        <v>11.77</v>
      </c>
      <c r="J4083" s="16" t="s">
        <v>130</v>
      </c>
      <c r="N4083" s="136" t="s">
        <v>197</v>
      </c>
      <c r="O4083" s="137">
        <v>377</v>
      </c>
    </row>
    <row r="4084" spans="1:15" ht="15" customHeight="1">
      <c r="A4084" s="15" t="str">
        <f t="shared" si="78"/>
        <v>N</v>
      </c>
      <c r="B4084" s="35"/>
      <c r="C4084" s="38" t="s">
        <v>1386</v>
      </c>
      <c r="D4084" s="38" t="s">
        <v>8054</v>
      </c>
      <c r="E4084" s="38"/>
      <c r="F4084" s="38" t="s">
        <v>8055</v>
      </c>
      <c r="G4084" s="35"/>
      <c r="H4084" s="35"/>
      <c r="I4084" s="44">
        <v>895.54</v>
      </c>
      <c r="J4084" s="16" t="s">
        <v>130</v>
      </c>
      <c r="N4084" s="136" t="s">
        <v>197</v>
      </c>
      <c r="O4084" s="137">
        <v>377</v>
      </c>
    </row>
    <row r="4085" spans="1:15" ht="15" customHeight="1">
      <c r="A4085" s="15" t="str">
        <f t="shared" si="78"/>
        <v>N</v>
      </c>
      <c r="B4085" s="35"/>
      <c r="C4085" s="38" t="s">
        <v>1386</v>
      </c>
      <c r="D4085" s="38" t="s">
        <v>11026</v>
      </c>
      <c r="E4085" s="38"/>
      <c r="F4085" s="38" t="s">
        <v>11027</v>
      </c>
      <c r="G4085" s="35"/>
      <c r="H4085" s="35"/>
      <c r="I4085" s="44">
        <v>13.44</v>
      </c>
      <c r="J4085" s="16" t="s">
        <v>130</v>
      </c>
      <c r="N4085" s="136" t="s">
        <v>197</v>
      </c>
      <c r="O4085" s="137">
        <v>377</v>
      </c>
    </row>
    <row r="4086" spans="1:15" ht="15" customHeight="1">
      <c r="A4086" s="15" t="str">
        <f t="shared" si="78"/>
        <v>N</v>
      </c>
      <c r="B4086" s="35"/>
      <c r="C4086" s="38" t="s">
        <v>1386</v>
      </c>
      <c r="D4086" s="38" t="s">
        <v>8056</v>
      </c>
      <c r="E4086" s="38"/>
      <c r="F4086" s="38" t="s">
        <v>8057</v>
      </c>
      <c r="G4086" s="35"/>
      <c r="H4086" s="35"/>
      <c r="I4086" s="44">
        <v>138.46</v>
      </c>
      <c r="J4086" s="16" t="s">
        <v>130</v>
      </c>
      <c r="N4086" s="136" t="s">
        <v>197</v>
      </c>
      <c r="O4086" s="137">
        <v>377</v>
      </c>
    </row>
    <row r="4087" spans="1:15" ht="15" customHeight="1">
      <c r="A4087" s="15" t="str">
        <f t="shared" si="78"/>
        <v>N</v>
      </c>
      <c r="B4087" s="35"/>
      <c r="C4087" s="38" t="s">
        <v>1386</v>
      </c>
      <c r="D4087" s="38" t="s">
        <v>8058</v>
      </c>
      <c r="E4087" s="38"/>
      <c r="F4087" s="38" t="s">
        <v>8059</v>
      </c>
      <c r="G4087" s="35"/>
      <c r="H4087" s="35"/>
      <c r="I4087" s="44">
        <v>1.35</v>
      </c>
      <c r="J4087" s="16" t="s">
        <v>130</v>
      </c>
      <c r="N4087" s="136" t="s">
        <v>197</v>
      </c>
      <c r="O4087" s="137">
        <v>377</v>
      </c>
    </row>
    <row r="4088" spans="1:15" ht="15" customHeight="1">
      <c r="A4088" s="15" t="str">
        <f t="shared" si="78"/>
        <v>N</v>
      </c>
      <c r="B4088" s="35"/>
      <c r="C4088" s="38" t="s">
        <v>1386</v>
      </c>
      <c r="D4088" s="38" t="s">
        <v>8060</v>
      </c>
      <c r="E4088" s="38"/>
      <c r="F4088" s="38" t="s">
        <v>8059</v>
      </c>
      <c r="G4088" s="35"/>
      <c r="H4088" s="35"/>
      <c r="I4088" s="44">
        <v>3</v>
      </c>
      <c r="J4088" s="16" t="s">
        <v>130</v>
      </c>
      <c r="N4088" s="136" t="s">
        <v>197</v>
      </c>
      <c r="O4088" s="137">
        <v>377</v>
      </c>
    </row>
    <row r="4089" spans="1:15" ht="15" customHeight="1">
      <c r="A4089" s="15" t="str">
        <f t="shared" si="78"/>
        <v>N</v>
      </c>
      <c r="B4089" s="35"/>
      <c r="C4089" s="38" t="s">
        <v>1386</v>
      </c>
      <c r="D4089" s="38" t="s">
        <v>8061</v>
      </c>
      <c r="E4089" s="38"/>
      <c r="F4089" s="38" t="s">
        <v>8062</v>
      </c>
      <c r="G4089" s="35"/>
      <c r="H4089" s="35"/>
      <c r="I4089" s="44">
        <v>75.36</v>
      </c>
      <c r="J4089" s="16" t="s">
        <v>130</v>
      </c>
      <c r="N4089" s="136" t="s">
        <v>197</v>
      </c>
      <c r="O4089" s="137">
        <v>377</v>
      </c>
    </row>
    <row r="4090" spans="1:15" ht="15" customHeight="1">
      <c r="A4090" s="15" t="str">
        <f t="shared" si="78"/>
        <v>N</v>
      </c>
      <c r="B4090" s="35"/>
      <c r="C4090" s="38" t="s">
        <v>1386</v>
      </c>
      <c r="D4090" s="38" t="s">
        <v>8063</v>
      </c>
      <c r="E4090" s="38"/>
      <c r="F4090" s="38" t="s">
        <v>8064</v>
      </c>
      <c r="G4090" s="35"/>
      <c r="H4090" s="35"/>
      <c r="I4090" s="44">
        <v>5.66</v>
      </c>
      <c r="J4090" s="16" t="s">
        <v>130</v>
      </c>
      <c r="N4090" s="136" t="s">
        <v>197</v>
      </c>
      <c r="O4090" s="137">
        <v>377</v>
      </c>
    </row>
    <row r="4091" spans="1:15" ht="15" customHeight="1">
      <c r="A4091" s="15" t="str">
        <f t="shared" si="78"/>
        <v>N</v>
      </c>
      <c r="B4091" s="35"/>
      <c r="C4091" s="38" t="s">
        <v>1386</v>
      </c>
      <c r="D4091" s="38" t="s">
        <v>8065</v>
      </c>
      <c r="E4091" s="38"/>
      <c r="F4091" s="38" t="s">
        <v>8066</v>
      </c>
      <c r="G4091" s="35"/>
      <c r="H4091" s="35"/>
      <c r="I4091" s="44">
        <v>0.03</v>
      </c>
      <c r="J4091" s="16" t="s">
        <v>130</v>
      </c>
      <c r="N4091" s="136" t="s">
        <v>197</v>
      </c>
      <c r="O4091" s="137">
        <v>377</v>
      </c>
    </row>
    <row r="4092" spans="1:15" ht="15" customHeight="1">
      <c r="A4092" s="15" t="str">
        <f t="shared" si="78"/>
        <v>N</v>
      </c>
      <c r="B4092" s="35"/>
      <c r="C4092" s="38" t="s">
        <v>1386</v>
      </c>
      <c r="D4092" s="38" t="s">
        <v>8067</v>
      </c>
      <c r="E4092" s="38"/>
      <c r="F4092" s="38" t="s">
        <v>8068</v>
      </c>
      <c r="G4092" s="35"/>
      <c r="H4092" s="35"/>
      <c r="I4092" s="44">
        <v>1.68</v>
      </c>
      <c r="J4092" s="16" t="s">
        <v>130</v>
      </c>
      <c r="N4092" s="136" t="s">
        <v>197</v>
      </c>
      <c r="O4092" s="137">
        <v>377</v>
      </c>
    </row>
    <row r="4093" spans="1:15" ht="15" customHeight="1">
      <c r="A4093" s="15" t="str">
        <f t="shared" si="78"/>
        <v>N</v>
      </c>
      <c r="B4093" s="35"/>
      <c r="C4093" s="38" t="s">
        <v>1386</v>
      </c>
      <c r="D4093" s="38" t="s">
        <v>8069</v>
      </c>
      <c r="E4093" s="38"/>
      <c r="F4093" s="38" t="s">
        <v>8070</v>
      </c>
      <c r="G4093" s="35"/>
      <c r="H4093" s="35"/>
      <c r="I4093" s="44">
        <v>-319.33999999999997</v>
      </c>
      <c r="J4093" s="16" t="s">
        <v>130</v>
      </c>
      <c r="N4093" s="136" t="s">
        <v>197</v>
      </c>
      <c r="O4093" s="137">
        <v>377</v>
      </c>
    </row>
    <row r="4094" spans="1:15" ht="15" customHeight="1">
      <c r="A4094" s="15" t="str">
        <f t="shared" si="78"/>
        <v>N</v>
      </c>
      <c r="B4094" s="35"/>
      <c r="C4094" s="35"/>
      <c r="D4094" s="35"/>
      <c r="E4094" s="35"/>
      <c r="F4094" s="35"/>
      <c r="G4094" s="35"/>
      <c r="H4094" s="35"/>
      <c r="I4094" s="35"/>
      <c r="J4094" s="16" t="s">
        <v>130</v>
      </c>
      <c r="N4094" s="136" t="s">
        <v>197</v>
      </c>
      <c r="O4094" s="137">
        <v>377</v>
      </c>
    </row>
    <row r="4095" spans="1:15" ht="15" customHeight="1">
      <c r="A4095" s="15">
        <v>315</v>
      </c>
      <c r="B4095" s="38" t="s">
        <v>8071</v>
      </c>
      <c r="C4095" s="35"/>
      <c r="D4095" s="38" t="s">
        <v>8072</v>
      </c>
      <c r="E4095" s="38"/>
      <c r="F4095" s="35"/>
      <c r="G4095" s="35"/>
      <c r="H4095" s="35"/>
      <c r="I4095" s="50">
        <f>SUM(I4096:I4438)</f>
        <v>3408.049999999997</v>
      </c>
      <c r="J4095" s="16" t="s">
        <v>130</v>
      </c>
      <c r="N4095" s="136" t="s">
        <v>198</v>
      </c>
      <c r="O4095" s="137">
        <v>378</v>
      </c>
    </row>
    <row r="4096" spans="1:15" ht="15" customHeight="1">
      <c r="A4096" s="15" t="str">
        <f t="shared" ref="A4096:A4159" si="79">IFERROR((VLOOKUP(J4096,N:O,2,0)),0)</f>
        <v>N</v>
      </c>
      <c r="B4096" s="35" t="s">
        <v>8073</v>
      </c>
      <c r="C4096" s="38" t="s">
        <v>1386</v>
      </c>
      <c r="D4096" s="38" t="s">
        <v>8074</v>
      </c>
      <c r="E4096" s="38"/>
      <c r="F4096" s="38" t="s">
        <v>8075</v>
      </c>
      <c r="G4096" s="35"/>
      <c r="H4096" s="38"/>
      <c r="I4096" s="44">
        <v>20.97</v>
      </c>
      <c r="J4096" s="16" t="s">
        <v>130</v>
      </c>
      <c r="N4096" s="136" t="s">
        <v>199</v>
      </c>
      <c r="O4096" s="137">
        <v>379</v>
      </c>
    </row>
    <row r="4097" spans="1:15" ht="15" customHeight="1">
      <c r="A4097" s="15" t="str">
        <f t="shared" si="79"/>
        <v>N</v>
      </c>
      <c r="B4097" s="35"/>
      <c r="C4097" s="38" t="s">
        <v>1386</v>
      </c>
      <c r="D4097" s="38" t="s">
        <v>8076</v>
      </c>
      <c r="E4097" s="38"/>
      <c r="F4097" s="38" t="s">
        <v>8077</v>
      </c>
      <c r="G4097" s="35"/>
      <c r="H4097" s="38"/>
      <c r="I4097" s="44">
        <v>5.16</v>
      </c>
      <c r="J4097" s="16" t="s">
        <v>130</v>
      </c>
      <c r="N4097" s="136" t="s">
        <v>200</v>
      </c>
      <c r="O4097" s="137">
        <v>380</v>
      </c>
    </row>
    <row r="4098" spans="1:15" ht="15" customHeight="1">
      <c r="A4098" s="15" t="str">
        <f t="shared" si="79"/>
        <v>N</v>
      </c>
      <c r="B4098" s="35"/>
      <c r="C4098" s="38" t="s">
        <v>1386</v>
      </c>
      <c r="D4098" s="38" t="s">
        <v>8078</v>
      </c>
      <c r="E4098" s="38"/>
      <c r="F4098" s="38" t="s">
        <v>8079</v>
      </c>
      <c r="G4098" s="35"/>
      <c r="H4098" s="38"/>
      <c r="I4098" s="44">
        <v>9.23</v>
      </c>
      <c r="J4098" s="16" t="s">
        <v>130</v>
      </c>
      <c r="N4098" s="136" t="s">
        <v>201</v>
      </c>
      <c r="O4098" s="137">
        <v>381</v>
      </c>
    </row>
    <row r="4099" spans="1:15" ht="15" customHeight="1">
      <c r="A4099" s="15" t="str">
        <f t="shared" si="79"/>
        <v>N</v>
      </c>
      <c r="B4099" s="35"/>
      <c r="C4099" s="38" t="s">
        <v>1386</v>
      </c>
      <c r="D4099" s="38" t="s">
        <v>8080</v>
      </c>
      <c r="E4099" s="38"/>
      <c r="F4099" s="38" t="s">
        <v>8081</v>
      </c>
      <c r="G4099" s="35"/>
      <c r="H4099" s="38"/>
      <c r="I4099" s="44">
        <v>-0.39</v>
      </c>
      <c r="J4099" s="16" t="s">
        <v>130</v>
      </c>
      <c r="N4099" s="136" t="s">
        <v>202</v>
      </c>
      <c r="O4099" s="137">
        <v>382</v>
      </c>
    </row>
    <row r="4100" spans="1:15" ht="15" customHeight="1">
      <c r="A4100" s="15" t="str">
        <f t="shared" si="79"/>
        <v>N</v>
      </c>
      <c r="B4100" s="35"/>
      <c r="C4100" s="38" t="s">
        <v>1386</v>
      </c>
      <c r="D4100" s="38" t="s">
        <v>8082</v>
      </c>
      <c r="E4100" s="38"/>
      <c r="F4100" s="38" t="s">
        <v>8083</v>
      </c>
      <c r="G4100" s="35"/>
      <c r="H4100" s="38"/>
      <c r="I4100" s="44">
        <v>6.94</v>
      </c>
      <c r="J4100" s="16" t="s">
        <v>130</v>
      </c>
      <c r="N4100" s="136" t="s">
        <v>203</v>
      </c>
      <c r="O4100" s="137">
        <v>383</v>
      </c>
    </row>
    <row r="4101" spans="1:15" ht="15" customHeight="1">
      <c r="A4101" s="15" t="str">
        <f t="shared" si="79"/>
        <v>N</v>
      </c>
      <c r="B4101" s="35"/>
      <c r="C4101" s="38" t="s">
        <v>1386</v>
      </c>
      <c r="D4101" s="38" t="s">
        <v>8084</v>
      </c>
      <c r="E4101" s="38"/>
      <c r="F4101" s="38" t="s">
        <v>8085</v>
      </c>
      <c r="G4101" s="35"/>
      <c r="H4101" s="38"/>
      <c r="I4101" s="44">
        <v>6.26</v>
      </c>
      <c r="J4101" s="16" t="s">
        <v>130</v>
      </c>
      <c r="N4101" s="136" t="s">
        <v>204</v>
      </c>
      <c r="O4101" s="137">
        <v>384</v>
      </c>
    </row>
    <row r="4102" spans="1:15" ht="15" customHeight="1">
      <c r="A4102" s="15" t="str">
        <f t="shared" si="79"/>
        <v>N</v>
      </c>
      <c r="B4102" s="35"/>
      <c r="C4102" s="38" t="s">
        <v>1386</v>
      </c>
      <c r="D4102" s="38" t="s">
        <v>8086</v>
      </c>
      <c r="E4102" s="38"/>
      <c r="F4102" s="38" t="s">
        <v>8087</v>
      </c>
      <c r="G4102" s="35"/>
      <c r="H4102" s="38"/>
      <c r="I4102" s="44">
        <v>13.88</v>
      </c>
      <c r="J4102" s="16" t="s">
        <v>130</v>
      </c>
      <c r="N4102" s="136" t="s">
        <v>205</v>
      </c>
      <c r="O4102" s="137">
        <v>385</v>
      </c>
    </row>
    <row r="4103" spans="1:15" ht="15" customHeight="1">
      <c r="A4103" s="15" t="str">
        <f t="shared" si="79"/>
        <v>N</v>
      </c>
      <c r="B4103" s="35"/>
      <c r="C4103" s="38" t="s">
        <v>1386</v>
      </c>
      <c r="D4103" s="38" t="s">
        <v>8088</v>
      </c>
      <c r="E4103" s="38"/>
      <c r="F4103" s="38" t="s">
        <v>8089</v>
      </c>
      <c r="G4103" s="35"/>
      <c r="H4103" s="38"/>
      <c r="I4103" s="44">
        <v>89.89</v>
      </c>
      <c r="J4103" s="16" t="s">
        <v>130</v>
      </c>
      <c r="N4103" s="136" t="s">
        <v>206</v>
      </c>
      <c r="O4103" s="137">
        <v>386</v>
      </c>
    </row>
    <row r="4104" spans="1:15" ht="15" customHeight="1">
      <c r="A4104" s="15" t="str">
        <f t="shared" si="79"/>
        <v>N</v>
      </c>
      <c r="B4104" s="35"/>
      <c r="C4104" s="38" t="s">
        <v>1386</v>
      </c>
      <c r="D4104" s="38" t="s">
        <v>8090</v>
      </c>
      <c r="E4104" s="38"/>
      <c r="F4104" s="38" t="s">
        <v>8091</v>
      </c>
      <c r="G4104" s="35"/>
      <c r="H4104" s="38"/>
      <c r="I4104" s="44">
        <v>6.72</v>
      </c>
      <c r="J4104" s="16" t="s">
        <v>130</v>
      </c>
      <c r="N4104" s="136" t="s">
        <v>207</v>
      </c>
      <c r="O4104" s="137">
        <v>387</v>
      </c>
    </row>
    <row r="4105" spans="1:15" ht="15" customHeight="1">
      <c r="A4105" s="15" t="str">
        <f t="shared" si="79"/>
        <v>N</v>
      </c>
      <c r="B4105" s="35"/>
      <c r="C4105" s="38" t="s">
        <v>1386</v>
      </c>
      <c r="D4105" s="38" t="s">
        <v>8092</v>
      </c>
      <c r="E4105" s="38"/>
      <c r="F4105" s="38" t="s">
        <v>8093</v>
      </c>
      <c r="G4105" s="35"/>
      <c r="H4105" s="38"/>
      <c r="I4105" s="44">
        <v>25.13</v>
      </c>
      <c r="J4105" s="16" t="s">
        <v>130</v>
      </c>
      <c r="N4105" s="136" t="s">
        <v>208</v>
      </c>
      <c r="O4105" s="137">
        <v>388</v>
      </c>
    </row>
    <row r="4106" spans="1:15" ht="15" customHeight="1">
      <c r="A4106" s="15" t="str">
        <f t="shared" si="79"/>
        <v>N</v>
      </c>
      <c r="B4106" s="35"/>
      <c r="C4106" s="38" t="s">
        <v>1386</v>
      </c>
      <c r="D4106" s="38" t="s">
        <v>8094</v>
      </c>
      <c r="E4106" s="38"/>
      <c r="F4106" s="38" t="s">
        <v>8095</v>
      </c>
      <c r="G4106" s="35"/>
      <c r="H4106" s="38"/>
      <c r="I4106" s="44">
        <v>10.08</v>
      </c>
      <c r="J4106" s="16" t="s">
        <v>130</v>
      </c>
      <c r="N4106" s="136" t="s">
        <v>209</v>
      </c>
      <c r="O4106" s="137">
        <v>389</v>
      </c>
    </row>
    <row r="4107" spans="1:15" ht="15" customHeight="1">
      <c r="A4107" s="15" t="str">
        <f t="shared" si="79"/>
        <v>N</v>
      </c>
      <c r="B4107" s="35"/>
      <c r="C4107" s="38" t="s">
        <v>1386</v>
      </c>
      <c r="D4107" s="38" t="s">
        <v>8096</v>
      </c>
      <c r="E4107" s="38"/>
      <c r="F4107" s="38" t="s">
        <v>8097</v>
      </c>
      <c r="G4107" s="35"/>
      <c r="H4107" s="38"/>
      <c r="I4107" s="44">
        <v>4.51</v>
      </c>
      <c r="J4107" s="16" t="s">
        <v>130</v>
      </c>
      <c r="N4107" s="136" t="s">
        <v>210</v>
      </c>
      <c r="O4107" s="137">
        <v>390</v>
      </c>
    </row>
    <row r="4108" spans="1:15" ht="15" customHeight="1">
      <c r="A4108" s="15" t="str">
        <f t="shared" si="79"/>
        <v>N</v>
      </c>
      <c r="B4108" s="35"/>
      <c r="C4108" s="38" t="s">
        <v>1386</v>
      </c>
      <c r="D4108" s="38" t="s">
        <v>8098</v>
      </c>
      <c r="E4108" s="38"/>
      <c r="F4108" s="38" t="s">
        <v>8099</v>
      </c>
      <c r="G4108" s="35"/>
      <c r="H4108" s="38"/>
      <c r="I4108" s="44">
        <v>5.12</v>
      </c>
      <c r="J4108" s="16" t="s">
        <v>130</v>
      </c>
      <c r="N4108" s="136" t="s">
        <v>211</v>
      </c>
      <c r="O4108" s="137">
        <v>391</v>
      </c>
    </row>
    <row r="4109" spans="1:15" ht="15" customHeight="1">
      <c r="A4109" s="15" t="str">
        <f t="shared" si="79"/>
        <v>N</v>
      </c>
      <c r="B4109" s="35"/>
      <c r="C4109" s="38" t="s">
        <v>1386</v>
      </c>
      <c r="D4109" s="38" t="s">
        <v>8100</v>
      </c>
      <c r="E4109" s="38"/>
      <c r="F4109" s="38" t="s">
        <v>8101</v>
      </c>
      <c r="G4109" s="35"/>
      <c r="H4109" s="38"/>
      <c r="I4109" s="44">
        <v>16.79</v>
      </c>
      <c r="J4109" s="16" t="s">
        <v>130</v>
      </c>
      <c r="N4109" s="136" t="s">
        <v>212</v>
      </c>
      <c r="O4109" s="137">
        <v>392</v>
      </c>
    </row>
    <row r="4110" spans="1:15" ht="15" customHeight="1">
      <c r="A4110" s="15" t="str">
        <f t="shared" si="79"/>
        <v>N</v>
      </c>
      <c r="B4110" s="35"/>
      <c r="C4110" s="38" t="s">
        <v>1386</v>
      </c>
      <c r="D4110" s="38" t="s">
        <v>8102</v>
      </c>
      <c r="E4110" s="38"/>
      <c r="F4110" s="38" t="s">
        <v>8103</v>
      </c>
      <c r="G4110" s="35"/>
      <c r="H4110" s="38"/>
      <c r="I4110" s="44">
        <v>3.17</v>
      </c>
      <c r="J4110" s="16" t="s">
        <v>130</v>
      </c>
      <c r="N4110" s="136" t="s">
        <v>213</v>
      </c>
      <c r="O4110" s="137">
        <v>393</v>
      </c>
    </row>
    <row r="4111" spans="1:15" ht="15" customHeight="1">
      <c r="A4111" s="15" t="str">
        <f t="shared" si="79"/>
        <v>N</v>
      </c>
      <c r="B4111" s="35"/>
      <c r="C4111" s="38" t="s">
        <v>1386</v>
      </c>
      <c r="D4111" s="38" t="s">
        <v>8104</v>
      </c>
      <c r="E4111" s="38"/>
      <c r="F4111" s="38" t="s">
        <v>8105</v>
      </c>
      <c r="G4111" s="35"/>
      <c r="H4111" s="38"/>
      <c r="I4111" s="44">
        <v>3.85</v>
      </c>
      <c r="J4111" s="16" t="s">
        <v>130</v>
      </c>
      <c r="N4111" s="136" t="s">
        <v>214</v>
      </c>
      <c r="O4111" s="137">
        <v>394</v>
      </c>
    </row>
    <row r="4112" spans="1:15" ht="15" customHeight="1">
      <c r="A4112" s="15" t="str">
        <f t="shared" si="79"/>
        <v>N</v>
      </c>
      <c r="B4112" s="35"/>
      <c r="C4112" s="38" t="s">
        <v>1386</v>
      </c>
      <c r="D4112" s="38" t="s">
        <v>8106</v>
      </c>
      <c r="E4112" s="38"/>
      <c r="F4112" s="38" t="s">
        <v>8107</v>
      </c>
      <c r="G4112" s="35"/>
      <c r="H4112" s="38"/>
      <c r="I4112" s="44">
        <v>4.95</v>
      </c>
      <c r="J4112" s="16" t="s">
        <v>130</v>
      </c>
      <c r="N4112" s="136" t="s">
        <v>215</v>
      </c>
      <c r="O4112" s="137">
        <v>395</v>
      </c>
    </row>
    <row r="4113" spans="1:15" ht="15" customHeight="1">
      <c r="A4113" s="15" t="str">
        <f t="shared" si="79"/>
        <v>N</v>
      </c>
      <c r="B4113" s="35"/>
      <c r="C4113" s="38" t="s">
        <v>1386</v>
      </c>
      <c r="D4113" s="38" t="s">
        <v>8108</v>
      </c>
      <c r="E4113" s="38"/>
      <c r="F4113" s="38" t="s">
        <v>8109</v>
      </c>
      <c r="G4113" s="35"/>
      <c r="H4113" s="38"/>
      <c r="I4113" s="44">
        <v>5.04</v>
      </c>
      <c r="J4113" s="16" t="s">
        <v>130</v>
      </c>
      <c r="N4113" s="136" t="s">
        <v>216</v>
      </c>
      <c r="O4113" s="137">
        <v>396</v>
      </c>
    </row>
    <row r="4114" spans="1:15" ht="15" customHeight="1">
      <c r="A4114" s="15" t="str">
        <f t="shared" si="79"/>
        <v>N</v>
      </c>
      <c r="B4114" s="35"/>
      <c r="C4114" s="38" t="s">
        <v>1386</v>
      </c>
      <c r="D4114" s="38" t="s">
        <v>8110</v>
      </c>
      <c r="E4114" s="38"/>
      <c r="F4114" s="38" t="s">
        <v>8111</v>
      </c>
      <c r="G4114" s="35"/>
      <c r="H4114" s="38"/>
      <c r="I4114" s="44">
        <v>5.04</v>
      </c>
      <c r="J4114" s="16" t="s">
        <v>130</v>
      </c>
      <c r="N4114" s="136" t="s">
        <v>217</v>
      </c>
      <c r="O4114" s="137">
        <v>397</v>
      </c>
    </row>
    <row r="4115" spans="1:15" ht="15" customHeight="1">
      <c r="A4115" s="15" t="str">
        <f t="shared" si="79"/>
        <v>N</v>
      </c>
      <c r="B4115" s="35"/>
      <c r="C4115" s="38" t="s">
        <v>1386</v>
      </c>
      <c r="D4115" s="38" t="s">
        <v>8112</v>
      </c>
      <c r="E4115" s="38"/>
      <c r="F4115" s="38" t="s">
        <v>8113</v>
      </c>
      <c r="G4115" s="35"/>
      <c r="H4115" s="38"/>
      <c r="I4115" s="44">
        <v>11.03</v>
      </c>
      <c r="J4115" s="16" t="s">
        <v>130</v>
      </c>
      <c r="N4115" s="136" t="s">
        <v>218</v>
      </c>
      <c r="O4115" s="137">
        <v>398</v>
      </c>
    </row>
    <row r="4116" spans="1:15" ht="15" customHeight="1">
      <c r="A4116" s="15" t="str">
        <f t="shared" si="79"/>
        <v>N</v>
      </c>
      <c r="B4116" s="35"/>
      <c r="C4116" s="38" t="s">
        <v>1386</v>
      </c>
      <c r="D4116" s="38" t="s">
        <v>8114</v>
      </c>
      <c r="E4116" s="38"/>
      <c r="F4116" s="38" t="s">
        <v>8115</v>
      </c>
      <c r="G4116" s="35"/>
      <c r="H4116" s="38"/>
      <c r="I4116" s="44">
        <v>5.26</v>
      </c>
      <c r="J4116" s="16" t="s">
        <v>130</v>
      </c>
      <c r="N4116" s="136" t="s">
        <v>219</v>
      </c>
      <c r="O4116" s="137">
        <v>399</v>
      </c>
    </row>
    <row r="4117" spans="1:15" ht="15" customHeight="1">
      <c r="A4117" s="15" t="str">
        <f t="shared" si="79"/>
        <v>N</v>
      </c>
      <c r="B4117" s="35"/>
      <c r="C4117" s="38" t="s">
        <v>1386</v>
      </c>
      <c r="D4117" s="38" t="s">
        <v>8116</v>
      </c>
      <c r="E4117" s="38"/>
      <c r="F4117" s="38" t="s">
        <v>8117</v>
      </c>
      <c r="G4117" s="35"/>
      <c r="H4117" s="38"/>
      <c r="I4117" s="44">
        <v>5.04</v>
      </c>
      <c r="J4117" s="16" t="s">
        <v>130</v>
      </c>
      <c r="N4117" s="136" t="s">
        <v>220</v>
      </c>
      <c r="O4117" s="137">
        <v>400</v>
      </c>
    </row>
    <row r="4118" spans="1:15" ht="15" customHeight="1">
      <c r="A4118" s="15" t="str">
        <f t="shared" si="79"/>
        <v>N</v>
      </c>
      <c r="B4118" s="35"/>
      <c r="C4118" s="38" t="s">
        <v>1386</v>
      </c>
      <c r="D4118" s="38" t="s">
        <v>8118</v>
      </c>
      <c r="E4118" s="38"/>
      <c r="F4118" s="38" t="s">
        <v>8119</v>
      </c>
      <c r="G4118" s="35"/>
      <c r="H4118" s="38"/>
      <c r="I4118" s="44">
        <v>13.44</v>
      </c>
      <c r="J4118" s="16" t="s">
        <v>130</v>
      </c>
      <c r="N4118" s="136" t="s">
        <v>221</v>
      </c>
      <c r="O4118" s="137">
        <v>401</v>
      </c>
    </row>
    <row r="4119" spans="1:15" ht="15" customHeight="1">
      <c r="A4119" s="15" t="str">
        <f t="shared" si="79"/>
        <v>N</v>
      </c>
      <c r="B4119" s="35"/>
      <c r="C4119" s="38" t="s">
        <v>1386</v>
      </c>
      <c r="D4119" s="38" t="s">
        <v>8120</v>
      </c>
      <c r="E4119" s="38"/>
      <c r="F4119" s="38" t="s">
        <v>8121</v>
      </c>
      <c r="G4119" s="35"/>
      <c r="H4119" s="38"/>
      <c r="I4119" s="44">
        <v>1.84</v>
      </c>
      <c r="J4119" s="16" t="s">
        <v>130</v>
      </c>
      <c r="N4119" s="136" t="s">
        <v>222</v>
      </c>
      <c r="O4119" s="137">
        <v>402</v>
      </c>
    </row>
    <row r="4120" spans="1:15" ht="15" customHeight="1">
      <c r="A4120" s="15" t="str">
        <f t="shared" si="79"/>
        <v>N</v>
      </c>
      <c r="B4120" s="35"/>
      <c r="C4120" s="38" t="s">
        <v>1386</v>
      </c>
      <c r="D4120" s="38" t="s">
        <v>8122</v>
      </c>
      <c r="E4120" s="38"/>
      <c r="F4120" s="38" t="s">
        <v>8123</v>
      </c>
      <c r="G4120" s="35"/>
      <c r="H4120" s="38"/>
      <c r="I4120" s="44">
        <v>10.1</v>
      </c>
      <c r="J4120" s="16" t="s">
        <v>130</v>
      </c>
      <c r="N4120" s="136" t="s">
        <v>223</v>
      </c>
      <c r="O4120" s="137">
        <v>403</v>
      </c>
    </row>
    <row r="4121" spans="1:15" ht="15" customHeight="1">
      <c r="A4121" s="15" t="str">
        <f t="shared" si="79"/>
        <v>N</v>
      </c>
      <c r="B4121" s="35"/>
      <c r="C4121" s="38" t="s">
        <v>1386</v>
      </c>
      <c r="D4121" s="38" t="s">
        <v>11028</v>
      </c>
      <c r="E4121" s="38"/>
      <c r="F4121" s="38" t="s">
        <v>11029</v>
      </c>
      <c r="G4121" s="35"/>
      <c r="H4121" s="38"/>
      <c r="I4121" s="44">
        <v>4.28</v>
      </c>
      <c r="J4121" s="16" t="s">
        <v>130</v>
      </c>
      <c r="N4121" s="136" t="s">
        <v>224</v>
      </c>
      <c r="O4121" s="137">
        <v>404</v>
      </c>
    </row>
    <row r="4122" spans="1:15" ht="15" customHeight="1">
      <c r="A4122" s="15" t="str">
        <f t="shared" si="79"/>
        <v>N</v>
      </c>
      <c r="B4122" s="35"/>
      <c r="C4122" s="38" t="s">
        <v>1386</v>
      </c>
      <c r="D4122" s="38" t="s">
        <v>8124</v>
      </c>
      <c r="E4122" s="38"/>
      <c r="F4122" s="38" t="s">
        <v>8125</v>
      </c>
      <c r="G4122" s="35"/>
      <c r="H4122" s="38"/>
      <c r="I4122" s="44">
        <v>3.45</v>
      </c>
      <c r="J4122" s="16" t="s">
        <v>130</v>
      </c>
      <c r="N4122" s="136" t="s">
        <v>221</v>
      </c>
      <c r="O4122" s="137">
        <v>405</v>
      </c>
    </row>
    <row r="4123" spans="1:15" ht="15" customHeight="1">
      <c r="A4123" s="15" t="str">
        <f t="shared" si="79"/>
        <v>N</v>
      </c>
      <c r="B4123" s="35"/>
      <c r="C4123" s="38" t="s">
        <v>1386</v>
      </c>
      <c r="D4123" s="38" t="s">
        <v>8126</v>
      </c>
      <c r="E4123" s="38"/>
      <c r="F4123" s="38" t="s">
        <v>8127</v>
      </c>
      <c r="G4123" s="35"/>
      <c r="H4123" s="38"/>
      <c r="I4123" s="44">
        <v>7.0000000000000007E-2</v>
      </c>
      <c r="J4123" s="16" t="s">
        <v>130</v>
      </c>
      <c r="N4123" s="136" t="s">
        <v>222</v>
      </c>
      <c r="O4123" s="137">
        <v>406</v>
      </c>
    </row>
    <row r="4124" spans="1:15" ht="15" customHeight="1">
      <c r="A4124" s="15" t="str">
        <f t="shared" si="79"/>
        <v>N</v>
      </c>
      <c r="B4124" s="35"/>
      <c r="C4124" s="38" t="s">
        <v>1386</v>
      </c>
      <c r="D4124" s="38" t="s">
        <v>11030</v>
      </c>
      <c r="E4124" s="38"/>
      <c r="F4124" s="38" t="s">
        <v>11031</v>
      </c>
      <c r="G4124" s="35"/>
      <c r="H4124" s="38"/>
      <c r="I4124" s="44">
        <v>5.24</v>
      </c>
      <c r="J4124" s="16" t="s">
        <v>130</v>
      </c>
      <c r="N4124" s="136" t="s">
        <v>225</v>
      </c>
      <c r="O4124" s="137">
        <v>407</v>
      </c>
    </row>
    <row r="4125" spans="1:15" ht="15" customHeight="1">
      <c r="A4125" s="15" t="str">
        <f t="shared" si="79"/>
        <v>N</v>
      </c>
      <c r="B4125" s="35"/>
      <c r="C4125" s="38" t="s">
        <v>1386</v>
      </c>
      <c r="D4125" s="38" t="s">
        <v>8128</v>
      </c>
      <c r="E4125" s="38"/>
      <c r="F4125" s="38" t="s">
        <v>8129</v>
      </c>
      <c r="G4125" s="35"/>
      <c r="H4125" s="38"/>
      <c r="I4125" s="44">
        <v>115.03</v>
      </c>
      <c r="J4125" s="16" t="s">
        <v>130</v>
      </c>
      <c r="N4125" s="136" t="s">
        <v>226</v>
      </c>
      <c r="O4125" s="137">
        <v>408</v>
      </c>
    </row>
    <row r="4126" spans="1:15" ht="15" customHeight="1">
      <c r="A4126" s="15" t="str">
        <f t="shared" si="79"/>
        <v>N</v>
      </c>
      <c r="B4126" s="35"/>
      <c r="C4126" s="38" t="s">
        <v>1386</v>
      </c>
      <c r="D4126" s="38" t="s">
        <v>8130</v>
      </c>
      <c r="E4126" s="38"/>
      <c r="F4126" s="38" t="s">
        <v>8131</v>
      </c>
      <c r="G4126" s="35"/>
      <c r="H4126" s="38"/>
      <c r="I4126" s="44">
        <v>4.0599999999999996</v>
      </c>
      <c r="J4126" s="16" t="s">
        <v>130</v>
      </c>
      <c r="N4126" s="136" t="s">
        <v>227</v>
      </c>
      <c r="O4126" s="137">
        <v>409</v>
      </c>
    </row>
    <row r="4127" spans="1:15" ht="15" customHeight="1">
      <c r="A4127" s="15" t="str">
        <f t="shared" si="79"/>
        <v>N</v>
      </c>
      <c r="B4127" s="35"/>
      <c r="C4127" s="38" t="s">
        <v>1386</v>
      </c>
      <c r="D4127" s="38" t="s">
        <v>8132</v>
      </c>
      <c r="E4127" s="38"/>
      <c r="F4127" s="38" t="s">
        <v>8133</v>
      </c>
      <c r="G4127" s="35"/>
      <c r="H4127" s="38"/>
      <c r="I4127" s="44">
        <v>2.0299999999999998</v>
      </c>
      <c r="J4127" s="16" t="s">
        <v>130</v>
      </c>
      <c r="N4127" s="136" t="s">
        <v>228</v>
      </c>
      <c r="O4127" s="137">
        <v>410</v>
      </c>
    </row>
    <row r="4128" spans="1:15" ht="15" customHeight="1">
      <c r="A4128" s="15" t="str">
        <f t="shared" si="79"/>
        <v>N</v>
      </c>
      <c r="B4128" s="35"/>
      <c r="C4128" s="38" t="s">
        <v>1386</v>
      </c>
      <c r="D4128" s="38" t="s">
        <v>8134</v>
      </c>
      <c r="E4128" s="38"/>
      <c r="F4128" s="38" t="s">
        <v>8135</v>
      </c>
      <c r="G4128" s="35"/>
      <c r="H4128" s="38"/>
      <c r="I4128" s="44">
        <v>2.67</v>
      </c>
      <c r="J4128" s="16" t="s">
        <v>130</v>
      </c>
      <c r="N4128" s="136" t="s">
        <v>229</v>
      </c>
      <c r="O4128" s="137">
        <v>411</v>
      </c>
    </row>
    <row r="4129" spans="1:15" ht="15" customHeight="1">
      <c r="A4129" s="15" t="str">
        <f t="shared" si="79"/>
        <v>N</v>
      </c>
      <c r="B4129" s="35"/>
      <c r="C4129" s="38" t="s">
        <v>1386</v>
      </c>
      <c r="D4129" s="38" t="s">
        <v>8136</v>
      </c>
      <c r="E4129" s="38"/>
      <c r="F4129" s="38" t="s">
        <v>8137</v>
      </c>
      <c r="G4129" s="35"/>
      <c r="H4129" s="38"/>
      <c r="I4129" s="44">
        <v>5.04</v>
      </c>
      <c r="J4129" s="16" t="s">
        <v>130</v>
      </c>
      <c r="N4129" s="136" t="s">
        <v>230</v>
      </c>
      <c r="O4129" s="137">
        <v>412</v>
      </c>
    </row>
    <row r="4130" spans="1:15" ht="15" customHeight="1">
      <c r="A4130" s="15" t="str">
        <f t="shared" si="79"/>
        <v>N</v>
      </c>
      <c r="B4130" s="35"/>
      <c r="C4130" s="38" t="s">
        <v>1386</v>
      </c>
      <c r="D4130" s="38" t="s">
        <v>8138</v>
      </c>
      <c r="E4130" s="38"/>
      <c r="F4130" s="38" t="s">
        <v>8139</v>
      </c>
      <c r="G4130" s="35"/>
      <c r="H4130" s="38"/>
      <c r="I4130" s="44">
        <v>5.7</v>
      </c>
      <c r="J4130" s="16" t="s">
        <v>130</v>
      </c>
      <c r="N4130" s="136" t="s">
        <v>231</v>
      </c>
      <c r="O4130" s="137">
        <v>413</v>
      </c>
    </row>
    <row r="4131" spans="1:15" ht="15" customHeight="1">
      <c r="A4131" s="15" t="str">
        <f t="shared" si="79"/>
        <v>N</v>
      </c>
      <c r="B4131" s="35"/>
      <c r="C4131" s="38" t="s">
        <v>1386</v>
      </c>
      <c r="D4131" s="38" t="s">
        <v>8140</v>
      </c>
      <c r="E4131" s="38"/>
      <c r="F4131" s="38" t="s">
        <v>8141</v>
      </c>
      <c r="G4131" s="35"/>
      <c r="H4131" s="38"/>
      <c r="I4131" s="44">
        <v>3.6</v>
      </c>
      <c r="J4131" s="16" t="s">
        <v>130</v>
      </c>
      <c r="N4131" s="136" t="s">
        <v>232</v>
      </c>
      <c r="O4131" s="137">
        <v>414</v>
      </c>
    </row>
    <row r="4132" spans="1:15" ht="15" customHeight="1">
      <c r="A4132" s="15" t="str">
        <f t="shared" si="79"/>
        <v>N</v>
      </c>
      <c r="B4132" s="35"/>
      <c r="C4132" s="38" t="s">
        <v>1386</v>
      </c>
      <c r="D4132" s="38" t="s">
        <v>8142</v>
      </c>
      <c r="E4132" s="38"/>
      <c r="F4132" s="38" t="s">
        <v>8143</v>
      </c>
      <c r="G4132" s="35"/>
      <c r="H4132" s="38"/>
      <c r="I4132" s="44">
        <v>5.53</v>
      </c>
      <c r="J4132" s="16" t="s">
        <v>130</v>
      </c>
      <c r="N4132" s="136" t="s">
        <v>231</v>
      </c>
      <c r="O4132" s="137">
        <v>415</v>
      </c>
    </row>
    <row r="4133" spans="1:15" ht="15" customHeight="1">
      <c r="A4133" s="15" t="str">
        <f t="shared" si="79"/>
        <v>N</v>
      </c>
      <c r="B4133" s="35"/>
      <c r="C4133" s="38" t="s">
        <v>1386</v>
      </c>
      <c r="D4133" s="38" t="s">
        <v>8144</v>
      </c>
      <c r="E4133" s="38"/>
      <c r="F4133" s="38" t="s">
        <v>8145</v>
      </c>
      <c r="G4133" s="35"/>
      <c r="H4133" s="38"/>
      <c r="I4133" s="44">
        <v>5.25</v>
      </c>
      <c r="J4133" s="16" t="s">
        <v>130</v>
      </c>
      <c r="N4133" s="136" t="s">
        <v>233</v>
      </c>
      <c r="O4133" s="137">
        <v>416</v>
      </c>
    </row>
    <row r="4134" spans="1:15" ht="15" customHeight="1">
      <c r="A4134" s="15" t="str">
        <f t="shared" si="79"/>
        <v>N</v>
      </c>
      <c r="B4134" s="35"/>
      <c r="C4134" s="38" t="s">
        <v>1386</v>
      </c>
      <c r="D4134" s="38" t="s">
        <v>8146</v>
      </c>
      <c r="E4134" s="38"/>
      <c r="F4134" s="38" t="s">
        <v>8147</v>
      </c>
      <c r="G4134" s="35"/>
      <c r="H4134" s="38"/>
      <c r="I4134" s="44">
        <v>5.04</v>
      </c>
      <c r="J4134" s="16" t="s">
        <v>130</v>
      </c>
      <c r="N4134" s="136" t="s">
        <v>231</v>
      </c>
      <c r="O4134" s="137">
        <v>417</v>
      </c>
    </row>
    <row r="4135" spans="1:15" ht="15" customHeight="1">
      <c r="A4135" s="15" t="str">
        <f t="shared" si="79"/>
        <v>N</v>
      </c>
      <c r="B4135" s="35"/>
      <c r="C4135" s="38" t="s">
        <v>1386</v>
      </c>
      <c r="D4135" s="38" t="s">
        <v>8148</v>
      </c>
      <c r="E4135" s="38"/>
      <c r="F4135" s="38" t="s">
        <v>8149</v>
      </c>
      <c r="G4135" s="35"/>
      <c r="H4135" s="38"/>
      <c r="I4135" s="44">
        <v>5.4</v>
      </c>
      <c r="J4135" s="16" t="s">
        <v>130</v>
      </c>
      <c r="N4135" s="136" t="s">
        <v>234</v>
      </c>
      <c r="O4135" s="137">
        <v>418</v>
      </c>
    </row>
    <row r="4136" spans="1:15" ht="15" customHeight="1">
      <c r="A4136" s="15" t="str">
        <f t="shared" si="79"/>
        <v>N</v>
      </c>
      <c r="B4136" s="35"/>
      <c r="C4136" s="38" t="s">
        <v>1386</v>
      </c>
      <c r="D4136" s="38" t="s">
        <v>8150</v>
      </c>
      <c r="E4136" s="38"/>
      <c r="F4136" s="38" t="s">
        <v>8151</v>
      </c>
      <c r="G4136" s="35"/>
      <c r="H4136" s="38"/>
      <c r="I4136" s="44">
        <v>5.86</v>
      </c>
      <c r="J4136" s="16" t="s">
        <v>130</v>
      </c>
      <c r="N4136" s="136" t="s">
        <v>235</v>
      </c>
      <c r="O4136" s="137">
        <v>419</v>
      </c>
    </row>
    <row r="4137" spans="1:15" ht="15" customHeight="1">
      <c r="A4137" s="15" t="str">
        <f t="shared" si="79"/>
        <v>N</v>
      </c>
      <c r="B4137" s="35"/>
      <c r="C4137" s="38" t="s">
        <v>1386</v>
      </c>
      <c r="D4137" s="38" t="s">
        <v>8152</v>
      </c>
      <c r="E4137" s="38"/>
      <c r="F4137" s="38" t="s">
        <v>8153</v>
      </c>
      <c r="G4137" s="35"/>
      <c r="H4137" s="38"/>
      <c r="I4137" s="44">
        <v>5.04</v>
      </c>
      <c r="J4137" s="16" t="s">
        <v>130</v>
      </c>
      <c r="N4137" s="136" t="s">
        <v>236</v>
      </c>
      <c r="O4137" s="137">
        <v>420</v>
      </c>
    </row>
    <row r="4138" spans="1:15" ht="15" customHeight="1">
      <c r="A4138" s="15" t="str">
        <f t="shared" si="79"/>
        <v>N</v>
      </c>
      <c r="B4138" s="35"/>
      <c r="C4138" s="38" t="s">
        <v>1386</v>
      </c>
      <c r="D4138" s="38" t="s">
        <v>8154</v>
      </c>
      <c r="E4138" s="38"/>
      <c r="F4138" s="38" t="s">
        <v>8155</v>
      </c>
      <c r="G4138" s="35"/>
      <c r="H4138" s="38"/>
      <c r="I4138" s="44">
        <v>5.04</v>
      </c>
      <c r="J4138" s="16" t="s">
        <v>130</v>
      </c>
      <c r="N4138" s="136" t="s">
        <v>237</v>
      </c>
      <c r="O4138" s="137">
        <v>421</v>
      </c>
    </row>
    <row r="4139" spans="1:15" ht="15" customHeight="1">
      <c r="A4139" s="15" t="str">
        <f t="shared" si="79"/>
        <v>N</v>
      </c>
      <c r="B4139" s="35"/>
      <c r="C4139" s="38" t="s">
        <v>1386</v>
      </c>
      <c r="D4139" s="38" t="s">
        <v>11032</v>
      </c>
      <c r="E4139" s="38"/>
      <c r="F4139" s="38" t="s">
        <v>11033</v>
      </c>
      <c r="G4139" s="35"/>
      <c r="H4139" s="38"/>
      <c r="I4139" s="44">
        <v>5.04</v>
      </c>
      <c r="J4139" s="16" t="s">
        <v>130</v>
      </c>
      <c r="N4139" s="138" t="s">
        <v>585</v>
      </c>
      <c r="O4139" s="137">
        <v>422</v>
      </c>
    </row>
    <row r="4140" spans="1:15" ht="15" customHeight="1">
      <c r="A4140" s="15" t="str">
        <f t="shared" si="79"/>
        <v>N</v>
      </c>
      <c r="B4140" s="35"/>
      <c r="C4140" s="38" t="s">
        <v>1386</v>
      </c>
      <c r="D4140" s="38" t="s">
        <v>8156</v>
      </c>
      <c r="E4140" s="38"/>
      <c r="F4140" s="38" t="s">
        <v>8157</v>
      </c>
      <c r="G4140" s="35"/>
      <c r="H4140" s="38"/>
      <c r="I4140" s="44">
        <v>33.090000000000003</v>
      </c>
      <c r="J4140" s="16" t="s">
        <v>130</v>
      </c>
      <c r="N4140" s="136" t="s">
        <v>238</v>
      </c>
      <c r="O4140" s="137">
        <v>423</v>
      </c>
    </row>
    <row r="4141" spans="1:15" ht="15" customHeight="1">
      <c r="A4141" s="15" t="str">
        <f t="shared" si="79"/>
        <v>N</v>
      </c>
      <c r="B4141" s="35"/>
      <c r="C4141" s="38" t="s">
        <v>1386</v>
      </c>
      <c r="D4141" s="38" t="s">
        <v>8158</v>
      </c>
      <c r="E4141" s="38"/>
      <c r="F4141" s="38" t="s">
        <v>8159</v>
      </c>
      <c r="G4141" s="35"/>
      <c r="H4141" s="38"/>
      <c r="I4141" s="44">
        <v>4.26</v>
      </c>
      <c r="J4141" s="16" t="s">
        <v>130</v>
      </c>
      <c r="N4141" s="136" t="s">
        <v>239</v>
      </c>
      <c r="O4141" s="137">
        <v>424</v>
      </c>
    </row>
    <row r="4142" spans="1:15" ht="15" customHeight="1">
      <c r="A4142" s="15" t="str">
        <f t="shared" si="79"/>
        <v>N</v>
      </c>
      <c r="B4142" s="35"/>
      <c r="C4142" s="38" t="s">
        <v>1386</v>
      </c>
      <c r="D4142" s="38" t="s">
        <v>8160</v>
      </c>
      <c r="E4142" s="38"/>
      <c r="F4142" s="38" t="s">
        <v>8161</v>
      </c>
      <c r="G4142" s="35"/>
      <c r="H4142" s="38"/>
      <c r="I4142" s="44">
        <v>9.33</v>
      </c>
      <c r="J4142" s="16" t="s">
        <v>130</v>
      </c>
      <c r="N4142" s="138" t="s">
        <v>586</v>
      </c>
      <c r="O4142" s="139">
        <v>425</v>
      </c>
    </row>
    <row r="4143" spans="1:15" ht="15" customHeight="1">
      <c r="A4143" s="15" t="str">
        <f t="shared" si="79"/>
        <v>N</v>
      </c>
      <c r="B4143" s="35"/>
      <c r="C4143" s="38" t="s">
        <v>1386</v>
      </c>
      <c r="D4143" s="38" t="s">
        <v>8162</v>
      </c>
      <c r="E4143" s="38"/>
      <c r="F4143" s="38" t="s">
        <v>8163</v>
      </c>
      <c r="G4143" s="35"/>
      <c r="H4143" s="38"/>
      <c r="I4143" s="44">
        <v>5.04</v>
      </c>
      <c r="J4143" s="16" t="s">
        <v>130</v>
      </c>
      <c r="N4143" s="136" t="s">
        <v>240</v>
      </c>
      <c r="O4143" s="137">
        <v>426</v>
      </c>
    </row>
    <row r="4144" spans="1:15" ht="15" customHeight="1">
      <c r="A4144" s="15" t="str">
        <f t="shared" si="79"/>
        <v>N</v>
      </c>
      <c r="B4144" s="35"/>
      <c r="C4144" s="38" t="s">
        <v>1386</v>
      </c>
      <c r="D4144" s="38" t="s">
        <v>8164</v>
      </c>
      <c r="E4144" s="38"/>
      <c r="F4144" s="38" t="s">
        <v>8165</v>
      </c>
      <c r="G4144" s="35"/>
      <c r="H4144" s="38"/>
      <c r="I4144" s="44">
        <v>56.61</v>
      </c>
      <c r="J4144" s="16" t="s">
        <v>130</v>
      </c>
      <c r="N4144" s="136" t="s">
        <v>241</v>
      </c>
      <c r="O4144" s="137">
        <v>427</v>
      </c>
    </row>
    <row r="4145" spans="1:15" ht="15" customHeight="1">
      <c r="A4145" s="15" t="str">
        <f t="shared" si="79"/>
        <v>N</v>
      </c>
      <c r="B4145" s="35"/>
      <c r="C4145" s="38" t="s">
        <v>1386</v>
      </c>
      <c r="D4145" s="38" t="s">
        <v>8166</v>
      </c>
      <c r="E4145" s="38"/>
      <c r="F4145" s="38" t="s">
        <v>8167</v>
      </c>
      <c r="G4145" s="35"/>
      <c r="H4145" s="38"/>
      <c r="I4145" s="44">
        <v>2.08</v>
      </c>
      <c r="J4145" s="16" t="s">
        <v>130</v>
      </c>
      <c r="N4145" s="138" t="s">
        <v>587</v>
      </c>
      <c r="O4145" s="137">
        <v>428</v>
      </c>
    </row>
    <row r="4146" spans="1:15" ht="15" customHeight="1">
      <c r="A4146" s="15" t="str">
        <f t="shared" si="79"/>
        <v>N</v>
      </c>
      <c r="B4146" s="35"/>
      <c r="C4146" s="38" t="s">
        <v>1386</v>
      </c>
      <c r="D4146" s="38" t="s">
        <v>8168</v>
      </c>
      <c r="E4146" s="38"/>
      <c r="F4146" s="38" t="s">
        <v>8169</v>
      </c>
      <c r="G4146" s="35"/>
      <c r="H4146" s="38"/>
      <c r="I4146" s="44">
        <v>-1.08</v>
      </c>
      <c r="J4146" s="16" t="s">
        <v>130</v>
      </c>
      <c r="N4146" s="136" t="s">
        <v>242</v>
      </c>
      <c r="O4146" s="137">
        <v>429</v>
      </c>
    </row>
    <row r="4147" spans="1:15" ht="15" customHeight="1">
      <c r="A4147" s="15" t="str">
        <f t="shared" si="79"/>
        <v>N</v>
      </c>
      <c r="B4147" s="35"/>
      <c r="C4147" s="38" t="s">
        <v>1386</v>
      </c>
      <c r="D4147" s="38" t="s">
        <v>8170</v>
      </c>
      <c r="E4147" s="38"/>
      <c r="F4147" s="38" t="s">
        <v>8171</v>
      </c>
      <c r="G4147" s="35"/>
      <c r="H4147" s="38"/>
      <c r="I4147" s="44">
        <v>7.29</v>
      </c>
      <c r="J4147" s="16" t="s">
        <v>130</v>
      </c>
      <c r="N4147" s="136" t="s">
        <v>243</v>
      </c>
      <c r="O4147" s="137">
        <v>430</v>
      </c>
    </row>
    <row r="4148" spans="1:15" ht="15" customHeight="1">
      <c r="A4148" s="15" t="str">
        <f t="shared" si="79"/>
        <v>N</v>
      </c>
      <c r="B4148" s="35"/>
      <c r="C4148" s="38" t="s">
        <v>1386</v>
      </c>
      <c r="D4148" s="38" t="s">
        <v>8172</v>
      </c>
      <c r="E4148" s="38"/>
      <c r="F4148" s="38" t="s">
        <v>8173</v>
      </c>
      <c r="G4148" s="35"/>
      <c r="H4148" s="38"/>
      <c r="I4148" s="44">
        <v>1.97</v>
      </c>
      <c r="J4148" s="16" t="s">
        <v>130</v>
      </c>
      <c r="N4148" s="138" t="s">
        <v>588</v>
      </c>
      <c r="O4148" s="137">
        <v>431</v>
      </c>
    </row>
    <row r="4149" spans="1:15" ht="15" customHeight="1">
      <c r="A4149" s="15" t="str">
        <f t="shared" si="79"/>
        <v>N</v>
      </c>
      <c r="B4149" s="35"/>
      <c r="C4149" s="38" t="s">
        <v>1386</v>
      </c>
      <c r="D4149" s="38" t="s">
        <v>8174</v>
      </c>
      <c r="E4149" s="38"/>
      <c r="F4149" s="38" t="s">
        <v>8175</v>
      </c>
      <c r="G4149" s="35"/>
      <c r="H4149" s="38"/>
      <c r="I4149" s="44">
        <v>1.68</v>
      </c>
      <c r="J4149" s="16" t="s">
        <v>130</v>
      </c>
      <c r="N4149" s="136" t="s">
        <v>244</v>
      </c>
      <c r="O4149" s="137">
        <v>432</v>
      </c>
    </row>
    <row r="4150" spans="1:15" ht="15" customHeight="1">
      <c r="A4150" s="15" t="str">
        <f t="shared" si="79"/>
        <v>N</v>
      </c>
      <c r="B4150" s="35"/>
      <c r="C4150" s="38" t="s">
        <v>1386</v>
      </c>
      <c r="D4150" s="38" t="s">
        <v>8176</v>
      </c>
      <c r="E4150" s="38"/>
      <c r="F4150" s="38" t="s">
        <v>8177</v>
      </c>
      <c r="G4150" s="35"/>
      <c r="H4150" s="38"/>
      <c r="I4150" s="44">
        <v>-6.99</v>
      </c>
      <c r="J4150" s="16" t="s">
        <v>130</v>
      </c>
      <c r="N4150" s="136" t="s">
        <v>245</v>
      </c>
      <c r="O4150" s="137">
        <v>433</v>
      </c>
    </row>
    <row r="4151" spans="1:15" ht="15" customHeight="1">
      <c r="A4151" s="15" t="str">
        <f t="shared" si="79"/>
        <v>N</v>
      </c>
      <c r="B4151" s="35"/>
      <c r="C4151" s="38" t="s">
        <v>1386</v>
      </c>
      <c r="D4151" s="38" t="s">
        <v>8178</v>
      </c>
      <c r="E4151" s="38"/>
      <c r="F4151" s="38" t="s">
        <v>8179</v>
      </c>
      <c r="G4151" s="35"/>
      <c r="H4151" s="38"/>
      <c r="I4151" s="44">
        <v>6.15</v>
      </c>
      <c r="J4151" s="16" t="s">
        <v>130</v>
      </c>
      <c r="N4151" s="136" t="s">
        <v>246</v>
      </c>
      <c r="O4151" s="137">
        <v>434</v>
      </c>
    </row>
    <row r="4152" spans="1:15" ht="15" customHeight="1">
      <c r="A4152" s="15" t="str">
        <f t="shared" si="79"/>
        <v>N</v>
      </c>
      <c r="B4152" s="35"/>
      <c r="C4152" s="38" t="s">
        <v>1386</v>
      </c>
      <c r="D4152" s="38" t="s">
        <v>8180</v>
      </c>
      <c r="E4152" s="38"/>
      <c r="F4152" s="38" t="s">
        <v>8181</v>
      </c>
      <c r="G4152" s="35"/>
      <c r="H4152" s="38"/>
      <c r="I4152" s="44">
        <v>56.64</v>
      </c>
      <c r="J4152" s="16" t="s">
        <v>130</v>
      </c>
      <c r="N4152" s="136" t="s">
        <v>247</v>
      </c>
      <c r="O4152" s="137">
        <v>435</v>
      </c>
    </row>
    <row r="4153" spans="1:15" ht="15" customHeight="1">
      <c r="A4153" s="15" t="str">
        <f t="shared" si="79"/>
        <v>N</v>
      </c>
      <c r="B4153" s="35"/>
      <c r="C4153" s="38" t="s">
        <v>1386</v>
      </c>
      <c r="D4153" s="38" t="s">
        <v>11034</v>
      </c>
      <c r="E4153" s="38"/>
      <c r="F4153" s="38" t="s">
        <v>11035</v>
      </c>
      <c r="G4153" s="35"/>
      <c r="H4153" s="38"/>
      <c r="I4153" s="44">
        <v>1.89</v>
      </c>
      <c r="J4153" s="16" t="s">
        <v>130</v>
      </c>
      <c r="N4153" s="136" t="s">
        <v>248</v>
      </c>
      <c r="O4153" s="137">
        <v>436</v>
      </c>
    </row>
    <row r="4154" spans="1:15" ht="15" customHeight="1">
      <c r="A4154" s="15" t="str">
        <f t="shared" si="79"/>
        <v>N</v>
      </c>
      <c r="B4154" s="35"/>
      <c r="C4154" s="38" t="s">
        <v>1386</v>
      </c>
      <c r="D4154" s="38" t="s">
        <v>11036</v>
      </c>
      <c r="E4154" s="38"/>
      <c r="F4154" s="38" t="s">
        <v>11037</v>
      </c>
      <c r="G4154" s="35"/>
      <c r="H4154" s="38"/>
      <c r="I4154" s="44">
        <v>1.92</v>
      </c>
      <c r="J4154" s="16" t="s">
        <v>130</v>
      </c>
      <c r="N4154" s="136" t="s">
        <v>249</v>
      </c>
      <c r="O4154" s="137">
        <v>437</v>
      </c>
    </row>
    <row r="4155" spans="1:15" ht="15" customHeight="1">
      <c r="A4155" s="15" t="str">
        <f t="shared" si="79"/>
        <v>N</v>
      </c>
      <c r="B4155" s="35"/>
      <c r="C4155" s="38" t="s">
        <v>1386</v>
      </c>
      <c r="D4155" s="38" t="s">
        <v>8182</v>
      </c>
      <c r="E4155" s="38"/>
      <c r="F4155" s="38" t="s">
        <v>8183</v>
      </c>
      <c r="G4155" s="35"/>
      <c r="H4155" s="38"/>
      <c r="I4155" s="44">
        <v>11.8</v>
      </c>
      <c r="J4155" s="16" t="s">
        <v>130</v>
      </c>
      <c r="N4155" s="136" t="s">
        <v>250</v>
      </c>
      <c r="O4155" s="137">
        <v>438</v>
      </c>
    </row>
    <row r="4156" spans="1:15" ht="15" customHeight="1">
      <c r="A4156" s="15" t="str">
        <f t="shared" si="79"/>
        <v>N</v>
      </c>
      <c r="B4156" s="35"/>
      <c r="C4156" s="38" t="s">
        <v>1386</v>
      </c>
      <c r="D4156" s="38" t="s">
        <v>8184</v>
      </c>
      <c r="E4156" s="38"/>
      <c r="F4156" s="38" t="s">
        <v>8185</v>
      </c>
      <c r="G4156" s="35"/>
      <c r="H4156" s="38"/>
      <c r="I4156" s="44">
        <v>1.68</v>
      </c>
      <c r="J4156" s="16" t="s">
        <v>130</v>
      </c>
      <c r="N4156" s="136" t="s">
        <v>251</v>
      </c>
      <c r="O4156" s="137">
        <v>439</v>
      </c>
    </row>
    <row r="4157" spans="1:15" ht="15" customHeight="1">
      <c r="A4157" s="15" t="str">
        <f t="shared" si="79"/>
        <v>N</v>
      </c>
      <c r="B4157" s="35"/>
      <c r="C4157" s="38" t="s">
        <v>1386</v>
      </c>
      <c r="D4157" s="38" t="s">
        <v>8186</v>
      </c>
      <c r="E4157" s="38"/>
      <c r="F4157" s="38" t="s">
        <v>8187</v>
      </c>
      <c r="G4157" s="35"/>
      <c r="H4157" s="38"/>
      <c r="I4157" s="44">
        <v>23.11</v>
      </c>
      <c r="J4157" s="16" t="s">
        <v>130</v>
      </c>
      <c r="N4157" s="136" t="s">
        <v>252</v>
      </c>
      <c r="O4157" s="137">
        <v>440</v>
      </c>
    </row>
    <row r="4158" spans="1:15" ht="15" customHeight="1">
      <c r="A4158" s="15" t="str">
        <f t="shared" si="79"/>
        <v>N</v>
      </c>
      <c r="B4158" s="35"/>
      <c r="C4158" s="38" t="s">
        <v>1386</v>
      </c>
      <c r="D4158" s="38" t="s">
        <v>8188</v>
      </c>
      <c r="E4158" s="38"/>
      <c r="F4158" s="38" t="s">
        <v>8189</v>
      </c>
      <c r="G4158" s="35"/>
      <c r="H4158" s="38"/>
      <c r="I4158" s="44">
        <v>1.77</v>
      </c>
      <c r="J4158" s="16" t="s">
        <v>130</v>
      </c>
      <c r="N4158" s="136" t="s">
        <v>253</v>
      </c>
      <c r="O4158" s="137">
        <v>441</v>
      </c>
    </row>
    <row r="4159" spans="1:15" ht="15" customHeight="1">
      <c r="A4159" s="15" t="str">
        <f t="shared" si="79"/>
        <v>N</v>
      </c>
      <c r="B4159" s="35"/>
      <c r="C4159" s="38" t="s">
        <v>1386</v>
      </c>
      <c r="D4159" s="38" t="s">
        <v>8190</v>
      </c>
      <c r="E4159" s="38"/>
      <c r="F4159" s="38" t="s">
        <v>8191</v>
      </c>
      <c r="G4159" s="35"/>
      <c r="H4159" s="38"/>
      <c r="I4159" s="44">
        <v>5.04</v>
      </c>
      <c r="J4159" s="16" t="s">
        <v>130</v>
      </c>
      <c r="N4159" s="136" t="s">
        <v>254</v>
      </c>
      <c r="O4159" s="137">
        <v>442</v>
      </c>
    </row>
    <row r="4160" spans="1:15" ht="15" customHeight="1">
      <c r="A4160" s="15" t="str">
        <f t="shared" ref="A4160:A4223" si="80">IFERROR((VLOOKUP(J4160,N:O,2,0)),0)</f>
        <v>N</v>
      </c>
      <c r="B4160" s="35"/>
      <c r="C4160" s="38" t="s">
        <v>1386</v>
      </c>
      <c r="D4160" s="38" t="s">
        <v>8192</v>
      </c>
      <c r="E4160" s="38"/>
      <c r="F4160" s="38" t="s">
        <v>8193</v>
      </c>
      <c r="G4160" s="35"/>
      <c r="H4160" s="38"/>
      <c r="I4160" s="44">
        <v>3.36</v>
      </c>
      <c r="J4160" s="16" t="s">
        <v>130</v>
      </c>
      <c r="N4160" s="136" t="s">
        <v>255</v>
      </c>
      <c r="O4160" s="137">
        <v>443</v>
      </c>
    </row>
    <row r="4161" spans="1:15" ht="15" customHeight="1">
      <c r="A4161" s="15" t="str">
        <f t="shared" si="80"/>
        <v>N</v>
      </c>
      <c r="B4161" s="35"/>
      <c r="C4161" s="38" t="s">
        <v>1386</v>
      </c>
      <c r="D4161" s="38" t="s">
        <v>8194</v>
      </c>
      <c r="E4161" s="38"/>
      <c r="F4161" s="38" t="s">
        <v>8195</v>
      </c>
      <c r="G4161" s="35"/>
      <c r="H4161" s="38"/>
      <c r="I4161" s="44">
        <v>1.72</v>
      </c>
      <c r="J4161" s="16" t="s">
        <v>130</v>
      </c>
      <c r="N4161" s="136" t="s">
        <v>211</v>
      </c>
      <c r="O4161" s="137">
        <v>444</v>
      </c>
    </row>
    <row r="4162" spans="1:15" ht="15" customHeight="1">
      <c r="A4162" s="15" t="str">
        <f t="shared" si="80"/>
        <v>N</v>
      </c>
      <c r="B4162" s="35"/>
      <c r="C4162" s="38" t="s">
        <v>1386</v>
      </c>
      <c r="D4162" s="38" t="s">
        <v>8196</v>
      </c>
      <c r="E4162" s="38"/>
      <c r="F4162" s="38" t="s">
        <v>8197</v>
      </c>
      <c r="G4162" s="35"/>
      <c r="H4162" s="38"/>
      <c r="I4162" s="44">
        <v>4.26</v>
      </c>
      <c r="J4162" s="16" t="s">
        <v>130</v>
      </c>
      <c r="N4162" s="136" t="s">
        <v>256</v>
      </c>
      <c r="O4162" s="137">
        <v>445</v>
      </c>
    </row>
    <row r="4163" spans="1:15" ht="15" customHeight="1">
      <c r="A4163" s="15" t="str">
        <f t="shared" si="80"/>
        <v>N</v>
      </c>
      <c r="B4163" s="35"/>
      <c r="C4163" s="38" t="s">
        <v>1386</v>
      </c>
      <c r="D4163" s="38" t="s">
        <v>8198</v>
      </c>
      <c r="E4163" s="38"/>
      <c r="F4163" s="38" t="s">
        <v>8199</v>
      </c>
      <c r="G4163" s="35"/>
      <c r="H4163" s="38"/>
      <c r="I4163" s="44">
        <v>5.95</v>
      </c>
      <c r="J4163" s="16" t="s">
        <v>130</v>
      </c>
      <c r="N4163" s="136" t="s">
        <v>257</v>
      </c>
      <c r="O4163" s="137">
        <v>511</v>
      </c>
    </row>
    <row r="4164" spans="1:15" ht="15" customHeight="1">
      <c r="A4164" s="15" t="str">
        <f t="shared" si="80"/>
        <v>N</v>
      </c>
      <c r="B4164" s="35"/>
      <c r="C4164" s="38" t="s">
        <v>1386</v>
      </c>
      <c r="D4164" s="38" t="s">
        <v>8200</v>
      </c>
      <c r="E4164" s="38"/>
      <c r="F4164" s="38" t="s">
        <v>8201</v>
      </c>
      <c r="G4164" s="35"/>
      <c r="H4164" s="38"/>
      <c r="I4164" s="44">
        <v>0.54</v>
      </c>
      <c r="J4164" s="16" t="s">
        <v>130</v>
      </c>
      <c r="N4164" s="136" t="s">
        <v>258</v>
      </c>
      <c r="O4164" s="137">
        <v>512</v>
      </c>
    </row>
    <row r="4165" spans="1:15" ht="15" customHeight="1">
      <c r="A4165" s="15" t="str">
        <f t="shared" si="80"/>
        <v>N</v>
      </c>
      <c r="B4165" s="35"/>
      <c r="C4165" s="38" t="s">
        <v>1386</v>
      </c>
      <c r="D4165" s="38" t="s">
        <v>8202</v>
      </c>
      <c r="E4165" s="38"/>
      <c r="F4165" s="38" t="s">
        <v>8203</v>
      </c>
      <c r="G4165" s="35"/>
      <c r="H4165" s="38"/>
      <c r="I4165" s="44">
        <v>63.15</v>
      </c>
      <c r="J4165" s="16" t="s">
        <v>130</v>
      </c>
      <c r="N4165" s="136" t="s">
        <v>259</v>
      </c>
      <c r="O4165" s="137">
        <v>513</v>
      </c>
    </row>
    <row r="4166" spans="1:15" ht="15" customHeight="1">
      <c r="A4166" s="15" t="str">
        <f t="shared" si="80"/>
        <v>N</v>
      </c>
      <c r="B4166" s="35"/>
      <c r="C4166" s="38" t="s">
        <v>1386</v>
      </c>
      <c r="D4166" s="38" t="s">
        <v>8204</v>
      </c>
      <c r="E4166" s="38"/>
      <c r="F4166" s="38" t="s">
        <v>8205</v>
      </c>
      <c r="G4166" s="35"/>
      <c r="H4166" s="38"/>
      <c r="I4166" s="44">
        <v>47.44</v>
      </c>
      <c r="J4166" s="16" t="s">
        <v>130</v>
      </c>
      <c r="N4166" s="136" t="s">
        <v>260</v>
      </c>
      <c r="O4166" s="137">
        <v>514</v>
      </c>
    </row>
    <row r="4167" spans="1:15" ht="15" customHeight="1">
      <c r="A4167" s="15" t="str">
        <f t="shared" si="80"/>
        <v>N</v>
      </c>
      <c r="B4167" s="35"/>
      <c r="C4167" s="38" t="s">
        <v>1386</v>
      </c>
      <c r="D4167" s="38" t="s">
        <v>8206</v>
      </c>
      <c r="E4167" s="38"/>
      <c r="F4167" s="38" t="s">
        <v>8207</v>
      </c>
      <c r="G4167" s="35"/>
      <c r="H4167" s="38"/>
      <c r="I4167" s="44">
        <v>-1.97</v>
      </c>
      <c r="J4167" s="16" t="s">
        <v>130</v>
      </c>
      <c r="N4167" s="136" t="s">
        <v>261</v>
      </c>
      <c r="O4167" s="137">
        <v>515</v>
      </c>
    </row>
    <row r="4168" spans="1:15" ht="15" customHeight="1">
      <c r="A4168" s="15" t="str">
        <f t="shared" si="80"/>
        <v>N</v>
      </c>
      <c r="B4168" s="35"/>
      <c r="C4168" s="38" t="s">
        <v>1386</v>
      </c>
      <c r="D4168" s="38" t="s">
        <v>8208</v>
      </c>
      <c r="E4168" s="38"/>
      <c r="F4168" s="38" t="s">
        <v>8209</v>
      </c>
      <c r="G4168" s="35"/>
      <c r="H4168" s="38"/>
      <c r="I4168" s="44">
        <v>12.97</v>
      </c>
      <c r="J4168" s="16" t="s">
        <v>130</v>
      </c>
      <c r="N4168" s="136" t="s">
        <v>262</v>
      </c>
      <c r="O4168" s="137">
        <v>516</v>
      </c>
    </row>
    <row r="4169" spans="1:15" ht="15" customHeight="1">
      <c r="A4169" s="15" t="str">
        <f t="shared" si="80"/>
        <v>N</v>
      </c>
      <c r="B4169" s="35"/>
      <c r="C4169" s="38" t="s">
        <v>1386</v>
      </c>
      <c r="D4169" s="38" t="s">
        <v>8210</v>
      </c>
      <c r="E4169" s="38"/>
      <c r="F4169" s="38" t="s">
        <v>8211</v>
      </c>
      <c r="G4169" s="35"/>
      <c r="H4169" s="38"/>
      <c r="I4169" s="44">
        <v>-7.0000000000000007E-2</v>
      </c>
      <c r="J4169" s="16" t="s">
        <v>130</v>
      </c>
      <c r="N4169" s="136" t="s">
        <v>263</v>
      </c>
      <c r="O4169" s="137">
        <v>517</v>
      </c>
    </row>
    <row r="4170" spans="1:15" ht="15" customHeight="1">
      <c r="A4170" s="15" t="str">
        <f t="shared" si="80"/>
        <v>N</v>
      </c>
      <c r="B4170" s="35"/>
      <c r="C4170" s="38" t="s">
        <v>1386</v>
      </c>
      <c r="D4170" s="38" t="s">
        <v>8212</v>
      </c>
      <c r="E4170" s="38"/>
      <c r="F4170" s="38" t="s">
        <v>8213</v>
      </c>
      <c r="G4170" s="35"/>
      <c r="H4170" s="38"/>
      <c r="I4170" s="44">
        <v>3.41</v>
      </c>
      <c r="J4170" s="16" t="s">
        <v>130</v>
      </c>
      <c r="N4170" s="136" t="s">
        <v>264</v>
      </c>
      <c r="O4170" s="137">
        <v>518</v>
      </c>
    </row>
    <row r="4171" spans="1:15" ht="15" customHeight="1">
      <c r="A4171" s="15" t="str">
        <f t="shared" si="80"/>
        <v>N</v>
      </c>
      <c r="B4171" s="35"/>
      <c r="C4171" s="38" t="s">
        <v>1386</v>
      </c>
      <c r="D4171" s="38" t="s">
        <v>8214</v>
      </c>
      <c r="E4171" s="38"/>
      <c r="F4171" s="38" t="s">
        <v>8215</v>
      </c>
      <c r="G4171" s="35"/>
      <c r="H4171" s="38"/>
      <c r="I4171" s="44">
        <v>4</v>
      </c>
      <c r="J4171" s="16" t="s">
        <v>130</v>
      </c>
      <c r="N4171" s="136" t="s">
        <v>265</v>
      </c>
      <c r="O4171" s="137">
        <v>519</v>
      </c>
    </row>
    <row r="4172" spans="1:15" ht="15" customHeight="1">
      <c r="A4172" s="15" t="str">
        <f t="shared" si="80"/>
        <v>N</v>
      </c>
      <c r="B4172" s="35"/>
      <c r="C4172" s="38" t="s">
        <v>1386</v>
      </c>
      <c r="D4172" s="38" t="s">
        <v>8216</v>
      </c>
      <c r="E4172" s="38"/>
      <c r="F4172" s="38" t="s">
        <v>8217</v>
      </c>
      <c r="G4172" s="35"/>
      <c r="H4172" s="38"/>
      <c r="I4172" s="44">
        <v>4</v>
      </c>
      <c r="J4172" s="16" t="s">
        <v>130</v>
      </c>
      <c r="N4172" s="136" t="s">
        <v>266</v>
      </c>
      <c r="O4172" s="137">
        <v>520</v>
      </c>
    </row>
    <row r="4173" spans="1:15" ht="15" customHeight="1">
      <c r="A4173" s="15" t="str">
        <f t="shared" si="80"/>
        <v>N</v>
      </c>
      <c r="B4173" s="35"/>
      <c r="C4173" s="38" t="s">
        <v>1386</v>
      </c>
      <c r="D4173" s="38" t="s">
        <v>8218</v>
      </c>
      <c r="E4173" s="38"/>
      <c r="F4173" s="38" t="s">
        <v>8219</v>
      </c>
      <c r="G4173" s="35"/>
      <c r="H4173" s="38"/>
      <c r="I4173" s="44">
        <v>1.78</v>
      </c>
      <c r="J4173" s="16" t="s">
        <v>130</v>
      </c>
      <c r="N4173" s="136" t="s">
        <v>267</v>
      </c>
      <c r="O4173" s="137">
        <v>521</v>
      </c>
    </row>
    <row r="4174" spans="1:15" ht="15" customHeight="1">
      <c r="A4174" s="15" t="str">
        <f t="shared" si="80"/>
        <v>N</v>
      </c>
      <c r="B4174" s="35"/>
      <c r="C4174" s="38" t="s">
        <v>1386</v>
      </c>
      <c r="D4174" s="38" t="s">
        <v>8220</v>
      </c>
      <c r="E4174" s="38"/>
      <c r="F4174" s="38" t="s">
        <v>8221</v>
      </c>
      <c r="G4174" s="35"/>
      <c r="H4174" s="38"/>
      <c r="I4174" s="44">
        <v>6.45</v>
      </c>
      <c r="J4174" s="16" t="s">
        <v>130</v>
      </c>
      <c r="N4174" s="136" t="s">
        <v>268</v>
      </c>
      <c r="O4174" s="137">
        <v>522</v>
      </c>
    </row>
    <row r="4175" spans="1:15" ht="15" customHeight="1">
      <c r="A4175" s="15" t="str">
        <f t="shared" si="80"/>
        <v>N</v>
      </c>
      <c r="B4175" s="35"/>
      <c r="C4175" s="38" t="s">
        <v>1386</v>
      </c>
      <c r="D4175" s="38" t="s">
        <v>8222</v>
      </c>
      <c r="E4175" s="38"/>
      <c r="F4175" s="38" t="s">
        <v>8223</v>
      </c>
      <c r="G4175" s="35"/>
      <c r="H4175" s="38"/>
      <c r="I4175" s="44">
        <v>7.28</v>
      </c>
      <c r="J4175" s="16" t="s">
        <v>130</v>
      </c>
      <c r="N4175" s="136" t="s">
        <v>269</v>
      </c>
      <c r="O4175" s="137">
        <v>523</v>
      </c>
    </row>
    <row r="4176" spans="1:15" ht="15" customHeight="1">
      <c r="A4176" s="15" t="str">
        <f t="shared" si="80"/>
        <v>N</v>
      </c>
      <c r="B4176" s="35"/>
      <c r="C4176" s="38" t="s">
        <v>1386</v>
      </c>
      <c r="D4176" s="38" t="s">
        <v>6657</v>
      </c>
      <c r="E4176" s="38"/>
      <c r="F4176" s="38" t="s">
        <v>6658</v>
      </c>
      <c r="G4176" s="35"/>
      <c r="H4176" s="38"/>
      <c r="I4176" s="44">
        <v>6.63</v>
      </c>
      <c r="J4176" s="16" t="s">
        <v>130</v>
      </c>
      <c r="N4176" s="136" t="s">
        <v>270</v>
      </c>
      <c r="O4176" s="137">
        <v>524</v>
      </c>
    </row>
    <row r="4177" spans="1:15" ht="15" customHeight="1">
      <c r="A4177" s="15" t="str">
        <f t="shared" si="80"/>
        <v>N</v>
      </c>
      <c r="B4177" s="35"/>
      <c r="C4177" s="38" t="s">
        <v>1386</v>
      </c>
      <c r="D4177" s="38" t="s">
        <v>8224</v>
      </c>
      <c r="E4177" s="38"/>
      <c r="F4177" s="38" t="s">
        <v>8225</v>
      </c>
      <c r="G4177" s="35"/>
      <c r="H4177" s="38"/>
      <c r="I4177" s="44">
        <v>15.24</v>
      </c>
      <c r="J4177" s="16" t="s">
        <v>130</v>
      </c>
      <c r="N4177" s="136" t="s">
        <v>271</v>
      </c>
      <c r="O4177" s="137">
        <v>525</v>
      </c>
    </row>
    <row r="4178" spans="1:15" ht="15" customHeight="1">
      <c r="A4178" s="15" t="str">
        <f t="shared" si="80"/>
        <v>N</v>
      </c>
      <c r="B4178" s="35"/>
      <c r="C4178" s="38" t="s">
        <v>1386</v>
      </c>
      <c r="D4178" s="38" t="s">
        <v>8226</v>
      </c>
      <c r="E4178" s="38"/>
      <c r="F4178" s="38" t="s">
        <v>8227</v>
      </c>
      <c r="G4178" s="35"/>
      <c r="H4178" s="38"/>
      <c r="I4178" s="44">
        <v>3.29</v>
      </c>
      <c r="J4178" s="16" t="s">
        <v>130</v>
      </c>
      <c r="N4178" s="136" t="s">
        <v>272</v>
      </c>
      <c r="O4178" s="137">
        <v>526</v>
      </c>
    </row>
    <row r="4179" spans="1:15" ht="15" customHeight="1">
      <c r="A4179" s="15" t="str">
        <f t="shared" si="80"/>
        <v>N</v>
      </c>
      <c r="B4179" s="35"/>
      <c r="C4179" s="38" t="s">
        <v>1386</v>
      </c>
      <c r="D4179" s="38" t="s">
        <v>11038</v>
      </c>
      <c r="E4179" s="38"/>
      <c r="F4179" s="38" t="s">
        <v>11039</v>
      </c>
      <c r="G4179" s="35"/>
      <c r="H4179" s="38"/>
      <c r="I4179" s="44">
        <v>3.82</v>
      </c>
      <c r="J4179" s="16" t="s">
        <v>130</v>
      </c>
      <c r="N4179" s="136" t="s">
        <v>273</v>
      </c>
      <c r="O4179" s="137">
        <v>527</v>
      </c>
    </row>
    <row r="4180" spans="1:15" ht="15" customHeight="1">
      <c r="A4180" s="15" t="str">
        <f t="shared" si="80"/>
        <v>N</v>
      </c>
      <c r="B4180" s="35"/>
      <c r="C4180" s="38" t="s">
        <v>1386</v>
      </c>
      <c r="D4180" s="38" t="s">
        <v>8228</v>
      </c>
      <c r="E4180" s="38"/>
      <c r="F4180" s="38" t="s">
        <v>8229</v>
      </c>
      <c r="G4180" s="35"/>
      <c r="H4180" s="38"/>
      <c r="I4180" s="44">
        <v>6.12</v>
      </c>
      <c r="J4180" s="16" t="s">
        <v>130</v>
      </c>
      <c r="N4180" s="136" t="s">
        <v>274</v>
      </c>
      <c r="O4180" s="137">
        <v>528</v>
      </c>
    </row>
    <row r="4181" spans="1:15" ht="15" customHeight="1">
      <c r="A4181" s="15" t="str">
        <f t="shared" si="80"/>
        <v>N</v>
      </c>
      <c r="B4181" s="35"/>
      <c r="C4181" s="38" t="s">
        <v>1386</v>
      </c>
      <c r="D4181" s="38" t="s">
        <v>8230</v>
      </c>
      <c r="E4181" s="38"/>
      <c r="F4181" s="38" t="s">
        <v>8231</v>
      </c>
      <c r="G4181" s="35"/>
      <c r="H4181" s="38"/>
      <c r="I4181" s="44">
        <v>7.73</v>
      </c>
      <c r="J4181" s="16" t="s">
        <v>130</v>
      </c>
      <c r="N4181" s="136" t="s">
        <v>275</v>
      </c>
      <c r="O4181" s="137">
        <v>529</v>
      </c>
    </row>
    <row r="4182" spans="1:15" ht="15" customHeight="1">
      <c r="A4182" s="15" t="str">
        <f t="shared" si="80"/>
        <v>N</v>
      </c>
      <c r="B4182" s="35"/>
      <c r="C4182" s="38" t="s">
        <v>1386</v>
      </c>
      <c r="D4182" s="38" t="s">
        <v>8232</v>
      </c>
      <c r="E4182" s="38"/>
      <c r="F4182" s="38" t="s">
        <v>8233</v>
      </c>
      <c r="G4182" s="35"/>
      <c r="H4182" s="38"/>
      <c r="I4182" s="44">
        <v>1.68</v>
      </c>
      <c r="J4182" s="16" t="s">
        <v>130</v>
      </c>
      <c r="N4182" s="136" t="s">
        <v>276</v>
      </c>
      <c r="O4182" s="137">
        <v>530</v>
      </c>
    </row>
    <row r="4183" spans="1:15" ht="15" customHeight="1">
      <c r="A4183" s="15" t="str">
        <f t="shared" si="80"/>
        <v>N</v>
      </c>
      <c r="B4183" s="35"/>
      <c r="C4183" s="38" t="s">
        <v>1386</v>
      </c>
      <c r="D4183" s="38" t="s">
        <v>8234</v>
      </c>
      <c r="E4183" s="38"/>
      <c r="F4183" s="38" t="s">
        <v>8235</v>
      </c>
      <c r="G4183" s="35"/>
      <c r="H4183" s="38"/>
      <c r="I4183" s="44">
        <v>5.16</v>
      </c>
      <c r="J4183" s="16" t="s">
        <v>130</v>
      </c>
      <c r="N4183" s="138" t="s">
        <v>589</v>
      </c>
      <c r="O4183" s="139">
        <v>531</v>
      </c>
    </row>
    <row r="4184" spans="1:15" ht="15" customHeight="1">
      <c r="A4184" s="15" t="str">
        <f t="shared" si="80"/>
        <v>N</v>
      </c>
      <c r="B4184" s="35"/>
      <c r="C4184" s="38" t="s">
        <v>1386</v>
      </c>
      <c r="D4184" s="38" t="s">
        <v>8236</v>
      </c>
      <c r="E4184" s="38"/>
      <c r="F4184" s="38" t="s">
        <v>8237</v>
      </c>
      <c r="G4184" s="35"/>
      <c r="H4184" s="38"/>
      <c r="I4184" s="44">
        <v>11.97</v>
      </c>
      <c r="J4184" s="16" t="s">
        <v>130</v>
      </c>
      <c r="N4184" s="140" t="s">
        <v>277</v>
      </c>
      <c r="O4184" s="137">
        <v>532</v>
      </c>
    </row>
    <row r="4185" spans="1:15" ht="15" customHeight="1">
      <c r="A4185" s="15" t="str">
        <f t="shared" si="80"/>
        <v>N</v>
      </c>
      <c r="B4185" s="35"/>
      <c r="C4185" s="38" t="s">
        <v>1386</v>
      </c>
      <c r="D4185" s="38" t="s">
        <v>8238</v>
      </c>
      <c r="E4185" s="38"/>
      <c r="F4185" s="38" t="s">
        <v>8239</v>
      </c>
      <c r="G4185" s="35"/>
      <c r="H4185" s="38"/>
      <c r="I4185" s="44">
        <v>5.04</v>
      </c>
      <c r="J4185" s="16" t="s">
        <v>130</v>
      </c>
      <c r="N4185" s="136" t="s">
        <v>278</v>
      </c>
      <c r="O4185" s="137">
        <v>533</v>
      </c>
    </row>
    <row r="4186" spans="1:15" ht="15" customHeight="1">
      <c r="A4186" s="15" t="str">
        <f t="shared" si="80"/>
        <v>N</v>
      </c>
      <c r="B4186" s="35"/>
      <c r="C4186" s="38" t="s">
        <v>1386</v>
      </c>
      <c r="D4186" s="38" t="s">
        <v>8240</v>
      </c>
      <c r="E4186" s="38"/>
      <c r="F4186" s="38" t="s">
        <v>8241</v>
      </c>
      <c r="G4186" s="35"/>
      <c r="H4186" s="38"/>
      <c r="I4186" s="44">
        <v>24.75</v>
      </c>
      <c r="J4186" s="16" t="s">
        <v>130</v>
      </c>
      <c r="N4186" s="136" t="s">
        <v>279</v>
      </c>
      <c r="O4186" s="137">
        <v>534</v>
      </c>
    </row>
    <row r="4187" spans="1:15" ht="15" customHeight="1">
      <c r="A4187" s="15" t="str">
        <f t="shared" si="80"/>
        <v>N</v>
      </c>
      <c r="B4187" s="35"/>
      <c r="C4187" s="38" t="s">
        <v>1386</v>
      </c>
      <c r="D4187" s="38" t="s">
        <v>8242</v>
      </c>
      <c r="E4187" s="38"/>
      <c r="F4187" s="38" t="s">
        <v>8243</v>
      </c>
      <c r="G4187" s="35"/>
      <c r="H4187" s="38"/>
      <c r="I4187" s="44">
        <v>9.24</v>
      </c>
      <c r="J4187" s="16" t="s">
        <v>130</v>
      </c>
      <c r="N4187" s="136" t="s">
        <v>280</v>
      </c>
      <c r="O4187" s="137">
        <v>535</v>
      </c>
    </row>
    <row r="4188" spans="1:15" ht="15" customHeight="1">
      <c r="A4188" s="15" t="str">
        <f t="shared" si="80"/>
        <v>N</v>
      </c>
      <c r="B4188" s="35"/>
      <c r="C4188" s="38" t="s">
        <v>1386</v>
      </c>
      <c r="D4188" s="38" t="s">
        <v>8244</v>
      </c>
      <c r="E4188" s="38"/>
      <c r="F4188" s="38" t="s">
        <v>8245</v>
      </c>
      <c r="G4188" s="35"/>
      <c r="H4188" s="38"/>
      <c r="I4188" s="44">
        <v>5.33</v>
      </c>
      <c r="J4188" s="16" t="s">
        <v>130</v>
      </c>
      <c r="N4188" s="136" t="s">
        <v>281</v>
      </c>
      <c r="O4188" s="137">
        <v>536</v>
      </c>
    </row>
    <row r="4189" spans="1:15" ht="15" customHeight="1">
      <c r="A4189" s="15" t="str">
        <f t="shared" si="80"/>
        <v>N</v>
      </c>
      <c r="B4189" s="35"/>
      <c r="C4189" s="38" t="s">
        <v>1386</v>
      </c>
      <c r="D4189" s="38" t="s">
        <v>8246</v>
      </c>
      <c r="E4189" s="38"/>
      <c r="F4189" s="38" t="s">
        <v>8247</v>
      </c>
      <c r="G4189" s="35"/>
      <c r="H4189" s="38"/>
      <c r="I4189" s="44">
        <v>-3.75</v>
      </c>
      <c r="J4189" s="16" t="s">
        <v>130</v>
      </c>
      <c r="N4189" s="140" t="s">
        <v>282</v>
      </c>
      <c r="O4189" s="137">
        <v>537</v>
      </c>
    </row>
    <row r="4190" spans="1:15" ht="15" customHeight="1">
      <c r="A4190" s="15" t="str">
        <f t="shared" si="80"/>
        <v>N</v>
      </c>
      <c r="B4190" s="35"/>
      <c r="C4190" s="38" t="s">
        <v>1386</v>
      </c>
      <c r="D4190" s="38" t="s">
        <v>8248</v>
      </c>
      <c r="E4190" s="38"/>
      <c r="F4190" s="38" t="s">
        <v>8249</v>
      </c>
      <c r="G4190" s="35"/>
      <c r="H4190" s="38"/>
      <c r="I4190" s="44">
        <v>16.68</v>
      </c>
      <c r="J4190" s="16" t="s">
        <v>130</v>
      </c>
      <c r="N4190" s="140" t="s">
        <v>283</v>
      </c>
      <c r="O4190" s="137">
        <v>538</v>
      </c>
    </row>
    <row r="4191" spans="1:15" ht="15" customHeight="1">
      <c r="A4191" s="15" t="str">
        <f t="shared" si="80"/>
        <v>N</v>
      </c>
      <c r="B4191" s="35"/>
      <c r="C4191" s="38" t="s">
        <v>1386</v>
      </c>
      <c r="D4191" s="38" t="s">
        <v>8250</v>
      </c>
      <c r="E4191" s="38"/>
      <c r="F4191" s="38" t="s">
        <v>8251</v>
      </c>
      <c r="G4191" s="35"/>
      <c r="H4191" s="38"/>
      <c r="I4191" s="44">
        <v>7.46</v>
      </c>
      <c r="J4191" s="16" t="s">
        <v>130</v>
      </c>
      <c r="N4191" s="136" t="s">
        <v>284</v>
      </c>
      <c r="O4191" s="137">
        <v>539</v>
      </c>
    </row>
    <row r="4192" spans="1:15" ht="15" customHeight="1">
      <c r="A4192" s="15" t="str">
        <f t="shared" si="80"/>
        <v>N</v>
      </c>
      <c r="B4192" s="35"/>
      <c r="C4192" s="38" t="s">
        <v>1386</v>
      </c>
      <c r="D4192" s="38" t="s">
        <v>8252</v>
      </c>
      <c r="E4192" s="38"/>
      <c r="F4192" s="38" t="s">
        <v>8253</v>
      </c>
      <c r="G4192" s="35"/>
      <c r="H4192" s="38"/>
      <c r="I4192" s="44">
        <v>114.39</v>
      </c>
      <c r="J4192" s="16" t="s">
        <v>130</v>
      </c>
      <c r="N4192" s="136" t="s">
        <v>285</v>
      </c>
      <c r="O4192" s="137">
        <v>540</v>
      </c>
    </row>
    <row r="4193" spans="1:15" ht="15" customHeight="1">
      <c r="A4193" s="15" t="str">
        <f t="shared" si="80"/>
        <v>N</v>
      </c>
      <c r="B4193" s="35"/>
      <c r="C4193" s="38" t="s">
        <v>1386</v>
      </c>
      <c r="D4193" s="38" t="s">
        <v>8254</v>
      </c>
      <c r="E4193" s="38"/>
      <c r="F4193" s="38" t="s">
        <v>8255</v>
      </c>
      <c r="G4193" s="35"/>
      <c r="H4193" s="38"/>
      <c r="I4193" s="44">
        <v>7.26</v>
      </c>
      <c r="J4193" s="16" t="s">
        <v>130</v>
      </c>
      <c r="N4193" s="136" t="s">
        <v>286</v>
      </c>
      <c r="O4193" s="137">
        <v>541</v>
      </c>
    </row>
    <row r="4194" spans="1:15" ht="15" customHeight="1">
      <c r="A4194" s="15" t="str">
        <f t="shared" si="80"/>
        <v>N</v>
      </c>
      <c r="B4194" s="35"/>
      <c r="C4194" s="38" t="s">
        <v>1386</v>
      </c>
      <c r="D4194" s="38" t="s">
        <v>8256</v>
      </c>
      <c r="E4194" s="38"/>
      <c r="F4194" s="38" t="s">
        <v>8257</v>
      </c>
      <c r="G4194" s="35"/>
      <c r="H4194" s="38"/>
      <c r="I4194" s="44">
        <v>56</v>
      </c>
      <c r="J4194" s="16" t="s">
        <v>130</v>
      </c>
      <c r="N4194" s="136" t="s">
        <v>287</v>
      </c>
      <c r="O4194" s="137">
        <v>542</v>
      </c>
    </row>
    <row r="4195" spans="1:15" ht="15" customHeight="1">
      <c r="A4195" s="15" t="str">
        <f t="shared" si="80"/>
        <v>N</v>
      </c>
      <c r="B4195" s="35"/>
      <c r="C4195" s="38" t="s">
        <v>1386</v>
      </c>
      <c r="D4195" s="38" t="s">
        <v>11040</v>
      </c>
      <c r="E4195" s="38"/>
      <c r="F4195" s="38" t="s">
        <v>11041</v>
      </c>
      <c r="G4195" s="35"/>
      <c r="H4195" s="38"/>
      <c r="I4195" s="44">
        <v>2.11</v>
      </c>
      <c r="J4195" s="16" t="s">
        <v>130</v>
      </c>
      <c r="N4195" s="141" t="s">
        <v>288</v>
      </c>
      <c r="O4195" s="142">
        <v>543</v>
      </c>
    </row>
    <row r="4196" spans="1:15" ht="15" customHeight="1">
      <c r="A4196" s="15" t="str">
        <f t="shared" si="80"/>
        <v>N</v>
      </c>
      <c r="B4196" s="35"/>
      <c r="C4196" s="38" t="s">
        <v>1386</v>
      </c>
      <c r="D4196" s="38" t="s">
        <v>8258</v>
      </c>
      <c r="E4196" s="38"/>
      <c r="F4196" s="38" t="s">
        <v>8259</v>
      </c>
      <c r="G4196" s="35"/>
      <c r="H4196" s="38"/>
      <c r="I4196" s="44">
        <v>8.4</v>
      </c>
      <c r="J4196" s="16" t="s">
        <v>130</v>
      </c>
      <c r="N4196" s="136" t="s">
        <v>289</v>
      </c>
      <c r="O4196" s="137">
        <v>544</v>
      </c>
    </row>
    <row r="4197" spans="1:15" ht="15" customHeight="1">
      <c r="A4197" s="15" t="str">
        <f t="shared" si="80"/>
        <v>N</v>
      </c>
      <c r="B4197" s="35"/>
      <c r="C4197" s="38" t="s">
        <v>1386</v>
      </c>
      <c r="D4197" s="38" t="s">
        <v>8260</v>
      </c>
      <c r="E4197" s="38"/>
      <c r="F4197" s="38" t="s">
        <v>8261</v>
      </c>
      <c r="G4197" s="35"/>
      <c r="H4197" s="38"/>
      <c r="I4197" s="44">
        <v>7.9</v>
      </c>
      <c r="J4197" s="16" t="s">
        <v>130</v>
      </c>
      <c r="N4197" s="136" t="s">
        <v>290</v>
      </c>
      <c r="O4197" s="137">
        <v>545</v>
      </c>
    </row>
    <row r="4198" spans="1:15" ht="15" customHeight="1">
      <c r="A4198" s="15" t="str">
        <f t="shared" si="80"/>
        <v>N</v>
      </c>
      <c r="B4198" s="35"/>
      <c r="C4198" s="38" t="s">
        <v>1386</v>
      </c>
      <c r="D4198" s="38" t="s">
        <v>11042</v>
      </c>
      <c r="E4198" s="38"/>
      <c r="F4198" s="38" t="s">
        <v>11043</v>
      </c>
      <c r="G4198" s="35"/>
      <c r="H4198" s="38"/>
      <c r="I4198" s="44">
        <v>16.25</v>
      </c>
      <c r="J4198" s="16" t="s">
        <v>130</v>
      </c>
      <c r="N4198" s="136" t="s">
        <v>291</v>
      </c>
      <c r="O4198" s="137">
        <v>546</v>
      </c>
    </row>
    <row r="4199" spans="1:15" ht="15" customHeight="1">
      <c r="A4199" s="15" t="str">
        <f t="shared" si="80"/>
        <v>N</v>
      </c>
      <c r="B4199" s="35"/>
      <c r="C4199" s="38" t="s">
        <v>1386</v>
      </c>
      <c r="D4199" s="38" t="s">
        <v>11044</v>
      </c>
      <c r="E4199" s="38"/>
      <c r="F4199" s="38" t="s">
        <v>11045</v>
      </c>
      <c r="G4199" s="35"/>
      <c r="H4199" s="38"/>
      <c r="I4199" s="44">
        <v>5.93</v>
      </c>
      <c r="J4199" s="16" t="s">
        <v>130</v>
      </c>
      <c r="N4199" s="136" t="s">
        <v>292</v>
      </c>
      <c r="O4199" s="137">
        <v>547</v>
      </c>
    </row>
    <row r="4200" spans="1:15" ht="15" customHeight="1">
      <c r="A4200" s="15" t="str">
        <f t="shared" si="80"/>
        <v>N</v>
      </c>
      <c r="B4200" s="35"/>
      <c r="C4200" s="38" t="s">
        <v>1386</v>
      </c>
      <c r="D4200" s="38" t="s">
        <v>8262</v>
      </c>
      <c r="E4200" s="38"/>
      <c r="F4200" s="38" t="s">
        <v>8263</v>
      </c>
      <c r="G4200" s="35"/>
      <c r="H4200" s="38"/>
      <c r="I4200" s="44">
        <v>-1.53</v>
      </c>
      <c r="J4200" s="16" t="s">
        <v>130</v>
      </c>
      <c r="N4200" s="136" t="s">
        <v>293</v>
      </c>
      <c r="O4200" s="137">
        <v>548</v>
      </c>
    </row>
    <row r="4201" spans="1:15" ht="15" customHeight="1">
      <c r="A4201" s="15" t="str">
        <f t="shared" si="80"/>
        <v>N</v>
      </c>
      <c r="B4201" s="35"/>
      <c r="C4201" s="38" t="s">
        <v>1386</v>
      </c>
      <c r="D4201" s="38" t="s">
        <v>8264</v>
      </c>
      <c r="E4201" s="38"/>
      <c r="F4201" s="38" t="s">
        <v>8265</v>
      </c>
      <c r="G4201" s="35"/>
      <c r="H4201" s="38"/>
      <c r="I4201" s="44">
        <v>50.28</v>
      </c>
      <c r="J4201" s="16" t="s">
        <v>130</v>
      </c>
      <c r="N4201" s="136" t="s">
        <v>294</v>
      </c>
      <c r="O4201" s="137">
        <v>549</v>
      </c>
    </row>
    <row r="4202" spans="1:15" ht="15" customHeight="1">
      <c r="A4202" s="15" t="str">
        <f t="shared" si="80"/>
        <v>N</v>
      </c>
      <c r="B4202" s="35"/>
      <c r="C4202" s="38" t="s">
        <v>1386</v>
      </c>
      <c r="D4202" s="38" t="s">
        <v>11046</v>
      </c>
      <c r="E4202" s="38"/>
      <c r="F4202" s="38" t="s">
        <v>11047</v>
      </c>
      <c r="G4202" s="35"/>
      <c r="H4202" s="38"/>
      <c r="I4202" s="44">
        <v>9</v>
      </c>
      <c r="J4202" s="16" t="s">
        <v>130</v>
      </c>
      <c r="N4202" s="136" t="s">
        <v>295</v>
      </c>
      <c r="O4202" s="137">
        <v>553</v>
      </c>
    </row>
    <row r="4203" spans="1:15" ht="15" customHeight="1">
      <c r="A4203" s="15" t="str">
        <f t="shared" si="80"/>
        <v>N</v>
      </c>
      <c r="B4203" s="35"/>
      <c r="C4203" s="38" t="s">
        <v>1386</v>
      </c>
      <c r="D4203" s="38" t="s">
        <v>8266</v>
      </c>
      <c r="E4203" s="38"/>
      <c r="F4203" s="38" t="s">
        <v>8267</v>
      </c>
      <c r="G4203" s="35"/>
      <c r="H4203" s="38"/>
      <c r="I4203" s="44">
        <v>7.47</v>
      </c>
      <c r="J4203" s="16" t="s">
        <v>130</v>
      </c>
      <c r="N4203" s="136" t="s">
        <v>296</v>
      </c>
      <c r="O4203" s="137">
        <v>554</v>
      </c>
    </row>
    <row r="4204" spans="1:15" ht="15" customHeight="1">
      <c r="A4204" s="15" t="str">
        <f t="shared" si="80"/>
        <v>N</v>
      </c>
      <c r="B4204" s="35"/>
      <c r="C4204" s="38" t="s">
        <v>1386</v>
      </c>
      <c r="D4204" s="38" t="s">
        <v>8268</v>
      </c>
      <c r="E4204" s="38"/>
      <c r="F4204" s="38" t="s">
        <v>8269</v>
      </c>
      <c r="G4204" s="35"/>
      <c r="H4204" s="38"/>
      <c r="I4204" s="44">
        <v>1.68</v>
      </c>
      <c r="J4204" s="16" t="s">
        <v>130</v>
      </c>
      <c r="N4204" s="136" t="s">
        <v>297</v>
      </c>
      <c r="O4204" s="137">
        <v>555</v>
      </c>
    </row>
    <row r="4205" spans="1:15" ht="15" customHeight="1">
      <c r="A4205" s="15" t="str">
        <f t="shared" si="80"/>
        <v>N</v>
      </c>
      <c r="B4205" s="35"/>
      <c r="C4205" s="38" t="s">
        <v>1386</v>
      </c>
      <c r="D4205" s="38" t="s">
        <v>8270</v>
      </c>
      <c r="E4205" s="38"/>
      <c r="F4205" s="38" t="s">
        <v>8271</v>
      </c>
      <c r="G4205" s="35"/>
      <c r="H4205" s="38"/>
      <c r="I4205" s="44">
        <v>7.06</v>
      </c>
      <c r="J4205" s="16" t="s">
        <v>130</v>
      </c>
      <c r="N4205" s="136" t="s">
        <v>298</v>
      </c>
      <c r="O4205" s="137">
        <v>556</v>
      </c>
    </row>
    <row r="4206" spans="1:15" ht="15" customHeight="1">
      <c r="A4206" s="15" t="str">
        <f t="shared" si="80"/>
        <v>N</v>
      </c>
      <c r="B4206" s="35"/>
      <c r="C4206" s="38" t="s">
        <v>1386</v>
      </c>
      <c r="D4206" s="38" t="s">
        <v>8272</v>
      </c>
      <c r="E4206" s="38"/>
      <c r="F4206" s="38" t="s">
        <v>8273</v>
      </c>
      <c r="G4206" s="35"/>
      <c r="H4206" s="38"/>
      <c r="I4206" s="44">
        <v>1.68</v>
      </c>
      <c r="J4206" s="16" t="s">
        <v>130</v>
      </c>
      <c r="N4206" s="141" t="s">
        <v>299</v>
      </c>
      <c r="O4206" s="137">
        <v>557</v>
      </c>
    </row>
    <row r="4207" spans="1:15" ht="15" customHeight="1">
      <c r="A4207" s="15" t="str">
        <f t="shared" si="80"/>
        <v>N</v>
      </c>
      <c r="B4207" s="35"/>
      <c r="C4207" s="38" t="s">
        <v>1386</v>
      </c>
      <c r="D4207" s="38" t="s">
        <v>11048</v>
      </c>
      <c r="E4207" s="38"/>
      <c r="F4207" s="38" t="s">
        <v>11049</v>
      </c>
      <c r="G4207" s="35"/>
      <c r="H4207" s="38"/>
      <c r="I4207" s="44">
        <v>1.68</v>
      </c>
      <c r="J4207" s="16" t="s">
        <v>130</v>
      </c>
      <c r="N4207" s="141" t="s">
        <v>300</v>
      </c>
      <c r="O4207" s="137">
        <v>558</v>
      </c>
    </row>
    <row r="4208" spans="1:15" ht="15" customHeight="1">
      <c r="A4208" s="15" t="str">
        <f t="shared" si="80"/>
        <v>N</v>
      </c>
      <c r="B4208" s="35"/>
      <c r="C4208" s="38" t="s">
        <v>1386</v>
      </c>
      <c r="D4208" s="38" t="s">
        <v>8274</v>
      </c>
      <c r="E4208" s="38"/>
      <c r="F4208" s="38" t="s">
        <v>8275</v>
      </c>
      <c r="G4208" s="35"/>
      <c r="H4208" s="38"/>
      <c r="I4208" s="44">
        <v>21.23</v>
      </c>
      <c r="J4208" s="16" t="s">
        <v>130</v>
      </c>
      <c r="N4208" s="136" t="s">
        <v>301</v>
      </c>
      <c r="O4208" s="137">
        <v>559</v>
      </c>
    </row>
    <row r="4209" spans="1:15" ht="15" customHeight="1">
      <c r="A4209" s="15" t="str">
        <f t="shared" si="80"/>
        <v>N</v>
      </c>
      <c r="B4209" s="35"/>
      <c r="C4209" s="38" t="s">
        <v>1386</v>
      </c>
      <c r="D4209" s="38" t="s">
        <v>8276</v>
      </c>
      <c r="E4209" s="38"/>
      <c r="F4209" s="38" t="s">
        <v>8277</v>
      </c>
      <c r="G4209" s="35"/>
      <c r="H4209" s="38"/>
      <c r="I4209" s="44">
        <v>17.93</v>
      </c>
      <c r="J4209" s="16" t="s">
        <v>130</v>
      </c>
      <c r="N4209" s="136" t="s">
        <v>302</v>
      </c>
      <c r="O4209" s="137">
        <v>560</v>
      </c>
    </row>
    <row r="4210" spans="1:15" ht="15" customHeight="1">
      <c r="A4210" s="15" t="str">
        <f t="shared" si="80"/>
        <v>N</v>
      </c>
      <c r="B4210" s="35"/>
      <c r="C4210" s="38" t="s">
        <v>1386</v>
      </c>
      <c r="D4210" s="38" t="s">
        <v>8278</v>
      </c>
      <c r="E4210" s="38"/>
      <c r="F4210" s="38" t="s">
        <v>8279</v>
      </c>
      <c r="G4210" s="35"/>
      <c r="H4210" s="38"/>
      <c r="I4210" s="44">
        <v>5.04</v>
      </c>
      <c r="J4210" s="16" t="s">
        <v>130</v>
      </c>
      <c r="N4210" s="136" t="s">
        <v>303</v>
      </c>
      <c r="O4210" s="137">
        <v>561</v>
      </c>
    </row>
    <row r="4211" spans="1:15" ht="15" customHeight="1">
      <c r="A4211" s="15" t="str">
        <f t="shared" si="80"/>
        <v>N</v>
      </c>
      <c r="B4211" s="35"/>
      <c r="C4211" s="38" t="s">
        <v>1386</v>
      </c>
      <c r="D4211" s="38" t="s">
        <v>8280</v>
      </c>
      <c r="E4211" s="38"/>
      <c r="F4211" s="38" t="s">
        <v>8281</v>
      </c>
      <c r="G4211" s="35"/>
      <c r="H4211" s="38"/>
      <c r="I4211" s="44">
        <v>2.82</v>
      </c>
      <c r="J4211" s="16" t="s">
        <v>130</v>
      </c>
      <c r="N4211" s="136" t="s">
        <v>304</v>
      </c>
      <c r="O4211" s="137">
        <v>562</v>
      </c>
    </row>
    <row r="4212" spans="1:15" ht="15" customHeight="1">
      <c r="A4212" s="15" t="str">
        <f t="shared" si="80"/>
        <v>N</v>
      </c>
      <c r="B4212" s="35"/>
      <c r="C4212" s="38" t="s">
        <v>1386</v>
      </c>
      <c r="D4212" s="38" t="s">
        <v>8282</v>
      </c>
      <c r="E4212" s="38"/>
      <c r="F4212" s="38" t="s">
        <v>8283</v>
      </c>
      <c r="G4212" s="35"/>
      <c r="H4212" s="38"/>
      <c r="I4212" s="44">
        <v>27.62</v>
      </c>
      <c r="J4212" s="16" t="s">
        <v>130</v>
      </c>
      <c r="N4212" s="140" t="s">
        <v>305</v>
      </c>
      <c r="O4212" s="137">
        <v>563</v>
      </c>
    </row>
    <row r="4213" spans="1:15" ht="15" customHeight="1">
      <c r="A4213" s="15" t="str">
        <f t="shared" si="80"/>
        <v>N</v>
      </c>
      <c r="B4213" s="35"/>
      <c r="C4213" s="38" t="s">
        <v>1386</v>
      </c>
      <c r="D4213" s="38" t="s">
        <v>8284</v>
      </c>
      <c r="E4213" s="38"/>
      <c r="F4213" s="38" t="s">
        <v>8285</v>
      </c>
      <c r="G4213" s="35"/>
      <c r="H4213" s="38"/>
      <c r="I4213" s="44">
        <v>1.64</v>
      </c>
      <c r="J4213" s="16" t="s">
        <v>130</v>
      </c>
      <c r="N4213" s="140" t="s">
        <v>306</v>
      </c>
      <c r="O4213" s="137">
        <v>564</v>
      </c>
    </row>
    <row r="4214" spans="1:15" ht="15" customHeight="1">
      <c r="A4214" s="15" t="str">
        <f t="shared" si="80"/>
        <v>N</v>
      </c>
      <c r="B4214" s="35"/>
      <c r="C4214" s="38" t="s">
        <v>1386</v>
      </c>
      <c r="D4214" s="38" t="s">
        <v>8286</v>
      </c>
      <c r="E4214" s="38"/>
      <c r="F4214" s="38" t="s">
        <v>8287</v>
      </c>
      <c r="G4214" s="35"/>
      <c r="H4214" s="38"/>
      <c r="I4214" s="44">
        <v>3.55</v>
      </c>
      <c r="J4214" s="16" t="s">
        <v>130</v>
      </c>
      <c r="N4214" s="140" t="s">
        <v>307</v>
      </c>
      <c r="O4214" s="137">
        <v>565</v>
      </c>
    </row>
    <row r="4215" spans="1:15" ht="15" customHeight="1">
      <c r="A4215" s="15" t="str">
        <f t="shared" si="80"/>
        <v>N</v>
      </c>
      <c r="B4215" s="35"/>
      <c r="C4215" s="38" t="s">
        <v>1386</v>
      </c>
      <c r="D4215" s="38" t="s">
        <v>8288</v>
      </c>
      <c r="E4215" s="38"/>
      <c r="F4215" s="38" t="s">
        <v>8289</v>
      </c>
      <c r="G4215" s="35"/>
      <c r="H4215" s="38"/>
      <c r="I4215" s="44">
        <v>74.569999999999993</v>
      </c>
      <c r="J4215" s="16" t="s">
        <v>130</v>
      </c>
      <c r="N4215" s="140" t="s">
        <v>308</v>
      </c>
      <c r="O4215" s="137">
        <v>566</v>
      </c>
    </row>
    <row r="4216" spans="1:15" ht="15" customHeight="1">
      <c r="A4216" s="15" t="str">
        <f t="shared" si="80"/>
        <v>N</v>
      </c>
      <c r="B4216" s="35"/>
      <c r="C4216" s="38" t="s">
        <v>1386</v>
      </c>
      <c r="D4216" s="38" t="s">
        <v>8290</v>
      </c>
      <c r="E4216" s="38"/>
      <c r="F4216" s="38" t="s">
        <v>8291</v>
      </c>
      <c r="G4216" s="35"/>
      <c r="H4216" s="38"/>
      <c r="I4216" s="44">
        <v>5.04</v>
      </c>
      <c r="J4216" s="16" t="s">
        <v>130</v>
      </c>
      <c r="N4216" s="136" t="s">
        <v>309</v>
      </c>
      <c r="O4216" s="137">
        <v>567</v>
      </c>
    </row>
    <row r="4217" spans="1:15" ht="15" customHeight="1">
      <c r="A4217" s="15" t="str">
        <f t="shared" si="80"/>
        <v>N</v>
      </c>
      <c r="B4217" s="35"/>
      <c r="C4217" s="38" t="s">
        <v>1386</v>
      </c>
      <c r="D4217" s="38" t="s">
        <v>8292</v>
      </c>
      <c r="E4217" s="38"/>
      <c r="F4217" s="38" t="s">
        <v>8293</v>
      </c>
      <c r="G4217" s="35"/>
      <c r="H4217" s="38"/>
      <c r="I4217" s="44">
        <v>78.27</v>
      </c>
      <c r="J4217" s="16" t="s">
        <v>130</v>
      </c>
      <c r="N4217" s="140" t="s">
        <v>310</v>
      </c>
      <c r="O4217" s="137">
        <v>568</v>
      </c>
    </row>
    <row r="4218" spans="1:15" ht="15" customHeight="1">
      <c r="A4218" s="15" t="str">
        <f t="shared" si="80"/>
        <v>N</v>
      </c>
      <c r="B4218" s="35"/>
      <c r="C4218" s="38" t="s">
        <v>1386</v>
      </c>
      <c r="D4218" s="38" t="s">
        <v>8294</v>
      </c>
      <c r="E4218" s="38"/>
      <c r="F4218" s="38" t="s">
        <v>8295</v>
      </c>
      <c r="G4218" s="35"/>
      <c r="H4218" s="38"/>
      <c r="I4218" s="44">
        <v>5.71</v>
      </c>
      <c r="J4218" s="16" t="s">
        <v>130</v>
      </c>
      <c r="N4218" s="136" t="s">
        <v>311</v>
      </c>
      <c r="O4218" s="137">
        <v>569</v>
      </c>
    </row>
    <row r="4219" spans="1:15" ht="15" customHeight="1">
      <c r="A4219" s="15" t="str">
        <f t="shared" si="80"/>
        <v>N</v>
      </c>
      <c r="B4219" s="35"/>
      <c r="C4219" s="38" t="s">
        <v>1386</v>
      </c>
      <c r="D4219" s="38" t="s">
        <v>8296</v>
      </c>
      <c r="E4219" s="38"/>
      <c r="F4219" s="38" t="s">
        <v>8297</v>
      </c>
      <c r="G4219" s="35"/>
      <c r="H4219" s="38"/>
      <c r="I4219" s="44">
        <v>1.68</v>
      </c>
      <c r="J4219" s="16" t="s">
        <v>130</v>
      </c>
      <c r="N4219" s="136" t="s">
        <v>312</v>
      </c>
      <c r="O4219" s="137">
        <v>570</v>
      </c>
    </row>
    <row r="4220" spans="1:15" ht="15" customHeight="1">
      <c r="A4220" s="15" t="str">
        <f t="shared" si="80"/>
        <v>N</v>
      </c>
      <c r="B4220" s="35"/>
      <c r="C4220" s="38" t="s">
        <v>1386</v>
      </c>
      <c r="D4220" s="38" t="s">
        <v>8298</v>
      </c>
      <c r="E4220" s="38"/>
      <c r="F4220" s="38" t="s">
        <v>8299</v>
      </c>
      <c r="G4220" s="35"/>
      <c r="H4220" s="38"/>
      <c r="I4220" s="44">
        <v>112.79</v>
      </c>
      <c r="J4220" s="16" t="s">
        <v>130</v>
      </c>
      <c r="N4220" s="136" t="s">
        <v>313</v>
      </c>
      <c r="O4220" s="137">
        <v>571</v>
      </c>
    </row>
    <row r="4221" spans="1:15" ht="15" customHeight="1">
      <c r="A4221" s="15" t="str">
        <f t="shared" si="80"/>
        <v>N</v>
      </c>
      <c r="B4221" s="35"/>
      <c r="C4221" s="38" t="s">
        <v>1386</v>
      </c>
      <c r="D4221" s="38" t="s">
        <v>11050</v>
      </c>
      <c r="E4221" s="38"/>
      <c r="F4221" s="38" t="s">
        <v>11051</v>
      </c>
      <c r="G4221" s="35"/>
      <c r="H4221" s="38"/>
      <c r="I4221" s="44">
        <v>-1.68</v>
      </c>
      <c r="J4221" s="16" t="s">
        <v>130</v>
      </c>
      <c r="N4221" s="136" t="s">
        <v>314</v>
      </c>
      <c r="O4221" s="137">
        <v>572</v>
      </c>
    </row>
    <row r="4222" spans="1:15" ht="15" customHeight="1">
      <c r="A4222" s="15" t="str">
        <f t="shared" si="80"/>
        <v>N</v>
      </c>
      <c r="B4222" s="35"/>
      <c r="C4222" s="38" t="s">
        <v>1386</v>
      </c>
      <c r="D4222" s="38" t="s">
        <v>8300</v>
      </c>
      <c r="E4222" s="38"/>
      <c r="F4222" s="38" t="s">
        <v>8301</v>
      </c>
      <c r="G4222" s="35"/>
      <c r="H4222" s="38"/>
      <c r="I4222" s="44">
        <v>5.04</v>
      </c>
      <c r="J4222" s="16" t="s">
        <v>130</v>
      </c>
      <c r="N4222" s="136" t="s">
        <v>315</v>
      </c>
      <c r="O4222" s="137">
        <v>573</v>
      </c>
    </row>
    <row r="4223" spans="1:15" ht="15" customHeight="1">
      <c r="A4223" s="15" t="str">
        <f t="shared" si="80"/>
        <v>N</v>
      </c>
      <c r="B4223" s="35"/>
      <c r="C4223" s="38" t="s">
        <v>1386</v>
      </c>
      <c r="D4223" s="38" t="s">
        <v>8302</v>
      </c>
      <c r="E4223" s="38"/>
      <c r="F4223" s="38" t="s">
        <v>8303</v>
      </c>
      <c r="G4223" s="35"/>
      <c r="H4223" s="38"/>
      <c r="I4223" s="44">
        <v>4.13</v>
      </c>
      <c r="J4223" s="16" t="s">
        <v>130</v>
      </c>
      <c r="N4223" s="136" t="s">
        <v>316</v>
      </c>
      <c r="O4223" s="137">
        <v>574</v>
      </c>
    </row>
    <row r="4224" spans="1:15" ht="15" customHeight="1">
      <c r="A4224" s="15" t="str">
        <f t="shared" ref="A4224:A4287" si="81">IFERROR((VLOOKUP(J4224,N:O,2,0)),0)</f>
        <v>N</v>
      </c>
      <c r="B4224" s="35"/>
      <c r="C4224" s="38" t="s">
        <v>1386</v>
      </c>
      <c r="D4224" s="38" t="s">
        <v>8304</v>
      </c>
      <c r="E4224" s="38"/>
      <c r="F4224" s="38" t="s">
        <v>8305</v>
      </c>
      <c r="G4224" s="35"/>
      <c r="H4224" s="38"/>
      <c r="I4224" s="44">
        <v>3.39</v>
      </c>
      <c r="J4224" s="16" t="s">
        <v>130</v>
      </c>
      <c r="N4224" s="136" t="s">
        <v>317</v>
      </c>
      <c r="O4224" s="137">
        <v>575</v>
      </c>
    </row>
    <row r="4225" spans="1:15" ht="15" customHeight="1">
      <c r="A4225" s="15" t="str">
        <f t="shared" si="81"/>
        <v>N</v>
      </c>
      <c r="B4225" s="35"/>
      <c r="C4225" s="38" t="s">
        <v>1386</v>
      </c>
      <c r="D4225" s="38" t="s">
        <v>8306</v>
      </c>
      <c r="E4225" s="38"/>
      <c r="F4225" s="38" t="s">
        <v>8307</v>
      </c>
      <c r="G4225" s="35"/>
      <c r="H4225" s="38"/>
      <c r="I4225" s="44">
        <v>5.04</v>
      </c>
      <c r="J4225" s="16" t="s">
        <v>130</v>
      </c>
      <c r="N4225" s="136" t="s">
        <v>318</v>
      </c>
      <c r="O4225" s="137">
        <v>576</v>
      </c>
    </row>
    <row r="4226" spans="1:15" ht="15" customHeight="1">
      <c r="A4226" s="15" t="str">
        <f t="shared" si="81"/>
        <v>N</v>
      </c>
      <c r="B4226" s="35"/>
      <c r="C4226" s="38" t="s">
        <v>1386</v>
      </c>
      <c r="D4226" s="38" t="s">
        <v>8308</v>
      </c>
      <c r="E4226" s="38"/>
      <c r="F4226" s="38" t="s">
        <v>8309</v>
      </c>
      <c r="G4226" s="35"/>
      <c r="H4226" s="38"/>
      <c r="I4226" s="44">
        <v>3.44</v>
      </c>
      <c r="J4226" s="16" t="s">
        <v>130</v>
      </c>
      <c r="N4226" s="136" t="s">
        <v>319</v>
      </c>
      <c r="O4226" s="137">
        <v>577</v>
      </c>
    </row>
    <row r="4227" spans="1:15" ht="15" customHeight="1">
      <c r="A4227" s="15" t="str">
        <f t="shared" si="81"/>
        <v>N</v>
      </c>
      <c r="B4227" s="35"/>
      <c r="C4227" s="38" t="s">
        <v>1386</v>
      </c>
      <c r="D4227" s="38" t="s">
        <v>8310</v>
      </c>
      <c r="E4227" s="38"/>
      <c r="F4227" s="38" t="s">
        <v>8311</v>
      </c>
      <c r="G4227" s="35"/>
      <c r="H4227" s="38"/>
      <c r="I4227" s="44">
        <v>3.82</v>
      </c>
      <c r="J4227" s="16" t="s">
        <v>130</v>
      </c>
      <c r="N4227" s="136" t="s">
        <v>320</v>
      </c>
      <c r="O4227" s="137">
        <v>578</v>
      </c>
    </row>
    <row r="4228" spans="1:15" ht="15" customHeight="1">
      <c r="A4228" s="15" t="str">
        <f t="shared" si="81"/>
        <v>N</v>
      </c>
      <c r="B4228" s="35"/>
      <c r="C4228" s="38" t="s">
        <v>1386</v>
      </c>
      <c r="D4228" s="38" t="s">
        <v>8312</v>
      </c>
      <c r="E4228" s="38"/>
      <c r="F4228" s="38" t="s">
        <v>8313</v>
      </c>
      <c r="G4228" s="35"/>
      <c r="H4228" s="38"/>
      <c r="I4228" s="44">
        <v>5.04</v>
      </c>
      <c r="J4228" s="16" t="s">
        <v>130</v>
      </c>
      <c r="N4228" s="136" t="s">
        <v>321</v>
      </c>
      <c r="O4228" s="137">
        <v>579</v>
      </c>
    </row>
    <row r="4229" spans="1:15" ht="15" customHeight="1">
      <c r="A4229" s="15" t="str">
        <f t="shared" si="81"/>
        <v>N</v>
      </c>
      <c r="B4229" s="35"/>
      <c r="C4229" s="38" t="s">
        <v>1386</v>
      </c>
      <c r="D4229" s="38" t="s">
        <v>8314</v>
      </c>
      <c r="E4229" s="38"/>
      <c r="F4229" s="38" t="s">
        <v>8315</v>
      </c>
      <c r="G4229" s="35"/>
      <c r="H4229" s="38"/>
      <c r="I4229" s="44">
        <v>2.67</v>
      </c>
      <c r="J4229" s="16" t="s">
        <v>130</v>
      </c>
      <c r="N4229" s="136" t="s">
        <v>322</v>
      </c>
      <c r="O4229" s="137">
        <v>580</v>
      </c>
    </row>
    <row r="4230" spans="1:15" ht="15" customHeight="1">
      <c r="A4230" s="15" t="str">
        <f t="shared" si="81"/>
        <v>N</v>
      </c>
      <c r="B4230" s="35"/>
      <c r="C4230" s="38" t="s">
        <v>1386</v>
      </c>
      <c r="D4230" s="38" t="s">
        <v>8316</v>
      </c>
      <c r="E4230" s="38"/>
      <c r="F4230" s="38" t="s">
        <v>8317</v>
      </c>
      <c r="G4230" s="35"/>
      <c r="H4230" s="38"/>
      <c r="I4230" s="44">
        <v>2.93</v>
      </c>
      <c r="J4230" s="16" t="s">
        <v>130</v>
      </c>
      <c r="N4230" s="136" t="s">
        <v>323</v>
      </c>
      <c r="O4230" s="137">
        <v>581</v>
      </c>
    </row>
    <row r="4231" spans="1:15" ht="15" customHeight="1">
      <c r="A4231" s="15" t="str">
        <f t="shared" si="81"/>
        <v>N</v>
      </c>
      <c r="B4231" s="35"/>
      <c r="C4231" s="38" t="s">
        <v>1386</v>
      </c>
      <c r="D4231" s="38" t="s">
        <v>8318</v>
      </c>
      <c r="E4231" s="38"/>
      <c r="F4231" s="38" t="s">
        <v>8319</v>
      </c>
      <c r="G4231" s="35"/>
      <c r="H4231" s="38"/>
      <c r="I4231" s="44">
        <v>3.17</v>
      </c>
      <c r="J4231" s="16" t="s">
        <v>130</v>
      </c>
      <c r="N4231" s="141" t="s">
        <v>324</v>
      </c>
      <c r="O4231" s="142">
        <v>582</v>
      </c>
    </row>
    <row r="4232" spans="1:15" ht="15" customHeight="1">
      <c r="A4232" s="15" t="str">
        <f t="shared" si="81"/>
        <v>N</v>
      </c>
      <c r="B4232" s="35"/>
      <c r="C4232" s="38" t="s">
        <v>1386</v>
      </c>
      <c r="D4232" s="38" t="s">
        <v>11052</v>
      </c>
      <c r="E4232" s="38"/>
      <c r="F4232" s="38" t="s">
        <v>11053</v>
      </c>
      <c r="G4232" s="35"/>
      <c r="H4232" s="38"/>
      <c r="I4232" s="44">
        <v>1.68</v>
      </c>
      <c r="J4232" s="16" t="s">
        <v>130</v>
      </c>
      <c r="N4232" s="136" t="s">
        <v>325</v>
      </c>
      <c r="O4232" s="137">
        <v>583</v>
      </c>
    </row>
    <row r="4233" spans="1:15" ht="15" customHeight="1">
      <c r="A4233" s="15" t="str">
        <f t="shared" si="81"/>
        <v>N</v>
      </c>
      <c r="B4233" s="35"/>
      <c r="C4233" s="38" t="s">
        <v>1386</v>
      </c>
      <c r="D4233" s="38" t="s">
        <v>8320</v>
      </c>
      <c r="E4233" s="38"/>
      <c r="F4233" s="38" t="s">
        <v>8321</v>
      </c>
      <c r="G4233" s="35"/>
      <c r="H4233" s="38"/>
      <c r="I4233" s="44">
        <v>8.8699999999999992</v>
      </c>
      <c r="J4233" s="16" t="s">
        <v>130</v>
      </c>
      <c r="N4233" s="136" t="s">
        <v>326</v>
      </c>
      <c r="O4233" s="137">
        <v>584</v>
      </c>
    </row>
    <row r="4234" spans="1:15" ht="15" customHeight="1">
      <c r="A4234" s="15" t="str">
        <f t="shared" si="81"/>
        <v>N</v>
      </c>
      <c r="B4234" s="35"/>
      <c r="C4234" s="38" t="s">
        <v>1386</v>
      </c>
      <c r="D4234" s="38" t="s">
        <v>8322</v>
      </c>
      <c r="E4234" s="38"/>
      <c r="F4234" s="38" t="s">
        <v>8323</v>
      </c>
      <c r="G4234" s="35"/>
      <c r="H4234" s="38"/>
      <c r="I4234" s="44">
        <v>11.71</v>
      </c>
      <c r="J4234" s="16" t="s">
        <v>130</v>
      </c>
      <c r="N4234" s="136" t="s">
        <v>327</v>
      </c>
      <c r="O4234" s="137">
        <v>585</v>
      </c>
    </row>
    <row r="4235" spans="1:15" ht="15" customHeight="1">
      <c r="A4235" s="15" t="str">
        <f t="shared" si="81"/>
        <v>N</v>
      </c>
      <c r="B4235" s="35"/>
      <c r="C4235" s="38" t="s">
        <v>1386</v>
      </c>
      <c r="D4235" s="38" t="s">
        <v>8324</v>
      </c>
      <c r="E4235" s="38"/>
      <c r="F4235" s="38" t="s">
        <v>8325</v>
      </c>
      <c r="G4235" s="35"/>
      <c r="H4235" s="38"/>
      <c r="I4235" s="44">
        <v>1.83</v>
      </c>
      <c r="J4235" s="16" t="s">
        <v>130</v>
      </c>
      <c r="N4235" s="136" t="s">
        <v>328</v>
      </c>
      <c r="O4235" s="137">
        <v>586</v>
      </c>
    </row>
    <row r="4236" spans="1:15" ht="15" customHeight="1">
      <c r="A4236" s="15" t="str">
        <f t="shared" si="81"/>
        <v>N</v>
      </c>
      <c r="B4236" s="35"/>
      <c r="C4236" s="38" t="s">
        <v>1386</v>
      </c>
      <c r="D4236" s="38" t="s">
        <v>8326</v>
      </c>
      <c r="E4236" s="38"/>
      <c r="F4236" s="38" t="s">
        <v>8327</v>
      </c>
      <c r="G4236" s="35"/>
      <c r="H4236" s="38"/>
      <c r="I4236" s="44">
        <v>67.81</v>
      </c>
      <c r="J4236" s="16" t="s">
        <v>130</v>
      </c>
      <c r="N4236" s="136" t="s">
        <v>329</v>
      </c>
      <c r="O4236" s="137">
        <v>587</v>
      </c>
    </row>
    <row r="4237" spans="1:15" ht="15" customHeight="1">
      <c r="A4237" s="15" t="str">
        <f t="shared" si="81"/>
        <v>N</v>
      </c>
      <c r="B4237" s="35"/>
      <c r="C4237" s="38" t="s">
        <v>1386</v>
      </c>
      <c r="D4237" s="38" t="s">
        <v>8328</v>
      </c>
      <c r="E4237" s="38"/>
      <c r="F4237" s="38" t="s">
        <v>8329</v>
      </c>
      <c r="G4237" s="35"/>
      <c r="H4237" s="38"/>
      <c r="I4237" s="44">
        <v>0.56000000000000005</v>
      </c>
      <c r="J4237" s="16" t="s">
        <v>130</v>
      </c>
      <c r="N4237" s="136" t="s">
        <v>328</v>
      </c>
      <c r="O4237" s="137">
        <v>588</v>
      </c>
    </row>
    <row r="4238" spans="1:15" ht="15" customHeight="1">
      <c r="A4238" s="15" t="str">
        <f t="shared" si="81"/>
        <v>N</v>
      </c>
      <c r="B4238" s="35"/>
      <c r="C4238" s="38" t="s">
        <v>1386</v>
      </c>
      <c r="D4238" s="38" t="s">
        <v>8330</v>
      </c>
      <c r="E4238" s="38"/>
      <c r="F4238" s="38" t="s">
        <v>8331</v>
      </c>
      <c r="G4238" s="35"/>
      <c r="H4238" s="38"/>
      <c r="I4238" s="44">
        <v>7.15</v>
      </c>
      <c r="J4238" s="16" t="s">
        <v>130</v>
      </c>
      <c r="N4238" s="136" t="s">
        <v>330</v>
      </c>
      <c r="O4238" s="137">
        <v>601</v>
      </c>
    </row>
    <row r="4239" spans="1:15" ht="15" customHeight="1">
      <c r="A4239" s="15" t="str">
        <f t="shared" si="81"/>
        <v>N</v>
      </c>
      <c r="B4239" s="35"/>
      <c r="C4239" s="38" t="s">
        <v>1386</v>
      </c>
      <c r="D4239" s="38" t="s">
        <v>8332</v>
      </c>
      <c r="E4239" s="38"/>
      <c r="F4239" s="38" t="s">
        <v>8333</v>
      </c>
      <c r="G4239" s="35"/>
      <c r="H4239" s="38"/>
      <c r="I4239" s="44">
        <v>5.04</v>
      </c>
      <c r="J4239" s="16" t="s">
        <v>130</v>
      </c>
      <c r="N4239" s="136" t="s">
        <v>331</v>
      </c>
      <c r="O4239" s="137">
        <v>602</v>
      </c>
    </row>
    <row r="4240" spans="1:15" ht="15" customHeight="1">
      <c r="A4240" s="15" t="str">
        <f t="shared" si="81"/>
        <v>N</v>
      </c>
      <c r="B4240" s="35"/>
      <c r="C4240" s="38" t="s">
        <v>1386</v>
      </c>
      <c r="D4240" s="38" t="s">
        <v>8334</v>
      </c>
      <c r="E4240" s="38"/>
      <c r="F4240" s="38" t="s">
        <v>8335</v>
      </c>
      <c r="G4240" s="35"/>
      <c r="H4240" s="38"/>
      <c r="I4240" s="44">
        <v>0.51</v>
      </c>
      <c r="J4240" s="16" t="s">
        <v>130</v>
      </c>
      <c r="N4240" s="141" t="s">
        <v>332</v>
      </c>
      <c r="O4240" s="142">
        <v>603</v>
      </c>
    </row>
    <row r="4241" spans="1:15" ht="15" customHeight="1">
      <c r="A4241" s="15" t="str">
        <f t="shared" si="81"/>
        <v>N</v>
      </c>
      <c r="B4241" s="35"/>
      <c r="C4241" s="38" t="s">
        <v>1386</v>
      </c>
      <c r="D4241" s="38" t="s">
        <v>8336</v>
      </c>
      <c r="E4241" s="38"/>
      <c r="F4241" s="38" t="s">
        <v>8337</v>
      </c>
      <c r="G4241" s="35"/>
      <c r="H4241" s="38"/>
      <c r="I4241" s="44">
        <v>19.71</v>
      </c>
      <c r="J4241" s="16" t="s">
        <v>130</v>
      </c>
      <c r="N4241" s="136" t="s">
        <v>333</v>
      </c>
      <c r="O4241" s="137">
        <v>604</v>
      </c>
    </row>
    <row r="4242" spans="1:15" ht="15" customHeight="1">
      <c r="A4242" s="15" t="str">
        <f t="shared" si="81"/>
        <v>N</v>
      </c>
      <c r="B4242" s="35"/>
      <c r="C4242" s="38" t="s">
        <v>1386</v>
      </c>
      <c r="D4242" s="38" t="s">
        <v>8338</v>
      </c>
      <c r="E4242" s="38"/>
      <c r="F4242" s="38" t="s">
        <v>8339</v>
      </c>
      <c r="G4242" s="35"/>
      <c r="H4242" s="38"/>
      <c r="I4242" s="44">
        <v>19.16</v>
      </c>
      <c r="J4242" s="16" t="s">
        <v>130</v>
      </c>
      <c r="N4242" s="136" t="s">
        <v>334</v>
      </c>
      <c r="O4242" s="137">
        <v>605</v>
      </c>
    </row>
    <row r="4243" spans="1:15" ht="15" customHeight="1">
      <c r="A4243" s="15" t="str">
        <f t="shared" si="81"/>
        <v>N</v>
      </c>
      <c r="B4243" s="35"/>
      <c r="C4243" s="38" t="s">
        <v>1386</v>
      </c>
      <c r="D4243" s="38" t="s">
        <v>8340</v>
      </c>
      <c r="E4243" s="38"/>
      <c r="F4243" s="38" t="s">
        <v>8341</v>
      </c>
      <c r="G4243" s="35"/>
      <c r="H4243" s="38"/>
      <c r="I4243" s="44">
        <v>5.08</v>
      </c>
      <c r="J4243" s="16" t="s">
        <v>130</v>
      </c>
      <c r="N4243" s="136" t="s">
        <v>335</v>
      </c>
      <c r="O4243" s="137">
        <v>606</v>
      </c>
    </row>
    <row r="4244" spans="1:15" ht="15" customHeight="1">
      <c r="A4244" s="15" t="str">
        <f t="shared" si="81"/>
        <v>N</v>
      </c>
      <c r="B4244" s="35"/>
      <c r="C4244" s="38" t="s">
        <v>1386</v>
      </c>
      <c r="D4244" s="38" t="s">
        <v>11054</v>
      </c>
      <c r="E4244" s="38"/>
      <c r="F4244" s="38" t="s">
        <v>11055</v>
      </c>
      <c r="G4244" s="35"/>
      <c r="H4244" s="38"/>
      <c r="I4244" s="44">
        <v>1.71</v>
      </c>
      <c r="J4244" s="16" t="s">
        <v>130</v>
      </c>
      <c r="N4244" s="136" t="s">
        <v>336</v>
      </c>
      <c r="O4244" s="137">
        <v>607</v>
      </c>
    </row>
    <row r="4245" spans="1:15" ht="15" customHeight="1">
      <c r="A4245" s="15" t="str">
        <f t="shared" si="81"/>
        <v>N</v>
      </c>
      <c r="B4245" s="35"/>
      <c r="C4245" s="38" t="s">
        <v>1386</v>
      </c>
      <c r="D4245" s="38" t="s">
        <v>8342</v>
      </c>
      <c r="E4245" s="38"/>
      <c r="F4245" s="38" t="s">
        <v>8343</v>
      </c>
      <c r="G4245" s="35"/>
      <c r="H4245" s="38"/>
      <c r="I4245" s="44">
        <v>5.04</v>
      </c>
      <c r="J4245" s="16" t="s">
        <v>130</v>
      </c>
      <c r="N4245" s="136" t="s">
        <v>337</v>
      </c>
      <c r="O4245" s="137">
        <v>608</v>
      </c>
    </row>
    <row r="4246" spans="1:15" ht="15" customHeight="1">
      <c r="A4246" s="15" t="str">
        <f t="shared" si="81"/>
        <v>N</v>
      </c>
      <c r="B4246" s="35"/>
      <c r="C4246" s="38" t="s">
        <v>1386</v>
      </c>
      <c r="D4246" s="38" t="s">
        <v>8344</v>
      </c>
      <c r="E4246" s="38"/>
      <c r="F4246" s="38" t="s">
        <v>8345</v>
      </c>
      <c r="G4246" s="35"/>
      <c r="H4246" s="38"/>
      <c r="I4246" s="44">
        <v>10.08</v>
      </c>
      <c r="J4246" s="16" t="s">
        <v>130</v>
      </c>
      <c r="N4246" s="141" t="s">
        <v>338</v>
      </c>
      <c r="O4246" s="137">
        <v>609</v>
      </c>
    </row>
    <row r="4247" spans="1:15" ht="15" customHeight="1">
      <c r="A4247" s="15" t="str">
        <f t="shared" si="81"/>
        <v>N</v>
      </c>
      <c r="B4247" s="35"/>
      <c r="C4247" s="38" t="s">
        <v>1386</v>
      </c>
      <c r="D4247" s="38" t="s">
        <v>8346</v>
      </c>
      <c r="E4247" s="38"/>
      <c r="F4247" s="38" t="s">
        <v>8347</v>
      </c>
      <c r="G4247" s="35"/>
      <c r="H4247" s="38"/>
      <c r="I4247" s="44">
        <v>9.2799999999999994</v>
      </c>
      <c r="J4247" s="16" t="s">
        <v>130</v>
      </c>
      <c r="N4247" s="141" t="s">
        <v>339</v>
      </c>
      <c r="O4247" s="137">
        <v>610</v>
      </c>
    </row>
    <row r="4248" spans="1:15" ht="15" customHeight="1">
      <c r="A4248" s="15" t="str">
        <f t="shared" si="81"/>
        <v>N</v>
      </c>
      <c r="B4248" s="35"/>
      <c r="C4248" s="38" t="s">
        <v>1386</v>
      </c>
      <c r="D4248" s="38" t="s">
        <v>8348</v>
      </c>
      <c r="E4248" s="38"/>
      <c r="F4248" s="38" t="s">
        <v>8349</v>
      </c>
      <c r="G4248" s="35"/>
      <c r="H4248" s="38"/>
      <c r="I4248" s="44">
        <v>-0.89</v>
      </c>
      <c r="J4248" s="16" t="s">
        <v>130</v>
      </c>
      <c r="N4248" s="136" t="s">
        <v>340</v>
      </c>
      <c r="O4248" s="137">
        <v>611</v>
      </c>
    </row>
    <row r="4249" spans="1:15" ht="15" customHeight="1">
      <c r="A4249" s="15" t="str">
        <f t="shared" si="81"/>
        <v>N</v>
      </c>
      <c r="B4249" s="35"/>
      <c r="C4249" s="38" t="s">
        <v>1386</v>
      </c>
      <c r="D4249" s="38" t="s">
        <v>8350</v>
      </c>
      <c r="E4249" s="38"/>
      <c r="F4249" s="38" t="s">
        <v>8351</v>
      </c>
      <c r="G4249" s="35"/>
      <c r="H4249" s="38"/>
      <c r="I4249" s="44">
        <v>5.04</v>
      </c>
      <c r="J4249" s="16" t="s">
        <v>130</v>
      </c>
      <c r="N4249" s="136" t="s">
        <v>341</v>
      </c>
      <c r="O4249" s="137">
        <v>612</v>
      </c>
    </row>
    <row r="4250" spans="1:15" ht="15" customHeight="1">
      <c r="A4250" s="15" t="str">
        <f t="shared" si="81"/>
        <v>N</v>
      </c>
      <c r="B4250" s="35"/>
      <c r="C4250" s="38" t="s">
        <v>1386</v>
      </c>
      <c r="D4250" s="38" t="s">
        <v>8352</v>
      </c>
      <c r="E4250" s="38"/>
      <c r="F4250" s="38" t="s">
        <v>8353</v>
      </c>
      <c r="G4250" s="35"/>
      <c r="H4250" s="38"/>
      <c r="I4250" s="44">
        <v>26.18</v>
      </c>
      <c r="J4250" s="16" t="s">
        <v>130</v>
      </c>
      <c r="N4250" s="136" t="s">
        <v>1327</v>
      </c>
      <c r="O4250" s="137">
        <v>613</v>
      </c>
    </row>
    <row r="4251" spans="1:15" ht="15" customHeight="1">
      <c r="A4251" s="15" t="str">
        <f t="shared" si="81"/>
        <v>N</v>
      </c>
      <c r="B4251" s="35"/>
      <c r="C4251" s="38" t="s">
        <v>1386</v>
      </c>
      <c r="D4251" s="38" t="s">
        <v>8354</v>
      </c>
      <c r="E4251" s="38"/>
      <c r="F4251" s="38" t="s">
        <v>8355</v>
      </c>
      <c r="G4251" s="35"/>
      <c r="H4251" s="38"/>
      <c r="I4251" s="44">
        <v>8.14</v>
      </c>
      <c r="J4251" s="16" t="s">
        <v>130</v>
      </c>
      <c r="N4251" s="136" t="s">
        <v>342</v>
      </c>
      <c r="O4251" s="137">
        <v>614</v>
      </c>
    </row>
    <row r="4252" spans="1:15" ht="15" customHeight="1">
      <c r="A4252" s="15" t="str">
        <f t="shared" si="81"/>
        <v>N</v>
      </c>
      <c r="B4252" s="35"/>
      <c r="C4252" s="38" t="s">
        <v>1386</v>
      </c>
      <c r="D4252" s="38" t="s">
        <v>8356</v>
      </c>
      <c r="E4252" s="38"/>
      <c r="F4252" s="38" t="s">
        <v>8357</v>
      </c>
      <c r="G4252" s="35"/>
      <c r="H4252" s="38"/>
      <c r="I4252" s="44">
        <v>30.92</v>
      </c>
      <c r="J4252" s="16" t="s">
        <v>130</v>
      </c>
      <c r="N4252" s="136" t="s">
        <v>343</v>
      </c>
      <c r="O4252" s="137">
        <v>615</v>
      </c>
    </row>
    <row r="4253" spans="1:15" ht="15" customHeight="1">
      <c r="A4253" s="15" t="str">
        <f t="shared" si="81"/>
        <v>N</v>
      </c>
      <c r="B4253" s="35"/>
      <c r="C4253" s="38" t="s">
        <v>1386</v>
      </c>
      <c r="D4253" s="38" t="s">
        <v>8358</v>
      </c>
      <c r="E4253" s="38"/>
      <c r="F4253" s="38" t="s">
        <v>8359</v>
      </c>
      <c r="G4253" s="35"/>
      <c r="H4253" s="38"/>
      <c r="I4253" s="44">
        <v>14.02</v>
      </c>
      <c r="J4253" s="16" t="s">
        <v>130</v>
      </c>
      <c r="N4253" s="136" t="s">
        <v>344</v>
      </c>
      <c r="O4253" s="137">
        <v>616</v>
      </c>
    </row>
    <row r="4254" spans="1:15" ht="15" customHeight="1">
      <c r="A4254" s="15" t="str">
        <f t="shared" si="81"/>
        <v>N</v>
      </c>
      <c r="B4254" s="35"/>
      <c r="C4254" s="38" t="s">
        <v>1386</v>
      </c>
      <c r="D4254" s="38" t="s">
        <v>8360</v>
      </c>
      <c r="E4254" s="38"/>
      <c r="F4254" s="38" t="s">
        <v>8361</v>
      </c>
      <c r="G4254" s="35"/>
      <c r="H4254" s="38"/>
      <c r="I4254" s="44">
        <v>3.42</v>
      </c>
      <c r="J4254" s="16" t="s">
        <v>130</v>
      </c>
      <c r="N4254" s="136" t="s">
        <v>1328</v>
      </c>
      <c r="O4254" s="137">
        <v>617</v>
      </c>
    </row>
    <row r="4255" spans="1:15" ht="15" customHeight="1">
      <c r="A4255" s="15" t="str">
        <f t="shared" si="81"/>
        <v>N</v>
      </c>
      <c r="B4255" s="35"/>
      <c r="C4255" s="38" t="s">
        <v>1386</v>
      </c>
      <c r="D4255" s="38" t="s">
        <v>8362</v>
      </c>
      <c r="E4255" s="38"/>
      <c r="F4255" s="38" t="s">
        <v>8363</v>
      </c>
      <c r="G4255" s="35"/>
      <c r="H4255" s="38"/>
      <c r="I4255" s="44">
        <v>12.79</v>
      </c>
      <c r="J4255" s="16" t="s">
        <v>130</v>
      </c>
      <c r="N4255" s="136" t="s">
        <v>151</v>
      </c>
      <c r="O4255" s="137">
        <v>328</v>
      </c>
    </row>
    <row r="4256" spans="1:15" ht="15" customHeight="1">
      <c r="A4256" s="15" t="str">
        <f t="shared" si="81"/>
        <v>N</v>
      </c>
      <c r="B4256" s="35"/>
      <c r="C4256" s="38" t="s">
        <v>1386</v>
      </c>
      <c r="D4256" s="38" t="s">
        <v>8364</v>
      </c>
      <c r="E4256" s="38"/>
      <c r="F4256" s="38" t="s">
        <v>8365</v>
      </c>
      <c r="G4256" s="35"/>
      <c r="H4256" s="38"/>
      <c r="I4256" s="44">
        <v>16.8</v>
      </c>
      <c r="J4256" s="16" t="s">
        <v>130</v>
      </c>
      <c r="N4256" s="136" t="s">
        <v>152</v>
      </c>
      <c r="O4256" s="137">
        <v>329</v>
      </c>
    </row>
    <row r="4257" spans="1:15" ht="15" customHeight="1">
      <c r="A4257" s="15" t="str">
        <f t="shared" si="81"/>
        <v>N</v>
      </c>
      <c r="B4257" s="35"/>
      <c r="C4257" s="38" t="s">
        <v>1386</v>
      </c>
      <c r="D4257" s="38" t="s">
        <v>8366</v>
      </c>
      <c r="E4257" s="38"/>
      <c r="F4257" s="38" t="s">
        <v>8367</v>
      </c>
      <c r="G4257" s="35"/>
      <c r="H4257" s="38"/>
      <c r="I4257" s="44">
        <v>5.2</v>
      </c>
      <c r="J4257" s="16" t="s">
        <v>130</v>
      </c>
      <c r="N4257" s="136" t="s">
        <v>153</v>
      </c>
      <c r="O4257" s="137">
        <v>330</v>
      </c>
    </row>
    <row r="4258" spans="1:15" ht="15" customHeight="1">
      <c r="A4258" s="15" t="str">
        <f t="shared" si="81"/>
        <v>N</v>
      </c>
      <c r="B4258" s="35"/>
      <c r="C4258" s="38" t="s">
        <v>1386</v>
      </c>
      <c r="D4258" s="38" t="s">
        <v>8368</v>
      </c>
      <c r="E4258" s="38"/>
      <c r="F4258" s="38" t="s">
        <v>8369</v>
      </c>
      <c r="G4258" s="35"/>
      <c r="H4258" s="38"/>
      <c r="I4258" s="44">
        <v>5.45</v>
      </c>
      <c r="J4258" s="16" t="s">
        <v>130</v>
      </c>
      <c r="N4258" s="136" t="s">
        <v>154</v>
      </c>
      <c r="O4258" s="137">
        <v>331</v>
      </c>
    </row>
    <row r="4259" spans="1:15" ht="15" customHeight="1">
      <c r="A4259" s="15" t="str">
        <f t="shared" si="81"/>
        <v>N</v>
      </c>
      <c r="B4259" s="35"/>
      <c r="C4259" s="38" t="s">
        <v>1386</v>
      </c>
      <c r="D4259" s="38" t="s">
        <v>8370</v>
      </c>
      <c r="E4259" s="38"/>
      <c r="F4259" s="38" t="s">
        <v>8371</v>
      </c>
      <c r="G4259" s="35"/>
      <c r="H4259" s="38"/>
      <c r="I4259" s="44">
        <v>3.39</v>
      </c>
      <c r="J4259" s="16" t="s">
        <v>130</v>
      </c>
      <c r="N4259" s="138" t="s">
        <v>583</v>
      </c>
      <c r="O4259" s="139">
        <v>332</v>
      </c>
    </row>
    <row r="4260" spans="1:15" ht="15" customHeight="1">
      <c r="A4260" s="15" t="str">
        <f t="shared" si="81"/>
        <v>N</v>
      </c>
      <c r="B4260" s="35"/>
      <c r="C4260" s="38" t="s">
        <v>1386</v>
      </c>
      <c r="D4260" s="38" t="s">
        <v>8372</v>
      </c>
      <c r="E4260" s="38"/>
      <c r="F4260" s="38" t="s">
        <v>8373</v>
      </c>
      <c r="G4260" s="35"/>
      <c r="H4260" s="38"/>
      <c r="I4260" s="44">
        <v>3.36</v>
      </c>
      <c r="J4260" s="16" t="s">
        <v>130</v>
      </c>
      <c r="N4260" s="136" t="s">
        <v>155</v>
      </c>
      <c r="O4260" s="137">
        <v>333</v>
      </c>
    </row>
    <row r="4261" spans="1:15" ht="15" customHeight="1">
      <c r="A4261" s="15" t="str">
        <f t="shared" si="81"/>
        <v>N</v>
      </c>
      <c r="B4261" s="35"/>
      <c r="C4261" s="38" t="s">
        <v>1386</v>
      </c>
      <c r="D4261" s="38" t="s">
        <v>11056</v>
      </c>
      <c r="E4261" s="38"/>
      <c r="F4261" s="38" t="s">
        <v>11057</v>
      </c>
      <c r="G4261" s="35"/>
      <c r="H4261" s="38"/>
      <c r="I4261" s="44">
        <v>7.15</v>
      </c>
      <c r="J4261" s="16" t="s">
        <v>130</v>
      </c>
      <c r="N4261" s="138" t="s">
        <v>584</v>
      </c>
      <c r="O4261" s="139">
        <v>334</v>
      </c>
    </row>
    <row r="4262" spans="1:15" ht="15" customHeight="1">
      <c r="A4262" s="15" t="str">
        <f t="shared" si="81"/>
        <v>N</v>
      </c>
      <c r="B4262" s="35"/>
      <c r="C4262" s="38" t="s">
        <v>1386</v>
      </c>
      <c r="D4262" s="38" t="s">
        <v>8374</v>
      </c>
      <c r="E4262" s="38"/>
      <c r="F4262" s="38" t="s">
        <v>8375</v>
      </c>
      <c r="G4262" s="35"/>
      <c r="H4262" s="38"/>
      <c r="I4262" s="44">
        <v>5.04</v>
      </c>
      <c r="J4262" s="16" t="s">
        <v>130</v>
      </c>
      <c r="N4262" s="136" t="s">
        <v>156</v>
      </c>
      <c r="O4262" s="137">
        <v>335</v>
      </c>
    </row>
    <row r="4263" spans="1:15" ht="15" customHeight="1">
      <c r="A4263" s="15" t="str">
        <f t="shared" si="81"/>
        <v>N</v>
      </c>
      <c r="B4263" s="35"/>
      <c r="C4263" s="38" t="s">
        <v>1386</v>
      </c>
      <c r="D4263" s="38" t="s">
        <v>8376</v>
      </c>
      <c r="E4263" s="38"/>
      <c r="F4263" s="38" t="s">
        <v>8377</v>
      </c>
      <c r="G4263" s="35"/>
      <c r="H4263" s="38"/>
      <c r="I4263" s="44">
        <v>1.75</v>
      </c>
      <c r="J4263" s="16" t="s">
        <v>130</v>
      </c>
      <c r="N4263" s="136" t="s">
        <v>157</v>
      </c>
      <c r="O4263" s="137">
        <v>336</v>
      </c>
    </row>
    <row r="4264" spans="1:15" ht="15" customHeight="1">
      <c r="A4264" s="15" t="str">
        <f t="shared" si="81"/>
        <v>N</v>
      </c>
      <c r="B4264" s="35"/>
      <c r="C4264" s="38" t="s">
        <v>1386</v>
      </c>
      <c r="D4264" s="38" t="s">
        <v>8378</v>
      </c>
      <c r="E4264" s="38"/>
      <c r="F4264" s="38" t="s">
        <v>8379</v>
      </c>
      <c r="G4264" s="35"/>
      <c r="H4264" s="38"/>
      <c r="I4264" s="44">
        <v>16.600000000000001</v>
      </c>
      <c r="J4264" s="16" t="s">
        <v>130</v>
      </c>
      <c r="N4264" s="136" t="s">
        <v>158</v>
      </c>
      <c r="O4264" s="137">
        <v>337</v>
      </c>
    </row>
    <row r="4265" spans="1:15" ht="15" customHeight="1">
      <c r="A4265" s="15" t="str">
        <f t="shared" si="81"/>
        <v>N</v>
      </c>
      <c r="B4265" s="35"/>
      <c r="C4265" s="38" t="s">
        <v>1386</v>
      </c>
      <c r="D4265" s="38" t="s">
        <v>8380</v>
      </c>
      <c r="E4265" s="38"/>
      <c r="F4265" s="38" t="s">
        <v>8381</v>
      </c>
      <c r="G4265" s="35"/>
      <c r="H4265" s="38"/>
      <c r="I4265" s="44">
        <v>2.82</v>
      </c>
      <c r="J4265" s="16" t="s">
        <v>130</v>
      </c>
      <c r="N4265" s="136" t="s">
        <v>159</v>
      </c>
      <c r="O4265" s="137">
        <v>338</v>
      </c>
    </row>
    <row r="4266" spans="1:15" ht="15" customHeight="1">
      <c r="A4266" s="15" t="str">
        <f t="shared" si="81"/>
        <v>N</v>
      </c>
      <c r="B4266" s="35"/>
      <c r="C4266" s="38" t="s">
        <v>1386</v>
      </c>
      <c r="D4266" s="38" t="s">
        <v>8382</v>
      </c>
      <c r="E4266" s="38"/>
      <c r="F4266" s="38" t="s">
        <v>8383</v>
      </c>
      <c r="G4266" s="35"/>
      <c r="H4266" s="38"/>
      <c r="I4266" s="44">
        <v>1.68</v>
      </c>
      <c r="J4266" s="16" t="s">
        <v>130</v>
      </c>
      <c r="N4266" s="136" t="s">
        <v>160</v>
      </c>
      <c r="O4266" s="137">
        <v>339</v>
      </c>
    </row>
    <row r="4267" spans="1:15" ht="15" customHeight="1">
      <c r="A4267" s="15" t="str">
        <f t="shared" si="81"/>
        <v>N</v>
      </c>
      <c r="B4267" s="35"/>
      <c r="C4267" s="38" t="s">
        <v>1386</v>
      </c>
      <c r="D4267" s="38" t="s">
        <v>8384</v>
      </c>
      <c r="E4267" s="38"/>
      <c r="F4267" s="38" t="s">
        <v>8385</v>
      </c>
      <c r="G4267" s="35"/>
      <c r="H4267" s="38"/>
      <c r="I4267" s="44">
        <v>0.31</v>
      </c>
      <c r="J4267" s="16" t="s">
        <v>130</v>
      </c>
      <c r="N4267" s="136" t="s">
        <v>161</v>
      </c>
      <c r="O4267" s="137">
        <v>340</v>
      </c>
    </row>
    <row r="4268" spans="1:15" ht="15" customHeight="1">
      <c r="A4268" s="15" t="str">
        <f t="shared" si="81"/>
        <v>N</v>
      </c>
      <c r="B4268" s="35"/>
      <c r="C4268" s="38" t="s">
        <v>1386</v>
      </c>
      <c r="D4268" s="38" t="s">
        <v>8386</v>
      </c>
      <c r="E4268" s="38"/>
      <c r="F4268" s="38" t="s">
        <v>8387</v>
      </c>
      <c r="G4268" s="35"/>
      <c r="H4268" s="38"/>
      <c r="I4268" s="44">
        <v>131.65</v>
      </c>
      <c r="J4268" s="16" t="s">
        <v>130</v>
      </c>
      <c r="N4268" s="136" t="s">
        <v>162</v>
      </c>
      <c r="O4268" s="137">
        <v>341</v>
      </c>
    </row>
    <row r="4269" spans="1:15" ht="15" customHeight="1">
      <c r="A4269" s="15" t="str">
        <f t="shared" si="81"/>
        <v>N</v>
      </c>
      <c r="B4269" s="35"/>
      <c r="C4269" s="38" t="s">
        <v>1386</v>
      </c>
      <c r="D4269" s="38" t="s">
        <v>8388</v>
      </c>
      <c r="E4269" s="38"/>
      <c r="F4269" s="38" t="s">
        <v>8389</v>
      </c>
      <c r="G4269" s="35"/>
      <c r="H4269" s="38"/>
      <c r="I4269" s="44">
        <v>1.78</v>
      </c>
      <c r="J4269" s="16" t="s">
        <v>130</v>
      </c>
      <c r="N4269" s="136" t="s">
        <v>163</v>
      </c>
      <c r="O4269" s="137">
        <v>342</v>
      </c>
    </row>
    <row r="4270" spans="1:15" ht="15" customHeight="1">
      <c r="A4270" s="15" t="str">
        <f t="shared" si="81"/>
        <v>N</v>
      </c>
      <c r="B4270" s="35"/>
      <c r="C4270" s="38" t="s">
        <v>1386</v>
      </c>
      <c r="D4270" s="38" t="s">
        <v>8390</v>
      </c>
      <c r="E4270" s="38"/>
      <c r="F4270" s="38" t="s">
        <v>8391</v>
      </c>
      <c r="G4270" s="35"/>
      <c r="H4270" s="38"/>
      <c r="I4270" s="44">
        <v>0.22</v>
      </c>
      <c r="J4270" s="16" t="s">
        <v>130</v>
      </c>
      <c r="N4270" s="136" t="s">
        <v>164</v>
      </c>
      <c r="O4270" s="137">
        <v>343</v>
      </c>
    </row>
    <row r="4271" spans="1:15" ht="15" customHeight="1">
      <c r="A4271" s="15" t="str">
        <f t="shared" si="81"/>
        <v>N</v>
      </c>
      <c r="B4271" s="35"/>
      <c r="C4271" s="38" t="s">
        <v>1386</v>
      </c>
      <c r="D4271" s="38" t="s">
        <v>11058</v>
      </c>
      <c r="E4271" s="38"/>
      <c r="F4271" s="38" t="s">
        <v>11059</v>
      </c>
      <c r="G4271" s="35"/>
      <c r="H4271" s="38"/>
      <c r="I4271" s="44">
        <v>1.95</v>
      </c>
      <c r="J4271" s="16" t="s">
        <v>130</v>
      </c>
      <c r="N4271" s="136" t="s">
        <v>165</v>
      </c>
      <c r="O4271" s="137">
        <v>344</v>
      </c>
    </row>
    <row r="4272" spans="1:15" ht="15" customHeight="1">
      <c r="A4272" s="15" t="str">
        <f t="shared" si="81"/>
        <v>N</v>
      </c>
      <c r="B4272" s="35"/>
      <c r="C4272" s="38" t="s">
        <v>1386</v>
      </c>
      <c r="D4272" s="38" t="s">
        <v>8392</v>
      </c>
      <c r="E4272" s="38"/>
      <c r="F4272" s="38" t="s">
        <v>8393</v>
      </c>
      <c r="G4272" s="35"/>
      <c r="H4272" s="38"/>
      <c r="I4272" s="44">
        <v>4.96</v>
      </c>
      <c r="J4272" s="16" t="s">
        <v>130</v>
      </c>
      <c r="N4272" s="136" t="s">
        <v>166</v>
      </c>
      <c r="O4272" s="137">
        <v>345</v>
      </c>
    </row>
    <row r="4273" spans="1:15" ht="15" customHeight="1">
      <c r="A4273" s="15" t="str">
        <f t="shared" si="81"/>
        <v>N</v>
      </c>
      <c r="B4273" s="35"/>
      <c r="C4273" s="38" t="s">
        <v>1386</v>
      </c>
      <c r="D4273" s="38" t="s">
        <v>8394</v>
      </c>
      <c r="E4273" s="38"/>
      <c r="F4273" s="38" t="s">
        <v>8395</v>
      </c>
      <c r="G4273" s="35"/>
      <c r="H4273" s="38"/>
      <c r="I4273" s="44">
        <v>1.68</v>
      </c>
      <c r="J4273" s="16" t="s">
        <v>130</v>
      </c>
      <c r="N4273" s="136" t="s">
        <v>167</v>
      </c>
      <c r="O4273" s="137">
        <v>346</v>
      </c>
    </row>
    <row r="4274" spans="1:15" ht="15" customHeight="1">
      <c r="A4274" s="15" t="str">
        <f t="shared" si="81"/>
        <v>N</v>
      </c>
      <c r="B4274" s="35"/>
      <c r="C4274" s="38" t="s">
        <v>1386</v>
      </c>
      <c r="D4274" s="38" t="s">
        <v>8396</v>
      </c>
      <c r="E4274" s="38"/>
      <c r="F4274" s="38" t="s">
        <v>8397</v>
      </c>
      <c r="G4274" s="35"/>
      <c r="H4274" s="38"/>
      <c r="I4274" s="44">
        <v>10.38</v>
      </c>
      <c r="J4274" s="16" t="s">
        <v>130</v>
      </c>
      <c r="N4274" s="136" t="s">
        <v>168</v>
      </c>
      <c r="O4274" s="137">
        <v>347</v>
      </c>
    </row>
    <row r="4275" spans="1:15" ht="15" customHeight="1">
      <c r="A4275" s="15" t="str">
        <f t="shared" si="81"/>
        <v>N</v>
      </c>
      <c r="B4275" s="35"/>
      <c r="C4275" s="38" t="s">
        <v>1386</v>
      </c>
      <c r="D4275" s="38" t="s">
        <v>8398</v>
      </c>
      <c r="E4275" s="38"/>
      <c r="F4275" s="38" t="s">
        <v>8399</v>
      </c>
      <c r="G4275" s="35"/>
      <c r="H4275" s="38"/>
      <c r="I4275" s="44">
        <v>3.45</v>
      </c>
      <c r="J4275" s="16" t="s">
        <v>130</v>
      </c>
      <c r="N4275" s="136" t="s">
        <v>169</v>
      </c>
      <c r="O4275" s="137">
        <v>348</v>
      </c>
    </row>
    <row r="4276" spans="1:15" ht="15" customHeight="1">
      <c r="A4276" s="15" t="str">
        <f t="shared" si="81"/>
        <v>N</v>
      </c>
      <c r="B4276" s="35"/>
      <c r="C4276" s="38" t="s">
        <v>1386</v>
      </c>
      <c r="D4276" s="38" t="s">
        <v>6661</v>
      </c>
      <c r="E4276" s="38"/>
      <c r="F4276" s="38" t="s">
        <v>6662</v>
      </c>
      <c r="G4276" s="35"/>
      <c r="H4276" s="38"/>
      <c r="I4276" s="44">
        <v>11.16</v>
      </c>
      <c r="J4276" s="16" t="s">
        <v>130</v>
      </c>
      <c r="N4276" s="136" t="s">
        <v>170</v>
      </c>
      <c r="O4276" s="137">
        <v>349</v>
      </c>
    </row>
    <row r="4277" spans="1:15" ht="15" customHeight="1">
      <c r="A4277" s="15" t="str">
        <f t="shared" si="81"/>
        <v>N</v>
      </c>
      <c r="B4277" s="35"/>
      <c r="C4277" s="38" t="s">
        <v>1386</v>
      </c>
      <c r="D4277" s="38" t="s">
        <v>8400</v>
      </c>
      <c r="E4277" s="38"/>
      <c r="F4277" s="38" t="s">
        <v>8401</v>
      </c>
      <c r="G4277" s="35"/>
      <c r="H4277" s="38"/>
      <c r="I4277" s="44">
        <v>5.04</v>
      </c>
      <c r="J4277" s="16" t="s">
        <v>130</v>
      </c>
      <c r="N4277" s="136" t="s">
        <v>171</v>
      </c>
      <c r="O4277" s="137">
        <v>350</v>
      </c>
    </row>
    <row r="4278" spans="1:15" ht="15" customHeight="1">
      <c r="A4278" s="15" t="str">
        <f t="shared" si="81"/>
        <v>N</v>
      </c>
      <c r="B4278" s="35"/>
      <c r="C4278" s="38" t="s">
        <v>1386</v>
      </c>
      <c r="D4278" s="38" t="s">
        <v>8402</v>
      </c>
      <c r="E4278" s="38"/>
      <c r="F4278" s="38" t="s">
        <v>8403</v>
      </c>
      <c r="G4278" s="35"/>
      <c r="H4278" s="38"/>
      <c r="I4278" s="44">
        <v>10.09</v>
      </c>
      <c r="J4278" s="16" t="s">
        <v>130</v>
      </c>
      <c r="N4278" s="136" t="s">
        <v>172</v>
      </c>
      <c r="O4278" s="137">
        <v>351</v>
      </c>
    </row>
    <row r="4279" spans="1:15" ht="15" customHeight="1">
      <c r="A4279" s="15" t="str">
        <f t="shared" si="81"/>
        <v>N</v>
      </c>
      <c r="B4279" s="35"/>
      <c r="C4279" s="38" t="s">
        <v>1386</v>
      </c>
      <c r="D4279" s="38" t="s">
        <v>8404</v>
      </c>
      <c r="E4279" s="38"/>
      <c r="F4279" s="38" t="s">
        <v>8405</v>
      </c>
      <c r="G4279" s="35"/>
      <c r="H4279" s="38"/>
      <c r="I4279" s="44">
        <v>2.34</v>
      </c>
      <c r="J4279" s="16" t="s">
        <v>130</v>
      </c>
      <c r="N4279" s="136" t="s">
        <v>173</v>
      </c>
      <c r="O4279" s="137">
        <v>352</v>
      </c>
    </row>
    <row r="4280" spans="1:15" ht="15" customHeight="1">
      <c r="A4280" s="15" t="str">
        <f t="shared" si="81"/>
        <v>N</v>
      </c>
      <c r="B4280" s="35"/>
      <c r="C4280" s="38" t="s">
        <v>1386</v>
      </c>
      <c r="D4280" s="38" t="s">
        <v>8406</v>
      </c>
      <c r="E4280" s="38"/>
      <c r="F4280" s="38" t="s">
        <v>8407</v>
      </c>
      <c r="G4280" s="35"/>
      <c r="H4280" s="38"/>
      <c r="I4280" s="44">
        <v>3.49</v>
      </c>
      <c r="J4280" s="16" t="s">
        <v>130</v>
      </c>
      <c r="N4280" s="136" t="s">
        <v>174</v>
      </c>
      <c r="O4280" s="137">
        <v>353</v>
      </c>
    </row>
    <row r="4281" spans="1:15" ht="15" customHeight="1">
      <c r="A4281" s="15" t="str">
        <f t="shared" si="81"/>
        <v>N</v>
      </c>
      <c r="B4281" s="35"/>
      <c r="C4281" s="38" t="s">
        <v>1386</v>
      </c>
      <c r="D4281" s="38" t="s">
        <v>11060</v>
      </c>
      <c r="E4281" s="38"/>
      <c r="F4281" s="38" t="s">
        <v>11061</v>
      </c>
      <c r="G4281" s="35"/>
      <c r="H4281" s="38"/>
      <c r="I4281" s="44">
        <v>2.98</v>
      </c>
      <c r="J4281" s="16" t="s">
        <v>130</v>
      </c>
      <c r="N4281" s="136" t="s">
        <v>175</v>
      </c>
      <c r="O4281" s="137">
        <v>354</v>
      </c>
    </row>
    <row r="4282" spans="1:15" ht="15" customHeight="1">
      <c r="A4282" s="15" t="str">
        <f t="shared" si="81"/>
        <v>N</v>
      </c>
      <c r="B4282" s="35"/>
      <c r="C4282" s="38" t="s">
        <v>1386</v>
      </c>
      <c r="D4282" s="38" t="s">
        <v>8408</v>
      </c>
      <c r="E4282" s="38"/>
      <c r="F4282" s="38" t="s">
        <v>8409</v>
      </c>
      <c r="G4282" s="35"/>
      <c r="H4282" s="38"/>
      <c r="I4282" s="44">
        <v>-0.14000000000000001</v>
      </c>
      <c r="J4282" s="16" t="s">
        <v>130</v>
      </c>
      <c r="N4282" s="136" t="s">
        <v>176</v>
      </c>
      <c r="O4282" s="137">
        <v>355</v>
      </c>
    </row>
    <row r="4283" spans="1:15" ht="15" customHeight="1">
      <c r="A4283" s="15" t="str">
        <f t="shared" si="81"/>
        <v>N</v>
      </c>
      <c r="B4283" s="35"/>
      <c r="C4283" s="38" t="s">
        <v>1386</v>
      </c>
      <c r="D4283" s="38" t="s">
        <v>8410</v>
      </c>
      <c r="E4283" s="38"/>
      <c r="F4283" s="38" t="s">
        <v>8411</v>
      </c>
      <c r="G4283" s="35"/>
      <c r="H4283" s="38"/>
      <c r="I4283" s="44">
        <v>3.36</v>
      </c>
      <c r="J4283" s="16" t="s">
        <v>130</v>
      </c>
      <c r="N4283" s="136" t="s">
        <v>177</v>
      </c>
      <c r="O4283" s="137">
        <v>356</v>
      </c>
    </row>
    <row r="4284" spans="1:15" ht="15" customHeight="1">
      <c r="A4284" s="15" t="str">
        <f t="shared" si="81"/>
        <v>N</v>
      </c>
      <c r="B4284" s="35"/>
      <c r="C4284" s="38" t="s">
        <v>1386</v>
      </c>
      <c r="D4284" s="38" t="s">
        <v>8412</v>
      </c>
      <c r="E4284" s="38"/>
      <c r="F4284" s="38" t="s">
        <v>8413</v>
      </c>
      <c r="G4284" s="35"/>
      <c r="H4284" s="38"/>
      <c r="I4284" s="44">
        <v>9.27</v>
      </c>
      <c r="J4284" s="16" t="s">
        <v>130</v>
      </c>
      <c r="N4284" s="136" t="s">
        <v>178</v>
      </c>
      <c r="O4284" s="137">
        <v>357</v>
      </c>
    </row>
    <row r="4285" spans="1:15" ht="15" customHeight="1">
      <c r="A4285" s="15" t="str">
        <f t="shared" si="81"/>
        <v>N</v>
      </c>
      <c r="B4285" s="35"/>
      <c r="C4285" s="38" t="s">
        <v>1386</v>
      </c>
      <c r="D4285" s="38" t="s">
        <v>8414</v>
      </c>
      <c r="E4285" s="38"/>
      <c r="F4285" s="38" t="s">
        <v>8415</v>
      </c>
      <c r="G4285" s="35"/>
      <c r="H4285" s="38"/>
      <c r="I4285" s="44">
        <v>3.38</v>
      </c>
      <c r="J4285" s="16" t="s">
        <v>130</v>
      </c>
      <c r="N4285" s="136" t="s">
        <v>179</v>
      </c>
      <c r="O4285" s="137">
        <v>358</v>
      </c>
    </row>
    <row r="4286" spans="1:15" ht="15" customHeight="1">
      <c r="A4286" s="15" t="str">
        <f t="shared" si="81"/>
        <v>N</v>
      </c>
      <c r="B4286" s="35"/>
      <c r="C4286" s="38" t="s">
        <v>1386</v>
      </c>
      <c r="D4286" s="38" t="s">
        <v>8416</v>
      </c>
      <c r="E4286" s="38"/>
      <c r="F4286" s="38" t="s">
        <v>8417</v>
      </c>
      <c r="G4286" s="35"/>
      <c r="H4286" s="38"/>
      <c r="I4286" s="44">
        <v>5.13</v>
      </c>
      <c r="J4286" s="16" t="s">
        <v>130</v>
      </c>
      <c r="N4286" s="136" t="s">
        <v>180</v>
      </c>
      <c r="O4286" s="137">
        <v>359</v>
      </c>
    </row>
    <row r="4287" spans="1:15" ht="15" customHeight="1">
      <c r="A4287" s="15" t="str">
        <f t="shared" si="81"/>
        <v>N</v>
      </c>
      <c r="B4287" s="35"/>
      <c r="C4287" s="38" t="s">
        <v>1386</v>
      </c>
      <c r="D4287" s="38" t="s">
        <v>8418</v>
      </c>
      <c r="E4287" s="38"/>
      <c r="F4287" s="38" t="s">
        <v>8419</v>
      </c>
      <c r="G4287" s="35"/>
      <c r="H4287" s="38"/>
      <c r="I4287" s="44">
        <v>17.600000000000001</v>
      </c>
      <c r="J4287" s="16" t="s">
        <v>130</v>
      </c>
      <c r="N4287" s="136" t="s">
        <v>181</v>
      </c>
      <c r="O4287" s="137">
        <v>360</v>
      </c>
    </row>
    <row r="4288" spans="1:15" ht="15" customHeight="1">
      <c r="A4288" s="15" t="str">
        <f t="shared" ref="A4288:A4351" si="82">IFERROR((VLOOKUP(J4288,N:O,2,0)),0)</f>
        <v>N</v>
      </c>
      <c r="B4288" s="35"/>
      <c r="C4288" s="38" t="s">
        <v>1386</v>
      </c>
      <c r="D4288" s="38" t="s">
        <v>8420</v>
      </c>
      <c r="E4288" s="38"/>
      <c r="F4288" s="38" t="s">
        <v>8421</v>
      </c>
      <c r="G4288" s="35"/>
      <c r="H4288" s="38"/>
      <c r="I4288" s="44">
        <v>5.61</v>
      </c>
      <c r="J4288" s="16" t="s">
        <v>130</v>
      </c>
      <c r="N4288" s="136" t="s">
        <v>182</v>
      </c>
      <c r="O4288" s="137">
        <v>362</v>
      </c>
    </row>
    <row r="4289" spans="1:15" ht="15" customHeight="1">
      <c r="A4289" s="15" t="str">
        <f t="shared" si="82"/>
        <v>N</v>
      </c>
      <c r="B4289" s="35"/>
      <c r="C4289" s="38" t="s">
        <v>1386</v>
      </c>
      <c r="D4289" s="38" t="s">
        <v>8422</v>
      </c>
      <c r="E4289" s="38"/>
      <c r="F4289" s="38" t="s">
        <v>8423</v>
      </c>
      <c r="G4289" s="35"/>
      <c r="H4289" s="38"/>
      <c r="I4289" s="44">
        <v>5.25</v>
      </c>
      <c r="J4289" s="16" t="s">
        <v>130</v>
      </c>
      <c r="N4289" s="136" t="s">
        <v>183</v>
      </c>
      <c r="O4289" s="137">
        <v>363</v>
      </c>
    </row>
    <row r="4290" spans="1:15" ht="15" customHeight="1">
      <c r="A4290" s="15" t="str">
        <f t="shared" si="82"/>
        <v>N</v>
      </c>
      <c r="B4290" s="35"/>
      <c r="C4290" s="38" t="s">
        <v>1386</v>
      </c>
      <c r="D4290" s="38" t="s">
        <v>8424</v>
      </c>
      <c r="E4290" s="38"/>
      <c r="F4290" s="38" t="s">
        <v>8425</v>
      </c>
      <c r="G4290" s="35"/>
      <c r="H4290" s="38"/>
      <c r="I4290" s="44">
        <v>1.1200000000000001</v>
      </c>
      <c r="J4290" s="16" t="s">
        <v>130</v>
      </c>
      <c r="N4290" s="136" t="s">
        <v>184</v>
      </c>
      <c r="O4290" s="137">
        <v>364</v>
      </c>
    </row>
    <row r="4291" spans="1:15" ht="15" customHeight="1">
      <c r="A4291" s="15" t="str">
        <f t="shared" si="82"/>
        <v>N</v>
      </c>
      <c r="B4291" s="35"/>
      <c r="C4291" s="38" t="s">
        <v>1386</v>
      </c>
      <c r="D4291" s="38" t="s">
        <v>8426</v>
      </c>
      <c r="E4291" s="38"/>
      <c r="F4291" s="38" t="s">
        <v>8427</v>
      </c>
      <c r="G4291" s="35"/>
      <c r="H4291" s="38"/>
      <c r="I4291" s="44">
        <v>28.1</v>
      </c>
      <c r="J4291" s="16" t="s">
        <v>130</v>
      </c>
      <c r="N4291" s="136" t="s">
        <v>185</v>
      </c>
      <c r="O4291" s="137">
        <v>365</v>
      </c>
    </row>
    <row r="4292" spans="1:15" ht="15" customHeight="1">
      <c r="A4292" s="15" t="str">
        <f t="shared" si="82"/>
        <v>N</v>
      </c>
      <c r="B4292" s="35"/>
      <c r="C4292" s="38" t="s">
        <v>1386</v>
      </c>
      <c r="D4292" s="38" t="s">
        <v>8428</v>
      </c>
      <c r="E4292" s="38"/>
      <c r="F4292" s="38" t="s">
        <v>8429</v>
      </c>
      <c r="G4292" s="35"/>
      <c r="H4292" s="38"/>
      <c r="I4292" s="44">
        <v>5.04</v>
      </c>
      <c r="J4292" s="16" t="s">
        <v>130</v>
      </c>
      <c r="N4292" s="136" t="s">
        <v>186</v>
      </c>
      <c r="O4292" s="137">
        <v>366</v>
      </c>
    </row>
    <row r="4293" spans="1:15" ht="15" customHeight="1">
      <c r="A4293" s="15" t="str">
        <f t="shared" si="82"/>
        <v>N</v>
      </c>
      <c r="B4293" s="35"/>
      <c r="C4293" s="38" t="s">
        <v>1386</v>
      </c>
      <c r="D4293" s="38" t="s">
        <v>11062</v>
      </c>
      <c r="E4293" s="38"/>
      <c r="F4293" s="38" t="s">
        <v>11063</v>
      </c>
      <c r="G4293" s="35"/>
      <c r="H4293" s="38"/>
      <c r="I4293" s="44">
        <v>16.89</v>
      </c>
      <c r="J4293" s="16" t="s">
        <v>130</v>
      </c>
      <c r="N4293" s="136" t="s">
        <v>187</v>
      </c>
      <c r="O4293" s="137">
        <v>367</v>
      </c>
    </row>
    <row r="4294" spans="1:15" ht="15" customHeight="1">
      <c r="A4294" s="15" t="str">
        <f t="shared" si="82"/>
        <v>N</v>
      </c>
      <c r="B4294" s="35"/>
      <c r="C4294" s="38" t="s">
        <v>1386</v>
      </c>
      <c r="D4294" s="38" t="s">
        <v>8430</v>
      </c>
      <c r="E4294" s="38"/>
      <c r="F4294" s="38" t="s">
        <v>8431</v>
      </c>
      <c r="G4294" s="35"/>
      <c r="H4294" s="38"/>
      <c r="I4294" s="44">
        <v>13.88</v>
      </c>
      <c r="J4294" s="16" t="s">
        <v>130</v>
      </c>
      <c r="N4294" s="136" t="s">
        <v>188</v>
      </c>
      <c r="O4294" s="137">
        <v>368</v>
      </c>
    </row>
    <row r="4295" spans="1:15" ht="15" customHeight="1">
      <c r="A4295" s="15" t="str">
        <f t="shared" si="82"/>
        <v>N</v>
      </c>
      <c r="B4295" s="35"/>
      <c r="C4295" s="38" t="s">
        <v>1386</v>
      </c>
      <c r="D4295" s="38" t="s">
        <v>8432</v>
      </c>
      <c r="E4295" s="38"/>
      <c r="F4295" s="38" t="s">
        <v>8433</v>
      </c>
      <c r="G4295" s="35"/>
      <c r="H4295" s="38"/>
      <c r="I4295" s="44">
        <v>26.66</v>
      </c>
      <c r="J4295" s="16" t="s">
        <v>130</v>
      </c>
      <c r="N4295" s="136" t="s">
        <v>189</v>
      </c>
      <c r="O4295" s="137">
        <v>369</v>
      </c>
    </row>
    <row r="4296" spans="1:15" ht="15" customHeight="1">
      <c r="A4296" s="15" t="str">
        <f t="shared" si="82"/>
        <v>N</v>
      </c>
      <c r="B4296" s="35"/>
      <c r="C4296" s="38" t="s">
        <v>1386</v>
      </c>
      <c r="D4296" s="38" t="s">
        <v>8434</v>
      </c>
      <c r="E4296" s="38"/>
      <c r="F4296" s="38" t="s">
        <v>8435</v>
      </c>
      <c r="G4296" s="35"/>
      <c r="H4296" s="38"/>
      <c r="I4296" s="44">
        <v>5.04</v>
      </c>
      <c r="J4296" s="16" t="s">
        <v>130</v>
      </c>
      <c r="N4296" s="136" t="s">
        <v>190</v>
      </c>
      <c r="O4296" s="137">
        <v>370</v>
      </c>
    </row>
    <row r="4297" spans="1:15" ht="15" customHeight="1">
      <c r="A4297" s="15" t="str">
        <f t="shared" si="82"/>
        <v>N</v>
      </c>
      <c r="B4297" s="35"/>
      <c r="C4297" s="38" t="s">
        <v>1386</v>
      </c>
      <c r="D4297" s="38" t="s">
        <v>8436</v>
      </c>
      <c r="E4297" s="38"/>
      <c r="F4297" s="38" t="s">
        <v>8437</v>
      </c>
      <c r="G4297" s="35"/>
      <c r="H4297" s="38"/>
      <c r="I4297" s="44">
        <v>2.33</v>
      </c>
      <c r="J4297" s="16" t="s">
        <v>130</v>
      </c>
      <c r="N4297" s="136" t="s">
        <v>191</v>
      </c>
      <c r="O4297" s="137">
        <v>371</v>
      </c>
    </row>
    <row r="4298" spans="1:15" ht="15" customHeight="1">
      <c r="A4298" s="15" t="str">
        <f t="shared" si="82"/>
        <v>N</v>
      </c>
      <c r="B4298" s="35"/>
      <c r="C4298" s="38" t="s">
        <v>1386</v>
      </c>
      <c r="D4298" s="38" t="s">
        <v>8438</v>
      </c>
      <c r="E4298" s="38"/>
      <c r="F4298" s="38" t="s">
        <v>8439</v>
      </c>
      <c r="G4298" s="35"/>
      <c r="H4298" s="38"/>
      <c r="I4298" s="44">
        <v>5.84</v>
      </c>
      <c r="J4298" s="16" t="s">
        <v>130</v>
      </c>
      <c r="N4298" s="136" t="s">
        <v>192</v>
      </c>
      <c r="O4298" s="137">
        <v>372</v>
      </c>
    </row>
    <row r="4299" spans="1:15" ht="15" customHeight="1">
      <c r="A4299" s="15" t="str">
        <f t="shared" si="82"/>
        <v>N</v>
      </c>
      <c r="B4299" s="35"/>
      <c r="C4299" s="38" t="s">
        <v>1386</v>
      </c>
      <c r="D4299" s="38" t="s">
        <v>8440</v>
      </c>
      <c r="E4299" s="38"/>
      <c r="F4299" s="38" t="s">
        <v>8441</v>
      </c>
      <c r="G4299" s="35"/>
      <c r="H4299" s="38"/>
      <c r="I4299" s="44">
        <v>4.29</v>
      </c>
      <c r="J4299" s="16" t="s">
        <v>130</v>
      </c>
      <c r="N4299" s="136" t="s">
        <v>193</v>
      </c>
      <c r="O4299" s="137">
        <v>373</v>
      </c>
    </row>
    <row r="4300" spans="1:15" ht="15" customHeight="1">
      <c r="A4300" s="15" t="str">
        <f t="shared" si="82"/>
        <v>N</v>
      </c>
      <c r="B4300" s="35"/>
      <c r="C4300" s="38" t="s">
        <v>1386</v>
      </c>
      <c r="D4300" s="38" t="s">
        <v>8442</v>
      </c>
      <c r="E4300" s="38"/>
      <c r="F4300" s="38" t="s">
        <v>8443</v>
      </c>
      <c r="G4300" s="35"/>
      <c r="H4300" s="38"/>
      <c r="I4300" s="44">
        <v>13.35</v>
      </c>
      <c r="J4300" s="16" t="s">
        <v>130</v>
      </c>
      <c r="N4300" s="136" t="s">
        <v>194</v>
      </c>
      <c r="O4300" s="137">
        <v>374</v>
      </c>
    </row>
    <row r="4301" spans="1:15" ht="15" customHeight="1">
      <c r="A4301" s="15" t="str">
        <f t="shared" si="82"/>
        <v>N</v>
      </c>
      <c r="B4301" s="35"/>
      <c r="C4301" s="38" t="s">
        <v>1386</v>
      </c>
      <c r="D4301" s="38" t="s">
        <v>8444</v>
      </c>
      <c r="E4301" s="38"/>
      <c r="F4301" s="38" t="s">
        <v>8445</v>
      </c>
      <c r="G4301" s="35"/>
      <c r="H4301" s="38"/>
      <c r="I4301" s="44">
        <v>-2.34</v>
      </c>
      <c r="J4301" s="16" t="s">
        <v>130</v>
      </c>
      <c r="N4301" s="136" t="s">
        <v>195</v>
      </c>
      <c r="O4301" s="137">
        <v>375</v>
      </c>
    </row>
    <row r="4302" spans="1:15" ht="15" customHeight="1">
      <c r="A4302" s="15" t="str">
        <f t="shared" si="82"/>
        <v>N</v>
      </c>
      <c r="B4302" s="35"/>
      <c r="C4302" s="38" t="s">
        <v>1386</v>
      </c>
      <c r="D4302" s="38" t="s">
        <v>8446</v>
      </c>
      <c r="E4302" s="38"/>
      <c r="F4302" s="38" t="s">
        <v>8447</v>
      </c>
      <c r="G4302" s="35"/>
      <c r="H4302" s="38"/>
      <c r="I4302" s="44">
        <v>15.12</v>
      </c>
      <c r="J4302" s="16" t="s">
        <v>130</v>
      </c>
      <c r="N4302" s="136" t="s">
        <v>196</v>
      </c>
      <c r="O4302" s="137">
        <v>376</v>
      </c>
    </row>
    <row r="4303" spans="1:15" ht="15" customHeight="1">
      <c r="A4303" s="15" t="str">
        <f t="shared" si="82"/>
        <v>N</v>
      </c>
      <c r="B4303" s="35"/>
      <c r="C4303" s="38" t="s">
        <v>1386</v>
      </c>
      <c r="D4303" s="38" t="s">
        <v>8448</v>
      </c>
      <c r="E4303" s="38"/>
      <c r="F4303" s="38" t="s">
        <v>8449</v>
      </c>
      <c r="G4303" s="35"/>
      <c r="H4303" s="38"/>
      <c r="I4303" s="44">
        <v>1.68</v>
      </c>
      <c r="J4303" s="16" t="s">
        <v>130</v>
      </c>
      <c r="N4303" s="136" t="s">
        <v>197</v>
      </c>
      <c r="O4303" s="137">
        <v>377</v>
      </c>
    </row>
    <row r="4304" spans="1:15" ht="15" customHeight="1">
      <c r="A4304" s="15" t="str">
        <f t="shared" si="82"/>
        <v>N</v>
      </c>
      <c r="B4304" s="35"/>
      <c r="C4304" s="38" t="s">
        <v>1386</v>
      </c>
      <c r="D4304" s="38" t="s">
        <v>8450</v>
      </c>
      <c r="E4304" s="38"/>
      <c r="F4304" s="38" t="s">
        <v>8451</v>
      </c>
      <c r="G4304" s="35"/>
      <c r="H4304" s="38"/>
      <c r="I4304" s="44">
        <v>1.68</v>
      </c>
      <c r="J4304" s="16" t="s">
        <v>130</v>
      </c>
      <c r="N4304" s="136" t="s">
        <v>198</v>
      </c>
      <c r="O4304" s="137">
        <v>378</v>
      </c>
    </row>
    <row r="4305" spans="1:15" ht="15" customHeight="1">
      <c r="A4305" s="15" t="str">
        <f t="shared" si="82"/>
        <v>N</v>
      </c>
      <c r="B4305" s="35"/>
      <c r="C4305" s="38" t="s">
        <v>1386</v>
      </c>
      <c r="D4305" s="38" t="s">
        <v>8452</v>
      </c>
      <c r="E4305" s="38"/>
      <c r="F4305" s="38" t="s">
        <v>8453</v>
      </c>
      <c r="G4305" s="35"/>
      <c r="H4305" s="38"/>
      <c r="I4305" s="44">
        <v>3.36</v>
      </c>
      <c r="J4305" s="16" t="s">
        <v>130</v>
      </c>
      <c r="N4305" s="136" t="s">
        <v>199</v>
      </c>
      <c r="O4305" s="137">
        <v>379</v>
      </c>
    </row>
    <row r="4306" spans="1:15" ht="15" customHeight="1">
      <c r="A4306" s="15" t="str">
        <f t="shared" si="82"/>
        <v>N</v>
      </c>
      <c r="B4306" s="35"/>
      <c r="C4306" s="38" t="s">
        <v>1386</v>
      </c>
      <c r="D4306" s="38" t="s">
        <v>8454</v>
      </c>
      <c r="E4306" s="38"/>
      <c r="F4306" s="38" t="s">
        <v>8455</v>
      </c>
      <c r="G4306" s="35"/>
      <c r="H4306" s="38"/>
      <c r="I4306" s="44">
        <v>3.17</v>
      </c>
      <c r="J4306" s="16" t="s">
        <v>130</v>
      </c>
      <c r="N4306" s="136" t="s">
        <v>200</v>
      </c>
      <c r="O4306" s="137">
        <v>380</v>
      </c>
    </row>
    <row r="4307" spans="1:15" ht="15" customHeight="1">
      <c r="A4307" s="15" t="str">
        <f t="shared" si="82"/>
        <v>N</v>
      </c>
      <c r="B4307" s="35"/>
      <c r="C4307" s="38" t="s">
        <v>1386</v>
      </c>
      <c r="D4307" s="38" t="s">
        <v>8456</v>
      </c>
      <c r="E4307" s="38"/>
      <c r="F4307" s="38" t="s">
        <v>8457</v>
      </c>
      <c r="G4307" s="35"/>
      <c r="H4307" s="38"/>
      <c r="I4307" s="44">
        <v>10.47</v>
      </c>
      <c r="J4307" s="16" t="s">
        <v>130</v>
      </c>
      <c r="N4307" s="136" t="s">
        <v>201</v>
      </c>
      <c r="O4307" s="137">
        <v>381</v>
      </c>
    </row>
    <row r="4308" spans="1:15" ht="15" customHeight="1">
      <c r="A4308" s="15" t="str">
        <f t="shared" si="82"/>
        <v>N</v>
      </c>
      <c r="B4308" s="35"/>
      <c r="C4308" s="38" t="s">
        <v>1386</v>
      </c>
      <c r="D4308" s="38" t="s">
        <v>8458</v>
      </c>
      <c r="E4308" s="38"/>
      <c r="F4308" s="38" t="s">
        <v>8459</v>
      </c>
      <c r="G4308" s="35"/>
      <c r="H4308" s="38"/>
      <c r="I4308" s="44">
        <v>1.98</v>
      </c>
      <c r="J4308" s="16" t="s">
        <v>130</v>
      </c>
      <c r="N4308" s="136" t="s">
        <v>202</v>
      </c>
      <c r="O4308" s="137">
        <v>382</v>
      </c>
    </row>
    <row r="4309" spans="1:15" ht="15" customHeight="1">
      <c r="A4309" s="15" t="str">
        <f t="shared" si="82"/>
        <v>N</v>
      </c>
      <c r="B4309" s="35"/>
      <c r="C4309" s="38" t="s">
        <v>1386</v>
      </c>
      <c r="D4309" s="38" t="s">
        <v>8460</v>
      </c>
      <c r="E4309" s="38"/>
      <c r="F4309" s="38" t="s">
        <v>8461</v>
      </c>
      <c r="G4309" s="35"/>
      <c r="H4309" s="38"/>
      <c r="I4309" s="44">
        <v>3.36</v>
      </c>
      <c r="J4309" s="16" t="s">
        <v>130</v>
      </c>
      <c r="N4309" s="136" t="s">
        <v>203</v>
      </c>
      <c r="O4309" s="137">
        <v>383</v>
      </c>
    </row>
    <row r="4310" spans="1:15" ht="15" customHeight="1">
      <c r="A4310" s="15" t="str">
        <f t="shared" si="82"/>
        <v>N</v>
      </c>
      <c r="B4310" s="35"/>
      <c r="C4310" s="38" t="s">
        <v>1386</v>
      </c>
      <c r="D4310" s="38" t="s">
        <v>8462</v>
      </c>
      <c r="E4310" s="38"/>
      <c r="F4310" s="38" t="s">
        <v>8463</v>
      </c>
      <c r="G4310" s="35"/>
      <c r="H4310" s="38"/>
      <c r="I4310" s="44">
        <v>2.5099999999999998</v>
      </c>
      <c r="J4310" s="16" t="s">
        <v>130</v>
      </c>
      <c r="N4310" s="136" t="s">
        <v>204</v>
      </c>
      <c r="O4310" s="137">
        <v>384</v>
      </c>
    </row>
    <row r="4311" spans="1:15" ht="15" customHeight="1">
      <c r="A4311" s="15" t="str">
        <f t="shared" si="82"/>
        <v>N</v>
      </c>
      <c r="B4311" s="35"/>
      <c r="C4311" s="38" t="s">
        <v>1386</v>
      </c>
      <c r="D4311" s="38" t="s">
        <v>8464</v>
      </c>
      <c r="E4311" s="38"/>
      <c r="F4311" s="38" t="s">
        <v>8465</v>
      </c>
      <c r="G4311" s="35"/>
      <c r="H4311" s="38"/>
      <c r="I4311" s="44">
        <v>0.18</v>
      </c>
      <c r="J4311" s="16" t="s">
        <v>130</v>
      </c>
      <c r="N4311" s="136" t="s">
        <v>205</v>
      </c>
      <c r="O4311" s="137">
        <v>385</v>
      </c>
    </row>
    <row r="4312" spans="1:15" ht="15" customHeight="1">
      <c r="A4312" s="15" t="str">
        <f t="shared" si="82"/>
        <v>N</v>
      </c>
      <c r="B4312" s="35"/>
      <c r="C4312" s="38" t="s">
        <v>1386</v>
      </c>
      <c r="D4312" s="38" t="s">
        <v>8466</v>
      </c>
      <c r="E4312" s="38"/>
      <c r="F4312" s="38" t="s">
        <v>8467</v>
      </c>
      <c r="G4312" s="35"/>
      <c r="H4312" s="38"/>
      <c r="I4312" s="44">
        <v>4.2300000000000004</v>
      </c>
      <c r="J4312" s="16" t="s">
        <v>130</v>
      </c>
      <c r="N4312" s="136" t="s">
        <v>206</v>
      </c>
      <c r="O4312" s="137">
        <v>386</v>
      </c>
    </row>
    <row r="4313" spans="1:15" ht="15" customHeight="1">
      <c r="A4313" s="15" t="str">
        <f t="shared" si="82"/>
        <v>N</v>
      </c>
      <c r="B4313" s="35"/>
      <c r="C4313" s="38" t="s">
        <v>1386</v>
      </c>
      <c r="D4313" s="38" t="s">
        <v>8468</v>
      </c>
      <c r="E4313" s="38"/>
      <c r="F4313" s="38" t="s">
        <v>8469</v>
      </c>
      <c r="G4313" s="35"/>
      <c r="H4313" s="38"/>
      <c r="I4313" s="44">
        <v>3.82</v>
      </c>
      <c r="J4313" s="16" t="s">
        <v>130</v>
      </c>
      <c r="N4313" s="136" t="s">
        <v>207</v>
      </c>
      <c r="O4313" s="137">
        <v>387</v>
      </c>
    </row>
    <row r="4314" spans="1:15" ht="15" customHeight="1">
      <c r="A4314" s="15" t="str">
        <f t="shared" si="82"/>
        <v>N</v>
      </c>
      <c r="B4314" s="35"/>
      <c r="C4314" s="38" t="s">
        <v>1386</v>
      </c>
      <c r="D4314" s="38" t="s">
        <v>8470</v>
      </c>
      <c r="E4314" s="38"/>
      <c r="F4314" s="38" t="s">
        <v>8471</v>
      </c>
      <c r="G4314" s="35"/>
      <c r="H4314" s="38"/>
      <c r="I4314" s="44">
        <v>1.87</v>
      </c>
      <c r="J4314" s="16" t="s">
        <v>130</v>
      </c>
      <c r="N4314" s="136" t="s">
        <v>208</v>
      </c>
      <c r="O4314" s="137">
        <v>388</v>
      </c>
    </row>
    <row r="4315" spans="1:15" ht="15" customHeight="1">
      <c r="A4315" s="15" t="str">
        <f t="shared" si="82"/>
        <v>N</v>
      </c>
      <c r="B4315" s="35"/>
      <c r="C4315" s="38" t="s">
        <v>1386</v>
      </c>
      <c r="D4315" s="38" t="s">
        <v>8472</v>
      </c>
      <c r="E4315" s="38"/>
      <c r="F4315" s="38" t="s">
        <v>8473</v>
      </c>
      <c r="G4315" s="35"/>
      <c r="H4315" s="38"/>
      <c r="I4315" s="44">
        <v>3.36</v>
      </c>
      <c r="J4315" s="16" t="s">
        <v>130</v>
      </c>
      <c r="N4315" s="136" t="s">
        <v>209</v>
      </c>
      <c r="O4315" s="137">
        <v>389</v>
      </c>
    </row>
    <row r="4316" spans="1:15" ht="15" customHeight="1">
      <c r="A4316" s="15" t="str">
        <f t="shared" si="82"/>
        <v>N</v>
      </c>
      <c r="B4316" s="35"/>
      <c r="C4316" s="38" t="s">
        <v>1386</v>
      </c>
      <c r="D4316" s="38" t="s">
        <v>8474</v>
      </c>
      <c r="E4316" s="38"/>
      <c r="F4316" s="38" t="s">
        <v>8475</v>
      </c>
      <c r="G4316" s="35"/>
      <c r="H4316" s="38"/>
      <c r="I4316" s="44">
        <v>45.51</v>
      </c>
      <c r="J4316" s="16" t="s">
        <v>130</v>
      </c>
      <c r="N4316" s="136" t="s">
        <v>210</v>
      </c>
      <c r="O4316" s="137">
        <v>390</v>
      </c>
    </row>
    <row r="4317" spans="1:15" ht="15" customHeight="1">
      <c r="A4317" s="15" t="str">
        <f t="shared" si="82"/>
        <v>N</v>
      </c>
      <c r="B4317" s="35"/>
      <c r="C4317" s="38" t="s">
        <v>1386</v>
      </c>
      <c r="D4317" s="38" t="s">
        <v>8476</v>
      </c>
      <c r="E4317" s="38"/>
      <c r="F4317" s="38" t="s">
        <v>8477</v>
      </c>
      <c r="G4317" s="35"/>
      <c r="H4317" s="38"/>
      <c r="I4317" s="44">
        <v>1.72</v>
      </c>
      <c r="J4317" s="16" t="s">
        <v>130</v>
      </c>
      <c r="N4317" s="136" t="s">
        <v>211</v>
      </c>
      <c r="O4317" s="137">
        <v>391</v>
      </c>
    </row>
    <row r="4318" spans="1:15" ht="15" customHeight="1">
      <c r="A4318" s="15" t="str">
        <f t="shared" si="82"/>
        <v>N</v>
      </c>
      <c r="B4318" s="35"/>
      <c r="C4318" s="38" t="s">
        <v>1386</v>
      </c>
      <c r="D4318" s="38" t="s">
        <v>8478</v>
      </c>
      <c r="E4318" s="38"/>
      <c r="F4318" s="38" t="s">
        <v>8479</v>
      </c>
      <c r="G4318" s="35"/>
      <c r="H4318" s="38"/>
      <c r="I4318" s="44">
        <v>1.68</v>
      </c>
      <c r="J4318" s="16" t="s">
        <v>130</v>
      </c>
      <c r="N4318" s="136" t="s">
        <v>212</v>
      </c>
      <c r="O4318" s="137">
        <v>392</v>
      </c>
    </row>
    <row r="4319" spans="1:15" ht="15" customHeight="1">
      <c r="A4319" s="15" t="str">
        <f t="shared" si="82"/>
        <v>N</v>
      </c>
      <c r="B4319" s="35"/>
      <c r="C4319" s="38" t="s">
        <v>1386</v>
      </c>
      <c r="D4319" s="38" t="s">
        <v>8480</v>
      </c>
      <c r="E4319" s="38"/>
      <c r="F4319" s="38" t="s">
        <v>8481</v>
      </c>
      <c r="G4319" s="35"/>
      <c r="H4319" s="38"/>
      <c r="I4319" s="44">
        <v>1.96</v>
      </c>
      <c r="J4319" s="16" t="s">
        <v>130</v>
      </c>
      <c r="N4319" s="136" t="s">
        <v>213</v>
      </c>
      <c r="O4319" s="137">
        <v>393</v>
      </c>
    </row>
    <row r="4320" spans="1:15" ht="15" customHeight="1">
      <c r="A4320" s="15" t="str">
        <f t="shared" si="82"/>
        <v>N</v>
      </c>
      <c r="B4320" s="35"/>
      <c r="C4320" s="38" t="s">
        <v>1386</v>
      </c>
      <c r="D4320" s="38" t="s">
        <v>8482</v>
      </c>
      <c r="E4320" s="38"/>
      <c r="F4320" s="38" t="s">
        <v>8483</v>
      </c>
      <c r="G4320" s="35"/>
      <c r="H4320" s="38"/>
      <c r="I4320" s="44">
        <v>5.04</v>
      </c>
      <c r="J4320" s="16" t="s">
        <v>130</v>
      </c>
      <c r="N4320" s="136" t="s">
        <v>214</v>
      </c>
      <c r="O4320" s="137">
        <v>394</v>
      </c>
    </row>
    <row r="4321" spans="1:15" ht="15" customHeight="1">
      <c r="A4321" s="15" t="str">
        <f t="shared" si="82"/>
        <v>N</v>
      </c>
      <c r="B4321" s="35"/>
      <c r="C4321" s="38" t="s">
        <v>1386</v>
      </c>
      <c r="D4321" s="38" t="s">
        <v>8484</v>
      </c>
      <c r="E4321" s="38"/>
      <c r="F4321" s="38" t="s">
        <v>8485</v>
      </c>
      <c r="G4321" s="35"/>
      <c r="H4321" s="38"/>
      <c r="I4321" s="44">
        <v>0.94</v>
      </c>
      <c r="J4321" s="16" t="s">
        <v>130</v>
      </c>
      <c r="N4321" s="136" t="s">
        <v>215</v>
      </c>
      <c r="O4321" s="137">
        <v>395</v>
      </c>
    </row>
    <row r="4322" spans="1:15" ht="15" customHeight="1">
      <c r="A4322" s="15" t="str">
        <f t="shared" si="82"/>
        <v>N</v>
      </c>
      <c r="B4322" s="35"/>
      <c r="C4322" s="38" t="s">
        <v>1386</v>
      </c>
      <c r="D4322" s="38" t="s">
        <v>8486</v>
      </c>
      <c r="E4322" s="38"/>
      <c r="F4322" s="38" t="s">
        <v>8487</v>
      </c>
      <c r="G4322" s="35"/>
      <c r="H4322" s="38"/>
      <c r="I4322" s="44">
        <v>7.84</v>
      </c>
      <c r="J4322" s="16" t="s">
        <v>130</v>
      </c>
      <c r="N4322" s="136" t="s">
        <v>216</v>
      </c>
      <c r="O4322" s="137">
        <v>396</v>
      </c>
    </row>
    <row r="4323" spans="1:15" ht="15" customHeight="1">
      <c r="A4323" s="15" t="str">
        <f t="shared" si="82"/>
        <v>N</v>
      </c>
      <c r="B4323" s="35"/>
      <c r="C4323" s="38" t="s">
        <v>1386</v>
      </c>
      <c r="D4323" s="38" t="s">
        <v>8488</v>
      </c>
      <c r="E4323" s="38"/>
      <c r="F4323" s="38" t="s">
        <v>8489</v>
      </c>
      <c r="G4323" s="35"/>
      <c r="H4323" s="38"/>
      <c r="I4323" s="44">
        <v>5.2</v>
      </c>
      <c r="J4323" s="16" t="s">
        <v>130</v>
      </c>
      <c r="N4323" s="136" t="s">
        <v>217</v>
      </c>
      <c r="O4323" s="137">
        <v>397</v>
      </c>
    </row>
    <row r="4324" spans="1:15" ht="15" customHeight="1">
      <c r="A4324" s="15" t="str">
        <f t="shared" si="82"/>
        <v>N</v>
      </c>
      <c r="B4324" s="35"/>
      <c r="C4324" s="38" t="s">
        <v>1386</v>
      </c>
      <c r="D4324" s="38" t="s">
        <v>8490</v>
      </c>
      <c r="E4324" s="38"/>
      <c r="F4324" s="38" t="s">
        <v>8491</v>
      </c>
      <c r="G4324" s="35"/>
      <c r="H4324" s="38"/>
      <c r="I4324" s="44">
        <v>8.4</v>
      </c>
      <c r="J4324" s="16" t="s">
        <v>130</v>
      </c>
      <c r="N4324" s="136" t="s">
        <v>218</v>
      </c>
      <c r="O4324" s="137">
        <v>398</v>
      </c>
    </row>
    <row r="4325" spans="1:15" ht="15" customHeight="1">
      <c r="A4325" s="15" t="str">
        <f t="shared" si="82"/>
        <v>N</v>
      </c>
      <c r="B4325" s="35"/>
      <c r="C4325" s="38" t="s">
        <v>1386</v>
      </c>
      <c r="D4325" s="38" t="s">
        <v>8492</v>
      </c>
      <c r="E4325" s="38"/>
      <c r="F4325" s="38" t="s">
        <v>8493</v>
      </c>
      <c r="G4325" s="35"/>
      <c r="H4325" s="38"/>
      <c r="I4325" s="44">
        <v>0.56000000000000005</v>
      </c>
      <c r="J4325" s="16" t="s">
        <v>130</v>
      </c>
      <c r="N4325" s="136" t="s">
        <v>219</v>
      </c>
      <c r="O4325" s="137">
        <v>399</v>
      </c>
    </row>
    <row r="4326" spans="1:15" ht="15" customHeight="1">
      <c r="A4326" s="15" t="str">
        <f t="shared" si="82"/>
        <v>N</v>
      </c>
      <c r="B4326" s="35"/>
      <c r="C4326" s="38" t="s">
        <v>1386</v>
      </c>
      <c r="D4326" s="38" t="s">
        <v>8494</v>
      </c>
      <c r="E4326" s="38"/>
      <c r="F4326" s="38" t="s">
        <v>8495</v>
      </c>
      <c r="G4326" s="35"/>
      <c r="H4326" s="38"/>
      <c r="I4326" s="44">
        <v>3.38</v>
      </c>
      <c r="J4326" s="16" t="s">
        <v>130</v>
      </c>
      <c r="N4326" s="136" t="s">
        <v>220</v>
      </c>
      <c r="O4326" s="137">
        <v>400</v>
      </c>
    </row>
    <row r="4327" spans="1:15" ht="15" customHeight="1">
      <c r="A4327" s="15" t="str">
        <f t="shared" si="82"/>
        <v>N</v>
      </c>
      <c r="B4327" s="35"/>
      <c r="C4327" s="38" t="s">
        <v>1386</v>
      </c>
      <c r="D4327" s="38" t="s">
        <v>11064</v>
      </c>
      <c r="E4327" s="38"/>
      <c r="F4327" s="38" t="s">
        <v>11065</v>
      </c>
      <c r="G4327" s="35"/>
      <c r="H4327" s="38"/>
      <c r="I4327" s="44">
        <v>8.3000000000000007</v>
      </c>
      <c r="J4327" s="16" t="s">
        <v>130</v>
      </c>
      <c r="N4327" s="136" t="s">
        <v>221</v>
      </c>
      <c r="O4327" s="137">
        <v>401</v>
      </c>
    </row>
    <row r="4328" spans="1:15" ht="15" customHeight="1">
      <c r="A4328" s="15" t="str">
        <f t="shared" si="82"/>
        <v>N</v>
      </c>
      <c r="B4328" s="35"/>
      <c r="C4328" s="38" t="s">
        <v>1386</v>
      </c>
      <c r="D4328" s="38" t="s">
        <v>8496</v>
      </c>
      <c r="E4328" s="38"/>
      <c r="F4328" s="38" t="s">
        <v>8497</v>
      </c>
      <c r="G4328" s="35"/>
      <c r="H4328" s="38"/>
      <c r="I4328" s="44">
        <v>5.04</v>
      </c>
      <c r="J4328" s="16" t="s">
        <v>130</v>
      </c>
      <c r="N4328" s="136" t="s">
        <v>222</v>
      </c>
      <c r="O4328" s="137">
        <v>402</v>
      </c>
    </row>
    <row r="4329" spans="1:15" ht="15" customHeight="1">
      <c r="A4329" s="15" t="str">
        <f t="shared" si="82"/>
        <v>N</v>
      </c>
      <c r="B4329" s="35"/>
      <c r="C4329" s="38" t="s">
        <v>1386</v>
      </c>
      <c r="D4329" s="38" t="s">
        <v>8498</v>
      </c>
      <c r="E4329" s="38"/>
      <c r="F4329" s="38" t="s">
        <v>8499</v>
      </c>
      <c r="G4329" s="35"/>
      <c r="H4329" s="38"/>
      <c r="I4329" s="44">
        <v>5.43</v>
      </c>
      <c r="J4329" s="16" t="s">
        <v>130</v>
      </c>
      <c r="N4329" s="136" t="s">
        <v>223</v>
      </c>
      <c r="O4329" s="137">
        <v>403</v>
      </c>
    </row>
    <row r="4330" spans="1:15" ht="15" customHeight="1">
      <c r="A4330" s="15" t="str">
        <f t="shared" si="82"/>
        <v>N</v>
      </c>
      <c r="B4330" s="35"/>
      <c r="C4330" s="38" t="s">
        <v>1386</v>
      </c>
      <c r="D4330" s="38" t="s">
        <v>8500</v>
      </c>
      <c r="E4330" s="38"/>
      <c r="F4330" s="38" t="s">
        <v>8501</v>
      </c>
      <c r="G4330" s="35"/>
      <c r="H4330" s="38"/>
      <c r="I4330" s="44">
        <v>3.44</v>
      </c>
      <c r="J4330" s="16" t="s">
        <v>130</v>
      </c>
      <c r="N4330" s="136" t="s">
        <v>224</v>
      </c>
      <c r="O4330" s="137">
        <v>404</v>
      </c>
    </row>
    <row r="4331" spans="1:15" ht="15" customHeight="1">
      <c r="A4331" s="15" t="str">
        <f t="shared" si="82"/>
        <v>N</v>
      </c>
      <c r="B4331" s="35"/>
      <c r="C4331" s="38" t="s">
        <v>1386</v>
      </c>
      <c r="D4331" s="38" t="s">
        <v>8502</v>
      </c>
      <c r="E4331" s="38"/>
      <c r="F4331" s="38" t="s">
        <v>8503</v>
      </c>
      <c r="G4331" s="35"/>
      <c r="H4331" s="38"/>
      <c r="I4331" s="44">
        <v>0.87</v>
      </c>
      <c r="J4331" s="16" t="s">
        <v>130</v>
      </c>
      <c r="N4331" s="136" t="s">
        <v>221</v>
      </c>
      <c r="O4331" s="137">
        <v>405</v>
      </c>
    </row>
    <row r="4332" spans="1:15" ht="15" customHeight="1">
      <c r="A4332" s="15" t="str">
        <f t="shared" si="82"/>
        <v>N</v>
      </c>
      <c r="B4332" s="35"/>
      <c r="C4332" s="38" t="s">
        <v>1386</v>
      </c>
      <c r="D4332" s="38" t="s">
        <v>11066</v>
      </c>
      <c r="E4332" s="38"/>
      <c r="F4332" s="38" t="s">
        <v>11067</v>
      </c>
      <c r="G4332" s="35"/>
      <c r="H4332" s="38"/>
      <c r="I4332" s="44">
        <v>2.64</v>
      </c>
      <c r="J4332" s="16" t="s">
        <v>130</v>
      </c>
      <c r="N4332" s="136" t="s">
        <v>222</v>
      </c>
      <c r="O4332" s="137">
        <v>406</v>
      </c>
    </row>
    <row r="4333" spans="1:15" ht="15" customHeight="1">
      <c r="A4333" s="15" t="str">
        <f t="shared" si="82"/>
        <v>N</v>
      </c>
      <c r="B4333" s="35"/>
      <c r="C4333" s="38" t="s">
        <v>1386</v>
      </c>
      <c r="D4333" s="38" t="s">
        <v>8504</v>
      </c>
      <c r="E4333" s="38"/>
      <c r="F4333" s="38" t="s">
        <v>8505</v>
      </c>
      <c r="G4333" s="35"/>
      <c r="H4333" s="38"/>
      <c r="I4333" s="44">
        <v>5.04</v>
      </c>
      <c r="J4333" s="16" t="s">
        <v>130</v>
      </c>
      <c r="N4333" s="136" t="s">
        <v>225</v>
      </c>
      <c r="O4333" s="137">
        <v>407</v>
      </c>
    </row>
    <row r="4334" spans="1:15" ht="15" customHeight="1">
      <c r="A4334" s="15" t="str">
        <f t="shared" si="82"/>
        <v>N</v>
      </c>
      <c r="B4334" s="35"/>
      <c r="C4334" s="38" t="s">
        <v>1386</v>
      </c>
      <c r="D4334" s="38" t="s">
        <v>11068</v>
      </c>
      <c r="E4334" s="38"/>
      <c r="F4334" s="38" t="s">
        <v>11069</v>
      </c>
      <c r="G4334" s="35"/>
      <c r="H4334" s="38"/>
      <c r="I4334" s="44">
        <v>1.83</v>
      </c>
      <c r="J4334" s="16" t="s">
        <v>130</v>
      </c>
      <c r="N4334" s="136" t="s">
        <v>226</v>
      </c>
      <c r="O4334" s="137">
        <v>408</v>
      </c>
    </row>
    <row r="4335" spans="1:15" ht="15" customHeight="1">
      <c r="A4335" s="15" t="str">
        <f t="shared" si="82"/>
        <v>N</v>
      </c>
      <c r="B4335" s="35"/>
      <c r="C4335" s="38" t="s">
        <v>1386</v>
      </c>
      <c r="D4335" s="38" t="s">
        <v>8506</v>
      </c>
      <c r="E4335" s="38"/>
      <c r="F4335" s="38" t="s">
        <v>8507</v>
      </c>
      <c r="G4335" s="35"/>
      <c r="H4335" s="38"/>
      <c r="I4335" s="44">
        <v>6.1</v>
      </c>
      <c r="J4335" s="16" t="s">
        <v>130</v>
      </c>
      <c r="N4335" s="136" t="s">
        <v>227</v>
      </c>
      <c r="O4335" s="137">
        <v>409</v>
      </c>
    </row>
    <row r="4336" spans="1:15" ht="15" customHeight="1">
      <c r="A4336" s="15" t="str">
        <f t="shared" si="82"/>
        <v>N</v>
      </c>
      <c r="B4336" s="35"/>
      <c r="C4336" s="38" t="s">
        <v>1386</v>
      </c>
      <c r="D4336" s="38" t="s">
        <v>8508</v>
      </c>
      <c r="E4336" s="38"/>
      <c r="F4336" s="38" t="s">
        <v>8509</v>
      </c>
      <c r="G4336" s="35"/>
      <c r="H4336" s="38"/>
      <c r="I4336" s="44">
        <v>3.58</v>
      </c>
      <c r="J4336" s="16" t="s">
        <v>130</v>
      </c>
      <c r="N4336" s="136" t="s">
        <v>228</v>
      </c>
      <c r="O4336" s="137">
        <v>410</v>
      </c>
    </row>
    <row r="4337" spans="1:15" ht="15" customHeight="1">
      <c r="A4337" s="15" t="str">
        <f t="shared" si="82"/>
        <v>N</v>
      </c>
      <c r="B4337" s="35"/>
      <c r="C4337" s="38" t="s">
        <v>1386</v>
      </c>
      <c r="D4337" s="38" t="s">
        <v>8510</v>
      </c>
      <c r="E4337" s="38"/>
      <c r="F4337" s="38" t="s">
        <v>8511</v>
      </c>
      <c r="G4337" s="35"/>
      <c r="H4337" s="38"/>
      <c r="I4337" s="44">
        <v>5.32</v>
      </c>
      <c r="J4337" s="16" t="s">
        <v>130</v>
      </c>
      <c r="N4337" s="136" t="s">
        <v>229</v>
      </c>
      <c r="O4337" s="137">
        <v>411</v>
      </c>
    </row>
    <row r="4338" spans="1:15" ht="15" customHeight="1">
      <c r="A4338" s="15" t="str">
        <f t="shared" si="82"/>
        <v>N</v>
      </c>
      <c r="B4338" s="35"/>
      <c r="C4338" s="38" t="s">
        <v>1386</v>
      </c>
      <c r="D4338" s="38" t="s">
        <v>8512</v>
      </c>
      <c r="E4338" s="38"/>
      <c r="F4338" s="38" t="s">
        <v>8513</v>
      </c>
      <c r="G4338" s="35"/>
      <c r="H4338" s="38"/>
      <c r="I4338" s="44">
        <v>7.02</v>
      </c>
      <c r="J4338" s="16" t="s">
        <v>130</v>
      </c>
      <c r="N4338" s="136" t="s">
        <v>230</v>
      </c>
      <c r="O4338" s="137">
        <v>412</v>
      </c>
    </row>
    <row r="4339" spans="1:15" ht="15" customHeight="1">
      <c r="A4339" s="15" t="str">
        <f t="shared" si="82"/>
        <v>N</v>
      </c>
      <c r="B4339" s="35"/>
      <c r="C4339" s="38" t="s">
        <v>1386</v>
      </c>
      <c r="D4339" s="38" t="s">
        <v>8514</v>
      </c>
      <c r="E4339" s="38"/>
      <c r="F4339" s="38" t="s">
        <v>8515</v>
      </c>
      <c r="G4339" s="35"/>
      <c r="H4339" s="38"/>
      <c r="I4339" s="44">
        <v>3.77</v>
      </c>
      <c r="J4339" s="16" t="s">
        <v>130</v>
      </c>
      <c r="N4339" s="136" t="s">
        <v>231</v>
      </c>
      <c r="O4339" s="137">
        <v>413</v>
      </c>
    </row>
    <row r="4340" spans="1:15" ht="15" customHeight="1">
      <c r="A4340" s="15" t="str">
        <f t="shared" si="82"/>
        <v>N</v>
      </c>
      <c r="B4340" s="35"/>
      <c r="C4340" s="38" t="s">
        <v>1386</v>
      </c>
      <c r="D4340" s="38" t="s">
        <v>8516</v>
      </c>
      <c r="E4340" s="38"/>
      <c r="F4340" s="38" t="s">
        <v>8517</v>
      </c>
      <c r="G4340" s="35"/>
      <c r="H4340" s="38"/>
      <c r="I4340" s="44">
        <v>10.08</v>
      </c>
      <c r="J4340" s="16" t="s">
        <v>130</v>
      </c>
      <c r="N4340" s="136" t="s">
        <v>232</v>
      </c>
      <c r="O4340" s="137">
        <v>414</v>
      </c>
    </row>
    <row r="4341" spans="1:15" ht="15" customHeight="1">
      <c r="A4341" s="15" t="str">
        <f t="shared" si="82"/>
        <v>N</v>
      </c>
      <c r="B4341" s="35"/>
      <c r="C4341" s="38" t="s">
        <v>1386</v>
      </c>
      <c r="D4341" s="38" t="s">
        <v>8518</v>
      </c>
      <c r="E4341" s="38"/>
      <c r="F4341" s="38" t="s">
        <v>8519</v>
      </c>
      <c r="G4341" s="35"/>
      <c r="H4341" s="38"/>
      <c r="I4341" s="44">
        <v>5.04</v>
      </c>
      <c r="J4341" s="16" t="s">
        <v>130</v>
      </c>
      <c r="N4341" s="136" t="s">
        <v>231</v>
      </c>
      <c r="O4341" s="137">
        <v>415</v>
      </c>
    </row>
    <row r="4342" spans="1:15" ht="15" customHeight="1">
      <c r="A4342" s="15" t="str">
        <f t="shared" si="82"/>
        <v>N</v>
      </c>
      <c r="B4342" s="35"/>
      <c r="C4342" s="38" t="s">
        <v>1386</v>
      </c>
      <c r="D4342" s="38" t="s">
        <v>8520</v>
      </c>
      <c r="E4342" s="38"/>
      <c r="F4342" s="38" t="s">
        <v>8521</v>
      </c>
      <c r="G4342" s="35"/>
      <c r="H4342" s="38"/>
      <c r="I4342" s="44">
        <v>4.75</v>
      </c>
      <c r="J4342" s="16" t="s">
        <v>130</v>
      </c>
      <c r="N4342" s="136" t="s">
        <v>233</v>
      </c>
      <c r="O4342" s="137">
        <v>416</v>
      </c>
    </row>
    <row r="4343" spans="1:15" ht="15" customHeight="1">
      <c r="A4343" s="15" t="str">
        <f t="shared" si="82"/>
        <v>N</v>
      </c>
      <c r="B4343" s="35"/>
      <c r="C4343" s="38" t="s">
        <v>1386</v>
      </c>
      <c r="D4343" s="38" t="s">
        <v>8522</v>
      </c>
      <c r="E4343" s="38"/>
      <c r="F4343" s="38" t="s">
        <v>8523</v>
      </c>
      <c r="G4343" s="35"/>
      <c r="H4343" s="38"/>
      <c r="I4343" s="44">
        <v>157.83000000000001</v>
      </c>
      <c r="J4343" s="16" t="s">
        <v>130</v>
      </c>
      <c r="N4343" s="136" t="s">
        <v>231</v>
      </c>
      <c r="O4343" s="137">
        <v>417</v>
      </c>
    </row>
    <row r="4344" spans="1:15" ht="15" customHeight="1">
      <c r="A4344" s="15" t="str">
        <f t="shared" si="82"/>
        <v>N</v>
      </c>
      <c r="B4344" s="35"/>
      <c r="C4344" s="38" t="s">
        <v>1386</v>
      </c>
      <c r="D4344" s="38" t="s">
        <v>11070</v>
      </c>
      <c r="E4344" s="38"/>
      <c r="F4344" s="38" t="s">
        <v>11071</v>
      </c>
      <c r="G4344" s="35"/>
      <c r="H4344" s="38"/>
      <c r="I4344" s="44">
        <v>67.2</v>
      </c>
      <c r="J4344" s="16" t="s">
        <v>130</v>
      </c>
      <c r="N4344" s="136" t="s">
        <v>234</v>
      </c>
      <c r="O4344" s="137">
        <v>418</v>
      </c>
    </row>
    <row r="4345" spans="1:15" ht="15" customHeight="1">
      <c r="A4345" s="15" t="str">
        <f t="shared" si="82"/>
        <v>N</v>
      </c>
      <c r="B4345" s="35"/>
      <c r="C4345" s="38" t="s">
        <v>1386</v>
      </c>
      <c r="D4345" s="38" t="s">
        <v>8524</v>
      </c>
      <c r="E4345" s="38"/>
      <c r="F4345" s="38" t="s">
        <v>8525</v>
      </c>
      <c r="G4345" s="35"/>
      <c r="H4345" s="38"/>
      <c r="I4345" s="44">
        <v>2.27</v>
      </c>
      <c r="J4345" s="16" t="s">
        <v>130</v>
      </c>
      <c r="N4345" s="136" t="s">
        <v>235</v>
      </c>
      <c r="O4345" s="137">
        <v>419</v>
      </c>
    </row>
    <row r="4346" spans="1:15" ht="15" customHeight="1">
      <c r="A4346" s="15" t="str">
        <f t="shared" si="82"/>
        <v>N</v>
      </c>
      <c r="B4346" s="35"/>
      <c r="C4346" s="38" t="s">
        <v>1386</v>
      </c>
      <c r="D4346" s="38" t="s">
        <v>8526</v>
      </c>
      <c r="E4346" s="38"/>
      <c r="F4346" s="38" t="s">
        <v>8527</v>
      </c>
      <c r="G4346" s="35"/>
      <c r="H4346" s="38"/>
      <c r="I4346" s="44">
        <v>49.07</v>
      </c>
      <c r="J4346" s="16" t="s">
        <v>130</v>
      </c>
      <c r="N4346" s="136" t="s">
        <v>236</v>
      </c>
      <c r="O4346" s="137">
        <v>420</v>
      </c>
    </row>
    <row r="4347" spans="1:15" ht="15" customHeight="1">
      <c r="A4347" s="15" t="str">
        <f t="shared" si="82"/>
        <v>N</v>
      </c>
      <c r="B4347" s="35"/>
      <c r="C4347" s="38" t="s">
        <v>1386</v>
      </c>
      <c r="D4347" s="38" t="s">
        <v>8528</v>
      </c>
      <c r="E4347" s="38"/>
      <c r="F4347" s="38" t="s">
        <v>7940</v>
      </c>
      <c r="G4347" s="35"/>
      <c r="H4347" s="38"/>
      <c r="I4347" s="44">
        <v>1.89</v>
      </c>
      <c r="J4347" s="16" t="s">
        <v>130</v>
      </c>
      <c r="N4347" s="136" t="s">
        <v>237</v>
      </c>
      <c r="O4347" s="137">
        <v>421</v>
      </c>
    </row>
    <row r="4348" spans="1:15" ht="15" customHeight="1">
      <c r="A4348" s="15" t="str">
        <f t="shared" si="82"/>
        <v>N</v>
      </c>
      <c r="B4348" s="35"/>
      <c r="C4348" s="38" t="s">
        <v>1386</v>
      </c>
      <c r="D4348" s="38" t="s">
        <v>8529</v>
      </c>
      <c r="E4348" s="38"/>
      <c r="F4348" s="38" t="s">
        <v>8530</v>
      </c>
      <c r="G4348" s="35"/>
      <c r="H4348" s="38"/>
      <c r="I4348" s="44">
        <v>3.9</v>
      </c>
      <c r="J4348" s="16" t="s">
        <v>130</v>
      </c>
      <c r="N4348" s="138" t="s">
        <v>585</v>
      </c>
      <c r="O4348" s="137">
        <v>422</v>
      </c>
    </row>
    <row r="4349" spans="1:15" ht="15" customHeight="1">
      <c r="A4349" s="15" t="str">
        <f t="shared" si="82"/>
        <v>N</v>
      </c>
      <c r="B4349" s="35"/>
      <c r="C4349" s="38" t="s">
        <v>1386</v>
      </c>
      <c r="D4349" s="38" t="s">
        <v>8531</v>
      </c>
      <c r="E4349" s="38"/>
      <c r="F4349" s="38" t="s">
        <v>8532</v>
      </c>
      <c r="G4349" s="35"/>
      <c r="H4349" s="38"/>
      <c r="I4349" s="44">
        <v>-0.08</v>
      </c>
      <c r="J4349" s="16" t="s">
        <v>130</v>
      </c>
      <c r="N4349" s="136" t="s">
        <v>238</v>
      </c>
      <c r="O4349" s="137">
        <v>423</v>
      </c>
    </row>
    <row r="4350" spans="1:15" ht="15" customHeight="1">
      <c r="A4350" s="15" t="str">
        <f t="shared" si="82"/>
        <v>N</v>
      </c>
      <c r="B4350" s="35"/>
      <c r="C4350" s="38" t="s">
        <v>1386</v>
      </c>
      <c r="D4350" s="38" t="s">
        <v>8533</v>
      </c>
      <c r="E4350" s="38"/>
      <c r="F4350" s="38" t="s">
        <v>8534</v>
      </c>
      <c r="G4350" s="35"/>
      <c r="H4350" s="38"/>
      <c r="I4350" s="44">
        <v>16.8</v>
      </c>
      <c r="J4350" s="16" t="s">
        <v>130</v>
      </c>
      <c r="N4350" s="136" t="s">
        <v>239</v>
      </c>
      <c r="O4350" s="137">
        <v>424</v>
      </c>
    </row>
    <row r="4351" spans="1:15" ht="15" customHeight="1">
      <c r="A4351" s="15" t="str">
        <f t="shared" si="82"/>
        <v>N</v>
      </c>
      <c r="B4351" s="35"/>
      <c r="C4351" s="38" t="s">
        <v>1386</v>
      </c>
      <c r="D4351" s="38" t="s">
        <v>11072</v>
      </c>
      <c r="E4351" s="38"/>
      <c r="F4351" s="38" t="s">
        <v>11073</v>
      </c>
      <c r="G4351" s="35"/>
      <c r="H4351" s="38"/>
      <c r="I4351" s="44">
        <v>3.36</v>
      </c>
      <c r="J4351" s="16" t="s">
        <v>130</v>
      </c>
      <c r="N4351" s="138" t="s">
        <v>586</v>
      </c>
      <c r="O4351" s="139">
        <v>425</v>
      </c>
    </row>
    <row r="4352" spans="1:15" ht="15" customHeight="1">
      <c r="A4352" s="15" t="str">
        <f t="shared" ref="A4352:A4415" si="83">IFERROR((VLOOKUP(J4352,N:O,2,0)),0)</f>
        <v>N</v>
      </c>
      <c r="B4352" s="35"/>
      <c r="C4352" s="38" t="s">
        <v>1386</v>
      </c>
      <c r="D4352" s="38" t="s">
        <v>8535</v>
      </c>
      <c r="E4352" s="38"/>
      <c r="F4352" s="38" t="s">
        <v>8536</v>
      </c>
      <c r="G4352" s="35"/>
      <c r="H4352" s="38"/>
      <c r="I4352" s="44">
        <v>16.68</v>
      </c>
      <c r="J4352" s="16" t="s">
        <v>130</v>
      </c>
      <c r="N4352" s="136" t="s">
        <v>240</v>
      </c>
      <c r="O4352" s="137">
        <v>426</v>
      </c>
    </row>
    <row r="4353" spans="1:15" ht="15" customHeight="1">
      <c r="A4353" s="15" t="str">
        <f t="shared" si="83"/>
        <v>N</v>
      </c>
      <c r="B4353" s="35"/>
      <c r="C4353" s="38" t="s">
        <v>1386</v>
      </c>
      <c r="D4353" s="38" t="s">
        <v>8537</v>
      </c>
      <c r="E4353" s="38"/>
      <c r="F4353" s="38" t="s">
        <v>8538</v>
      </c>
      <c r="G4353" s="35"/>
      <c r="H4353" s="38"/>
      <c r="I4353" s="44">
        <v>1.69</v>
      </c>
      <c r="J4353" s="16" t="s">
        <v>130</v>
      </c>
      <c r="N4353" s="136" t="s">
        <v>241</v>
      </c>
      <c r="O4353" s="137">
        <v>427</v>
      </c>
    </row>
    <row r="4354" spans="1:15" ht="15" customHeight="1">
      <c r="A4354" s="15" t="str">
        <f t="shared" si="83"/>
        <v>N</v>
      </c>
      <c r="B4354" s="35"/>
      <c r="C4354" s="38" t="s">
        <v>1386</v>
      </c>
      <c r="D4354" s="38" t="s">
        <v>8539</v>
      </c>
      <c r="E4354" s="38"/>
      <c r="F4354" s="38" t="s">
        <v>8540</v>
      </c>
      <c r="G4354" s="35"/>
      <c r="H4354" s="38"/>
      <c r="I4354" s="44">
        <v>11.03</v>
      </c>
      <c r="J4354" s="16" t="s">
        <v>130</v>
      </c>
      <c r="N4354" s="138" t="s">
        <v>587</v>
      </c>
      <c r="O4354" s="137">
        <v>428</v>
      </c>
    </row>
    <row r="4355" spans="1:15" ht="15" customHeight="1">
      <c r="A4355" s="15" t="str">
        <f t="shared" si="83"/>
        <v>N</v>
      </c>
      <c r="B4355" s="35"/>
      <c r="C4355" s="38" t="s">
        <v>1386</v>
      </c>
      <c r="D4355" s="38" t="s">
        <v>11074</v>
      </c>
      <c r="E4355" s="38"/>
      <c r="F4355" s="38" t="s">
        <v>11075</v>
      </c>
      <c r="G4355" s="35"/>
      <c r="H4355" s="38"/>
      <c r="I4355" s="44">
        <v>3.18</v>
      </c>
      <c r="J4355" s="16" t="s">
        <v>130</v>
      </c>
      <c r="N4355" s="136" t="s">
        <v>242</v>
      </c>
      <c r="O4355" s="137">
        <v>429</v>
      </c>
    </row>
    <row r="4356" spans="1:15" ht="15" customHeight="1">
      <c r="A4356" s="15" t="str">
        <f t="shared" si="83"/>
        <v>N</v>
      </c>
      <c r="B4356" s="35"/>
      <c r="C4356" s="38" t="s">
        <v>1386</v>
      </c>
      <c r="D4356" s="38" t="s">
        <v>11076</v>
      </c>
      <c r="E4356" s="38"/>
      <c r="F4356" s="38" t="s">
        <v>11077</v>
      </c>
      <c r="G4356" s="35"/>
      <c r="H4356" s="38"/>
      <c r="I4356" s="44">
        <v>1.79</v>
      </c>
      <c r="J4356" s="16" t="s">
        <v>130</v>
      </c>
      <c r="N4356" s="136" t="s">
        <v>243</v>
      </c>
      <c r="O4356" s="137">
        <v>430</v>
      </c>
    </row>
    <row r="4357" spans="1:15" ht="15" customHeight="1">
      <c r="A4357" s="15" t="str">
        <f t="shared" si="83"/>
        <v>N</v>
      </c>
      <c r="B4357" s="35"/>
      <c r="C4357" s="38" t="s">
        <v>1386</v>
      </c>
      <c r="D4357" s="38" t="s">
        <v>8541</v>
      </c>
      <c r="E4357" s="38"/>
      <c r="F4357" s="38" t="s">
        <v>8542</v>
      </c>
      <c r="G4357" s="35"/>
      <c r="H4357" s="38"/>
      <c r="I4357" s="44">
        <v>15.7</v>
      </c>
      <c r="J4357" s="16" t="s">
        <v>130</v>
      </c>
      <c r="N4357" s="138" t="s">
        <v>588</v>
      </c>
      <c r="O4357" s="137">
        <v>431</v>
      </c>
    </row>
    <row r="4358" spans="1:15" ht="15" customHeight="1">
      <c r="A4358" s="15" t="str">
        <f t="shared" si="83"/>
        <v>N</v>
      </c>
      <c r="B4358" s="35"/>
      <c r="C4358" s="38" t="s">
        <v>1386</v>
      </c>
      <c r="D4358" s="38" t="s">
        <v>8543</v>
      </c>
      <c r="E4358" s="38"/>
      <c r="F4358" s="38" t="s">
        <v>8544</v>
      </c>
      <c r="G4358" s="35"/>
      <c r="H4358" s="38"/>
      <c r="I4358" s="44">
        <v>3.99</v>
      </c>
      <c r="J4358" s="16" t="s">
        <v>130</v>
      </c>
      <c r="N4358" s="136" t="s">
        <v>244</v>
      </c>
      <c r="O4358" s="137">
        <v>432</v>
      </c>
    </row>
    <row r="4359" spans="1:15" ht="15" customHeight="1">
      <c r="A4359" s="15" t="str">
        <f t="shared" si="83"/>
        <v>N</v>
      </c>
      <c r="B4359" s="35"/>
      <c r="C4359" s="38" t="s">
        <v>1386</v>
      </c>
      <c r="D4359" s="38" t="s">
        <v>8545</v>
      </c>
      <c r="E4359" s="38"/>
      <c r="F4359" s="38" t="s">
        <v>8546</v>
      </c>
      <c r="G4359" s="35"/>
      <c r="H4359" s="38"/>
      <c r="I4359" s="44">
        <v>1.68</v>
      </c>
      <c r="J4359" s="16" t="s">
        <v>130</v>
      </c>
      <c r="N4359" s="136" t="s">
        <v>245</v>
      </c>
      <c r="O4359" s="137">
        <v>433</v>
      </c>
    </row>
    <row r="4360" spans="1:15" ht="15" customHeight="1">
      <c r="A4360" s="15" t="str">
        <f t="shared" si="83"/>
        <v>N</v>
      </c>
      <c r="B4360" s="35"/>
      <c r="C4360" s="38" t="s">
        <v>1386</v>
      </c>
      <c r="D4360" s="38" t="s">
        <v>8547</v>
      </c>
      <c r="E4360" s="38"/>
      <c r="F4360" s="38" t="s">
        <v>8548</v>
      </c>
      <c r="G4360" s="35"/>
      <c r="H4360" s="38"/>
      <c r="I4360" s="44">
        <v>1.68</v>
      </c>
      <c r="J4360" s="16" t="s">
        <v>130</v>
      </c>
      <c r="N4360" s="136" t="s">
        <v>246</v>
      </c>
      <c r="O4360" s="137">
        <v>434</v>
      </c>
    </row>
    <row r="4361" spans="1:15" ht="15" customHeight="1">
      <c r="A4361" s="15" t="str">
        <f t="shared" si="83"/>
        <v>N</v>
      </c>
      <c r="B4361" s="35"/>
      <c r="C4361" s="38" t="s">
        <v>1386</v>
      </c>
      <c r="D4361" s="38" t="s">
        <v>8549</v>
      </c>
      <c r="E4361" s="38"/>
      <c r="F4361" s="38" t="s">
        <v>8550</v>
      </c>
      <c r="G4361" s="35"/>
      <c r="H4361" s="38"/>
      <c r="I4361" s="44">
        <v>3.43</v>
      </c>
      <c r="J4361" s="16" t="s">
        <v>130</v>
      </c>
      <c r="N4361" s="136" t="s">
        <v>247</v>
      </c>
      <c r="O4361" s="137">
        <v>435</v>
      </c>
    </row>
    <row r="4362" spans="1:15" ht="15" customHeight="1">
      <c r="A4362" s="15" t="str">
        <f t="shared" si="83"/>
        <v>N</v>
      </c>
      <c r="B4362" s="35"/>
      <c r="C4362" s="38" t="s">
        <v>1386</v>
      </c>
      <c r="D4362" s="38" t="s">
        <v>8551</v>
      </c>
      <c r="E4362" s="38"/>
      <c r="F4362" s="38" t="s">
        <v>8552</v>
      </c>
      <c r="G4362" s="35"/>
      <c r="H4362" s="38"/>
      <c r="I4362" s="44">
        <v>5.32</v>
      </c>
      <c r="J4362" s="16" t="s">
        <v>130</v>
      </c>
      <c r="N4362" s="136" t="s">
        <v>248</v>
      </c>
      <c r="O4362" s="137">
        <v>436</v>
      </c>
    </row>
    <row r="4363" spans="1:15" ht="15" customHeight="1">
      <c r="A4363" s="15" t="str">
        <f t="shared" si="83"/>
        <v>N</v>
      </c>
      <c r="B4363" s="35"/>
      <c r="C4363" s="38" t="s">
        <v>1386</v>
      </c>
      <c r="D4363" s="38" t="s">
        <v>8553</v>
      </c>
      <c r="E4363" s="38"/>
      <c r="F4363" s="38" t="s">
        <v>8554</v>
      </c>
      <c r="G4363" s="35"/>
      <c r="H4363" s="38"/>
      <c r="I4363" s="44">
        <v>21.06</v>
      </c>
      <c r="J4363" s="16" t="s">
        <v>130</v>
      </c>
      <c r="N4363" s="136" t="s">
        <v>249</v>
      </c>
      <c r="O4363" s="137">
        <v>437</v>
      </c>
    </row>
    <row r="4364" spans="1:15" ht="15" customHeight="1">
      <c r="A4364" s="15" t="str">
        <f t="shared" si="83"/>
        <v>N</v>
      </c>
      <c r="B4364" s="35"/>
      <c r="C4364" s="38" t="s">
        <v>1386</v>
      </c>
      <c r="D4364" s="38" t="s">
        <v>8555</v>
      </c>
      <c r="E4364" s="38"/>
      <c r="F4364" s="38" t="s">
        <v>8556</v>
      </c>
      <c r="G4364" s="35"/>
      <c r="H4364" s="38"/>
      <c r="I4364" s="44">
        <v>0.89</v>
      </c>
      <c r="J4364" s="16" t="s">
        <v>130</v>
      </c>
      <c r="N4364" s="136" t="s">
        <v>250</v>
      </c>
      <c r="O4364" s="137">
        <v>438</v>
      </c>
    </row>
    <row r="4365" spans="1:15" ht="15" customHeight="1">
      <c r="A4365" s="15" t="str">
        <f t="shared" si="83"/>
        <v>N</v>
      </c>
      <c r="B4365" s="35"/>
      <c r="C4365" s="38" t="s">
        <v>1386</v>
      </c>
      <c r="D4365" s="38" t="s">
        <v>8557</v>
      </c>
      <c r="E4365" s="38"/>
      <c r="F4365" s="38" t="s">
        <v>8558</v>
      </c>
      <c r="G4365" s="35"/>
      <c r="H4365" s="38"/>
      <c r="I4365" s="44">
        <v>0.09</v>
      </c>
      <c r="J4365" s="16" t="s">
        <v>130</v>
      </c>
      <c r="N4365" s="136" t="s">
        <v>251</v>
      </c>
      <c r="O4365" s="137">
        <v>439</v>
      </c>
    </row>
    <row r="4366" spans="1:15" ht="15" customHeight="1">
      <c r="A4366" s="15" t="str">
        <f t="shared" si="83"/>
        <v>N</v>
      </c>
      <c r="B4366" s="35"/>
      <c r="C4366" s="38" t="s">
        <v>1386</v>
      </c>
      <c r="D4366" s="38" t="s">
        <v>11078</v>
      </c>
      <c r="E4366" s="38"/>
      <c r="F4366" s="38" t="s">
        <v>11079</v>
      </c>
      <c r="G4366" s="35"/>
      <c r="H4366" s="38"/>
      <c r="I4366" s="44">
        <v>1.68</v>
      </c>
      <c r="J4366" s="16" t="s">
        <v>130</v>
      </c>
      <c r="N4366" s="136" t="s">
        <v>252</v>
      </c>
      <c r="O4366" s="137">
        <v>440</v>
      </c>
    </row>
    <row r="4367" spans="1:15" ht="15" customHeight="1">
      <c r="A4367" s="15" t="str">
        <f t="shared" si="83"/>
        <v>N</v>
      </c>
      <c r="B4367" s="35"/>
      <c r="C4367" s="38" t="s">
        <v>1386</v>
      </c>
      <c r="D4367" s="38" t="s">
        <v>8559</v>
      </c>
      <c r="E4367" s="38"/>
      <c r="F4367" s="38" t="s">
        <v>8560</v>
      </c>
      <c r="G4367" s="35"/>
      <c r="H4367" s="38"/>
      <c r="I4367" s="44">
        <v>15.28</v>
      </c>
      <c r="J4367" s="16" t="s">
        <v>130</v>
      </c>
      <c r="N4367" s="136" t="s">
        <v>253</v>
      </c>
      <c r="O4367" s="137">
        <v>441</v>
      </c>
    </row>
    <row r="4368" spans="1:15" ht="15" customHeight="1">
      <c r="A4368" s="15" t="str">
        <f t="shared" si="83"/>
        <v>N</v>
      </c>
      <c r="B4368" s="35"/>
      <c r="C4368" s="38" t="s">
        <v>1386</v>
      </c>
      <c r="D4368" s="38" t="s">
        <v>8561</v>
      </c>
      <c r="E4368" s="38"/>
      <c r="F4368" s="38" t="s">
        <v>8562</v>
      </c>
      <c r="G4368" s="35"/>
      <c r="H4368" s="38"/>
      <c r="I4368" s="44">
        <v>18.79</v>
      </c>
      <c r="J4368" s="16" t="s">
        <v>130</v>
      </c>
      <c r="N4368" s="136" t="s">
        <v>254</v>
      </c>
      <c r="O4368" s="137">
        <v>442</v>
      </c>
    </row>
    <row r="4369" spans="1:15" ht="15" customHeight="1">
      <c r="A4369" s="15" t="str">
        <f t="shared" si="83"/>
        <v>N</v>
      </c>
      <c r="B4369" s="35"/>
      <c r="C4369" s="38" t="s">
        <v>1386</v>
      </c>
      <c r="D4369" s="38" t="s">
        <v>11080</v>
      </c>
      <c r="E4369" s="38"/>
      <c r="F4369" s="38" t="s">
        <v>11081</v>
      </c>
      <c r="G4369" s="35"/>
      <c r="H4369" s="38"/>
      <c r="I4369" s="44">
        <v>17.07</v>
      </c>
      <c r="J4369" s="16" t="s">
        <v>130</v>
      </c>
      <c r="N4369" s="136" t="s">
        <v>255</v>
      </c>
      <c r="O4369" s="137">
        <v>443</v>
      </c>
    </row>
    <row r="4370" spans="1:15" ht="15" customHeight="1">
      <c r="A4370" s="15" t="str">
        <f t="shared" si="83"/>
        <v>N</v>
      </c>
      <c r="B4370" s="35"/>
      <c r="C4370" s="38" t="s">
        <v>1386</v>
      </c>
      <c r="D4370" s="38" t="s">
        <v>8563</v>
      </c>
      <c r="E4370" s="38"/>
      <c r="F4370" s="38" t="s">
        <v>8564</v>
      </c>
      <c r="G4370" s="35"/>
      <c r="H4370" s="38"/>
      <c r="I4370" s="44">
        <v>0.89</v>
      </c>
      <c r="J4370" s="16" t="s">
        <v>130</v>
      </c>
      <c r="N4370" s="136" t="s">
        <v>211</v>
      </c>
      <c r="O4370" s="137">
        <v>444</v>
      </c>
    </row>
    <row r="4371" spans="1:15" ht="15" customHeight="1">
      <c r="A4371" s="15" t="str">
        <f t="shared" si="83"/>
        <v>N</v>
      </c>
      <c r="B4371" s="35"/>
      <c r="C4371" s="38" t="s">
        <v>1386</v>
      </c>
      <c r="D4371" s="38" t="s">
        <v>8565</v>
      </c>
      <c r="E4371" s="38"/>
      <c r="F4371" s="38" t="s">
        <v>8566</v>
      </c>
      <c r="G4371" s="35"/>
      <c r="H4371" s="38"/>
      <c r="I4371" s="44">
        <v>32.130000000000003</v>
      </c>
      <c r="J4371" s="16" t="s">
        <v>130</v>
      </c>
      <c r="N4371" s="136" t="s">
        <v>256</v>
      </c>
      <c r="O4371" s="137">
        <v>445</v>
      </c>
    </row>
    <row r="4372" spans="1:15" ht="15" customHeight="1">
      <c r="A4372" s="15" t="str">
        <f t="shared" si="83"/>
        <v>N</v>
      </c>
      <c r="B4372" s="35"/>
      <c r="C4372" s="38" t="s">
        <v>1386</v>
      </c>
      <c r="D4372" s="38" t="s">
        <v>8567</v>
      </c>
      <c r="E4372" s="38"/>
      <c r="F4372" s="38" t="s">
        <v>8568</v>
      </c>
      <c r="G4372" s="35"/>
      <c r="H4372" s="38"/>
      <c r="I4372" s="44">
        <v>0.16</v>
      </c>
      <c r="J4372" s="16" t="s">
        <v>130</v>
      </c>
      <c r="N4372" s="136" t="s">
        <v>257</v>
      </c>
      <c r="O4372" s="137">
        <v>511</v>
      </c>
    </row>
    <row r="4373" spans="1:15" ht="15" customHeight="1">
      <c r="A4373" s="15" t="str">
        <f t="shared" si="83"/>
        <v>N</v>
      </c>
      <c r="B4373" s="35"/>
      <c r="C4373" s="38" t="s">
        <v>1386</v>
      </c>
      <c r="D4373" s="38" t="s">
        <v>11082</v>
      </c>
      <c r="E4373" s="38"/>
      <c r="F4373" s="38" t="s">
        <v>11083</v>
      </c>
      <c r="G4373" s="35"/>
      <c r="H4373" s="38"/>
      <c r="I4373" s="44">
        <v>15.18</v>
      </c>
      <c r="J4373" s="16" t="s">
        <v>130</v>
      </c>
      <c r="N4373" s="136" t="s">
        <v>258</v>
      </c>
      <c r="O4373" s="137">
        <v>512</v>
      </c>
    </row>
    <row r="4374" spans="1:15" ht="15" customHeight="1">
      <c r="A4374" s="15" t="str">
        <f t="shared" si="83"/>
        <v>N</v>
      </c>
      <c r="B4374" s="35"/>
      <c r="C4374" s="38" t="s">
        <v>1386</v>
      </c>
      <c r="D4374" s="38" t="s">
        <v>8569</v>
      </c>
      <c r="E4374" s="38"/>
      <c r="F4374" s="38" t="s">
        <v>8570</v>
      </c>
      <c r="G4374" s="35"/>
      <c r="H4374" s="38"/>
      <c r="I4374" s="44">
        <v>-6.1</v>
      </c>
      <c r="J4374" s="16" t="s">
        <v>130</v>
      </c>
      <c r="N4374" s="136" t="s">
        <v>259</v>
      </c>
      <c r="O4374" s="137">
        <v>513</v>
      </c>
    </row>
    <row r="4375" spans="1:15" ht="15" customHeight="1">
      <c r="A4375" s="15" t="str">
        <f t="shared" si="83"/>
        <v>N</v>
      </c>
      <c r="B4375" s="35"/>
      <c r="C4375" s="38" t="s">
        <v>1386</v>
      </c>
      <c r="D4375" s="38" t="s">
        <v>11084</v>
      </c>
      <c r="E4375" s="38"/>
      <c r="F4375" s="38" t="s">
        <v>11085</v>
      </c>
      <c r="G4375" s="35"/>
      <c r="H4375" s="38"/>
      <c r="I4375" s="44">
        <v>11.09</v>
      </c>
      <c r="J4375" s="16" t="s">
        <v>130</v>
      </c>
      <c r="N4375" s="136" t="s">
        <v>260</v>
      </c>
      <c r="O4375" s="137">
        <v>514</v>
      </c>
    </row>
    <row r="4376" spans="1:15" ht="15" customHeight="1">
      <c r="A4376" s="15" t="str">
        <f t="shared" si="83"/>
        <v>N</v>
      </c>
      <c r="B4376" s="35"/>
      <c r="C4376" s="38" t="s">
        <v>1386</v>
      </c>
      <c r="D4376" s="38" t="s">
        <v>8571</v>
      </c>
      <c r="E4376" s="38"/>
      <c r="F4376" s="38" t="s">
        <v>8572</v>
      </c>
      <c r="G4376" s="35"/>
      <c r="H4376" s="38"/>
      <c r="I4376" s="44">
        <v>28.79</v>
      </c>
      <c r="J4376" s="16" t="s">
        <v>130</v>
      </c>
      <c r="N4376" s="136" t="s">
        <v>261</v>
      </c>
      <c r="O4376" s="137">
        <v>515</v>
      </c>
    </row>
    <row r="4377" spans="1:15" ht="15" customHeight="1">
      <c r="A4377" s="15" t="str">
        <f t="shared" si="83"/>
        <v>N</v>
      </c>
      <c r="B4377" s="35"/>
      <c r="C4377" s="38" t="s">
        <v>1386</v>
      </c>
      <c r="D4377" s="38" t="s">
        <v>8573</v>
      </c>
      <c r="E4377" s="38"/>
      <c r="F4377" s="38" t="s">
        <v>8574</v>
      </c>
      <c r="G4377" s="35"/>
      <c r="H4377" s="38"/>
      <c r="I4377" s="44">
        <v>42.24</v>
      </c>
      <c r="J4377" s="16" t="s">
        <v>130</v>
      </c>
      <c r="N4377" s="136" t="s">
        <v>262</v>
      </c>
      <c r="O4377" s="137">
        <v>516</v>
      </c>
    </row>
    <row r="4378" spans="1:15" ht="15" customHeight="1">
      <c r="A4378" s="15" t="str">
        <f t="shared" si="83"/>
        <v>N</v>
      </c>
      <c r="B4378" s="35"/>
      <c r="C4378" s="38" t="s">
        <v>1386</v>
      </c>
      <c r="D4378" s="38" t="s">
        <v>8575</v>
      </c>
      <c r="E4378" s="38"/>
      <c r="F4378" s="38" t="s">
        <v>8576</v>
      </c>
      <c r="G4378" s="35"/>
      <c r="H4378" s="38"/>
      <c r="I4378" s="44">
        <v>2.13</v>
      </c>
      <c r="J4378" s="16" t="s">
        <v>130</v>
      </c>
      <c r="N4378" s="136" t="s">
        <v>263</v>
      </c>
      <c r="O4378" s="137">
        <v>517</v>
      </c>
    </row>
    <row r="4379" spans="1:15" ht="15" customHeight="1">
      <c r="A4379" s="15" t="str">
        <f t="shared" si="83"/>
        <v>N</v>
      </c>
      <c r="B4379" s="35"/>
      <c r="C4379" s="38" t="s">
        <v>1386</v>
      </c>
      <c r="D4379" s="38" t="s">
        <v>8577</v>
      </c>
      <c r="E4379" s="38"/>
      <c r="F4379" s="38" t="s">
        <v>8578</v>
      </c>
      <c r="G4379" s="35"/>
      <c r="H4379" s="38"/>
      <c r="I4379" s="44">
        <v>4.4400000000000004</v>
      </c>
      <c r="J4379" s="16" t="s">
        <v>130</v>
      </c>
      <c r="N4379" s="136" t="s">
        <v>264</v>
      </c>
      <c r="O4379" s="137">
        <v>518</v>
      </c>
    </row>
    <row r="4380" spans="1:15" ht="15" customHeight="1">
      <c r="A4380" s="15" t="str">
        <f t="shared" si="83"/>
        <v>N</v>
      </c>
      <c r="B4380" s="35"/>
      <c r="C4380" s="38" t="s">
        <v>1386</v>
      </c>
      <c r="D4380" s="38" t="s">
        <v>11086</v>
      </c>
      <c r="E4380" s="38"/>
      <c r="F4380" s="38" t="s">
        <v>11087</v>
      </c>
      <c r="G4380" s="35"/>
      <c r="H4380" s="38"/>
      <c r="I4380" s="44">
        <v>0.28999999999999998</v>
      </c>
      <c r="J4380" s="16" t="s">
        <v>130</v>
      </c>
      <c r="N4380" s="136" t="s">
        <v>265</v>
      </c>
      <c r="O4380" s="137">
        <v>519</v>
      </c>
    </row>
    <row r="4381" spans="1:15" ht="15" customHeight="1">
      <c r="A4381" s="15" t="str">
        <f t="shared" si="83"/>
        <v>N</v>
      </c>
      <c r="B4381" s="35"/>
      <c r="C4381" s="38" t="s">
        <v>1386</v>
      </c>
      <c r="D4381" s="38" t="s">
        <v>8579</v>
      </c>
      <c r="E4381" s="38"/>
      <c r="F4381" s="38" t="s">
        <v>8580</v>
      </c>
      <c r="G4381" s="35"/>
      <c r="H4381" s="38"/>
      <c r="I4381" s="44">
        <v>38.950000000000003</v>
      </c>
      <c r="J4381" s="16" t="s">
        <v>130</v>
      </c>
      <c r="N4381" s="136" t="s">
        <v>266</v>
      </c>
      <c r="O4381" s="137">
        <v>520</v>
      </c>
    </row>
    <row r="4382" spans="1:15" ht="15" customHeight="1">
      <c r="A4382" s="15" t="str">
        <f t="shared" si="83"/>
        <v>N</v>
      </c>
      <c r="B4382" s="35"/>
      <c r="C4382" s="38" t="s">
        <v>1386</v>
      </c>
      <c r="D4382" s="38" t="s">
        <v>8581</v>
      </c>
      <c r="E4382" s="38"/>
      <c r="F4382" s="38" t="s">
        <v>8582</v>
      </c>
      <c r="G4382" s="35"/>
      <c r="H4382" s="38"/>
      <c r="I4382" s="44">
        <v>12.15</v>
      </c>
      <c r="J4382" s="16" t="s">
        <v>130</v>
      </c>
      <c r="N4382" s="136" t="s">
        <v>267</v>
      </c>
      <c r="O4382" s="137">
        <v>521</v>
      </c>
    </row>
    <row r="4383" spans="1:15" ht="15" customHeight="1">
      <c r="A4383" s="15" t="str">
        <f t="shared" si="83"/>
        <v>N</v>
      </c>
      <c r="B4383" s="35"/>
      <c r="C4383" s="38" t="s">
        <v>1386</v>
      </c>
      <c r="D4383" s="38" t="s">
        <v>8583</v>
      </c>
      <c r="E4383" s="38"/>
      <c r="F4383" s="38" t="s">
        <v>8584</v>
      </c>
      <c r="G4383" s="35"/>
      <c r="H4383" s="38"/>
      <c r="I4383" s="44">
        <v>0.71</v>
      </c>
      <c r="J4383" s="16" t="s">
        <v>130</v>
      </c>
      <c r="N4383" s="136" t="s">
        <v>268</v>
      </c>
      <c r="O4383" s="137">
        <v>522</v>
      </c>
    </row>
    <row r="4384" spans="1:15" ht="15" customHeight="1">
      <c r="A4384" s="15" t="str">
        <f t="shared" si="83"/>
        <v>N</v>
      </c>
      <c r="B4384" s="35"/>
      <c r="C4384" s="38" t="s">
        <v>1386</v>
      </c>
      <c r="D4384" s="38" t="s">
        <v>8585</v>
      </c>
      <c r="E4384" s="38"/>
      <c r="F4384" s="38" t="s">
        <v>8586</v>
      </c>
      <c r="G4384" s="35"/>
      <c r="H4384" s="38"/>
      <c r="I4384" s="44">
        <v>15.39</v>
      </c>
      <c r="J4384" s="16" t="s">
        <v>130</v>
      </c>
      <c r="N4384" s="136" t="s">
        <v>269</v>
      </c>
      <c r="O4384" s="137">
        <v>523</v>
      </c>
    </row>
    <row r="4385" spans="1:15" ht="15" customHeight="1">
      <c r="A4385" s="15" t="str">
        <f t="shared" si="83"/>
        <v>N</v>
      </c>
      <c r="B4385" s="35"/>
      <c r="C4385" s="38" t="s">
        <v>1386</v>
      </c>
      <c r="D4385" s="38" t="s">
        <v>8587</v>
      </c>
      <c r="E4385" s="38"/>
      <c r="F4385" s="38" t="s">
        <v>8588</v>
      </c>
      <c r="G4385" s="35"/>
      <c r="H4385" s="38"/>
      <c r="I4385" s="44">
        <v>1.75</v>
      </c>
      <c r="J4385" s="16" t="s">
        <v>130</v>
      </c>
      <c r="N4385" s="136" t="s">
        <v>270</v>
      </c>
      <c r="O4385" s="137">
        <v>524</v>
      </c>
    </row>
    <row r="4386" spans="1:15" ht="15" customHeight="1">
      <c r="A4386" s="15" t="str">
        <f t="shared" si="83"/>
        <v>N</v>
      </c>
      <c r="B4386" s="35"/>
      <c r="C4386" s="38" t="s">
        <v>1386</v>
      </c>
      <c r="D4386" s="38" t="s">
        <v>8589</v>
      </c>
      <c r="E4386" s="38"/>
      <c r="F4386" s="38" t="s">
        <v>8590</v>
      </c>
      <c r="G4386" s="35"/>
      <c r="H4386" s="38"/>
      <c r="I4386" s="44">
        <v>1.29</v>
      </c>
      <c r="J4386" s="16" t="s">
        <v>130</v>
      </c>
      <c r="N4386" s="136" t="s">
        <v>271</v>
      </c>
      <c r="O4386" s="137">
        <v>525</v>
      </c>
    </row>
    <row r="4387" spans="1:15" ht="15" customHeight="1">
      <c r="A4387" s="15" t="str">
        <f t="shared" si="83"/>
        <v>N</v>
      </c>
      <c r="B4387" s="35"/>
      <c r="C4387" s="38" t="s">
        <v>1386</v>
      </c>
      <c r="D4387" s="38" t="s">
        <v>8591</v>
      </c>
      <c r="E4387" s="38"/>
      <c r="F4387" s="38" t="s">
        <v>8592</v>
      </c>
      <c r="G4387" s="35"/>
      <c r="H4387" s="38"/>
      <c r="I4387" s="44">
        <v>2.2400000000000002</v>
      </c>
      <c r="J4387" s="16" t="s">
        <v>130</v>
      </c>
      <c r="N4387" s="136" t="s">
        <v>272</v>
      </c>
      <c r="O4387" s="137">
        <v>526</v>
      </c>
    </row>
    <row r="4388" spans="1:15" ht="15" customHeight="1">
      <c r="A4388" s="15" t="str">
        <f t="shared" si="83"/>
        <v>N</v>
      </c>
      <c r="B4388" s="35"/>
      <c r="C4388" s="38" t="s">
        <v>1386</v>
      </c>
      <c r="D4388" s="38" t="s">
        <v>8593</v>
      </c>
      <c r="E4388" s="38"/>
      <c r="F4388" s="38" t="s">
        <v>8594</v>
      </c>
      <c r="G4388" s="35"/>
      <c r="H4388" s="38"/>
      <c r="I4388" s="44">
        <v>8.43</v>
      </c>
      <c r="J4388" s="16" t="s">
        <v>130</v>
      </c>
      <c r="N4388" s="136" t="s">
        <v>273</v>
      </c>
      <c r="O4388" s="137">
        <v>527</v>
      </c>
    </row>
    <row r="4389" spans="1:15" ht="15" customHeight="1">
      <c r="A4389" s="15" t="str">
        <f t="shared" si="83"/>
        <v>N</v>
      </c>
      <c r="B4389" s="35"/>
      <c r="C4389" s="38" t="s">
        <v>1386</v>
      </c>
      <c r="D4389" s="38" t="s">
        <v>8595</v>
      </c>
      <c r="E4389" s="38"/>
      <c r="F4389" s="38" t="s">
        <v>8596</v>
      </c>
      <c r="G4389" s="35"/>
      <c r="H4389" s="38"/>
      <c r="I4389" s="44">
        <v>5.21</v>
      </c>
      <c r="J4389" s="16" t="s">
        <v>130</v>
      </c>
      <c r="N4389" s="136" t="s">
        <v>274</v>
      </c>
      <c r="O4389" s="137">
        <v>528</v>
      </c>
    </row>
    <row r="4390" spans="1:15" ht="15" customHeight="1">
      <c r="A4390" s="15" t="str">
        <f t="shared" si="83"/>
        <v>N</v>
      </c>
      <c r="B4390" s="35"/>
      <c r="C4390" s="38" t="s">
        <v>1386</v>
      </c>
      <c r="D4390" s="38" t="s">
        <v>8597</v>
      </c>
      <c r="E4390" s="38"/>
      <c r="F4390" s="38" t="s">
        <v>8598</v>
      </c>
      <c r="G4390" s="35"/>
      <c r="H4390" s="38"/>
      <c r="I4390" s="44">
        <v>4.03</v>
      </c>
      <c r="J4390" s="16" t="s">
        <v>130</v>
      </c>
      <c r="N4390" s="136" t="s">
        <v>275</v>
      </c>
      <c r="O4390" s="137">
        <v>529</v>
      </c>
    </row>
    <row r="4391" spans="1:15" ht="15" customHeight="1">
      <c r="A4391" s="15" t="str">
        <f t="shared" si="83"/>
        <v>N</v>
      </c>
      <c r="B4391" s="35"/>
      <c r="C4391" s="38" t="s">
        <v>1386</v>
      </c>
      <c r="D4391" s="38" t="s">
        <v>8599</v>
      </c>
      <c r="E4391" s="38"/>
      <c r="F4391" s="38" t="s">
        <v>8600</v>
      </c>
      <c r="G4391" s="35"/>
      <c r="H4391" s="38"/>
      <c r="I4391" s="44">
        <v>6.68</v>
      </c>
      <c r="J4391" s="16" t="s">
        <v>130</v>
      </c>
      <c r="N4391" s="136" t="s">
        <v>276</v>
      </c>
      <c r="O4391" s="137">
        <v>530</v>
      </c>
    </row>
    <row r="4392" spans="1:15" ht="15" customHeight="1">
      <c r="A4392" s="15" t="str">
        <f t="shared" si="83"/>
        <v>N</v>
      </c>
      <c r="B4392" s="35"/>
      <c r="C4392" s="38" t="s">
        <v>1386</v>
      </c>
      <c r="D4392" s="38" t="s">
        <v>8601</v>
      </c>
      <c r="E4392" s="38"/>
      <c r="F4392" s="38" t="s">
        <v>8602</v>
      </c>
      <c r="G4392" s="35"/>
      <c r="H4392" s="38"/>
      <c r="I4392" s="44">
        <v>2.91</v>
      </c>
      <c r="J4392" s="16" t="s">
        <v>130</v>
      </c>
      <c r="N4392" s="138" t="s">
        <v>589</v>
      </c>
      <c r="O4392" s="139">
        <v>531</v>
      </c>
    </row>
    <row r="4393" spans="1:15" ht="15" customHeight="1">
      <c r="A4393" s="15" t="str">
        <f t="shared" si="83"/>
        <v>N</v>
      </c>
      <c r="B4393" s="35"/>
      <c r="C4393" s="38" t="s">
        <v>1386</v>
      </c>
      <c r="D4393" s="38" t="s">
        <v>8603</v>
      </c>
      <c r="E4393" s="38"/>
      <c r="F4393" s="38" t="s">
        <v>8604</v>
      </c>
      <c r="G4393" s="35"/>
      <c r="H4393" s="38"/>
      <c r="I4393" s="44">
        <v>7.97</v>
      </c>
      <c r="J4393" s="16" t="s">
        <v>130</v>
      </c>
      <c r="N4393" s="140" t="s">
        <v>277</v>
      </c>
      <c r="O4393" s="137">
        <v>532</v>
      </c>
    </row>
    <row r="4394" spans="1:15" ht="15" customHeight="1">
      <c r="A4394" s="15" t="str">
        <f t="shared" si="83"/>
        <v>N</v>
      </c>
      <c r="B4394" s="35"/>
      <c r="C4394" s="38" t="s">
        <v>1386</v>
      </c>
      <c r="D4394" s="38" t="s">
        <v>11088</v>
      </c>
      <c r="E4394" s="38"/>
      <c r="F4394" s="38" t="s">
        <v>11089</v>
      </c>
      <c r="G4394" s="35"/>
      <c r="H4394" s="38"/>
      <c r="I4394" s="44">
        <v>3.29</v>
      </c>
      <c r="J4394" s="16" t="s">
        <v>130</v>
      </c>
      <c r="N4394" s="136" t="s">
        <v>278</v>
      </c>
      <c r="O4394" s="137">
        <v>533</v>
      </c>
    </row>
    <row r="4395" spans="1:15" ht="15" customHeight="1">
      <c r="A4395" s="15" t="str">
        <f t="shared" si="83"/>
        <v>N</v>
      </c>
      <c r="B4395" s="35"/>
      <c r="C4395" s="38" t="s">
        <v>1386</v>
      </c>
      <c r="D4395" s="38" t="s">
        <v>11090</v>
      </c>
      <c r="E4395" s="38"/>
      <c r="F4395" s="38" t="s">
        <v>11091</v>
      </c>
      <c r="G4395" s="35"/>
      <c r="H4395" s="38"/>
      <c r="I4395" s="44">
        <v>17.84</v>
      </c>
      <c r="J4395" s="16" t="s">
        <v>130</v>
      </c>
      <c r="N4395" s="136" t="s">
        <v>279</v>
      </c>
      <c r="O4395" s="137">
        <v>534</v>
      </c>
    </row>
    <row r="4396" spans="1:15" ht="15" customHeight="1">
      <c r="A4396" s="15" t="str">
        <f t="shared" si="83"/>
        <v>N</v>
      </c>
      <c r="B4396" s="35"/>
      <c r="C4396" s="38" t="s">
        <v>1386</v>
      </c>
      <c r="D4396" s="38" t="s">
        <v>11092</v>
      </c>
      <c r="E4396" s="38"/>
      <c r="F4396" s="38" t="s">
        <v>11093</v>
      </c>
      <c r="G4396" s="35"/>
      <c r="H4396" s="38"/>
      <c r="I4396" s="44">
        <v>10.15</v>
      </c>
      <c r="J4396" s="16" t="s">
        <v>130</v>
      </c>
      <c r="N4396" s="136" t="s">
        <v>280</v>
      </c>
      <c r="O4396" s="137">
        <v>535</v>
      </c>
    </row>
    <row r="4397" spans="1:15" ht="15" customHeight="1">
      <c r="A4397" s="15" t="str">
        <f t="shared" si="83"/>
        <v>N</v>
      </c>
      <c r="B4397" s="35"/>
      <c r="C4397" s="38" t="s">
        <v>1386</v>
      </c>
      <c r="D4397" s="38" t="s">
        <v>11094</v>
      </c>
      <c r="E4397" s="38"/>
      <c r="F4397" s="38" t="s">
        <v>11095</v>
      </c>
      <c r="G4397" s="35"/>
      <c r="H4397" s="38"/>
      <c r="I4397" s="44">
        <v>41.03</v>
      </c>
      <c r="J4397" s="16" t="s">
        <v>130</v>
      </c>
      <c r="N4397" s="136" t="s">
        <v>281</v>
      </c>
      <c r="O4397" s="137">
        <v>536</v>
      </c>
    </row>
    <row r="4398" spans="1:15" ht="15" customHeight="1">
      <c r="A4398" s="15" t="str">
        <f t="shared" si="83"/>
        <v>N</v>
      </c>
      <c r="B4398" s="35"/>
      <c r="C4398" s="38" t="s">
        <v>1386</v>
      </c>
      <c r="D4398" s="38" t="s">
        <v>11096</v>
      </c>
      <c r="E4398" s="38"/>
      <c r="F4398" s="38" t="s">
        <v>11097</v>
      </c>
      <c r="G4398" s="35"/>
      <c r="H4398" s="38"/>
      <c r="I4398" s="44">
        <v>-18.23</v>
      </c>
      <c r="J4398" s="16" t="s">
        <v>130</v>
      </c>
      <c r="N4398" s="140" t="s">
        <v>282</v>
      </c>
      <c r="O4398" s="137">
        <v>537</v>
      </c>
    </row>
    <row r="4399" spans="1:15" ht="15" customHeight="1">
      <c r="A4399" s="15" t="str">
        <f t="shared" si="83"/>
        <v>N</v>
      </c>
      <c r="B4399" s="35"/>
      <c r="C4399" s="38" t="s">
        <v>1386</v>
      </c>
      <c r="D4399" s="38" t="s">
        <v>11098</v>
      </c>
      <c r="E4399" s="38"/>
      <c r="F4399" s="38" t="s">
        <v>11099</v>
      </c>
      <c r="G4399" s="35"/>
      <c r="H4399" s="38"/>
      <c r="I4399" s="44">
        <v>2.96</v>
      </c>
      <c r="J4399" s="16" t="s">
        <v>130</v>
      </c>
      <c r="N4399" s="140" t="s">
        <v>283</v>
      </c>
      <c r="O4399" s="137">
        <v>538</v>
      </c>
    </row>
    <row r="4400" spans="1:15" ht="15" customHeight="1">
      <c r="A4400" s="15" t="str">
        <f t="shared" si="83"/>
        <v>N</v>
      </c>
      <c r="B4400" s="35"/>
      <c r="C4400" s="38" t="s">
        <v>1386</v>
      </c>
      <c r="D4400" s="38" t="s">
        <v>11100</v>
      </c>
      <c r="E4400" s="38"/>
      <c r="F4400" s="38" t="s">
        <v>11101</v>
      </c>
      <c r="G4400" s="35"/>
      <c r="H4400" s="38"/>
      <c r="I4400" s="44">
        <v>6.32</v>
      </c>
      <c r="J4400" s="16" t="s">
        <v>130</v>
      </c>
      <c r="N4400" s="136" t="s">
        <v>284</v>
      </c>
      <c r="O4400" s="137">
        <v>539</v>
      </c>
    </row>
    <row r="4401" spans="1:15" ht="15" customHeight="1">
      <c r="A4401" s="15" t="str">
        <f t="shared" si="83"/>
        <v>N</v>
      </c>
      <c r="B4401" s="35"/>
      <c r="C4401" s="38" t="s">
        <v>1386</v>
      </c>
      <c r="D4401" s="38" t="s">
        <v>11102</v>
      </c>
      <c r="E4401" s="38"/>
      <c r="F4401" s="38" t="s">
        <v>11103</v>
      </c>
      <c r="G4401" s="35"/>
      <c r="H4401" s="38"/>
      <c r="I4401" s="44">
        <v>2.71</v>
      </c>
      <c r="J4401" s="16" t="s">
        <v>130</v>
      </c>
      <c r="N4401" s="136" t="s">
        <v>285</v>
      </c>
      <c r="O4401" s="137">
        <v>540</v>
      </c>
    </row>
    <row r="4402" spans="1:15" ht="15" customHeight="1">
      <c r="A4402" s="15" t="str">
        <f t="shared" si="83"/>
        <v>N</v>
      </c>
      <c r="B4402" s="35"/>
      <c r="C4402" s="38" t="s">
        <v>1386</v>
      </c>
      <c r="D4402" s="38" t="s">
        <v>11104</v>
      </c>
      <c r="E4402" s="38"/>
      <c r="F4402" s="38" t="s">
        <v>11105</v>
      </c>
      <c r="G4402" s="35"/>
      <c r="H4402" s="38"/>
      <c r="I4402" s="44">
        <v>1.77</v>
      </c>
      <c r="J4402" s="16" t="s">
        <v>130</v>
      </c>
      <c r="N4402" s="136" t="s">
        <v>286</v>
      </c>
      <c r="O4402" s="137">
        <v>541</v>
      </c>
    </row>
    <row r="4403" spans="1:15" ht="15" customHeight="1">
      <c r="A4403" s="15" t="str">
        <f t="shared" si="83"/>
        <v>N</v>
      </c>
      <c r="B4403" s="35"/>
      <c r="C4403" s="38" t="s">
        <v>1386</v>
      </c>
      <c r="D4403" s="38" t="s">
        <v>11106</v>
      </c>
      <c r="E4403" s="38"/>
      <c r="F4403" s="38" t="s">
        <v>11107</v>
      </c>
      <c r="G4403" s="35"/>
      <c r="H4403" s="35"/>
      <c r="I4403" s="44">
        <v>6.72</v>
      </c>
      <c r="J4403" s="16" t="s">
        <v>130</v>
      </c>
      <c r="N4403" s="136" t="s">
        <v>287</v>
      </c>
      <c r="O4403" s="137">
        <v>542</v>
      </c>
    </row>
    <row r="4404" spans="1:15" ht="15" customHeight="1">
      <c r="A4404" s="15" t="str">
        <f t="shared" si="83"/>
        <v>N</v>
      </c>
      <c r="B4404" s="35"/>
      <c r="C4404" s="38" t="s">
        <v>1386</v>
      </c>
      <c r="D4404" s="38" t="s">
        <v>11108</v>
      </c>
      <c r="E4404" s="38"/>
      <c r="F4404" s="38" t="s">
        <v>11109</v>
      </c>
      <c r="G4404" s="35"/>
      <c r="H4404" s="35"/>
      <c r="I4404" s="44">
        <v>6.72</v>
      </c>
      <c r="J4404" s="16" t="s">
        <v>130</v>
      </c>
      <c r="N4404" s="136" t="s">
        <v>287</v>
      </c>
      <c r="O4404" s="137">
        <v>542</v>
      </c>
    </row>
    <row r="4405" spans="1:15" ht="15" customHeight="1">
      <c r="A4405" s="15" t="str">
        <f t="shared" si="83"/>
        <v>N</v>
      </c>
      <c r="B4405" s="35"/>
      <c r="C4405" s="38" t="s">
        <v>1386</v>
      </c>
      <c r="D4405" s="38" t="s">
        <v>11110</v>
      </c>
      <c r="E4405" s="38"/>
      <c r="F4405" s="38" t="s">
        <v>11111</v>
      </c>
      <c r="G4405" s="35"/>
      <c r="H4405" s="35"/>
      <c r="I4405" s="44">
        <v>3.73</v>
      </c>
      <c r="J4405" s="16" t="s">
        <v>130</v>
      </c>
      <c r="N4405" s="136" t="s">
        <v>287</v>
      </c>
      <c r="O4405" s="137">
        <v>542</v>
      </c>
    </row>
    <row r="4406" spans="1:15" ht="15" customHeight="1">
      <c r="A4406" s="15" t="str">
        <f t="shared" si="83"/>
        <v>N</v>
      </c>
      <c r="B4406" s="35"/>
      <c r="C4406" s="38" t="s">
        <v>1386</v>
      </c>
      <c r="D4406" s="38" t="s">
        <v>11112</v>
      </c>
      <c r="E4406" s="38"/>
      <c r="F4406" s="38" t="s">
        <v>11113</v>
      </c>
      <c r="G4406" s="35"/>
      <c r="H4406" s="35"/>
      <c r="I4406" s="44">
        <v>8.73</v>
      </c>
      <c r="J4406" s="16" t="s">
        <v>130</v>
      </c>
      <c r="N4406" s="136" t="s">
        <v>287</v>
      </c>
      <c r="O4406" s="137">
        <v>542</v>
      </c>
    </row>
    <row r="4407" spans="1:15" ht="15" customHeight="1">
      <c r="A4407" s="15" t="str">
        <f t="shared" si="83"/>
        <v>N</v>
      </c>
      <c r="B4407" s="35"/>
      <c r="C4407" s="38" t="s">
        <v>1386</v>
      </c>
      <c r="D4407" s="38" t="s">
        <v>11114</v>
      </c>
      <c r="E4407" s="38"/>
      <c r="F4407" s="38" t="s">
        <v>11115</v>
      </c>
      <c r="G4407" s="35"/>
      <c r="H4407" s="35"/>
      <c r="I4407" s="44">
        <v>28.32</v>
      </c>
      <c r="J4407" s="16" t="s">
        <v>130</v>
      </c>
      <c r="N4407" s="136" t="s">
        <v>287</v>
      </c>
      <c r="O4407" s="137">
        <v>542</v>
      </c>
    </row>
    <row r="4408" spans="1:15" ht="15" customHeight="1">
      <c r="A4408" s="15" t="str">
        <f t="shared" si="83"/>
        <v>N</v>
      </c>
      <c r="B4408" s="35"/>
      <c r="C4408" s="38" t="s">
        <v>1386</v>
      </c>
      <c r="D4408" s="38" t="s">
        <v>11116</v>
      </c>
      <c r="E4408" s="38"/>
      <c r="F4408" s="38" t="s">
        <v>11117</v>
      </c>
      <c r="G4408" s="35"/>
      <c r="H4408" s="35"/>
      <c r="I4408" s="44">
        <v>1.23</v>
      </c>
      <c r="J4408" s="16" t="s">
        <v>130</v>
      </c>
      <c r="N4408" s="136" t="s">
        <v>287</v>
      </c>
      <c r="O4408" s="137">
        <v>542</v>
      </c>
    </row>
    <row r="4409" spans="1:15" ht="15" customHeight="1">
      <c r="A4409" s="15" t="str">
        <f t="shared" si="83"/>
        <v>N</v>
      </c>
      <c r="B4409" s="35"/>
      <c r="C4409" s="38" t="s">
        <v>1386</v>
      </c>
      <c r="D4409" s="38" t="s">
        <v>10707</v>
      </c>
      <c r="E4409" s="38"/>
      <c r="F4409" s="38" t="s">
        <v>10708</v>
      </c>
      <c r="G4409" s="35"/>
      <c r="H4409" s="35"/>
      <c r="I4409" s="44">
        <v>1.39</v>
      </c>
      <c r="J4409" s="16" t="s">
        <v>130</v>
      </c>
      <c r="N4409" s="136" t="s">
        <v>287</v>
      </c>
      <c r="O4409" s="137">
        <v>542</v>
      </c>
    </row>
    <row r="4410" spans="1:15" ht="15" customHeight="1">
      <c r="A4410" s="15" t="str">
        <f t="shared" si="83"/>
        <v>N</v>
      </c>
      <c r="B4410" s="35"/>
      <c r="C4410" s="38" t="s">
        <v>1386</v>
      </c>
      <c r="D4410" s="38" t="s">
        <v>11118</v>
      </c>
      <c r="E4410" s="38"/>
      <c r="F4410" s="38" t="s">
        <v>11119</v>
      </c>
      <c r="G4410" s="35"/>
      <c r="H4410" s="35"/>
      <c r="I4410" s="44">
        <v>0.01</v>
      </c>
      <c r="J4410" s="16" t="s">
        <v>130</v>
      </c>
      <c r="N4410" s="136" t="s">
        <v>287</v>
      </c>
      <c r="O4410" s="137">
        <v>542</v>
      </c>
    </row>
    <row r="4411" spans="1:15" ht="15" customHeight="1">
      <c r="A4411" s="15" t="str">
        <f t="shared" si="83"/>
        <v>N</v>
      </c>
      <c r="B4411" s="35"/>
      <c r="C4411" s="38" t="s">
        <v>1386</v>
      </c>
      <c r="D4411" s="38" t="s">
        <v>11120</v>
      </c>
      <c r="E4411" s="38"/>
      <c r="F4411" s="38" t="s">
        <v>11121</v>
      </c>
      <c r="G4411" s="35"/>
      <c r="H4411" s="35"/>
      <c r="I4411" s="44">
        <v>2.23</v>
      </c>
      <c r="J4411" s="16" t="s">
        <v>130</v>
      </c>
      <c r="N4411" s="136" t="s">
        <v>287</v>
      </c>
      <c r="O4411" s="137">
        <v>542</v>
      </c>
    </row>
    <row r="4412" spans="1:15" ht="15" customHeight="1">
      <c r="A4412" s="15" t="str">
        <f t="shared" si="83"/>
        <v>N</v>
      </c>
      <c r="B4412" s="35"/>
      <c r="C4412" s="38" t="s">
        <v>1386</v>
      </c>
      <c r="D4412" s="38" t="s">
        <v>11122</v>
      </c>
      <c r="E4412" s="38"/>
      <c r="F4412" s="38" t="s">
        <v>11123</v>
      </c>
      <c r="G4412" s="35"/>
      <c r="H4412" s="35"/>
      <c r="I4412" s="44">
        <v>7.7</v>
      </c>
      <c r="J4412" s="16" t="s">
        <v>130</v>
      </c>
      <c r="N4412" s="136" t="s">
        <v>287</v>
      </c>
      <c r="O4412" s="137">
        <v>542</v>
      </c>
    </row>
    <row r="4413" spans="1:15" ht="15" customHeight="1">
      <c r="A4413" s="15" t="str">
        <f t="shared" si="83"/>
        <v>N</v>
      </c>
      <c r="B4413" s="35"/>
      <c r="C4413" s="38" t="s">
        <v>1386</v>
      </c>
      <c r="D4413" s="38" t="s">
        <v>11124</v>
      </c>
      <c r="E4413" s="38"/>
      <c r="F4413" s="38" t="s">
        <v>11125</v>
      </c>
      <c r="G4413" s="35"/>
      <c r="H4413" s="35"/>
      <c r="I4413" s="44">
        <v>0.39</v>
      </c>
      <c r="J4413" s="16" t="s">
        <v>130</v>
      </c>
      <c r="N4413" s="136" t="s">
        <v>287</v>
      </c>
      <c r="O4413" s="137">
        <v>542</v>
      </c>
    </row>
    <row r="4414" spans="1:15" ht="15" customHeight="1">
      <c r="A4414" s="15" t="str">
        <f t="shared" si="83"/>
        <v>N</v>
      </c>
      <c r="B4414" s="35"/>
      <c r="C4414" s="38" t="s">
        <v>1386</v>
      </c>
      <c r="D4414" s="38" t="s">
        <v>11126</v>
      </c>
      <c r="E4414" s="38"/>
      <c r="F4414" s="38" t="s">
        <v>11127</v>
      </c>
      <c r="G4414" s="35"/>
      <c r="H4414" s="35"/>
      <c r="I4414" s="44">
        <v>0.01</v>
      </c>
      <c r="J4414" s="16" t="s">
        <v>130</v>
      </c>
      <c r="N4414" s="136" t="s">
        <v>287</v>
      </c>
      <c r="O4414" s="137">
        <v>542</v>
      </c>
    </row>
    <row r="4415" spans="1:15" ht="15" customHeight="1">
      <c r="A4415" s="15" t="str">
        <f t="shared" si="83"/>
        <v>N</v>
      </c>
      <c r="B4415" s="35"/>
      <c r="C4415" s="38" t="s">
        <v>1386</v>
      </c>
      <c r="D4415" s="38" t="s">
        <v>11128</v>
      </c>
      <c r="E4415" s="38"/>
      <c r="F4415" s="38" t="s">
        <v>11129</v>
      </c>
      <c r="G4415" s="35"/>
      <c r="H4415" s="35"/>
      <c r="I4415" s="44">
        <v>1.21</v>
      </c>
      <c r="J4415" s="16" t="s">
        <v>130</v>
      </c>
      <c r="N4415" s="136" t="s">
        <v>287</v>
      </c>
      <c r="O4415" s="137">
        <v>542</v>
      </c>
    </row>
    <row r="4416" spans="1:15" ht="15" customHeight="1">
      <c r="A4416" s="15" t="str">
        <f t="shared" ref="A4416:A4439" si="84">IFERROR((VLOOKUP(J4416,N:O,2,0)),0)</f>
        <v>N</v>
      </c>
      <c r="B4416" s="35"/>
      <c r="C4416" s="38" t="s">
        <v>1386</v>
      </c>
      <c r="D4416" s="38" t="s">
        <v>11130</v>
      </c>
      <c r="E4416" s="38"/>
      <c r="F4416" s="38" t="s">
        <v>11131</v>
      </c>
      <c r="G4416" s="35"/>
      <c r="H4416" s="35"/>
      <c r="I4416" s="44">
        <v>0.34</v>
      </c>
      <c r="J4416" s="16" t="s">
        <v>130</v>
      </c>
      <c r="N4416" s="136" t="s">
        <v>287</v>
      </c>
      <c r="O4416" s="137">
        <v>542</v>
      </c>
    </row>
    <row r="4417" spans="1:15" ht="15" customHeight="1">
      <c r="A4417" s="15" t="str">
        <f t="shared" si="84"/>
        <v>N</v>
      </c>
      <c r="B4417" s="35"/>
      <c r="C4417" s="38" t="s">
        <v>1386</v>
      </c>
      <c r="D4417" s="38" t="s">
        <v>11132</v>
      </c>
      <c r="E4417" s="38"/>
      <c r="F4417" s="38" t="s">
        <v>11133</v>
      </c>
      <c r="G4417" s="35"/>
      <c r="H4417" s="35"/>
      <c r="I4417" s="44">
        <v>1.1599999999999999</v>
      </c>
      <c r="J4417" s="16" t="s">
        <v>130</v>
      </c>
      <c r="N4417" s="136" t="s">
        <v>287</v>
      </c>
      <c r="O4417" s="137">
        <v>542</v>
      </c>
    </row>
    <row r="4418" spans="1:15" ht="15" customHeight="1">
      <c r="A4418" s="15" t="str">
        <f t="shared" si="84"/>
        <v>N</v>
      </c>
      <c r="B4418" s="35"/>
      <c r="C4418" s="38" t="s">
        <v>1386</v>
      </c>
      <c r="D4418" s="38" t="s">
        <v>11134</v>
      </c>
      <c r="E4418" s="38"/>
      <c r="F4418" s="38" t="s">
        <v>11135</v>
      </c>
      <c r="G4418" s="35"/>
      <c r="H4418" s="35"/>
      <c r="I4418" s="44">
        <v>0.12</v>
      </c>
      <c r="J4418" s="16" t="s">
        <v>130</v>
      </c>
      <c r="N4418" s="136" t="s">
        <v>287</v>
      </c>
      <c r="O4418" s="137">
        <v>542</v>
      </c>
    </row>
    <row r="4419" spans="1:15" ht="15" customHeight="1">
      <c r="A4419" s="15" t="str">
        <f t="shared" si="84"/>
        <v>N</v>
      </c>
      <c r="B4419" s="35"/>
      <c r="C4419" s="38" t="s">
        <v>1386</v>
      </c>
      <c r="D4419" s="38" t="s">
        <v>11136</v>
      </c>
      <c r="E4419" s="38"/>
      <c r="F4419" s="38" t="s">
        <v>11137</v>
      </c>
      <c r="G4419" s="35"/>
      <c r="H4419" s="35"/>
      <c r="I4419" s="44">
        <v>6.06</v>
      </c>
      <c r="J4419" s="16" t="s">
        <v>130</v>
      </c>
      <c r="N4419" s="136" t="s">
        <v>287</v>
      </c>
      <c r="O4419" s="137">
        <v>542</v>
      </c>
    </row>
    <row r="4420" spans="1:15" ht="15" customHeight="1">
      <c r="A4420" s="15" t="str">
        <f t="shared" si="84"/>
        <v>N</v>
      </c>
      <c r="B4420" s="35"/>
      <c r="C4420" s="38" t="s">
        <v>1386</v>
      </c>
      <c r="D4420" s="38" t="s">
        <v>11138</v>
      </c>
      <c r="E4420" s="38"/>
      <c r="F4420" s="38" t="s">
        <v>11139</v>
      </c>
      <c r="G4420" s="35"/>
      <c r="H4420" s="35"/>
      <c r="I4420" s="44">
        <v>0.17</v>
      </c>
      <c r="J4420" s="16" t="s">
        <v>130</v>
      </c>
      <c r="N4420" s="136" t="s">
        <v>287</v>
      </c>
      <c r="O4420" s="137">
        <v>542</v>
      </c>
    </row>
    <row r="4421" spans="1:15" ht="15" customHeight="1">
      <c r="A4421" s="15" t="str">
        <f t="shared" si="84"/>
        <v>N</v>
      </c>
      <c r="B4421" s="35"/>
      <c r="C4421" s="38" t="s">
        <v>1386</v>
      </c>
      <c r="D4421" s="38" t="s">
        <v>11140</v>
      </c>
      <c r="E4421" s="38"/>
      <c r="F4421" s="38" t="s">
        <v>11141</v>
      </c>
      <c r="G4421" s="35"/>
      <c r="H4421" s="35"/>
      <c r="I4421" s="44">
        <v>-67.19</v>
      </c>
      <c r="J4421" s="16" t="s">
        <v>130</v>
      </c>
      <c r="N4421" s="136" t="s">
        <v>287</v>
      </c>
      <c r="O4421" s="137">
        <v>542</v>
      </c>
    </row>
    <row r="4422" spans="1:15" ht="15" customHeight="1">
      <c r="A4422" s="15" t="str">
        <f t="shared" si="84"/>
        <v>N</v>
      </c>
      <c r="B4422" s="35"/>
      <c r="C4422" s="38" t="s">
        <v>1386</v>
      </c>
      <c r="D4422" s="38" t="s">
        <v>11142</v>
      </c>
      <c r="E4422" s="38"/>
      <c r="F4422" s="38" t="s">
        <v>11143</v>
      </c>
      <c r="G4422" s="35"/>
      <c r="H4422" s="35"/>
      <c r="I4422" s="44">
        <v>1.58</v>
      </c>
      <c r="J4422" s="16" t="s">
        <v>130</v>
      </c>
      <c r="N4422" s="136" t="s">
        <v>287</v>
      </c>
      <c r="O4422" s="137">
        <v>542</v>
      </c>
    </row>
    <row r="4423" spans="1:15" ht="15" customHeight="1">
      <c r="A4423" s="15" t="str">
        <f t="shared" si="84"/>
        <v>N</v>
      </c>
      <c r="B4423" s="35"/>
      <c r="C4423" s="38" t="s">
        <v>1386</v>
      </c>
      <c r="D4423" s="38" t="s">
        <v>11144</v>
      </c>
      <c r="E4423" s="38"/>
      <c r="F4423" s="38" t="s">
        <v>11145</v>
      </c>
      <c r="G4423" s="35"/>
      <c r="H4423" s="35"/>
      <c r="I4423" s="44">
        <v>2.52</v>
      </c>
      <c r="J4423" s="16" t="s">
        <v>130</v>
      </c>
      <c r="N4423" s="136" t="s">
        <v>287</v>
      </c>
      <c r="O4423" s="137">
        <v>542</v>
      </c>
    </row>
    <row r="4424" spans="1:15" ht="15" customHeight="1">
      <c r="A4424" s="15" t="str">
        <f t="shared" si="84"/>
        <v>N</v>
      </c>
      <c r="B4424" s="35"/>
      <c r="C4424" s="38" t="s">
        <v>1386</v>
      </c>
      <c r="D4424" s="38" t="s">
        <v>11146</v>
      </c>
      <c r="E4424" s="38"/>
      <c r="F4424" s="38" t="s">
        <v>11147</v>
      </c>
      <c r="G4424" s="35"/>
      <c r="H4424" s="35"/>
      <c r="I4424" s="44">
        <v>3.91</v>
      </c>
      <c r="J4424" s="16" t="s">
        <v>130</v>
      </c>
      <c r="N4424" s="136" t="s">
        <v>287</v>
      </c>
      <c r="O4424" s="137">
        <v>542</v>
      </c>
    </row>
    <row r="4425" spans="1:15" ht="15" customHeight="1">
      <c r="A4425" s="15" t="str">
        <f t="shared" si="84"/>
        <v>N</v>
      </c>
      <c r="B4425" s="35"/>
      <c r="C4425" s="38" t="s">
        <v>1386</v>
      </c>
      <c r="D4425" s="38" t="s">
        <v>11148</v>
      </c>
      <c r="E4425" s="38"/>
      <c r="F4425" s="38" t="s">
        <v>11149</v>
      </c>
      <c r="G4425" s="35"/>
      <c r="H4425" s="35"/>
      <c r="I4425" s="44">
        <v>-0.87</v>
      </c>
      <c r="J4425" s="16" t="s">
        <v>130</v>
      </c>
      <c r="N4425" s="136" t="s">
        <v>287</v>
      </c>
      <c r="O4425" s="137">
        <v>542</v>
      </c>
    </row>
    <row r="4426" spans="1:15" ht="15" customHeight="1">
      <c r="A4426" s="15" t="str">
        <f t="shared" si="84"/>
        <v>N</v>
      </c>
      <c r="B4426" s="35"/>
      <c r="C4426" s="38" t="s">
        <v>1386</v>
      </c>
      <c r="D4426" s="38" t="s">
        <v>11150</v>
      </c>
      <c r="E4426" s="38"/>
      <c r="F4426" s="38" t="s">
        <v>11151</v>
      </c>
      <c r="G4426" s="35"/>
      <c r="H4426" s="35"/>
      <c r="I4426" s="44">
        <v>-4.63</v>
      </c>
      <c r="J4426" s="16" t="s">
        <v>130</v>
      </c>
      <c r="N4426" s="136" t="s">
        <v>287</v>
      </c>
      <c r="O4426" s="137">
        <v>542</v>
      </c>
    </row>
    <row r="4427" spans="1:15" ht="15" customHeight="1">
      <c r="A4427" s="15" t="str">
        <f t="shared" si="84"/>
        <v>N</v>
      </c>
      <c r="B4427" s="35"/>
      <c r="C4427" s="38" t="s">
        <v>1386</v>
      </c>
      <c r="D4427" s="38" t="s">
        <v>11152</v>
      </c>
      <c r="E4427" s="38"/>
      <c r="F4427" s="38" t="s">
        <v>6307</v>
      </c>
      <c r="G4427" s="35"/>
      <c r="H4427" s="35"/>
      <c r="I4427" s="44">
        <v>0.25</v>
      </c>
      <c r="J4427" s="16" t="s">
        <v>130</v>
      </c>
      <c r="N4427" s="136" t="s">
        <v>287</v>
      </c>
      <c r="O4427" s="137">
        <v>542</v>
      </c>
    </row>
    <row r="4428" spans="1:15" ht="15" customHeight="1">
      <c r="A4428" s="15" t="str">
        <f t="shared" si="84"/>
        <v>N</v>
      </c>
      <c r="B4428" s="35"/>
      <c r="C4428" s="38" t="s">
        <v>1386</v>
      </c>
      <c r="D4428" s="38" t="s">
        <v>11153</v>
      </c>
      <c r="E4428" s="38"/>
      <c r="F4428" s="38" t="s">
        <v>11154</v>
      </c>
      <c r="G4428" s="35"/>
      <c r="H4428" s="35"/>
      <c r="I4428" s="44">
        <v>3.02</v>
      </c>
      <c r="J4428" s="16" t="s">
        <v>130</v>
      </c>
      <c r="N4428" s="136" t="s">
        <v>287</v>
      </c>
      <c r="O4428" s="137">
        <v>542</v>
      </c>
    </row>
    <row r="4429" spans="1:15" ht="15" customHeight="1">
      <c r="A4429" s="15" t="str">
        <f t="shared" si="84"/>
        <v>N</v>
      </c>
      <c r="B4429" s="35"/>
      <c r="C4429" s="38" t="s">
        <v>1386</v>
      </c>
      <c r="D4429" s="38" t="s">
        <v>11155</v>
      </c>
      <c r="E4429" s="38"/>
      <c r="F4429" s="38" t="s">
        <v>11156</v>
      </c>
      <c r="G4429" s="35"/>
      <c r="H4429" s="35"/>
      <c r="I4429" s="44">
        <v>6.23</v>
      </c>
      <c r="J4429" s="16" t="s">
        <v>130</v>
      </c>
      <c r="N4429" s="136" t="s">
        <v>287</v>
      </c>
      <c r="O4429" s="137">
        <v>542</v>
      </c>
    </row>
    <row r="4430" spans="1:15" ht="15" customHeight="1">
      <c r="A4430" s="15" t="str">
        <f t="shared" si="84"/>
        <v>N</v>
      </c>
      <c r="B4430" s="35"/>
      <c r="C4430" s="38" t="s">
        <v>1386</v>
      </c>
      <c r="D4430" s="38" t="s">
        <v>11157</v>
      </c>
      <c r="E4430" s="38"/>
      <c r="F4430" s="38" t="s">
        <v>11158</v>
      </c>
      <c r="G4430" s="35"/>
      <c r="H4430" s="35"/>
      <c r="I4430" s="44">
        <v>0.38</v>
      </c>
      <c r="J4430" s="16" t="s">
        <v>130</v>
      </c>
      <c r="N4430" s="136" t="s">
        <v>287</v>
      </c>
      <c r="O4430" s="137">
        <v>542</v>
      </c>
    </row>
    <row r="4431" spans="1:15" ht="15" customHeight="1">
      <c r="A4431" s="15" t="str">
        <f t="shared" si="84"/>
        <v>N</v>
      </c>
      <c r="B4431" s="35"/>
      <c r="C4431" s="38" t="s">
        <v>1386</v>
      </c>
      <c r="D4431" s="38" t="s">
        <v>11159</v>
      </c>
      <c r="E4431" s="38"/>
      <c r="F4431" s="38" t="s">
        <v>11160</v>
      </c>
      <c r="G4431" s="35"/>
      <c r="H4431" s="35"/>
      <c r="I4431" s="44">
        <v>10.45</v>
      </c>
      <c r="J4431" s="16" t="s">
        <v>130</v>
      </c>
      <c r="N4431" s="136" t="s">
        <v>287</v>
      </c>
      <c r="O4431" s="137">
        <v>542</v>
      </c>
    </row>
    <row r="4432" spans="1:15" ht="15" customHeight="1">
      <c r="A4432" s="15" t="str">
        <f t="shared" si="84"/>
        <v>N</v>
      </c>
      <c r="B4432" s="35"/>
      <c r="C4432" s="38" t="s">
        <v>1386</v>
      </c>
      <c r="D4432" s="38" t="s">
        <v>11161</v>
      </c>
      <c r="E4432" s="38"/>
      <c r="F4432" s="38" t="s">
        <v>11162</v>
      </c>
      <c r="G4432" s="35"/>
      <c r="H4432" s="35"/>
      <c r="I4432" s="44">
        <v>4.28</v>
      </c>
      <c r="J4432" s="16" t="s">
        <v>130</v>
      </c>
      <c r="N4432" s="136" t="s">
        <v>287</v>
      </c>
      <c r="O4432" s="137">
        <v>542</v>
      </c>
    </row>
    <row r="4433" spans="1:15" ht="15" customHeight="1">
      <c r="A4433" s="15" t="str">
        <f t="shared" si="84"/>
        <v>N</v>
      </c>
      <c r="B4433" s="35"/>
      <c r="C4433" s="38" t="s">
        <v>1386</v>
      </c>
      <c r="D4433" s="38" t="s">
        <v>11163</v>
      </c>
      <c r="E4433" s="38"/>
      <c r="F4433" s="38" t="s">
        <v>11164</v>
      </c>
      <c r="G4433" s="35"/>
      <c r="H4433" s="35"/>
      <c r="I4433" s="44">
        <v>0.02</v>
      </c>
      <c r="J4433" s="16" t="s">
        <v>130</v>
      </c>
      <c r="N4433" s="136" t="s">
        <v>287</v>
      </c>
      <c r="O4433" s="137">
        <v>542</v>
      </c>
    </row>
    <row r="4434" spans="1:15" ht="15" customHeight="1">
      <c r="A4434" s="15" t="str">
        <f t="shared" si="84"/>
        <v>N</v>
      </c>
      <c r="B4434" s="35"/>
      <c r="C4434" s="38" t="s">
        <v>1386</v>
      </c>
      <c r="D4434" s="38" t="s">
        <v>11165</v>
      </c>
      <c r="E4434" s="38"/>
      <c r="F4434" s="38" t="s">
        <v>11166</v>
      </c>
      <c r="G4434" s="35"/>
      <c r="H4434" s="35"/>
      <c r="I4434" s="44">
        <v>1.06</v>
      </c>
      <c r="J4434" s="16" t="s">
        <v>130</v>
      </c>
      <c r="N4434" s="136" t="s">
        <v>287</v>
      </c>
      <c r="O4434" s="137">
        <v>542</v>
      </c>
    </row>
    <row r="4435" spans="1:15" ht="15" customHeight="1">
      <c r="A4435" s="15" t="str">
        <f t="shared" si="84"/>
        <v>N</v>
      </c>
      <c r="B4435" s="35"/>
      <c r="C4435" s="38" t="s">
        <v>1386</v>
      </c>
      <c r="D4435" s="38" t="s">
        <v>11167</v>
      </c>
      <c r="E4435" s="38"/>
      <c r="F4435" s="38" t="s">
        <v>11168</v>
      </c>
      <c r="G4435" s="35"/>
      <c r="H4435" s="35"/>
      <c r="I4435" s="44">
        <v>2.98</v>
      </c>
      <c r="J4435" s="16" t="s">
        <v>130</v>
      </c>
      <c r="N4435" s="136" t="s">
        <v>287</v>
      </c>
      <c r="O4435" s="137">
        <v>542</v>
      </c>
    </row>
    <row r="4436" spans="1:15" ht="15" customHeight="1">
      <c r="A4436" s="15" t="str">
        <f t="shared" si="84"/>
        <v>N</v>
      </c>
      <c r="B4436" s="35"/>
      <c r="C4436" s="38" t="s">
        <v>1386</v>
      </c>
      <c r="D4436" s="38" t="s">
        <v>11169</v>
      </c>
      <c r="E4436" s="38"/>
      <c r="F4436" s="38" t="s">
        <v>11170</v>
      </c>
      <c r="G4436" s="35"/>
      <c r="H4436" s="35"/>
      <c r="I4436" s="44">
        <v>8.1199999999999992</v>
      </c>
      <c r="J4436" s="16" t="s">
        <v>130</v>
      </c>
      <c r="N4436" s="136" t="s">
        <v>287</v>
      </c>
      <c r="O4436" s="137">
        <v>542</v>
      </c>
    </row>
    <row r="4437" spans="1:15" ht="15" customHeight="1">
      <c r="A4437" s="15" t="str">
        <f t="shared" si="84"/>
        <v>N</v>
      </c>
      <c r="B4437" s="35"/>
      <c r="C4437" s="38" t="s">
        <v>1386</v>
      </c>
      <c r="D4437" s="38" t="s">
        <v>11171</v>
      </c>
      <c r="E4437" s="38"/>
      <c r="F4437" s="38" t="s">
        <v>11172</v>
      </c>
      <c r="G4437" s="35"/>
      <c r="H4437" s="35"/>
      <c r="I4437" s="44">
        <v>0.1</v>
      </c>
      <c r="J4437" s="16" t="s">
        <v>130</v>
      </c>
      <c r="N4437" s="136" t="s">
        <v>287</v>
      </c>
      <c r="O4437" s="137">
        <v>542</v>
      </c>
    </row>
    <row r="4438" spans="1:15" ht="15" customHeight="1">
      <c r="A4438" s="15" t="str">
        <f t="shared" si="84"/>
        <v>N</v>
      </c>
      <c r="B4438" s="35"/>
      <c r="C4438" s="38" t="s">
        <v>1386</v>
      </c>
      <c r="D4438" s="38" t="s">
        <v>11173</v>
      </c>
      <c r="E4438" s="38"/>
      <c r="F4438" s="38" t="s">
        <v>11174</v>
      </c>
      <c r="G4438" s="35"/>
      <c r="H4438" s="35"/>
      <c r="I4438" s="44">
        <v>0.25</v>
      </c>
      <c r="J4438" s="16" t="s">
        <v>130</v>
      </c>
      <c r="N4438" s="136" t="s">
        <v>287</v>
      </c>
      <c r="O4438" s="137">
        <v>542</v>
      </c>
    </row>
    <row r="4439" spans="1:15" ht="15" customHeight="1">
      <c r="A4439" s="15" t="str">
        <f t="shared" si="84"/>
        <v>N</v>
      </c>
      <c r="B4439" s="35"/>
      <c r="C4439" s="35"/>
      <c r="D4439" s="35"/>
      <c r="E4439" s="35"/>
      <c r="F4439" s="35"/>
      <c r="G4439" s="35"/>
      <c r="H4439" s="35"/>
      <c r="I4439" s="35"/>
      <c r="J4439" s="16" t="s">
        <v>130</v>
      </c>
      <c r="N4439" s="136" t="s">
        <v>287</v>
      </c>
      <c r="O4439" s="137">
        <v>542</v>
      </c>
    </row>
    <row r="4440" spans="1:15" ht="15" customHeight="1">
      <c r="A4440" s="15">
        <v>315</v>
      </c>
      <c r="B4440" s="38" t="s">
        <v>8605</v>
      </c>
      <c r="C4440" s="35"/>
      <c r="D4440" s="38" t="s">
        <v>8606</v>
      </c>
      <c r="E4440" s="38"/>
      <c r="F4440" s="35"/>
      <c r="G4440" s="35"/>
      <c r="H4440" s="35"/>
      <c r="I4440" s="50">
        <f>SUM(I4441:I4534)</f>
        <v>2158.8999999999996</v>
      </c>
      <c r="J4440" s="16" t="s">
        <v>130</v>
      </c>
      <c r="N4440" s="141" t="s">
        <v>288</v>
      </c>
      <c r="O4440" s="142">
        <v>543</v>
      </c>
    </row>
    <row r="4441" spans="1:15" ht="15" customHeight="1">
      <c r="A4441" s="15" t="str">
        <f t="shared" ref="A4441:A4504" si="85">IFERROR((VLOOKUP(J4441,N:O,2,0)),0)</f>
        <v>N</v>
      </c>
      <c r="B4441" s="35"/>
      <c r="C4441" s="38" t="s">
        <v>1386</v>
      </c>
      <c r="D4441" s="38" t="s">
        <v>8607</v>
      </c>
      <c r="E4441" s="38"/>
      <c r="F4441" s="38" t="s">
        <v>8608</v>
      </c>
      <c r="G4441" s="38"/>
      <c r="H4441" s="38"/>
      <c r="I4441" s="44">
        <v>2.79</v>
      </c>
      <c r="J4441" s="16" t="s">
        <v>130</v>
      </c>
      <c r="N4441" s="136" t="s">
        <v>289</v>
      </c>
      <c r="O4441" s="137">
        <v>544</v>
      </c>
    </row>
    <row r="4442" spans="1:15" ht="15" customHeight="1">
      <c r="A4442" s="15" t="str">
        <f t="shared" si="85"/>
        <v>N</v>
      </c>
      <c r="B4442" s="35"/>
      <c r="C4442" s="38" t="s">
        <v>1386</v>
      </c>
      <c r="D4442" s="38" t="s">
        <v>8609</v>
      </c>
      <c r="E4442" s="38"/>
      <c r="F4442" s="38" t="s">
        <v>8610</v>
      </c>
      <c r="G4442" s="38"/>
      <c r="H4442" s="38"/>
      <c r="I4442" s="44">
        <v>5.04</v>
      </c>
      <c r="J4442" s="16" t="s">
        <v>130</v>
      </c>
      <c r="N4442" s="136" t="s">
        <v>290</v>
      </c>
      <c r="O4442" s="137">
        <v>545</v>
      </c>
    </row>
    <row r="4443" spans="1:15" ht="15" customHeight="1">
      <c r="A4443" s="15" t="str">
        <f t="shared" si="85"/>
        <v>N</v>
      </c>
      <c r="B4443" s="35"/>
      <c r="C4443" s="38" t="s">
        <v>1386</v>
      </c>
      <c r="D4443" s="38" t="s">
        <v>8611</v>
      </c>
      <c r="E4443" s="38"/>
      <c r="F4443" s="38" t="s">
        <v>8612</v>
      </c>
      <c r="G4443" s="38"/>
      <c r="H4443" s="38"/>
      <c r="I4443" s="44">
        <v>7.55</v>
      </c>
      <c r="J4443" s="16" t="s">
        <v>130</v>
      </c>
      <c r="N4443" s="136" t="s">
        <v>291</v>
      </c>
      <c r="O4443" s="137">
        <v>546</v>
      </c>
    </row>
    <row r="4444" spans="1:15" ht="15" customHeight="1">
      <c r="A4444" s="15" t="str">
        <f t="shared" si="85"/>
        <v>N</v>
      </c>
      <c r="B4444" s="35"/>
      <c r="C4444" s="38" t="s">
        <v>1386</v>
      </c>
      <c r="D4444" s="38" t="s">
        <v>8613</v>
      </c>
      <c r="E4444" s="38"/>
      <c r="F4444" s="38" t="s">
        <v>8614</v>
      </c>
      <c r="G4444" s="38"/>
      <c r="H4444" s="38"/>
      <c r="I4444" s="44">
        <v>14.33</v>
      </c>
      <c r="J4444" s="16" t="s">
        <v>130</v>
      </c>
      <c r="N4444" s="136" t="s">
        <v>292</v>
      </c>
      <c r="O4444" s="137">
        <v>547</v>
      </c>
    </row>
    <row r="4445" spans="1:15" ht="15" customHeight="1">
      <c r="A4445" s="15" t="str">
        <f t="shared" si="85"/>
        <v>N</v>
      </c>
      <c r="B4445" s="35"/>
      <c r="C4445" s="38" t="s">
        <v>1386</v>
      </c>
      <c r="D4445" s="38" t="s">
        <v>11175</v>
      </c>
      <c r="E4445" s="38"/>
      <c r="F4445" s="38" t="s">
        <v>11176</v>
      </c>
      <c r="G4445" s="38"/>
      <c r="H4445" s="38"/>
      <c r="I4445" s="44">
        <v>22.97</v>
      </c>
      <c r="J4445" s="16" t="s">
        <v>130</v>
      </c>
      <c r="N4445" s="136" t="s">
        <v>293</v>
      </c>
      <c r="O4445" s="137">
        <v>548</v>
      </c>
    </row>
    <row r="4446" spans="1:15" ht="15" customHeight="1">
      <c r="A4446" s="15" t="str">
        <f t="shared" si="85"/>
        <v>N</v>
      </c>
      <c r="B4446" s="35"/>
      <c r="C4446" s="38" t="s">
        <v>1386</v>
      </c>
      <c r="D4446" s="38" t="s">
        <v>8615</v>
      </c>
      <c r="E4446" s="38"/>
      <c r="F4446" s="38" t="s">
        <v>8616</v>
      </c>
      <c r="G4446" s="38"/>
      <c r="H4446" s="38"/>
      <c r="I4446" s="44">
        <v>19.559999999999999</v>
      </c>
      <c r="J4446" s="16" t="s">
        <v>130</v>
      </c>
      <c r="N4446" s="136" t="s">
        <v>294</v>
      </c>
      <c r="O4446" s="137">
        <v>549</v>
      </c>
    </row>
    <row r="4447" spans="1:15" ht="15" customHeight="1">
      <c r="A4447" s="15" t="str">
        <f t="shared" si="85"/>
        <v>N</v>
      </c>
      <c r="B4447" s="35"/>
      <c r="C4447" s="38" t="s">
        <v>1386</v>
      </c>
      <c r="D4447" s="38" t="s">
        <v>8617</v>
      </c>
      <c r="E4447" s="38"/>
      <c r="F4447" s="38" t="s">
        <v>8618</v>
      </c>
      <c r="G4447" s="38"/>
      <c r="H4447" s="38"/>
      <c r="I4447" s="44">
        <v>2.08</v>
      </c>
      <c r="J4447" s="16" t="s">
        <v>130</v>
      </c>
      <c r="N4447" s="136" t="s">
        <v>295</v>
      </c>
      <c r="O4447" s="137">
        <v>553</v>
      </c>
    </row>
    <row r="4448" spans="1:15" ht="15" customHeight="1">
      <c r="A4448" s="15" t="str">
        <f t="shared" si="85"/>
        <v>N</v>
      </c>
      <c r="B4448" s="35"/>
      <c r="C4448" s="38" t="s">
        <v>1386</v>
      </c>
      <c r="D4448" s="38" t="s">
        <v>8619</v>
      </c>
      <c r="E4448" s="38"/>
      <c r="F4448" s="38" t="s">
        <v>8620</v>
      </c>
      <c r="G4448" s="38"/>
      <c r="H4448" s="38"/>
      <c r="I4448" s="44">
        <v>12.71</v>
      </c>
      <c r="J4448" s="16" t="s">
        <v>130</v>
      </c>
      <c r="N4448" s="136" t="s">
        <v>296</v>
      </c>
      <c r="O4448" s="137">
        <v>554</v>
      </c>
    </row>
    <row r="4449" spans="1:15" ht="15" customHeight="1">
      <c r="A4449" s="15" t="str">
        <f t="shared" si="85"/>
        <v>N</v>
      </c>
      <c r="B4449" s="35"/>
      <c r="C4449" s="38" t="s">
        <v>1386</v>
      </c>
      <c r="D4449" s="38" t="s">
        <v>8621</v>
      </c>
      <c r="E4449" s="38"/>
      <c r="F4449" s="38" t="s">
        <v>8622</v>
      </c>
      <c r="G4449" s="38"/>
      <c r="H4449" s="38"/>
      <c r="I4449" s="44">
        <v>8.16</v>
      </c>
      <c r="J4449" s="16" t="s">
        <v>130</v>
      </c>
      <c r="N4449" s="136" t="s">
        <v>297</v>
      </c>
      <c r="O4449" s="137">
        <v>555</v>
      </c>
    </row>
    <row r="4450" spans="1:15" ht="15" customHeight="1">
      <c r="A4450" s="15" t="str">
        <f t="shared" si="85"/>
        <v>N</v>
      </c>
      <c r="B4450" s="35"/>
      <c r="C4450" s="38" t="s">
        <v>1386</v>
      </c>
      <c r="D4450" s="38" t="s">
        <v>8623</v>
      </c>
      <c r="E4450" s="38"/>
      <c r="F4450" s="38" t="s">
        <v>8624</v>
      </c>
      <c r="G4450" s="38"/>
      <c r="H4450" s="38"/>
      <c r="I4450" s="44">
        <v>5.37</v>
      </c>
      <c r="J4450" s="16" t="s">
        <v>130</v>
      </c>
      <c r="N4450" s="136" t="s">
        <v>298</v>
      </c>
      <c r="O4450" s="137">
        <v>556</v>
      </c>
    </row>
    <row r="4451" spans="1:15" ht="15" customHeight="1">
      <c r="A4451" s="15" t="str">
        <f t="shared" si="85"/>
        <v>N</v>
      </c>
      <c r="B4451" s="35"/>
      <c r="C4451" s="38" t="s">
        <v>1386</v>
      </c>
      <c r="D4451" s="38" t="s">
        <v>8625</v>
      </c>
      <c r="E4451" s="38"/>
      <c r="F4451" s="38" t="s">
        <v>8626</v>
      </c>
      <c r="G4451" s="38"/>
      <c r="H4451" s="38"/>
      <c r="I4451" s="44">
        <v>5.04</v>
      </c>
      <c r="J4451" s="16" t="s">
        <v>130</v>
      </c>
      <c r="N4451" s="141" t="s">
        <v>299</v>
      </c>
      <c r="O4451" s="137">
        <v>557</v>
      </c>
    </row>
    <row r="4452" spans="1:15" ht="15" customHeight="1">
      <c r="A4452" s="15" t="str">
        <f t="shared" si="85"/>
        <v>N</v>
      </c>
      <c r="B4452" s="35"/>
      <c r="C4452" s="38" t="s">
        <v>1386</v>
      </c>
      <c r="D4452" s="38" t="s">
        <v>8627</v>
      </c>
      <c r="E4452" s="38"/>
      <c r="F4452" s="38" t="s">
        <v>8628</v>
      </c>
      <c r="G4452" s="38"/>
      <c r="H4452" s="38"/>
      <c r="I4452" s="44">
        <v>3.84</v>
      </c>
      <c r="J4452" s="16" t="s">
        <v>130</v>
      </c>
      <c r="N4452" s="141" t="s">
        <v>300</v>
      </c>
      <c r="O4452" s="137">
        <v>558</v>
      </c>
    </row>
    <row r="4453" spans="1:15" ht="15" customHeight="1">
      <c r="A4453" s="15" t="str">
        <f t="shared" si="85"/>
        <v>N</v>
      </c>
      <c r="B4453" s="35"/>
      <c r="C4453" s="38" t="s">
        <v>1386</v>
      </c>
      <c r="D4453" s="38" t="s">
        <v>8629</v>
      </c>
      <c r="E4453" s="38"/>
      <c r="F4453" s="38" t="s">
        <v>8630</v>
      </c>
      <c r="G4453" s="38"/>
      <c r="H4453" s="38"/>
      <c r="I4453" s="44">
        <v>24.2</v>
      </c>
      <c r="J4453" s="16" t="s">
        <v>130</v>
      </c>
      <c r="N4453" s="136" t="s">
        <v>301</v>
      </c>
      <c r="O4453" s="137">
        <v>559</v>
      </c>
    </row>
    <row r="4454" spans="1:15" ht="15" customHeight="1">
      <c r="A4454" s="15" t="str">
        <f t="shared" si="85"/>
        <v>N</v>
      </c>
      <c r="B4454" s="35"/>
      <c r="C4454" s="38" t="s">
        <v>1386</v>
      </c>
      <c r="D4454" s="38" t="s">
        <v>11177</v>
      </c>
      <c r="E4454" s="38"/>
      <c r="F4454" s="38" t="s">
        <v>11178</v>
      </c>
      <c r="G4454" s="38"/>
      <c r="H4454" s="38"/>
      <c r="I4454" s="44">
        <v>27.01</v>
      </c>
      <c r="J4454" s="16" t="s">
        <v>130</v>
      </c>
      <c r="N4454" s="136" t="s">
        <v>302</v>
      </c>
      <c r="O4454" s="137">
        <v>560</v>
      </c>
    </row>
    <row r="4455" spans="1:15" ht="15" customHeight="1">
      <c r="A4455" s="15" t="str">
        <f t="shared" si="85"/>
        <v>N</v>
      </c>
      <c r="B4455" s="35"/>
      <c r="C4455" s="38" t="s">
        <v>1386</v>
      </c>
      <c r="D4455" s="38" t="s">
        <v>8631</v>
      </c>
      <c r="E4455" s="38"/>
      <c r="F4455" s="38" t="s">
        <v>8632</v>
      </c>
      <c r="G4455" s="38"/>
      <c r="H4455" s="38"/>
      <c r="I4455" s="44">
        <v>1.37</v>
      </c>
      <c r="J4455" s="16" t="s">
        <v>130</v>
      </c>
      <c r="N4455" s="136" t="s">
        <v>303</v>
      </c>
      <c r="O4455" s="137">
        <v>561</v>
      </c>
    </row>
    <row r="4456" spans="1:15" ht="15" customHeight="1">
      <c r="A4456" s="15" t="str">
        <f t="shared" si="85"/>
        <v>N</v>
      </c>
      <c r="B4456" s="35"/>
      <c r="C4456" s="38" t="s">
        <v>1386</v>
      </c>
      <c r="D4456" s="38" t="s">
        <v>8633</v>
      </c>
      <c r="E4456" s="38"/>
      <c r="F4456" s="38" t="s">
        <v>8634</v>
      </c>
      <c r="G4456" s="38"/>
      <c r="H4456" s="38"/>
      <c r="I4456" s="44">
        <v>7.45</v>
      </c>
      <c r="J4456" s="16" t="s">
        <v>130</v>
      </c>
      <c r="N4456" s="136" t="s">
        <v>304</v>
      </c>
      <c r="O4456" s="137">
        <v>562</v>
      </c>
    </row>
    <row r="4457" spans="1:15" ht="15" customHeight="1">
      <c r="A4457" s="15" t="str">
        <f t="shared" si="85"/>
        <v>N</v>
      </c>
      <c r="B4457" s="35"/>
      <c r="C4457" s="38" t="s">
        <v>1386</v>
      </c>
      <c r="D4457" s="38" t="s">
        <v>8635</v>
      </c>
      <c r="E4457" s="38"/>
      <c r="F4457" s="38" t="s">
        <v>8636</v>
      </c>
      <c r="G4457" s="38"/>
      <c r="H4457" s="38"/>
      <c r="I4457" s="44">
        <v>65.53</v>
      </c>
      <c r="J4457" s="16" t="s">
        <v>130</v>
      </c>
      <c r="N4457" s="140" t="s">
        <v>305</v>
      </c>
      <c r="O4457" s="137">
        <v>563</v>
      </c>
    </row>
    <row r="4458" spans="1:15" ht="15" customHeight="1">
      <c r="A4458" s="15" t="str">
        <f t="shared" si="85"/>
        <v>N</v>
      </c>
      <c r="B4458" s="35"/>
      <c r="C4458" s="38" t="s">
        <v>1386</v>
      </c>
      <c r="D4458" s="38" t="s">
        <v>8637</v>
      </c>
      <c r="E4458" s="38"/>
      <c r="F4458" s="38" t="s">
        <v>8638</v>
      </c>
      <c r="G4458" s="38"/>
      <c r="H4458" s="38"/>
      <c r="I4458" s="44">
        <v>49.28</v>
      </c>
      <c r="J4458" s="16" t="s">
        <v>130</v>
      </c>
      <c r="N4458" s="140" t="s">
        <v>306</v>
      </c>
      <c r="O4458" s="137">
        <v>564</v>
      </c>
    </row>
    <row r="4459" spans="1:15" ht="15" customHeight="1">
      <c r="A4459" s="15" t="str">
        <f t="shared" si="85"/>
        <v>N</v>
      </c>
      <c r="B4459" s="35"/>
      <c r="C4459" s="38" t="s">
        <v>1386</v>
      </c>
      <c r="D4459" s="38" t="s">
        <v>8639</v>
      </c>
      <c r="E4459" s="38"/>
      <c r="F4459" s="38" t="s">
        <v>8640</v>
      </c>
      <c r="G4459" s="38"/>
      <c r="H4459" s="38"/>
      <c r="I4459" s="44">
        <v>7.34</v>
      </c>
      <c r="J4459" s="16" t="s">
        <v>130</v>
      </c>
      <c r="N4459" s="140" t="s">
        <v>307</v>
      </c>
      <c r="O4459" s="137">
        <v>565</v>
      </c>
    </row>
    <row r="4460" spans="1:15" ht="15" customHeight="1">
      <c r="A4460" s="15" t="str">
        <f t="shared" si="85"/>
        <v>N</v>
      </c>
      <c r="B4460" s="35"/>
      <c r="C4460" s="38" t="s">
        <v>1386</v>
      </c>
      <c r="D4460" s="38" t="s">
        <v>8641</v>
      </c>
      <c r="E4460" s="38"/>
      <c r="F4460" s="38" t="s">
        <v>8642</v>
      </c>
      <c r="G4460" s="38"/>
      <c r="H4460" s="38"/>
      <c r="I4460" s="44">
        <v>0.75</v>
      </c>
      <c r="J4460" s="16" t="s">
        <v>130</v>
      </c>
      <c r="N4460" s="140" t="s">
        <v>308</v>
      </c>
      <c r="O4460" s="137">
        <v>566</v>
      </c>
    </row>
    <row r="4461" spans="1:15" ht="15" customHeight="1">
      <c r="A4461" s="15" t="str">
        <f t="shared" si="85"/>
        <v>N</v>
      </c>
      <c r="B4461" s="35"/>
      <c r="C4461" s="38" t="s">
        <v>1386</v>
      </c>
      <c r="D4461" s="38" t="s">
        <v>8643</v>
      </c>
      <c r="E4461" s="38"/>
      <c r="F4461" s="38" t="s">
        <v>8644</v>
      </c>
      <c r="G4461" s="38"/>
      <c r="H4461" s="38"/>
      <c r="I4461" s="44">
        <v>1.75</v>
      </c>
      <c r="J4461" s="16" t="s">
        <v>130</v>
      </c>
      <c r="N4461" s="136" t="s">
        <v>309</v>
      </c>
      <c r="O4461" s="137">
        <v>567</v>
      </c>
    </row>
    <row r="4462" spans="1:15" ht="15" customHeight="1">
      <c r="A4462" s="15" t="str">
        <f t="shared" si="85"/>
        <v>N</v>
      </c>
      <c r="B4462" s="35"/>
      <c r="C4462" s="38" t="s">
        <v>1386</v>
      </c>
      <c r="D4462" s="38" t="s">
        <v>8645</v>
      </c>
      <c r="E4462" s="38"/>
      <c r="F4462" s="38" t="s">
        <v>8646</v>
      </c>
      <c r="G4462" s="38"/>
      <c r="H4462" s="38"/>
      <c r="I4462" s="44">
        <v>15.12</v>
      </c>
      <c r="J4462" s="16" t="s">
        <v>130</v>
      </c>
      <c r="N4462" s="140" t="s">
        <v>310</v>
      </c>
      <c r="O4462" s="137">
        <v>568</v>
      </c>
    </row>
    <row r="4463" spans="1:15" ht="15" customHeight="1">
      <c r="A4463" s="15" t="str">
        <f t="shared" si="85"/>
        <v>N</v>
      </c>
      <c r="B4463" s="35"/>
      <c r="C4463" s="38" t="s">
        <v>1386</v>
      </c>
      <c r="D4463" s="38" t="s">
        <v>8647</v>
      </c>
      <c r="E4463" s="38"/>
      <c r="F4463" s="38" t="s">
        <v>8648</v>
      </c>
      <c r="G4463" s="38"/>
      <c r="H4463" s="38"/>
      <c r="I4463" s="44">
        <v>6.12</v>
      </c>
      <c r="J4463" s="16" t="s">
        <v>130</v>
      </c>
      <c r="N4463" s="136" t="s">
        <v>311</v>
      </c>
      <c r="O4463" s="137">
        <v>569</v>
      </c>
    </row>
    <row r="4464" spans="1:15" ht="15" customHeight="1">
      <c r="A4464" s="15" t="str">
        <f t="shared" si="85"/>
        <v>N</v>
      </c>
      <c r="B4464" s="35"/>
      <c r="C4464" s="38" t="s">
        <v>1386</v>
      </c>
      <c r="D4464" s="38" t="s">
        <v>8649</v>
      </c>
      <c r="E4464" s="38"/>
      <c r="F4464" s="38" t="s">
        <v>8650</v>
      </c>
      <c r="G4464" s="38"/>
      <c r="H4464" s="38"/>
      <c r="I4464" s="44">
        <v>5.04</v>
      </c>
      <c r="J4464" s="16" t="s">
        <v>130</v>
      </c>
      <c r="N4464" s="136" t="s">
        <v>312</v>
      </c>
      <c r="O4464" s="137">
        <v>570</v>
      </c>
    </row>
    <row r="4465" spans="1:15" ht="15" customHeight="1">
      <c r="A4465" s="15" t="str">
        <f t="shared" si="85"/>
        <v>N</v>
      </c>
      <c r="B4465" s="35"/>
      <c r="C4465" s="38" t="s">
        <v>1386</v>
      </c>
      <c r="D4465" s="38" t="s">
        <v>8651</v>
      </c>
      <c r="E4465" s="38"/>
      <c r="F4465" s="38" t="s">
        <v>8652</v>
      </c>
      <c r="G4465" s="38"/>
      <c r="H4465" s="38"/>
      <c r="I4465" s="44">
        <v>9.36</v>
      </c>
      <c r="J4465" s="16" t="s">
        <v>130</v>
      </c>
      <c r="N4465" s="136" t="s">
        <v>313</v>
      </c>
      <c r="O4465" s="137">
        <v>571</v>
      </c>
    </row>
    <row r="4466" spans="1:15" ht="15" customHeight="1">
      <c r="A4466" s="15" t="str">
        <f t="shared" si="85"/>
        <v>N</v>
      </c>
      <c r="B4466" s="35"/>
      <c r="C4466" s="38" t="s">
        <v>1386</v>
      </c>
      <c r="D4466" s="38" t="s">
        <v>8653</v>
      </c>
      <c r="E4466" s="38"/>
      <c r="F4466" s="38" t="s">
        <v>8654</v>
      </c>
      <c r="G4466" s="38"/>
      <c r="H4466" s="38"/>
      <c r="I4466" s="44">
        <v>61.77</v>
      </c>
      <c r="J4466" s="16" t="s">
        <v>130</v>
      </c>
      <c r="N4466" s="136" t="s">
        <v>314</v>
      </c>
      <c r="O4466" s="137">
        <v>572</v>
      </c>
    </row>
    <row r="4467" spans="1:15" ht="15" customHeight="1">
      <c r="A4467" s="15" t="str">
        <f t="shared" si="85"/>
        <v>N</v>
      </c>
      <c r="B4467" s="35"/>
      <c r="C4467" s="38" t="s">
        <v>1386</v>
      </c>
      <c r="D4467" s="38" t="s">
        <v>8655</v>
      </c>
      <c r="E4467" s="38"/>
      <c r="F4467" s="38" t="s">
        <v>8656</v>
      </c>
      <c r="G4467" s="38"/>
      <c r="H4467" s="38"/>
      <c r="I4467" s="44">
        <v>72.67</v>
      </c>
      <c r="J4467" s="16" t="s">
        <v>130</v>
      </c>
      <c r="N4467" s="136" t="s">
        <v>315</v>
      </c>
      <c r="O4467" s="137">
        <v>573</v>
      </c>
    </row>
    <row r="4468" spans="1:15" ht="15" customHeight="1">
      <c r="A4468" s="15" t="str">
        <f t="shared" si="85"/>
        <v>N</v>
      </c>
      <c r="B4468" s="35"/>
      <c r="C4468" s="38" t="s">
        <v>1386</v>
      </c>
      <c r="D4468" s="38" t="s">
        <v>8657</v>
      </c>
      <c r="E4468" s="38"/>
      <c r="F4468" s="38" t="s">
        <v>8658</v>
      </c>
      <c r="G4468" s="38"/>
      <c r="H4468" s="38"/>
      <c r="I4468" s="44">
        <v>16.809999999999999</v>
      </c>
      <c r="J4468" s="16" t="s">
        <v>130</v>
      </c>
      <c r="N4468" s="136" t="s">
        <v>316</v>
      </c>
      <c r="O4468" s="137">
        <v>574</v>
      </c>
    </row>
    <row r="4469" spans="1:15" ht="15" customHeight="1">
      <c r="A4469" s="15" t="str">
        <f t="shared" si="85"/>
        <v>N</v>
      </c>
      <c r="B4469" s="35"/>
      <c r="C4469" s="38" t="s">
        <v>1386</v>
      </c>
      <c r="D4469" s="38" t="s">
        <v>8659</v>
      </c>
      <c r="E4469" s="38"/>
      <c r="F4469" s="38" t="s">
        <v>8660</v>
      </c>
      <c r="G4469" s="38"/>
      <c r="H4469" s="38"/>
      <c r="I4469" s="44">
        <v>5.46</v>
      </c>
      <c r="J4469" s="16" t="s">
        <v>130</v>
      </c>
      <c r="N4469" s="136" t="s">
        <v>317</v>
      </c>
      <c r="O4469" s="137">
        <v>575</v>
      </c>
    </row>
    <row r="4470" spans="1:15" ht="15" customHeight="1">
      <c r="A4470" s="15" t="str">
        <f t="shared" si="85"/>
        <v>N</v>
      </c>
      <c r="B4470" s="35"/>
      <c r="C4470" s="38" t="s">
        <v>1386</v>
      </c>
      <c r="D4470" s="38" t="s">
        <v>8661</v>
      </c>
      <c r="E4470" s="38"/>
      <c r="F4470" s="38" t="s">
        <v>8662</v>
      </c>
      <c r="G4470" s="38"/>
      <c r="H4470" s="38"/>
      <c r="I4470" s="44">
        <v>19.149999999999999</v>
      </c>
      <c r="J4470" s="16" t="s">
        <v>130</v>
      </c>
      <c r="N4470" s="136" t="s">
        <v>318</v>
      </c>
      <c r="O4470" s="137">
        <v>576</v>
      </c>
    </row>
    <row r="4471" spans="1:15" ht="15" customHeight="1">
      <c r="A4471" s="15" t="str">
        <f t="shared" si="85"/>
        <v>N</v>
      </c>
      <c r="B4471" s="35"/>
      <c r="C4471" s="38" t="s">
        <v>1386</v>
      </c>
      <c r="D4471" s="38" t="s">
        <v>8663</v>
      </c>
      <c r="E4471" s="38"/>
      <c r="F4471" s="38" t="s">
        <v>8664</v>
      </c>
      <c r="G4471" s="38"/>
      <c r="H4471" s="38"/>
      <c r="I4471" s="44">
        <v>7.66</v>
      </c>
      <c r="J4471" s="16" t="s">
        <v>130</v>
      </c>
      <c r="N4471" s="136" t="s">
        <v>319</v>
      </c>
      <c r="O4471" s="137">
        <v>577</v>
      </c>
    </row>
    <row r="4472" spans="1:15" ht="15" customHeight="1">
      <c r="A4472" s="15" t="str">
        <f t="shared" si="85"/>
        <v>N</v>
      </c>
      <c r="B4472" s="35"/>
      <c r="C4472" s="38" t="s">
        <v>1386</v>
      </c>
      <c r="D4472" s="38" t="s">
        <v>8665</v>
      </c>
      <c r="E4472" s="38"/>
      <c r="F4472" s="38" t="s">
        <v>8666</v>
      </c>
      <c r="G4472" s="38"/>
      <c r="H4472" s="38"/>
      <c r="I4472" s="44">
        <v>11.78</v>
      </c>
      <c r="J4472" s="16" t="s">
        <v>130</v>
      </c>
      <c r="N4472" s="136" t="s">
        <v>320</v>
      </c>
      <c r="O4472" s="137">
        <v>578</v>
      </c>
    </row>
    <row r="4473" spans="1:15" ht="15" customHeight="1">
      <c r="A4473" s="15" t="str">
        <f t="shared" si="85"/>
        <v>N</v>
      </c>
      <c r="B4473" s="35"/>
      <c r="C4473" s="38" t="s">
        <v>1386</v>
      </c>
      <c r="D4473" s="38" t="s">
        <v>8667</v>
      </c>
      <c r="E4473" s="38"/>
      <c r="F4473" s="38" t="s">
        <v>8668</v>
      </c>
      <c r="G4473" s="38"/>
      <c r="H4473" s="38"/>
      <c r="I4473" s="44">
        <v>8.61</v>
      </c>
      <c r="J4473" s="16" t="s">
        <v>130</v>
      </c>
      <c r="N4473" s="136" t="s">
        <v>321</v>
      </c>
      <c r="O4473" s="137">
        <v>579</v>
      </c>
    </row>
    <row r="4474" spans="1:15" ht="15" customHeight="1">
      <c r="A4474" s="15" t="str">
        <f t="shared" si="85"/>
        <v>N</v>
      </c>
      <c r="B4474" s="35"/>
      <c r="C4474" s="38" t="s">
        <v>1386</v>
      </c>
      <c r="D4474" s="38" t="s">
        <v>8669</v>
      </c>
      <c r="E4474" s="38"/>
      <c r="F4474" s="38" t="s">
        <v>8670</v>
      </c>
      <c r="G4474" s="38"/>
      <c r="H4474" s="38"/>
      <c r="I4474" s="44">
        <v>12.59</v>
      </c>
      <c r="J4474" s="16" t="s">
        <v>130</v>
      </c>
      <c r="N4474" s="136" t="s">
        <v>322</v>
      </c>
      <c r="O4474" s="137">
        <v>580</v>
      </c>
    </row>
    <row r="4475" spans="1:15" ht="15" customHeight="1">
      <c r="A4475" s="15" t="str">
        <f t="shared" si="85"/>
        <v>N</v>
      </c>
      <c r="B4475" s="35"/>
      <c r="C4475" s="38" t="s">
        <v>1386</v>
      </c>
      <c r="D4475" s="38" t="s">
        <v>8671</v>
      </c>
      <c r="E4475" s="38"/>
      <c r="F4475" s="38" t="s">
        <v>8672</v>
      </c>
      <c r="G4475" s="38"/>
      <c r="H4475" s="38"/>
      <c r="I4475" s="44">
        <v>5.33</v>
      </c>
      <c r="J4475" s="16" t="s">
        <v>130</v>
      </c>
      <c r="N4475" s="136" t="s">
        <v>323</v>
      </c>
      <c r="O4475" s="137">
        <v>581</v>
      </c>
    </row>
    <row r="4476" spans="1:15" ht="15" customHeight="1">
      <c r="A4476" s="15" t="str">
        <f t="shared" si="85"/>
        <v>N</v>
      </c>
      <c r="B4476" s="35"/>
      <c r="C4476" s="38" t="s">
        <v>1386</v>
      </c>
      <c r="D4476" s="38" t="s">
        <v>8673</v>
      </c>
      <c r="E4476" s="38"/>
      <c r="F4476" s="38" t="s">
        <v>8674</v>
      </c>
      <c r="G4476" s="38"/>
      <c r="H4476" s="38"/>
      <c r="I4476" s="44">
        <v>3.36</v>
      </c>
      <c r="J4476" s="16" t="s">
        <v>130</v>
      </c>
      <c r="N4476" s="141" t="s">
        <v>324</v>
      </c>
      <c r="O4476" s="142">
        <v>582</v>
      </c>
    </row>
    <row r="4477" spans="1:15" ht="15" customHeight="1">
      <c r="A4477" s="15" t="str">
        <f t="shared" si="85"/>
        <v>N</v>
      </c>
      <c r="B4477" s="35"/>
      <c r="C4477" s="38" t="s">
        <v>1386</v>
      </c>
      <c r="D4477" s="38" t="s">
        <v>8675</v>
      </c>
      <c r="E4477" s="38"/>
      <c r="F4477" s="38" t="s">
        <v>8676</v>
      </c>
      <c r="G4477" s="38"/>
      <c r="H4477" s="38"/>
      <c r="I4477" s="44">
        <v>5.04</v>
      </c>
      <c r="J4477" s="16" t="s">
        <v>130</v>
      </c>
      <c r="N4477" s="136" t="s">
        <v>325</v>
      </c>
      <c r="O4477" s="137">
        <v>583</v>
      </c>
    </row>
    <row r="4478" spans="1:15" ht="15" customHeight="1">
      <c r="A4478" s="15" t="str">
        <f t="shared" si="85"/>
        <v>N</v>
      </c>
      <c r="B4478" s="35"/>
      <c r="C4478" s="38" t="s">
        <v>1386</v>
      </c>
      <c r="D4478" s="38" t="s">
        <v>8677</v>
      </c>
      <c r="E4478" s="38"/>
      <c r="F4478" s="38" t="s">
        <v>8678</v>
      </c>
      <c r="G4478" s="38"/>
      <c r="H4478" s="38"/>
      <c r="I4478" s="44">
        <v>7.54</v>
      </c>
      <c r="J4478" s="16" t="s">
        <v>130</v>
      </c>
      <c r="N4478" s="136" t="s">
        <v>326</v>
      </c>
      <c r="O4478" s="137">
        <v>584</v>
      </c>
    </row>
    <row r="4479" spans="1:15" ht="15" customHeight="1">
      <c r="A4479" s="15" t="str">
        <f t="shared" si="85"/>
        <v>N</v>
      </c>
      <c r="B4479" s="35"/>
      <c r="C4479" s="38" t="s">
        <v>1386</v>
      </c>
      <c r="D4479" s="38" t="s">
        <v>8679</v>
      </c>
      <c r="E4479" s="38"/>
      <c r="F4479" s="38" t="s">
        <v>8680</v>
      </c>
      <c r="G4479" s="38"/>
      <c r="H4479" s="38"/>
      <c r="I4479" s="44">
        <v>7.78</v>
      </c>
      <c r="J4479" s="16" t="s">
        <v>130</v>
      </c>
      <c r="N4479" s="136" t="s">
        <v>327</v>
      </c>
      <c r="O4479" s="137">
        <v>585</v>
      </c>
    </row>
    <row r="4480" spans="1:15" ht="15" customHeight="1">
      <c r="A4480" s="15" t="str">
        <f t="shared" si="85"/>
        <v>N</v>
      </c>
      <c r="B4480" s="35"/>
      <c r="C4480" s="38" t="s">
        <v>1386</v>
      </c>
      <c r="D4480" s="38" t="s">
        <v>8681</v>
      </c>
      <c r="E4480" s="38"/>
      <c r="F4480" s="38" t="s">
        <v>8682</v>
      </c>
      <c r="G4480" s="38"/>
      <c r="H4480" s="38"/>
      <c r="I4480" s="44">
        <v>139.78</v>
      </c>
      <c r="J4480" s="16" t="s">
        <v>130</v>
      </c>
      <c r="N4480" s="136" t="s">
        <v>328</v>
      </c>
      <c r="O4480" s="137">
        <v>586</v>
      </c>
    </row>
    <row r="4481" spans="1:15" ht="15" customHeight="1">
      <c r="A4481" s="15" t="str">
        <f t="shared" si="85"/>
        <v>N</v>
      </c>
      <c r="B4481" s="35"/>
      <c r="C4481" s="38" t="s">
        <v>1386</v>
      </c>
      <c r="D4481" s="38" t="s">
        <v>8683</v>
      </c>
      <c r="E4481" s="38"/>
      <c r="F4481" s="38" t="s">
        <v>8684</v>
      </c>
      <c r="G4481" s="38"/>
      <c r="H4481" s="38"/>
      <c r="I4481" s="44">
        <v>8.42</v>
      </c>
      <c r="J4481" s="16" t="s">
        <v>130</v>
      </c>
      <c r="N4481" s="136" t="s">
        <v>329</v>
      </c>
      <c r="O4481" s="137">
        <v>587</v>
      </c>
    </row>
    <row r="4482" spans="1:15" ht="15" customHeight="1">
      <c r="A4482" s="15" t="str">
        <f t="shared" si="85"/>
        <v>N</v>
      </c>
      <c r="B4482" s="35"/>
      <c r="C4482" s="38" t="s">
        <v>1386</v>
      </c>
      <c r="D4482" s="38" t="s">
        <v>8685</v>
      </c>
      <c r="E4482" s="38"/>
      <c r="F4482" s="38" t="s">
        <v>8686</v>
      </c>
      <c r="G4482" s="38"/>
      <c r="H4482" s="38"/>
      <c r="I4482" s="44">
        <v>12.51</v>
      </c>
      <c r="J4482" s="16" t="s">
        <v>130</v>
      </c>
      <c r="N4482" s="136" t="s">
        <v>328</v>
      </c>
      <c r="O4482" s="137">
        <v>588</v>
      </c>
    </row>
    <row r="4483" spans="1:15" ht="15" customHeight="1">
      <c r="A4483" s="15" t="str">
        <f t="shared" si="85"/>
        <v>N</v>
      </c>
      <c r="B4483" s="35"/>
      <c r="C4483" s="38" t="s">
        <v>1386</v>
      </c>
      <c r="D4483" s="38" t="s">
        <v>8687</v>
      </c>
      <c r="E4483" s="38"/>
      <c r="F4483" s="38" t="s">
        <v>8688</v>
      </c>
      <c r="G4483" s="38"/>
      <c r="H4483" s="38"/>
      <c r="I4483" s="44">
        <v>-13.06</v>
      </c>
      <c r="J4483" s="16" t="s">
        <v>130</v>
      </c>
      <c r="N4483" s="136" t="s">
        <v>330</v>
      </c>
      <c r="O4483" s="137">
        <v>601</v>
      </c>
    </row>
    <row r="4484" spans="1:15" ht="15" customHeight="1">
      <c r="A4484" s="15" t="str">
        <f t="shared" si="85"/>
        <v>N</v>
      </c>
      <c r="B4484" s="35"/>
      <c r="C4484" s="38" t="s">
        <v>1386</v>
      </c>
      <c r="D4484" s="38" t="s">
        <v>8689</v>
      </c>
      <c r="E4484" s="38"/>
      <c r="F4484" s="38" t="s">
        <v>8690</v>
      </c>
      <c r="G4484" s="38"/>
      <c r="H4484" s="38"/>
      <c r="I4484" s="44">
        <v>7.67</v>
      </c>
      <c r="J4484" s="16" t="s">
        <v>130</v>
      </c>
      <c r="N4484" s="136" t="s">
        <v>331</v>
      </c>
      <c r="O4484" s="137">
        <v>602</v>
      </c>
    </row>
    <row r="4485" spans="1:15" ht="15" customHeight="1">
      <c r="A4485" s="15" t="str">
        <f t="shared" si="85"/>
        <v>N</v>
      </c>
      <c r="B4485" s="35"/>
      <c r="C4485" s="38" t="s">
        <v>1386</v>
      </c>
      <c r="D4485" s="38" t="s">
        <v>8691</v>
      </c>
      <c r="E4485" s="38"/>
      <c r="F4485" s="38" t="s">
        <v>8692</v>
      </c>
      <c r="G4485" s="38"/>
      <c r="H4485" s="38"/>
      <c r="I4485" s="44">
        <v>3.37</v>
      </c>
      <c r="J4485" s="16" t="s">
        <v>130</v>
      </c>
      <c r="N4485" s="141" t="s">
        <v>332</v>
      </c>
      <c r="O4485" s="142">
        <v>603</v>
      </c>
    </row>
    <row r="4486" spans="1:15" ht="15" customHeight="1">
      <c r="A4486" s="15" t="str">
        <f t="shared" si="85"/>
        <v>N</v>
      </c>
      <c r="B4486" s="35"/>
      <c r="C4486" s="38" t="s">
        <v>1386</v>
      </c>
      <c r="D4486" s="38" t="s">
        <v>8693</v>
      </c>
      <c r="E4486" s="38"/>
      <c r="F4486" s="38" t="s">
        <v>8694</v>
      </c>
      <c r="G4486" s="38"/>
      <c r="H4486" s="38"/>
      <c r="I4486" s="44">
        <v>78.28</v>
      </c>
      <c r="J4486" s="16" t="s">
        <v>130</v>
      </c>
      <c r="N4486" s="136" t="s">
        <v>333</v>
      </c>
      <c r="O4486" s="137">
        <v>604</v>
      </c>
    </row>
    <row r="4487" spans="1:15" ht="15" customHeight="1">
      <c r="A4487" s="15" t="str">
        <f t="shared" si="85"/>
        <v>N</v>
      </c>
      <c r="B4487" s="35"/>
      <c r="C4487" s="38" t="s">
        <v>1386</v>
      </c>
      <c r="D4487" s="38" t="s">
        <v>8695</v>
      </c>
      <c r="E4487" s="38"/>
      <c r="F4487" s="38" t="s">
        <v>8696</v>
      </c>
      <c r="G4487" s="38"/>
      <c r="H4487" s="38"/>
      <c r="I4487" s="44">
        <v>46.97</v>
      </c>
      <c r="J4487" s="16" t="s">
        <v>130</v>
      </c>
      <c r="N4487" s="136" t="s">
        <v>334</v>
      </c>
      <c r="O4487" s="137">
        <v>605</v>
      </c>
    </row>
    <row r="4488" spans="1:15" ht="15" customHeight="1">
      <c r="A4488" s="15" t="str">
        <f t="shared" si="85"/>
        <v>N</v>
      </c>
      <c r="B4488" s="35"/>
      <c r="C4488" s="38" t="s">
        <v>1386</v>
      </c>
      <c r="D4488" s="38" t="s">
        <v>11179</v>
      </c>
      <c r="E4488" s="38"/>
      <c r="F4488" s="38" t="s">
        <v>11180</v>
      </c>
      <c r="G4488" s="38"/>
      <c r="H4488" s="38"/>
      <c r="I4488" s="44">
        <v>11.31</v>
      </c>
      <c r="J4488" s="16" t="s">
        <v>130</v>
      </c>
      <c r="N4488" s="136" t="s">
        <v>335</v>
      </c>
      <c r="O4488" s="137">
        <v>606</v>
      </c>
    </row>
    <row r="4489" spans="1:15" ht="15" customHeight="1">
      <c r="A4489" s="15" t="str">
        <f t="shared" si="85"/>
        <v>N</v>
      </c>
      <c r="B4489" s="35"/>
      <c r="C4489" s="38" t="s">
        <v>1386</v>
      </c>
      <c r="D4489" s="38" t="s">
        <v>8697</v>
      </c>
      <c r="E4489" s="38"/>
      <c r="F4489" s="38" t="s">
        <v>8698</v>
      </c>
      <c r="G4489" s="38"/>
      <c r="H4489" s="38"/>
      <c r="I4489" s="44">
        <v>26.39</v>
      </c>
      <c r="J4489" s="16" t="s">
        <v>130</v>
      </c>
      <c r="N4489" s="136" t="s">
        <v>336</v>
      </c>
      <c r="O4489" s="137">
        <v>607</v>
      </c>
    </row>
    <row r="4490" spans="1:15" ht="15" customHeight="1">
      <c r="A4490" s="15" t="str">
        <f t="shared" si="85"/>
        <v>N</v>
      </c>
      <c r="B4490" s="35"/>
      <c r="C4490" s="38" t="s">
        <v>1386</v>
      </c>
      <c r="D4490" s="38" t="s">
        <v>8699</v>
      </c>
      <c r="E4490" s="38"/>
      <c r="F4490" s="38" t="s">
        <v>8700</v>
      </c>
      <c r="G4490" s="38"/>
      <c r="H4490" s="38"/>
      <c r="I4490" s="44">
        <v>5.04</v>
      </c>
      <c r="J4490" s="16" t="s">
        <v>130</v>
      </c>
      <c r="N4490" s="136" t="s">
        <v>337</v>
      </c>
      <c r="O4490" s="137">
        <v>608</v>
      </c>
    </row>
    <row r="4491" spans="1:15" ht="15" customHeight="1">
      <c r="A4491" s="15" t="str">
        <f t="shared" si="85"/>
        <v>N</v>
      </c>
      <c r="B4491" s="35"/>
      <c r="C4491" s="38" t="s">
        <v>1386</v>
      </c>
      <c r="D4491" s="38" t="s">
        <v>8701</v>
      </c>
      <c r="E4491" s="38"/>
      <c r="F4491" s="38" t="s">
        <v>8702</v>
      </c>
      <c r="G4491" s="38"/>
      <c r="H4491" s="38"/>
      <c r="I4491" s="44">
        <v>61.99</v>
      </c>
      <c r="J4491" s="16" t="s">
        <v>130</v>
      </c>
      <c r="N4491" s="141" t="s">
        <v>338</v>
      </c>
      <c r="O4491" s="137">
        <v>609</v>
      </c>
    </row>
    <row r="4492" spans="1:15" ht="15" customHeight="1">
      <c r="A4492" s="15" t="str">
        <f t="shared" si="85"/>
        <v>N</v>
      </c>
      <c r="B4492" s="35"/>
      <c r="C4492" s="38" t="s">
        <v>1386</v>
      </c>
      <c r="D4492" s="38" t="s">
        <v>11181</v>
      </c>
      <c r="E4492" s="38"/>
      <c r="F4492" s="38" t="s">
        <v>11182</v>
      </c>
      <c r="G4492" s="38"/>
      <c r="H4492" s="38"/>
      <c r="I4492" s="44">
        <v>23.11</v>
      </c>
      <c r="J4492" s="16" t="s">
        <v>130</v>
      </c>
      <c r="N4492" s="136" t="s">
        <v>166</v>
      </c>
      <c r="O4492" s="137">
        <v>345</v>
      </c>
    </row>
    <row r="4493" spans="1:15" ht="15" customHeight="1">
      <c r="A4493" s="15" t="str">
        <f t="shared" si="85"/>
        <v>N</v>
      </c>
      <c r="B4493" s="35"/>
      <c r="C4493" s="38" t="s">
        <v>1386</v>
      </c>
      <c r="D4493" s="38" t="s">
        <v>8703</v>
      </c>
      <c r="E4493" s="38"/>
      <c r="F4493" s="38" t="s">
        <v>8704</v>
      </c>
      <c r="G4493" s="38"/>
      <c r="H4493" s="38"/>
      <c r="I4493" s="44">
        <v>19.5</v>
      </c>
      <c r="J4493" s="16" t="s">
        <v>130</v>
      </c>
      <c r="N4493" s="136" t="s">
        <v>167</v>
      </c>
      <c r="O4493" s="137">
        <v>346</v>
      </c>
    </row>
    <row r="4494" spans="1:15" ht="15" customHeight="1">
      <c r="A4494" s="15" t="str">
        <f t="shared" si="85"/>
        <v>N</v>
      </c>
      <c r="B4494" s="35"/>
      <c r="C4494" s="38" t="s">
        <v>1386</v>
      </c>
      <c r="D4494" s="38" t="s">
        <v>11183</v>
      </c>
      <c r="E4494" s="38"/>
      <c r="F4494" s="38" t="s">
        <v>11184</v>
      </c>
      <c r="G4494" s="38"/>
      <c r="H4494" s="38"/>
      <c r="I4494" s="44">
        <v>0.02</v>
      </c>
      <c r="J4494" s="16" t="s">
        <v>130</v>
      </c>
      <c r="N4494" s="136" t="s">
        <v>168</v>
      </c>
      <c r="O4494" s="137">
        <v>347</v>
      </c>
    </row>
    <row r="4495" spans="1:15" ht="15" customHeight="1">
      <c r="A4495" s="15" t="str">
        <f t="shared" si="85"/>
        <v>N</v>
      </c>
      <c r="B4495" s="35"/>
      <c r="C4495" s="38" t="s">
        <v>1386</v>
      </c>
      <c r="D4495" s="38" t="s">
        <v>8705</v>
      </c>
      <c r="E4495" s="38"/>
      <c r="F4495" s="38" t="s">
        <v>8706</v>
      </c>
      <c r="G4495" s="38"/>
      <c r="H4495" s="38"/>
      <c r="I4495" s="44">
        <v>38.94</v>
      </c>
      <c r="J4495" s="16" t="s">
        <v>130</v>
      </c>
      <c r="N4495" s="136" t="s">
        <v>169</v>
      </c>
      <c r="O4495" s="137">
        <v>348</v>
      </c>
    </row>
    <row r="4496" spans="1:15" ht="15" customHeight="1">
      <c r="A4496" s="15" t="str">
        <f t="shared" si="85"/>
        <v>N</v>
      </c>
      <c r="B4496" s="35"/>
      <c r="C4496" s="38" t="s">
        <v>1386</v>
      </c>
      <c r="D4496" s="38" t="s">
        <v>8707</v>
      </c>
      <c r="E4496" s="38"/>
      <c r="F4496" s="38" t="s">
        <v>8708</v>
      </c>
      <c r="G4496" s="38"/>
      <c r="H4496" s="38"/>
      <c r="I4496" s="44">
        <v>131.51</v>
      </c>
      <c r="J4496" s="16" t="s">
        <v>130</v>
      </c>
      <c r="N4496" s="136" t="s">
        <v>170</v>
      </c>
      <c r="O4496" s="137">
        <v>349</v>
      </c>
    </row>
    <row r="4497" spans="1:15" ht="15" customHeight="1">
      <c r="A4497" s="15" t="str">
        <f t="shared" si="85"/>
        <v>N</v>
      </c>
      <c r="B4497" s="35"/>
      <c r="C4497" s="38" t="s">
        <v>1386</v>
      </c>
      <c r="D4497" s="38" t="s">
        <v>8709</v>
      </c>
      <c r="E4497" s="38"/>
      <c r="F4497" s="38" t="s">
        <v>8710</v>
      </c>
      <c r="G4497" s="38"/>
      <c r="H4497" s="38"/>
      <c r="I4497" s="44">
        <v>2.0299999999999998</v>
      </c>
      <c r="J4497" s="16" t="s">
        <v>130</v>
      </c>
      <c r="N4497" s="136" t="s">
        <v>171</v>
      </c>
      <c r="O4497" s="137">
        <v>350</v>
      </c>
    </row>
    <row r="4498" spans="1:15" ht="15" customHeight="1">
      <c r="A4498" s="15" t="str">
        <f t="shared" si="85"/>
        <v>N</v>
      </c>
      <c r="B4498" s="35"/>
      <c r="C4498" s="38" t="s">
        <v>1386</v>
      </c>
      <c r="D4498" s="38" t="s">
        <v>8711</v>
      </c>
      <c r="E4498" s="38"/>
      <c r="F4498" s="38" t="s">
        <v>8712</v>
      </c>
      <c r="G4498" s="38"/>
      <c r="H4498" s="38"/>
      <c r="I4498" s="44">
        <v>3.89</v>
      </c>
      <c r="J4498" s="16" t="s">
        <v>130</v>
      </c>
      <c r="N4498" s="136" t="s">
        <v>172</v>
      </c>
      <c r="O4498" s="137">
        <v>351</v>
      </c>
    </row>
    <row r="4499" spans="1:15" ht="15" customHeight="1">
      <c r="A4499" s="15" t="str">
        <f t="shared" si="85"/>
        <v>N</v>
      </c>
      <c r="B4499" s="35"/>
      <c r="C4499" s="38" t="s">
        <v>1386</v>
      </c>
      <c r="D4499" s="38" t="s">
        <v>8713</v>
      </c>
      <c r="E4499" s="38"/>
      <c r="F4499" s="38" t="s">
        <v>8714</v>
      </c>
      <c r="G4499" s="38"/>
      <c r="H4499" s="38"/>
      <c r="I4499" s="44">
        <v>4.07</v>
      </c>
      <c r="J4499" s="16" t="s">
        <v>130</v>
      </c>
      <c r="N4499" s="136" t="s">
        <v>173</v>
      </c>
      <c r="O4499" s="137">
        <v>352</v>
      </c>
    </row>
    <row r="4500" spans="1:15" ht="15" customHeight="1">
      <c r="A4500" s="15" t="str">
        <f t="shared" si="85"/>
        <v>N</v>
      </c>
      <c r="B4500" s="35"/>
      <c r="C4500" s="38" t="s">
        <v>1386</v>
      </c>
      <c r="D4500" s="38" t="s">
        <v>8715</v>
      </c>
      <c r="E4500" s="38"/>
      <c r="F4500" s="38" t="s">
        <v>8716</v>
      </c>
      <c r="G4500" s="38"/>
      <c r="H4500" s="38"/>
      <c r="I4500" s="44">
        <v>0.19</v>
      </c>
      <c r="J4500" s="16" t="s">
        <v>130</v>
      </c>
      <c r="N4500" s="136" t="s">
        <v>174</v>
      </c>
      <c r="O4500" s="137">
        <v>353</v>
      </c>
    </row>
    <row r="4501" spans="1:15" ht="15" customHeight="1">
      <c r="A4501" s="15" t="str">
        <f t="shared" si="85"/>
        <v>N</v>
      </c>
      <c r="B4501" s="35"/>
      <c r="C4501" s="38" t="s">
        <v>1386</v>
      </c>
      <c r="D4501" s="38" t="s">
        <v>11185</v>
      </c>
      <c r="E4501" s="38"/>
      <c r="F4501" s="38" t="s">
        <v>8901</v>
      </c>
      <c r="G4501" s="38"/>
      <c r="H4501" s="38"/>
      <c r="I4501" s="44">
        <v>2.2000000000000002</v>
      </c>
      <c r="J4501" s="16" t="s">
        <v>130</v>
      </c>
      <c r="N4501" s="136" t="s">
        <v>175</v>
      </c>
      <c r="O4501" s="137">
        <v>354</v>
      </c>
    </row>
    <row r="4502" spans="1:15" ht="15" customHeight="1">
      <c r="A4502" s="15" t="str">
        <f t="shared" si="85"/>
        <v>N</v>
      </c>
      <c r="B4502" s="35"/>
      <c r="C4502" s="38" t="s">
        <v>1386</v>
      </c>
      <c r="D4502" s="38" t="s">
        <v>8717</v>
      </c>
      <c r="E4502" s="38"/>
      <c r="F4502" s="38" t="s">
        <v>8718</v>
      </c>
      <c r="G4502" s="38"/>
      <c r="H4502" s="38"/>
      <c r="I4502" s="44">
        <v>65.03</v>
      </c>
      <c r="J4502" s="16" t="s">
        <v>130</v>
      </c>
      <c r="N4502" s="136" t="s">
        <v>176</v>
      </c>
      <c r="O4502" s="137">
        <v>355</v>
      </c>
    </row>
    <row r="4503" spans="1:15" ht="15" customHeight="1">
      <c r="A4503" s="15" t="str">
        <f t="shared" si="85"/>
        <v>N</v>
      </c>
      <c r="B4503" s="35"/>
      <c r="C4503" s="38" t="s">
        <v>1386</v>
      </c>
      <c r="D4503" s="38" t="s">
        <v>8719</v>
      </c>
      <c r="E4503" s="38"/>
      <c r="F4503" s="38" t="s">
        <v>8720</v>
      </c>
      <c r="G4503" s="38"/>
      <c r="H4503" s="38"/>
      <c r="I4503" s="44">
        <v>18.170000000000002</v>
      </c>
      <c r="J4503" s="16" t="s">
        <v>130</v>
      </c>
      <c r="N4503" s="136" t="s">
        <v>177</v>
      </c>
      <c r="O4503" s="137">
        <v>356</v>
      </c>
    </row>
    <row r="4504" spans="1:15" ht="15" customHeight="1">
      <c r="A4504" s="15" t="str">
        <f t="shared" si="85"/>
        <v>N</v>
      </c>
      <c r="B4504" s="35"/>
      <c r="C4504" s="38" t="s">
        <v>1386</v>
      </c>
      <c r="D4504" s="38" t="s">
        <v>8721</v>
      </c>
      <c r="E4504" s="38"/>
      <c r="F4504" s="38" t="s">
        <v>4957</v>
      </c>
      <c r="G4504" s="38"/>
      <c r="H4504" s="38"/>
      <c r="I4504" s="44">
        <v>5.04</v>
      </c>
      <c r="J4504" s="16" t="s">
        <v>130</v>
      </c>
      <c r="N4504" s="136" t="s">
        <v>178</v>
      </c>
      <c r="O4504" s="137">
        <v>357</v>
      </c>
    </row>
    <row r="4505" spans="1:15" ht="15" customHeight="1">
      <c r="A4505" s="15" t="str">
        <f t="shared" ref="A4505:A4535" si="86">IFERROR((VLOOKUP(J4505,N:O,2,0)),0)</f>
        <v>N</v>
      </c>
      <c r="B4505" s="35"/>
      <c r="C4505" s="38" t="s">
        <v>1386</v>
      </c>
      <c r="D4505" s="38" t="s">
        <v>8722</v>
      </c>
      <c r="E4505" s="38"/>
      <c r="F4505" s="38" t="s">
        <v>8723</v>
      </c>
      <c r="G4505" s="38"/>
      <c r="H4505" s="38"/>
      <c r="I4505" s="44">
        <v>6.01</v>
      </c>
      <c r="J4505" s="16" t="s">
        <v>130</v>
      </c>
      <c r="N4505" s="136" t="s">
        <v>179</v>
      </c>
      <c r="O4505" s="137">
        <v>358</v>
      </c>
    </row>
    <row r="4506" spans="1:15" ht="15" customHeight="1">
      <c r="A4506" s="15" t="str">
        <f t="shared" si="86"/>
        <v>N</v>
      </c>
      <c r="B4506" s="35"/>
      <c r="C4506" s="38" t="s">
        <v>1386</v>
      </c>
      <c r="D4506" s="38" t="s">
        <v>8724</v>
      </c>
      <c r="E4506" s="38"/>
      <c r="F4506" s="38" t="s">
        <v>8725</v>
      </c>
      <c r="G4506" s="38"/>
      <c r="H4506" s="38"/>
      <c r="I4506" s="44">
        <v>35.47</v>
      </c>
      <c r="J4506" s="16" t="s">
        <v>130</v>
      </c>
      <c r="N4506" s="136" t="s">
        <v>180</v>
      </c>
      <c r="O4506" s="137">
        <v>359</v>
      </c>
    </row>
    <row r="4507" spans="1:15" ht="15" customHeight="1">
      <c r="A4507" s="15" t="str">
        <f t="shared" si="86"/>
        <v>N</v>
      </c>
      <c r="B4507" s="35"/>
      <c r="C4507" s="38" t="s">
        <v>1386</v>
      </c>
      <c r="D4507" s="38" t="s">
        <v>8726</v>
      </c>
      <c r="E4507" s="38"/>
      <c r="F4507" s="38" t="s">
        <v>8727</v>
      </c>
      <c r="G4507" s="38"/>
      <c r="H4507" s="38"/>
      <c r="I4507" s="44">
        <v>164.52</v>
      </c>
      <c r="J4507" s="16" t="s">
        <v>130</v>
      </c>
      <c r="N4507" s="136" t="s">
        <v>181</v>
      </c>
      <c r="O4507" s="137">
        <v>360</v>
      </c>
    </row>
    <row r="4508" spans="1:15" ht="15" customHeight="1">
      <c r="A4508" s="15" t="str">
        <f t="shared" si="86"/>
        <v>N</v>
      </c>
      <c r="B4508" s="35"/>
      <c r="C4508" s="38" t="s">
        <v>1386</v>
      </c>
      <c r="D4508" s="38" t="s">
        <v>8728</v>
      </c>
      <c r="E4508" s="38"/>
      <c r="F4508" s="38" t="s">
        <v>8729</v>
      </c>
      <c r="G4508" s="38"/>
      <c r="H4508" s="38"/>
      <c r="I4508" s="44">
        <v>12.73</v>
      </c>
      <c r="J4508" s="16" t="s">
        <v>130</v>
      </c>
      <c r="N4508" s="136" t="s">
        <v>182</v>
      </c>
      <c r="O4508" s="137">
        <v>362</v>
      </c>
    </row>
    <row r="4509" spans="1:15" ht="15" customHeight="1">
      <c r="A4509" s="15" t="str">
        <f t="shared" si="86"/>
        <v>N</v>
      </c>
      <c r="B4509" s="35"/>
      <c r="C4509" s="38" t="s">
        <v>1386</v>
      </c>
      <c r="D4509" s="38" t="s">
        <v>8730</v>
      </c>
      <c r="E4509" s="38"/>
      <c r="F4509" s="38" t="s">
        <v>8718</v>
      </c>
      <c r="G4509" s="38"/>
      <c r="H4509" s="38"/>
      <c r="I4509" s="44">
        <v>18.02</v>
      </c>
      <c r="J4509" s="16" t="s">
        <v>130</v>
      </c>
      <c r="N4509" s="136" t="s">
        <v>183</v>
      </c>
      <c r="O4509" s="137">
        <v>363</v>
      </c>
    </row>
    <row r="4510" spans="1:15" ht="15" customHeight="1">
      <c r="A4510" s="15" t="str">
        <f t="shared" si="86"/>
        <v>N</v>
      </c>
      <c r="B4510" s="35"/>
      <c r="C4510" s="38" t="s">
        <v>1386</v>
      </c>
      <c r="D4510" s="38" t="s">
        <v>11186</v>
      </c>
      <c r="E4510" s="38"/>
      <c r="F4510" s="38" t="s">
        <v>11187</v>
      </c>
      <c r="G4510" s="38"/>
      <c r="H4510" s="38"/>
      <c r="I4510" s="44">
        <v>24.08</v>
      </c>
      <c r="J4510" s="16" t="s">
        <v>130</v>
      </c>
      <c r="N4510" s="136" t="s">
        <v>184</v>
      </c>
      <c r="O4510" s="137">
        <v>364</v>
      </c>
    </row>
    <row r="4511" spans="1:15" ht="15" customHeight="1">
      <c r="A4511" s="15" t="str">
        <f t="shared" si="86"/>
        <v>N</v>
      </c>
      <c r="B4511" s="35"/>
      <c r="C4511" s="38" t="s">
        <v>1386</v>
      </c>
      <c r="D4511" s="38" t="s">
        <v>8731</v>
      </c>
      <c r="E4511" s="38"/>
      <c r="F4511" s="38" t="s">
        <v>8732</v>
      </c>
      <c r="G4511" s="38"/>
      <c r="H4511" s="38"/>
      <c r="I4511" s="44">
        <v>4.47</v>
      </c>
      <c r="J4511" s="16" t="s">
        <v>130</v>
      </c>
      <c r="N4511" s="136" t="s">
        <v>185</v>
      </c>
      <c r="O4511" s="137">
        <v>365</v>
      </c>
    </row>
    <row r="4512" spans="1:15" ht="15" customHeight="1">
      <c r="A4512" s="15" t="str">
        <f t="shared" si="86"/>
        <v>N</v>
      </c>
      <c r="B4512" s="35"/>
      <c r="C4512" s="38" t="s">
        <v>1386</v>
      </c>
      <c r="D4512" s="38" t="s">
        <v>11188</v>
      </c>
      <c r="E4512" s="38"/>
      <c r="F4512" s="38" t="s">
        <v>11189</v>
      </c>
      <c r="G4512" s="38"/>
      <c r="H4512" s="38"/>
      <c r="I4512" s="44">
        <v>33.19</v>
      </c>
      <c r="J4512" s="16" t="s">
        <v>130</v>
      </c>
      <c r="N4512" s="136" t="s">
        <v>186</v>
      </c>
      <c r="O4512" s="137">
        <v>366</v>
      </c>
    </row>
    <row r="4513" spans="1:15" ht="15" customHeight="1">
      <c r="A4513" s="15" t="str">
        <f t="shared" si="86"/>
        <v>N</v>
      </c>
      <c r="B4513" s="35"/>
      <c r="C4513" s="38" t="s">
        <v>1386</v>
      </c>
      <c r="D4513" s="38" t="s">
        <v>8733</v>
      </c>
      <c r="E4513" s="38"/>
      <c r="F4513" s="38" t="s">
        <v>8734</v>
      </c>
      <c r="G4513" s="38"/>
      <c r="H4513" s="38"/>
      <c r="I4513" s="44">
        <v>19.79</v>
      </c>
      <c r="J4513" s="16" t="s">
        <v>130</v>
      </c>
      <c r="N4513" s="136" t="s">
        <v>187</v>
      </c>
      <c r="O4513" s="137">
        <v>367</v>
      </c>
    </row>
    <row r="4514" spans="1:15" ht="15" customHeight="1">
      <c r="A4514" s="15" t="str">
        <f t="shared" si="86"/>
        <v>N</v>
      </c>
      <c r="B4514" s="35"/>
      <c r="C4514" s="38" t="s">
        <v>1386</v>
      </c>
      <c r="D4514" s="38" t="s">
        <v>8735</v>
      </c>
      <c r="E4514" s="38"/>
      <c r="F4514" s="38" t="s">
        <v>8736</v>
      </c>
      <c r="G4514" s="38"/>
      <c r="H4514" s="38"/>
      <c r="I4514" s="44">
        <v>43.57</v>
      </c>
      <c r="J4514" s="16" t="s">
        <v>130</v>
      </c>
      <c r="N4514" s="136" t="s">
        <v>188</v>
      </c>
      <c r="O4514" s="137">
        <v>368</v>
      </c>
    </row>
    <row r="4515" spans="1:15" ht="15" customHeight="1">
      <c r="A4515" s="15" t="str">
        <f t="shared" si="86"/>
        <v>N</v>
      </c>
      <c r="B4515" s="35"/>
      <c r="C4515" s="38" t="s">
        <v>1386</v>
      </c>
      <c r="D4515" s="38" t="s">
        <v>8737</v>
      </c>
      <c r="E4515" s="38"/>
      <c r="F4515" s="38" t="s">
        <v>8738</v>
      </c>
      <c r="G4515" s="38"/>
      <c r="H4515" s="38"/>
      <c r="I4515" s="44">
        <v>6.72</v>
      </c>
      <c r="J4515" s="16" t="s">
        <v>130</v>
      </c>
      <c r="N4515" s="136" t="s">
        <v>189</v>
      </c>
      <c r="O4515" s="137">
        <v>369</v>
      </c>
    </row>
    <row r="4516" spans="1:15" ht="15" customHeight="1">
      <c r="A4516" s="15" t="str">
        <f t="shared" si="86"/>
        <v>N</v>
      </c>
      <c r="B4516" s="35"/>
      <c r="C4516" s="38" t="s">
        <v>1386</v>
      </c>
      <c r="D4516" s="38" t="s">
        <v>8739</v>
      </c>
      <c r="E4516" s="38"/>
      <c r="F4516" s="38" t="s">
        <v>8740</v>
      </c>
      <c r="G4516" s="35"/>
      <c r="H4516" s="35"/>
      <c r="I4516" s="44">
        <v>5.0599999999999996</v>
      </c>
      <c r="J4516" s="16" t="s">
        <v>130</v>
      </c>
      <c r="N4516" s="136" t="s">
        <v>190</v>
      </c>
      <c r="O4516" s="137">
        <v>370</v>
      </c>
    </row>
    <row r="4517" spans="1:15" ht="15" customHeight="1">
      <c r="A4517" s="15" t="str">
        <f t="shared" si="86"/>
        <v>N</v>
      </c>
      <c r="B4517" s="35"/>
      <c r="C4517" s="38" t="s">
        <v>1386</v>
      </c>
      <c r="D4517" s="38" t="s">
        <v>11190</v>
      </c>
      <c r="E4517" s="38"/>
      <c r="F4517" s="38" t="s">
        <v>11191</v>
      </c>
      <c r="G4517" s="35"/>
      <c r="H4517" s="35"/>
      <c r="I4517" s="44">
        <v>21.16</v>
      </c>
      <c r="J4517" s="16" t="s">
        <v>130</v>
      </c>
      <c r="N4517" s="136" t="s">
        <v>191</v>
      </c>
      <c r="O4517" s="137">
        <v>371</v>
      </c>
    </row>
    <row r="4518" spans="1:15" ht="15" customHeight="1">
      <c r="A4518" s="15" t="str">
        <f t="shared" si="86"/>
        <v>N</v>
      </c>
      <c r="B4518" s="35"/>
      <c r="C4518" s="38" t="s">
        <v>1386</v>
      </c>
      <c r="D4518" s="38" t="s">
        <v>8741</v>
      </c>
      <c r="E4518" s="38"/>
      <c r="F4518" s="38" t="s">
        <v>8742</v>
      </c>
      <c r="G4518" s="35"/>
      <c r="H4518" s="35"/>
      <c r="I4518" s="44">
        <v>21.46</v>
      </c>
      <c r="J4518" s="16" t="s">
        <v>130</v>
      </c>
      <c r="N4518" s="136" t="s">
        <v>191</v>
      </c>
      <c r="O4518" s="137">
        <v>371</v>
      </c>
    </row>
    <row r="4519" spans="1:15" ht="15" customHeight="1">
      <c r="A4519" s="15" t="str">
        <f t="shared" si="86"/>
        <v>N</v>
      </c>
      <c r="B4519" s="35"/>
      <c r="C4519" s="38" t="s">
        <v>1386</v>
      </c>
      <c r="D4519" s="38" t="s">
        <v>8743</v>
      </c>
      <c r="E4519" s="38"/>
      <c r="F4519" s="38" t="s">
        <v>8744</v>
      </c>
      <c r="G4519" s="35"/>
      <c r="H4519" s="35"/>
      <c r="I4519" s="44">
        <v>10.06</v>
      </c>
      <c r="J4519" s="16" t="s">
        <v>130</v>
      </c>
      <c r="N4519" s="136" t="s">
        <v>191</v>
      </c>
      <c r="O4519" s="137">
        <v>371</v>
      </c>
    </row>
    <row r="4520" spans="1:15" ht="15" customHeight="1">
      <c r="A4520" s="15" t="str">
        <f t="shared" si="86"/>
        <v>N</v>
      </c>
      <c r="B4520" s="35"/>
      <c r="C4520" s="38" t="s">
        <v>1386</v>
      </c>
      <c r="D4520" s="38" t="s">
        <v>8745</v>
      </c>
      <c r="E4520" s="38"/>
      <c r="F4520" s="38" t="s">
        <v>8746</v>
      </c>
      <c r="G4520" s="35"/>
      <c r="H4520" s="35"/>
      <c r="I4520" s="44">
        <v>13.3</v>
      </c>
      <c r="J4520" s="16" t="s">
        <v>130</v>
      </c>
      <c r="N4520" s="136" t="s">
        <v>191</v>
      </c>
      <c r="O4520" s="137">
        <v>371</v>
      </c>
    </row>
    <row r="4521" spans="1:15" ht="15" customHeight="1">
      <c r="A4521" s="15" t="str">
        <f t="shared" si="86"/>
        <v>N</v>
      </c>
      <c r="B4521" s="35"/>
      <c r="C4521" s="38" t="s">
        <v>1386</v>
      </c>
      <c r="D4521" s="38" t="s">
        <v>11192</v>
      </c>
      <c r="E4521" s="38"/>
      <c r="F4521" s="38" t="s">
        <v>11193</v>
      </c>
      <c r="G4521" s="35"/>
      <c r="H4521" s="35"/>
      <c r="I4521" s="44">
        <v>281.11</v>
      </c>
      <c r="J4521" s="16" t="s">
        <v>130</v>
      </c>
      <c r="N4521" s="136" t="s">
        <v>191</v>
      </c>
      <c r="O4521" s="137">
        <v>371</v>
      </c>
    </row>
    <row r="4522" spans="1:15" ht="15" customHeight="1">
      <c r="A4522" s="15" t="str">
        <f t="shared" si="86"/>
        <v>N</v>
      </c>
      <c r="B4522" s="35"/>
      <c r="C4522" s="38" t="s">
        <v>1386</v>
      </c>
      <c r="D4522" s="38" t="s">
        <v>11194</v>
      </c>
      <c r="E4522" s="38"/>
      <c r="F4522" s="38" t="s">
        <v>11195</v>
      </c>
      <c r="G4522" s="35"/>
      <c r="H4522" s="35"/>
      <c r="I4522" s="44">
        <v>72.569999999999993</v>
      </c>
      <c r="J4522" s="16" t="s">
        <v>130</v>
      </c>
      <c r="N4522" s="136" t="s">
        <v>191</v>
      </c>
      <c r="O4522" s="137">
        <v>371</v>
      </c>
    </row>
    <row r="4523" spans="1:15" ht="15" customHeight="1">
      <c r="A4523" s="15" t="str">
        <f t="shared" si="86"/>
        <v>N</v>
      </c>
      <c r="B4523" s="35"/>
      <c r="C4523" s="38" t="s">
        <v>1386</v>
      </c>
      <c r="D4523" s="38" t="s">
        <v>11196</v>
      </c>
      <c r="E4523" s="38"/>
      <c r="F4523" s="38" t="s">
        <v>11197</v>
      </c>
      <c r="G4523" s="35"/>
      <c r="H4523" s="35"/>
      <c r="I4523" s="44">
        <v>17.73</v>
      </c>
      <c r="J4523" s="16" t="s">
        <v>130</v>
      </c>
      <c r="N4523" s="136" t="s">
        <v>191</v>
      </c>
      <c r="O4523" s="137">
        <v>371</v>
      </c>
    </row>
    <row r="4524" spans="1:15" ht="15" customHeight="1">
      <c r="A4524" s="15" t="str">
        <f t="shared" si="86"/>
        <v>N</v>
      </c>
      <c r="B4524" s="35"/>
      <c r="C4524" s="38" t="s">
        <v>1386</v>
      </c>
      <c r="D4524" s="38" t="s">
        <v>11198</v>
      </c>
      <c r="E4524" s="38"/>
      <c r="F4524" s="38" t="s">
        <v>11199</v>
      </c>
      <c r="G4524" s="35"/>
      <c r="H4524" s="35"/>
      <c r="I4524" s="44">
        <v>2.8</v>
      </c>
      <c r="J4524" s="16" t="s">
        <v>130</v>
      </c>
      <c r="N4524" s="136" t="s">
        <v>191</v>
      </c>
      <c r="O4524" s="137">
        <v>371</v>
      </c>
    </row>
    <row r="4525" spans="1:15" ht="15" customHeight="1">
      <c r="A4525" s="15" t="str">
        <f t="shared" si="86"/>
        <v>N</v>
      </c>
      <c r="B4525" s="35"/>
      <c r="C4525" s="38" t="s">
        <v>1386</v>
      </c>
      <c r="D4525" s="38" t="s">
        <v>11200</v>
      </c>
      <c r="E4525" s="38"/>
      <c r="F4525" s="38" t="s">
        <v>11201</v>
      </c>
      <c r="G4525" s="35"/>
      <c r="H4525" s="35"/>
      <c r="I4525" s="44">
        <v>1.1399999999999999</v>
      </c>
      <c r="J4525" s="16" t="s">
        <v>130</v>
      </c>
      <c r="N4525" s="136" t="s">
        <v>191</v>
      </c>
      <c r="O4525" s="137">
        <v>371</v>
      </c>
    </row>
    <row r="4526" spans="1:15" ht="15" customHeight="1">
      <c r="A4526" s="15" t="str">
        <f t="shared" si="86"/>
        <v>N</v>
      </c>
      <c r="B4526" s="35"/>
      <c r="C4526" s="38" t="s">
        <v>1386</v>
      </c>
      <c r="D4526" s="38" t="s">
        <v>11202</v>
      </c>
      <c r="E4526" s="38"/>
      <c r="F4526" s="38" t="s">
        <v>11203</v>
      </c>
      <c r="G4526" s="35"/>
      <c r="H4526" s="35"/>
      <c r="I4526" s="44">
        <v>51.52</v>
      </c>
      <c r="J4526" s="16" t="s">
        <v>130</v>
      </c>
      <c r="N4526" s="136" t="s">
        <v>191</v>
      </c>
      <c r="O4526" s="137">
        <v>371</v>
      </c>
    </row>
    <row r="4527" spans="1:15" ht="15" customHeight="1">
      <c r="A4527" s="15" t="str">
        <f t="shared" si="86"/>
        <v>N</v>
      </c>
      <c r="B4527" s="35"/>
      <c r="C4527" s="38" t="s">
        <v>1386</v>
      </c>
      <c r="D4527" s="38" t="s">
        <v>11204</v>
      </c>
      <c r="E4527" s="38"/>
      <c r="F4527" s="38" t="s">
        <v>11205</v>
      </c>
      <c r="G4527" s="35"/>
      <c r="H4527" s="35"/>
      <c r="I4527" s="44">
        <v>-0.26</v>
      </c>
      <c r="J4527" s="16" t="s">
        <v>130</v>
      </c>
      <c r="N4527" s="136" t="s">
        <v>191</v>
      </c>
      <c r="O4527" s="137">
        <v>371</v>
      </c>
    </row>
    <row r="4528" spans="1:15" ht="15" customHeight="1">
      <c r="A4528" s="15" t="str">
        <f t="shared" si="86"/>
        <v>N</v>
      </c>
      <c r="B4528" s="35"/>
      <c r="C4528" s="38" t="s">
        <v>1386</v>
      </c>
      <c r="D4528" s="38" t="s">
        <v>11206</v>
      </c>
      <c r="E4528" s="38"/>
      <c r="F4528" s="38" t="s">
        <v>11207</v>
      </c>
      <c r="G4528" s="35"/>
      <c r="H4528" s="35"/>
      <c r="I4528" s="44">
        <v>2.41</v>
      </c>
      <c r="J4528" s="16" t="s">
        <v>130</v>
      </c>
      <c r="N4528" s="136" t="s">
        <v>191</v>
      </c>
      <c r="O4528" s="137">
        <v>371</v>
      </c>
    </row>
    <row r="4529" spans="1:15" ht="15" customHeight="1">
      <c r="A4529" s="15" t="str">
        <f t="shared" si="86"/>
        <v>N</v>
      </c>
      <c r="B4529" s="35"/>
      <c r="C4529" s="38" t="s">
        <v>1386</v>
      </c>
      <c r="D4529" s="38" t="s">
        <v>11208</v>
      </c>
      <c r="E4529" s="38"/>
      <c r="F4529" s="38" t="s">
        <v>11209</v>
      </c>
      <c r="G4529" s="35"/>
      <c r="H4529" s="35"/>
      <c r="I4529" s="44">
        <v>0.19</v>
      </c>
      <c r="J4529" s="16" t="s">
        <v>130</v>
      </c>
      <c r="N4529" s="136" t="s">
        <v>191</v>
      </c>
      <c r="O4529" s="137">
        <v>371</v>
      </c>
    </row>
    <row r="4530" spans="1:15" ht="15" customHeight="1">
      <c r="A4530" s="15" t="str">
        <f t="shared" si="86"/>
        <v>N</v>
      </c>
      <c r="B4530" s="35"/>
      <c r="C4530" s="38" t="s">
        <v>1386</v>
      </c>
      <c r="D4530" s="38" t="s">
        <v>11210</v>
      </c>
      <c r="E4530" s="38"/>
      <c r="F4530" s="38" t="s">
        <v>11211</v>
      </c>
      <c r="G4530" s="35"/>
      <c r="H4530" s="35"/>
      <c r="I4530" s="44">
        <v>3.78</v>
      </c>
      <c r="J4530" s="16" t="s">
        <v>130</v>
      </c>
      <c r="N4530" s="136" t="s">
        <v>191</v>
      </c>
      <c r="O4530" s="137">
        <v>371</v>
      </c>
    </row>
    <row r="4531" spans="1:15" ht="15" customHeight="1">
      <c r="A4531" s="15" t="str">
        <f t="shared" si="86"/>
        <v>N</v>
      </c>
      <c r="B4531" s="35"/>
      <c r="C4531" s="38" t="s">
        <v>1386</v>
      </c>
      <c r="D4531" s="38" t="s">
        <v>11212</v>
      </c>
      <c r="E4531" s="38"/>
      <c r="F4531" s="38" t="s">
        <v>11213</v>
      </c>
      <c r="G4531" s="35"/>
      <c r="H4531" s="35"/>
      <c r="I4531" s="44">
        <v>1.92</v>
      </c>
      <c r="J4531" s="16" t="s">
        <v>130</v>
      </c>
      <c r="N4531" s="136" t="s">
        <v>191</v>
      </c>
      <c r="O4531" s="137">
        <v>371</v>
      </c>
    </row>
    <row r="4532" spans="1:15" ht="15" customHeight="1">
      <c r="A4532" s="15" t="str">
        <f t="shared" si="86"/>
        <v>N</v>
      </c>
      <c r="B4532" s="35"/>
      <c r="C4532" s="38" t="s">
        <v>1386</v>
      </c>
      <c r="D4532" s="38" t="s">
        <v>11214</v>
      </c>
      <c r="E4532" s="38"/>
      <c r="F4532" s="38" t="s">
        <v>11215</v>
      </c>
      <c r="G4532" s="35"/>
      <c r="H4532" s="35"/>
      <c r="I4532" s="44">
        <v>2.95</v>
      </c>
      <c r="J4532" s="16" t="s">
        <v>130</v>
      </c>
      <c r="N4532" s="136" t="s">
        <v>191</v>
      </c>
      <c r="O4532" s="137">
        <v>371</v>
      </c>
    </row>
    <row r="4533" spans="1:15" ht="15" customHeight="1">
      <c r="A4533" s="15" t="str">
        <f t="shared" si="86"/>
        <v>N</v>
      </c>
      <c r="B4533" s="35"/>
      <c r="C4533" s="38" t="s">
        <v>1386</v>
      </c>
      <c r="D4533" s="38" t="s">
        <v>11216</v>
      </c>
      <c r="E4533" s="38"/>
      <c r="F4533" s="38" t="s">
        <v>11217</v>
      </c>
      <c r="G4533" s="35"/>
      <c r="H4533" s="35"/>
      <c r="I4533" s="44">
        <v>3.01</v>
      </c>
      <c r="J4533" s="16" t="s">
        <v>130</v>
      </c>
      <c r="N4533" s="136" t="s">
        <v>191</v>
      </c>
      <c r="O4533" s="137">
        <v>371</v>
      </c>
    </row>
    <row r="4534" spans="1:15" ht="15" customHeight="1">
      <c r="A4534" s="15" t="str">
        <f t="shared" si="86"/>
        <v>N</v>
      </c>
      <c r="B4534" s="35"/>
      <c r="C4534" s="38" t="s">
        <v>1386</v>
      </c>
      <c r="D4534" s="38" t="s">
        <v>11218</v>
      </c>
      <c r="E4534" s="38"/>
      <c r="F4534" s="38" t="s">
        <v>11219</v>
      </c>
      <c r="G4534" s="35"/>
      <c r="H4534" s="35"/>
      <c r="I4534" s="44">
        <v>0.74</v>
      </c>
      <c r="J4534" s="16" t="s">
        <v>130</v>
      </c>
      <c r="N4534" s="136" t="s">
        <v>191</v>
      </c>
      <c r="O4534" s="137">
        <v>371</v>
      </c>
    </row>
    <row r="4535" spans="1:15" ht="15" customHeight="1">
      <c r="A4535" s="15" t="str">
        <f t="shared" si="86"/>
        <v>N</v>
      </c>
      <c r="B4535" s="35"/>
      <c r="C4535" s="35"/>
      <c r="D4535" s="35"/>
      <c r="E4535" s="35"/>
      <c r="F4535" s="35"/>
      <c r="G4535" s="35"/>
      <c r="H4535" s="35"/>
      <c r="I4535" s="35"/>
      <c r="J4535" s="16" t="s">
        <v>130</v>
      </c>
      <c r="N4535" s="136" t="s">
        <v>191</v>
      </c>
      <c r="O4535" s="137">
        <v>371</v>
      </c>
    </row>
    <row r="4536" spans="1:15" ht="15" customHeight="1">
      <c r="A4536" s="15">
        <v>315</v>
      </c>
      <c r="B4536" s="38" t="s">
        <v>8747</v>
      </c>
      <c r="C4536" s="35"/>
      <c r="D4536" s="38" t="s">
        <v>8748</v>
      </c>
      <c r="E4536" s="38"/>
      <c r="F4536" s="35"/>
      <c r="G4536" s="35"/>
      <c r="H4536" s="35"/>
      <c r="I4536" s="50">
        <f>SUM(I4537:I4674)</f>
        <v>2323.4200000000005</v>
      </c>
      <c r="J4536" s="16" t="s">
        <v>130</v>
      </c>
      <c r="N4536" s="136" t="s">
        <v>192</v>
      </c>
      <c r="O4536" s="137">
        <v>372</v>
      </c>
    </row>
    <row r="4537" spans="1:15" ht="15" customHeight="1">
      <c r="A4537" s="15" t="str">
        <f t="shared" ref="A4537:A4600" si="87">IFERROR((VLOOKUP(J4537,N:O,2,0)),0)</f>
        <v>N</v>
      </c>
      <c r="B4537" s="35"/>
      <c r="C4537" s="38" t="s">
        <v>1386</v>
      </c>
      <c r="D4537" s="38" t="s">
        <v>8749</v>
      </c>
      <c r="E4537" s="38"/>
      <c r="F4537" s="38" t="s">
        <v>8750</v>
      </c>
      <c r="G4537" s="35"/>
      <c r="H4537" s="38"/>
      <c r="I4537" s="44">
        <v>33.83</v>
      </c>
      <c r="J4537" s="16" t="s">
        <v>130</v>
      </c>
      <c r="N4537" s="136" t="s">
        <v>193</v>
      </c>
      <c r="O4537" s="137">
        <v>373</v>
      </c>
    </row>
    <row r="4538" spans="1:15" ht="15" customHeight="1">
      <c r="A4538" s="15" t="str">
        <f t="shared" si="87"/>
        <v>N</v>
      </c>
      <c r="B4538" s="35"/>
      <c r="C4538" s="38" t="s">
        <v>1386</v>
      </c>
      <c r="D4538" s="38" t="s">
        <v>8751</v>
      </c>
      <c r="E4538" s="38"/>
      <c r="F4538" s="38" t="s">
        <v>8752</v>
      </c>
      <c r="G4538" s="35"/>
      <c r="H4538" s="38"/>
      <c r="I4538" s="44">
        <v>18.84</v>
      </c>
      <c r="J4538" s="16" t="s">
        <v>130</v>
      </c>
      <c r="N4538" s="136" t="s">
        <v>194</v>
      </c>
      <c r="O4538" s="137">
        <v>374</v>
      </c>
    </row>
    <row r="4539" spans="1:15" ht="15" customHeight="1">
      <c r="A4539" s="15" t="str">
        <f t="shared" si="87"/>
        <v>N</v>
      </c>
      <c r="B4539" s="35"/>
      <c r="C4539" s="38" t="s">
        <v>1386</v>
      </c>
      <c r="D4539" s="38" t="s">
        <v>8753</v>
      </c>
      <c r="E4539" s="38"/>
      <c r="F4539" s="38" t="s">
        <v>8754</v>
      </c>
      <c r="G4539" s="35"/>
      <c r="H4539" s="38"/>
      <c r="I4539" s="44">
        <v>8.69</v>
      </c>
      <c r="J4539" s="16" t="s">
        <v>130</v>
      </c>
      <c r="N4539" s="136" t="s">
        <v>195</v>
      </c>
      <c r="O4539" s="137">
        <v>375</v>
      </c>
    </row>
    <row r="4540" spans="1:15" ht="15" customHeight="1">
      <c r="A4540" s="15" t="str">
        <f t="shared" si="87"/>
        <v>N</v>
      </c>
      <c r="B4540" s="35"/>
      <c r="C4540" s="38" t="s">
        <v>1386</v>
      </c>
      <c r="D4540" s="38" t="s">
        <v>8755</v>
      </c>
      <c r="E4540" s="38"/>
      <c r="F4540" s="38" t="s">
        <v>8756</v>
      </c>
      <c r="G4540" s="35"/>
      <c r="H4540" s="38"/>
      <c r="I4540" s="44">
        <v>4.3099999999999996</v>
      </c>
      <c r="J4540" s="16" t="s">
        <v>130</v>
      </c>
      <c r="N4540" s="136" t="s">
        <v>196</v>
      </c>
      <c r="O4540" s="137">
        <v>376</v>
      </c>
    </row>
    <row r="4541" spans="1:15" ht="15" customHeight="1">
      <c r="A4541" s="15" t="str">
        <f t="shared" si="87"/>
        <v>N</v>
      </c>
      <c r="B4541" s="35"/>
      <c r="C4541" s="38" t="s">
        <v>1386</v>
      </c>
      <c r="D4541" s="38" t="s">
        <v>8757</v>
      </c>
      <c r="E4541" s="38"/>
      <c r="F4541" s="38" t="s">
        <v>8758</v>
      </c>
      <c r="G4541" s="35"/>
      <c r="H4541" s="38"/>
      <c r="I4541" s="44">
        <v>3.62</v>
      </c>
      <c r="J4541" s="16" t="s">
        <v>130</v>
      </c>
      <c r="N4541" s="136" t="s">
        <v>197</v>
      </c>
      <c r="O4541" s="137">
        <v>377</v>
      </c>
    </row>
    <row r="4542" spans="1:15" ht="15" customHeight="1">
      <c r="A4542" s="15" t="str">
        <f t="shared" si="87"/>
        <v>N</v>
      </c>
      <c r="B4542" s="35"/>
      <c r="C4542" s="38" t="s">
        <v>1386</v>
      </c>
      <c r="D4542" s="38" t="s">
        <v>8759</v>
      </c>
      <c r="E4542" s="38"/>
      <c r="F4542" s="38" t="s">
        <v>8760</v>
      </c>
      <c r="G4542" s="35"/>
      <c r="H4542" s="38"/>
      <c r="I4542" s="44">
        <v>7.53</v>
      </c>
      <c r="J4542" s="16" t="s">
        <v>130</v>
      </c>
      <c r="N4542" s="136" t="s">
        <v>198</v>
      </c>
      <c r="O4542" s="137">
        <v>378</v>
      </c>
    </row>
    <row r="4543" spans="1:15" ht="15" customHeight="1">
      <c r="A4543" s="15" t="str">
        <f t="shared" si="87"/>
        <v>N</v>
      </c>
      <c r="B4543" s="35"/>
      <c r="C4543" s="38" t="s">
        <v>1386</v>
      </c>
      <c r="D4543" s="38" t="s">
        <v>8761</v>
      </c>
      <c r="E4543" s="38"/>
      <c r="F4543" s="38" t="s">
        <v>8762</v>
      </c>
      <c r="G4543" s="35"/>
      <c r="H4543" s="38"/>
      <c r="I4543" s="44">
        <v>2.5299999999999998</v>
      </c>
      <c r="J4543" s="16" t="s">
        <v>130</v>
      </c>
      <c r="N4543" s="136" t="s">
        <v>199</v>
      </c>
      <c r="O4543" s="137">
        <v>379</v>
      </c>
    </row>
    <row r="4544" spans="1:15" ht="15" customHeight="1">
      <c r="A4544" s="15" t="str">
        <f t="shared" si="87"/>
        <v>N</v>
      </c>
      <c r="B4544" s="35"/>
      <c r="C4544" s="38" t="s">
        <v>1386</v>
      </c>
      <c r="D4544" s="38" t="s">
        <v>8763</v>
      </c>
      <c r="E4544" s="38"/>
      <c r="F4544" s="38" t="s">
        <v>8764</v>
      </c>
      <c r="G4544" s="35"/>
      <c r="H4544" s="38"/>
      <c r="I4544" s="44">
        <v>5.7</v>
      </c>
      <c r="J4544" s="16" t="s">
        <v>130</v>
      </c>
      <c r="N4544" s="136" t="s">
        <v>200</v>
      </c>
      <c r="O4544" s="137">
        <v>380</v>
      </c>
    </row>
    <row r="4545" spans="1:15" ht="15" customHeight="1">
      <c r="A4545" s="15" t="str">
        <f t="shared" si="87"/>
        <v>N</v>
      </c>
      <c r="B4545" s="35"/>
      <c r="C4545" s="38" t="s">
        <v>1386</v>
      </c>
      <c r="D4545" s="38" t="s">
        <v>8765</v>
      </c>
      <c r="E4545" s="38"/>
      <c r="F4545" s="38" t="s">
        <v>8766</v>
      </c>
      <c r="G4545" s="35"/>
      <c r="H4545" s="38"/>
      <c r="I4545" s="44">
        <v>5.04</v>
      </c>
      <c r="J4545" s="16" t="s">
        <v>130</v>
      </c>
      <c r="N4545" s="136" t="s">
        <v>201</v>
      </c>
      <c r="O4545" s="137">
        <v>381</v>
      </c>
    </row>
    <row r="4546" spans="1:15" ht="15" customHeight="1">
      <c r="A4546" s="15" t="str">
        <f t="shared" si="87"/>
        <v>N</v>
      </c>
      <c r="B4546" s="35"/>
      <c r="C4546" s="38" t="s">
        <v>1386</v>
      </c>
      <c r="D4546" s="38" t="s">
        <v>8767</v>
      </c>
      <c r="E4546" s="38"/>
      <c r="F4546" s="38" t="s">
        <v>8768</v>
      </c>
      <c r="G4546" s="35"/>
      <c r="H4546" s="38"/>
      <c r="I4546" s="44">
        <v>1.68</v>
      </c>
      <c r="J4546" s="16" t="s">
        <v>130</v>
      </c>
      <c r="N4546" s="136" t="s">
        <v>202</v>
      </c>
      <c r="O4546" s="137">
        <v>382</v>
      </c>
    </row>
    <row r="4547" spans="1:15" ht="15" customHeight="1">
      <c r="A4547" s="15" t="str">
        <f t="shared" si="87"/>
        <v>N</v>
      </c>
      <c r="B4547" s="35"/>
      <c r="C4547" s="38" t="s">
        <v>1386</v>
      </c>
      <c r="D4547" s="38" t="s">
        <v>8769</v>
      </c>
      <c r="E4547" s="38"/>
      <c r="F4547" s="38" t="s">
        <v>8770</v>
      </c>
      <c r="G4547" s="35"/>
      <c r="H4547" s="38"/>
      <c r="I4547" s="44">
        <v>36.61</v>
      </c>
      <c r="J4547" s="16" t="s">
        <v>130</v>
      </c>
      <c r="N4547" s="136" t="s">
        <v>203</v>
      </c>
      <c r="O4547" s="137">
        <v>383</v>
      </c>
    </row>
    <row r="4548" spans="1:15" ht="15" customHeight="1">
      <c r="A4548" s="15" t="str">
        <f t="shared" si="87"/>
        <v>N</v>
      </c>
      <c r="B4548" s="35"/>
      <c r="C4548" s="38" t="s">
        <v>1386</v>
      </c>
      <c r="D4548" s="38" t="s">
        <v>8771</v>
      </c>
      <c r="E4548" s="38"/>
      <c r="F4548" s="38" t="s">
        <v>8772</v>
      </c>
      <c r="G4548" s="35"/>
      <c r="H4548" s="38"/>
      <c r="I4548" s="44">
        <v>1.68</v>
      </c>
      <c r="J4548" s="16" t="s">
        <v>130</v>
      </c>
      <c r="N4548" s="136" t="s">
        <v>204</v>
      </c>
      <c r="O4548" s="137">
        <v>384</v>
      </c>
    </row>
    <row r="4549" spans="1:15" ht="15" customHeight="1">
      <c r="A4549" s="15" t="str">
        <f t="shared" si="87"/>
        <v>N</v>
      </c>
      <c r="B4549" s="35"/>
      <c r="C4549" s="38" t="s">
        <v>1386</v>
      </c>
      <c r="D4549" s="38" t="s">
        <v>11220</v>
      </c>
      <c r="E4549" s="38"/>
      <c r="F4549" s="38" t="s">
        <v>11221</v>
      </c>
      <c r="G4549" s="35"/>
      <c r="H4549" s="38"/>
      <c r="I4549" s="44">
        <v>2.4900000000000002</v>
      </c>
      <c r="J4549" s="16" t="s">
        <v>130</v>
      </c>
      <c r="N4549" s="136" t="s">
        <v>205</v>
      </c>
      <c r="O4549" s="137">
        <v>385</v>
      </c>
    </row>
    <row r="4550" spans="1:15" ht="15" customHeight="1">
      <c r="A4550" s="15" t="str">
        <f t="shared" si="87"/>
        <v>N</v>
      </c>
      <c r="B4550" s="35"/>
      <c r="C4550" s="38" t="s">
        <v>1386</v>
      </c>
      <c r="D4550" s="38" t="s">
        <v>8773</v>
      </c>
      <c r="E4550" s="38"/>
      <c r="F4550" s="38" t="s">
        <v>8774</v>
      </c>
      <c r="G4550" s="35"/>
      <c r="H4550" s="38"/>
      <c r="I4550" s="44">
        <v>15.12</v>
      </c>
      <c r="J4550" s="16" t="s">
        <v>130</v>
      </c>
      <c r="N4550" s="136" t="s">
        <v>206</v>
      </c>
      <c r="O4550" s="137">
        <v>386</v>
      </c>
    </row>
    <row r="4551" spans="1:15" ht="15" customHeight="1">
      <c r="A4551" s="15" t="str">
        <f t="shared" si="87"/>
        <v>N</v>
      </c>
      <c r="B4551" s="35"/>
      <c r="C4551" s="38" t="s">
        <v>1386</v>
      </c>
      <c r="D4551" s="38" t="s">
        <v>8775</v>
      </c>
      <c r="E4551" s="38"/>
      <c r="F4551" s="38" t="s">
        <v>8776</v>
      </c>
      <c r="G4551" s="35"/>
      <c r="H4551" s="38"/>
      <c r="I4551" s="44">
        <v>14.91</v>
      </c>
      <c r="J4551" s="16" t="s">
        <v>130</v>
      </c>
      <c r="N4551" s="136" t="s">
        <v>207</v>
      </c>
      <c r="O4551" s="137">
        <v>387</v>
      </c>
    </row>
    <row r="4552" spans="1:15" ht="15" customHeight="1">
      <c r="A4552" s="15" t="str">
        <f t="shared" si="87"/>
        <v>N</v>
      </c>
      <c r="B4552" s="35"/>
      <c r="C4552" s="38" t="s">
        <v>1386</v>
      </c>
      <c r="D4552" s="38" t="s">
        <v>8777</v>
      </c>
      <c r="E4552" s="38"/>
      <c r="F4552" s="38" t="s">
        <v>8778</v>
      </c>
      <c r="G4552" s="35"/>
      <c r="H4552" s="38"/>
      <c r="I4552" s="44">
        <v>28.96</v>
      </c>
      <c r="J4552" s="16" t="s">
        <v>130</v>
      </c>
      <c r="N4552" s="136" t="s">
        <v>208</v>
      </c>
      <c r="O4552" s="137">
        <v>388</v>
      </c>
    </row>
    <row r="4553" spans="1:15" ht="15" customHeight="1">
      <c r="A4553" s="15" t="str">
        <f t="shared" si="87"/>
        <v>N</v>
      </c>
      <c r="B4553" s="35"/>
      <c r="C4553" s="38" t="s">
        <v>1386</v>
      </c>
      <c r="D4553" s="38" t="s">
        <v>8779</v>
      </c>
      <c r="E4553" s="38"/>
      <c r="F4553" s="38" t="s">
        <v>8780</v>
      </c>
      <c r="G4553" s="35"/>
      <c r="H4553" s="38"/>
      <c r="I4553" s="44">
        <v>4.4800000000000004</v>
      </c>
      <c r="J4553" s="16" t="s">
        <v>130</v>
      </c>
      <c r="N4553" s="136" t="s">
        <v>209</v>
      </c>
      <c r="O4553" s="137">
        <v>389</v>
      </c>
    </row>
    <row r="4554" spans="1:15" ht="15" customHeight="1">
      <c r="A4554" s="15" t="str">
        <f t="shared" si="87"/>
        <v>N</v>
      </c>
      <c r="B4554" s="35"/>
      <c r="C4554" s="38" t="s">
        <v>1386</v>
      </c>
      <c r="D4554" s="38" t="s">
        <v>8781</v>
      </c>
      <c r="E4554" s="38"/>
      <c r="F4554" s="38" t="s">
        <v>8782</v>
      </c>
      <c r="G4554" s="35"/>
      <c r="H4554" s="38"/>
      <c r="I4554" s="44">
        <v>10.49</v>
      </c>
      <c r="J4554" s="16" t="s">
        <v>130</v>
      </c>
      <c r="N4554" s="136" t="s">
        <v>210</v>
      </c>
      <c r="O4554" s="137">
        <v>390</v>
      </c>
    </row>
    <row r="4555" spans="1:15" ht="15" customHeight="1">
      <c r="A4555" s="15" t="str">
        <f t="shared" si="87"/>
        <v>N</v>
      </c>
      <c r="B4555" s="35"/>
      <c r="C4555" s="38" t="s">
        <v>1386</v>
      </c>
      <c r="D4555" s="38" t="s">
        <v>8783</v>
      </c>
      <c r="E4555" s="38"/>
      <c r="F4555" s="38" t="s">
        <v>8784</v>
      </c>
      <c r="G4555" s="35"/>
      <c r="H4555" s="38"/>
      <c r="I4555" s="44">
        <v>1.83</v>
      </c>
      <c r="J4555" s="16" t="s">
        <v>130</v>
      </c>
      <c r="N4555" s="136" t="s">
        <v>211</v>
      </c>
      <c r="O4555" s="137">
        <v>391</v>
      </c>
    </row>
    <row r="4556" spans="1:15" ht="15" customHeight="1">
      <c r="A4556" s="15" t="str">
        <f t="shared" si="87"/>
        <v>N</v>
      </c>
      <c r="B4556" s="35"/>
      <c r="C4556" s="38" t="s">
        <v>1386</v>
      </c>
      <c r="D4556" s="38" t="s">
        <v>8785</v>
      </c>
      <c r="E4556" s="38"/>
      <c r="F4556" s="38" t="s">
        <v>8786</v>
      </c>
      <c r="G4556" s="35"/>
      <c r="H4556" s="38"/>
      <c r="I4556" s="44">
        <v>6.38</v>
      </c>
      <c r="J4556" s="16" t="s">
        <v>130</v>
      </c>
      <c r="N4556" s="136" t="s">
        <v>212</v>
      </c>
      <c r="O4556" s="137">
        <v>392</v>
      </c>
    </row>
    <row r="4557" spans="1:15" ht="15" customHeight="1">
      <c r="A4557" s="15" t="str">
        <f t="shared" si="87"/>
        <v>N</v>
      </c>
      <c r="B4557" s="35"/>
      <c r="C4557" s="38" t="s">
        <v>1386</v>
      </c>
      <c r="D4557" s="38" t="s">
        <v>8787</v>
      </c>
      <c r="E4557" s="38"/>
      <c r="F4557" s="38" t="s">
        <v>8788</v>
      </c>
      <c r="G4557" s="35"/>
      <c r="H4557" s="38"/>
      <c r="I4557" s="44">
        <v>1.0900000000000001</v>
      </c>
      <c r="J4557" s="16" t="s">
        <v>130</v>
      </c>
      <c r="N4557" s="136" t="s">
        <v>213</v>
      </c>
      <c r="O4557" s="137">
        <v>393</v>
      </c>
    </row>
    <row r="4558" spans="1:15" ht="15" customHeight="1">
      <c r="A4558" s="15" t="str">
        <f t="shared" si="87"/>
        <v>N</v>
      </c>
      <c r="B4558" s="35"/>
      <c r="C4558" s="38" t="s">
        <v>1386</v>
      </c>
      <c r="D4558" s="38" t="s">
        <v>8789</v>
      </c>
      <c r="E4558" s="38"/>
      <c r="F4558" s="38" t="s">
        <v>8790</v>
      </c>
      <c r="G4558" s="35"/>
      <c r="H4558" s="38"/>
      <c r="I4558" s="44">
        <v>15.55</v>
      </c>
      <c r="J4558" s="16" t="s">
        <v>130</v>
      </c>
      <c r="N4558" s="136" t="s">
        <v>214</v>
      </c>
      <c r="O4558" s="137">
        <v>394</v>
      </c>
    </row>
    <row r="4559" spans="1:15" ht="15" customHeight="1">
      <c r="A4559" s="15" t="str">
        <f t="shared" si="87"/>
        <v>N</v>
      </c>
      <c r="B4559" s="35"/>
      <c r="C4559" s="38" t="s">
        <v>1386</v>
      </c>
      <c r="D4559" s="38" t="s">
        <v>8791</v>
      </c>
      <c r="E4559" s="38"/>
      <c r="F4559" s="38" t="s">
        <v>8792</v>
      </c>
      <c r="G4559" s="35"/>
      <c r="H4559" s="38"/>
      <c r="I4559" s="44">
        <v>363.08</v>
      </c>
      <c r="J4559" s="16" t="s">
        <v>130</v>
      </c>
      <c r="N4559" s="136" t="s">
        <v>215</v>
      </c>
      <c r="O4559" s="137">
        <v>395</v>
      </c>
    </row>
    <row r="4560" spans="1:15" ht="15" customHeight="1">
      <c r="A4560" s="15" t="str">
        <f t="shared" si="87"/>
        <v>N</v>
      </c>
      <c r="B4560" s="35"/>
      <c r="C4560" s="38" t="s">
        <v>1386</v>
      </c>
      <c r="D4560" s="38" t="s">
        <v>8793</v>
      </c>
      <c r="E4560" s="38"/>
      <c r="F4560" s="38" t="s">
        <v>8794</v>
      </c>
      <c r="G4560" s="35"/>
      <c r="H4560" s="38"/>
      <c r="I4560" s="44">
        <v>13.6</v>
      </c>
      <c r="J4560" s="16" t="s">
        <v>130</v>
      </c>
      <c r="N4560" s="136" t="s">
        <v>216</v>
      </c>
      <c r="O4560" s="137">
        <v>396</v>
      </c>
    </row>
    <row r="4561" spans="1:15" ht="15" customHeight="1">
      <c r="A4561" s="15" t="str">
        <f t="shared" si="87"/>
        <v>N</v>
      </c>
      <c r="B4561" s="35"/>
      <c r="C4561" s="38" t="s">
        <v>1386</v>
      </c>
      <c r="D4561" s="38" t="s">
        <v>8795</v>
      </c>
      <c r="E4561" s="38"/>
      <c r="F4561" s="38" t="s">
        <v>8796</v>
      </c>
      <c r="G4561" s="35"/>
      <c r="H4561" s="38"/>
      <c r="I4561" s="44">
        <v>4.8099999999999996</v>
      </c>
      <c r="J4561" s="16" t="s">
        <v>130</v>
      </c>
      <c r="N4561" s="136" t="s">
        <v>217</v>
      </c>
      <c r="O4561" s="137">
        <v>397</v>
      </c>
    </row>
    <row r="4562" spans="1:15" ht="15" customHeight="1">
      <c r="A4562" s="15" t="str">
        <f t="shared" si="87"/>
        <v>N</v>
      </c>
      <c r="B4562" s="35"/>
      <c r="C4562" s="38" t="s">
        <v>1386</v>
      </c>
      <c r="D4562" s="38" t="s">
        <v>8797</v>
      </c>
      <c r="E4562" s="38"/>
      <c r="F4562" s="38" t="s">
        <v>8798</v>
      </c>
      <c r="G4562" s="35"/>
      <c r="H4562" s="38"/>
      <c r="I4562" s="44">
        <v>9</v>
      </c>
      <c r="J4562" s="16" t="s">
        <v>130</v>
      </c>
      <c r="N4562" s="136" t="s">
        <v>218</v>
      </c>
      <c r="O4562" s="137">
        <v>398</v>
      </c>
    </row>
    <row r="4563" spans="1:15" ht="15" customHeight="1">
      <c r="A4563" s="15" t="str">
        <f t="shared" si="87"/>
        <v>N</v>
      </c>
      <c r="B4563" s="35"/>
      <c r="C4563" s="38" t="s">
        <v>1386</v>
      </c>
      <c r="D4563" s="38" t="s">
        <v>8799</v>
      </c>
      <c r="E4563" s="38"/>
      <c r="F4563" s="38" t="s">
        <v>8800</v>
      </c>
      <c r="G4563" s="35"/>
      <c r="H4563" s="38"/>
      <c r="I4563" s="44">
        <v>14.4</v>
      </c>
      <c r="J4563" s="16" t="s">
        <v>130</v>
      </c>
      <c r="N4563" s="136" t="s">
        <v>219</v>
      </c>
      <c r="O4563" s="137">
        <v>399</v>
      </c>
    </row>
    <row r="4564" spans="1:15" ht="15" customHeight="1">
      <c r="A4564" s="15" t="str">
        <f t="shared" si="87"/>
        <v>N</v>
      </c>
      <c r="B4564" s="35"/>
      <c r="C4564" s="38" t="s">
        <v>1386</v>
      </c>
      <c r="D4564" s="38" t="s">
        <v>8801</v>
      </c>
      <c r="E4564" s="38"/>
      <c r="F4564" s="38" t="s">
        <v>8802</v>
      </c>
      <c r="G4564" s="35"/>
      <c r="H4564" s="38"/>
      <c r="I4564" s="44">
        <v>1.95</v>
      </c>
      <c r="J4564" s="16" t="s">
        <v>130</v>
      </c>
      <c r="N4564" s="136" t="s">
        <v>220</v>
      </c>
      <c r="O4564" s="137">
        <v>400</v>
      </c>
    </row>
    <row r="4565" spans="1:15" ht="15" customHeight="1">
      <c r="A4565" s="15" t="str">
        <f t="shared" si="87"/>
        <v>N</v>
      </c>
      <c r="B4565" s="35"/>
      <c r="C4565" s="38" t="s">
        <v>1386</v>
      </c>
      <c r="D4565" s="38" t="s">
        <v>8803</v>
      </c>
      <c r="E4565" s="38"/>
      <c r="F4565" s="38" t="s">
        <v>8804</v>
      </c>
      <c r="G4565" s="35"/>
      <c r="H4565" s="38"/>
      <c r="I4565" s="44">
        <v>0.86</v>
      </c>
      <c r="J4565" s="16" t="s">
        <v>130</v>
      </c>
      <c r="N4565" s="136" t="s">
        <v>221</v>
      </c>
      <c r="O4565" s="137">
        <v>401</v>
      </c>
    </row>
    <row r="4566" spans="1:15" ht="15" customHeight="1">
      <c r="A4566" s="15" t="str">
        <f t="shared" si="87"/>
        <v>N</v>
      </c>
      <c r="B4566" s="35"/>
      <c r="C4566" s="38" t="s">
        <v>1386</v>
      </c>
      <c r="D4566" s="38" t="s">
        <v>8805</v>
      </c>
      <c r="E4566" s="38"/>
      <c r="F4566" s="38" t="s">
        <v>8806</v>
      </c>
      <c r="G4566" s="35"/>
      <c r="H4566" s="38"/>
      <c r="I4566" s="44">
        <v>5.04</v>
      </c>
      <c r="J4566" s="16" t="s">
        <v>130</v>
      </c>
      <c r="N4566" s="136" t="s">
        <v>222</v>
      </c>
      <c r="O4566" s="137">
        <v>402</v>
      </c>
    </row>
    <row r="4567" spans="1:15" ht="15" customHeight="1">
      <c r="A4567" s="15" t="str">
        <f t="shared" si="87"/>
        <v>N</v>
      </c>
      <c r="B4567" s="35"/>
      <c r="C4567" s="38" t="s">
        <v>1386</v>
      </c>
      <c r="D4567" s="38" t="s">
        <v>8807</v>
      </c>
      <c r="E4567" s="38"/>
      <c r="F4567" s="38" t="s">
        <v>8808</v>
      </c>
      <c r="G4567" s="35"/>
      <c r="H4567" s="38"/>
      <c r="I4567" s="44">
        <v>9.49</v>
      </c>
      <c r="J4567" s="16" t="s">
        <v>130</v>
      </c>
      <c r="N4567" s="136" t="s">
        <v>223</v>
      </c>
      <c r="O4567" s="137">
        <v>403</v>
      </c>
    </row>
    <row r="4568" spans="1:15" ht="15" customHeight="1">
      <c r="A4568" s="15" t="str">
        <f t="shared" si="87"/>
        <v>N</v>
      </c>
      <c r="B4568" s="35"/>
      <c r="C4568" s="38" t="s">
        <v>1386</v>
      </c>
      <c r="D4568" s="38" t="s">
        <v>8809</v>
      </c>
      <c r="E4568" s="38"/>
      <c r="F4568" s="38" t="s">
        <v>8810</v>
      </c>
      <c r="G4568" s="35"/>
      <c r="H4568" s="38"/>
      <c r="I4568" s="44">
        <v>33.340000000000003</v>
      </c>
      <c r="J4568" s="16" t="s">
        <v>130</v>
      </c>
      <c r="N4568" s="136" t="s">
        <v>224</v>
      </c>
      <c r="O4568" s="137">
        <v>404</v>
      </c>
    </row>
    <row r="4569" spans="1:15" ht="15" customHeight="1">
      <c r="A4569" s="15" t="str">
        <f t="shared" si="87"/>
        <v>N</v>
      </c>
      <c r="B4569" s="35"/>
      <c r="C4569" s="38" t="s">
        <v>1386</v>
      </c>
      <c r="D4569" s="38" t="s">
        <v>8811</v>
      </c>
      <c r="E4569" s="38"/>
      <c r="F4569" s="38" t="s">
        <v>8812</v>
      </c>
      <c r="G4569" s="35"/>
      <c r="H4569" s="38"/>
      <c r="I4569" s="44">
        <v>16.45</v>
      </c>
      <c r="J4569" s="16" t="s">
        <v>130</v>
      </c>
      <c r="N4569" s="136" t="s">
        <v>221</v>
      </c>
      <c r="O4569" s="137">
        <v>405</v>
      </c>
    </row>
    <row r="4570" spans="1:15" ht="15" customHeight="1">
      <c r="A4570" s="15" t="str">
        <f t="shared" si="87"/>
        <v>N</v>
      </c>
      <c r="B4570" s="35"/>
      <c r="C4570" s="38" t="s">
        <v>1386</v>
      </c>
      <c r="D4570" s="38" t="s">
        <v>8813</v>
      </c>
      <c r="E4570" s="38"/>
      <c r="F4570" s="38" t="s">
        <v>8814</v>
      </c>
      <c r="G4570" s="35"/>
      <c r="H4570" s="38"/>
      <c r="I4570" s="44">
        <v>9.91</v>
      </c>
      <c r="J4570" s="16" t="s">
        <v>130</v>
      </c>
      <c r="N4570" s="136" t="s">
        <v>222</v>
      </c>
      <c r="O4570" s="137">
        <v>406</v>
      </c>
    </row>
    <row r="4571" spans="1:15" ht="15" customHeight="1">
      <c r="A4571" s="15" t="str">
        <f t="shared" si="87"/>
        <v>N</v>
      </c>
      <c r="B4571" s="35"/>
      <c r="C4571" s="38" t="s">
        <v>1386</v>
      </c>
      <c r="D4571" s="38" t="s">
        <v>8815</v>
      </c>
      <c r="E4571" s="38"/>
      <c r="F4571" s="38" t="s">
        <v>8816</v>
      </c>
      <c r="G4571" s="35"/>
      <c r="H4571" s="38"/>
      <c r="I4571" s="44">
        <v>30.16</v>
      </c>
      <c r="J4571" s="16" t="s">
        <v>130</v>
      </c>
      <c r="N4571" s="136" t="s">
        <v>225</v>
      </c>
      <c r="O4571" s="137">
        <v>407</v>
      </c>
    </row>
    <row r="4572" spans="1:15" ht="15" customHeight="1">
      <c r="A4572" s="15" t="str">
        <f t="shared" si="87"/>
        <v>N</v>
      </c>
      <c r="B4572" s="35"/>
      <c r="C4572" s="38" t="s">
        <v>1386</v>
      </c>
      <c r="D4572" s="38" t="s">
        <v>8817</v>
      </c>
      <c r="E4572" s="38"/>
      <c r="F4572" s="38" t="s">
        <v>8818</v>
      </c>
      <c r="G4572" s="35"/>
      <c r="H4572" s="38"/>
      <c r="I4572" s="44">
        <v>5.04</v>
      </c>
      <c r="J4572" s="16" t="s">
        <v>130</v>
      </c>
      <c r="N4572" s="136" t="s">
        <v>226</v>
      </c>
      <c r="O4572" s="137">
        <v>408</v>
      </c>
    </row>
    <row r="4573" spans="1:15" ht="15" customHeight="1">
      <c r="A4573" s="15" t="str">
        <f t="shared" si="87"/>
        <v>N</v>
      </c>
      <c r="B4573" s="35"/>
      <c r="C4573" s="38" t="s">
        <v>1386</v>
      </c>
      <c r="D4573" s="38" t="s">
        <v>11222</v>
      </c>
      <c r="E4573" s="38"/>
      <c r="F4573" s="38" t="s">
        <v>11223</v>
      </c>
      <c r="G4573" s="35"/>
      <c r="H4573" s="38"/>
      <c r="I4573" s="44">
        <v>2.84</v>
      </c>
      <c r="J4573" s="16" t="s">
        <v>130</v>
      </c>
      <c r="N4573" s="136" t="s">
        <v>227</v>
      </c>
      <c r="O4573" s="137">
        <v>409</v>
      </c>
    </row>
    <row r="4574" spans="1:15" ht="15" customHeight="1">
      <c r="A4574" s="15" t="str">
        <f t="shared" si="87"/>
        <v>N</v>
      </c>
      <c r="B4574" s="35"/>
      <c r="C4574" s="38" t="s">
        <v>1386</v>
      </c>
      <c r="D4574" s="38" t="s">
        <v>8819</v>
      </c>
      <c r="E4574" s="38"/>
      <c r="F4574" s="38" t="s">
        <v>8820</v>
      </c>
      <c r="G4574" s="35"/>
      <c r="H4574" s="38"/>
      <c r="I4574" s="44">
        <v>1.76</v>
      </c>
      <c r="J4574" s="16" t="s">
        <v>130</v>
      </c>
      <c r="N4574" s="136" t="s">
        <v>228</v>
      </c>
      <c r="O4574" s="137">
        <v>410</v>
      </c>
    </row>
    <row r="4575" spans="1:15" ht="15" customHeight="1">
      <c r="A4575" s="15" t="str">
        <f t="shared" si="87"/>
        <v>N</v>
      </c>
      <c r="B4575" s="35"/>
      <c r="C4575" s="38" t="s">
        <v>1386</v>
      </c>
      <c r="D4575" s="38" t="s">
        <v>8821</v>
      </c>
      <c r="E4575" s="38"/>
      <c r="F4575" s="38" t="s">
        <v>8822</v>
      </c>
      <c r="G4575" s="35"/>
      <c r="H4575" s="38"/>
      <c r="I4575" s="44">
        <v>1.8</v>
      </c>
      <c r="J4575" s="16" t="s">
        <v>130</v>
      </c>
      <c r="N4575" s="136" t="s">
        <v>229</v>
      </c>
      <c r="O4575" s="137">
        <v>411</v>
      </c>
    </row>
    <row r="4576" spans="1:15" ht="15" customHeight="1">
      <c r="A4576" s="15" t="str">
        <f t="shared" si="87"/>
        <v>N</v>
      </c>
      <c r="B4576" s="35"/>
      <c r="C4576" s="38" t="s">
        <v>1386</v>
      </c>
      <c r="D4576" s="38" t="s">
        <v>8823</v>
      </c>
      <c r="E4576" s="38"/>
      <c r="F4576" s="38" t="s">
        <v>8824</v>
      </c>
      <c r="G4576" s="35"/>
      <c r="H4576" s="38"/>
      <c r="I4576" s="44">
        <v>1.68</v>
      </c>
      <c r="J4576" s="16" t="s">
        <v>130</v>
      </c>
      <c r="N4576" s="136" t="s">
        <v>230</v>
      </c>
      <c r="O4576" s="137">
        <v>412</v>
      </c>
    </row>
    <row r="4577" spans="1:15" ht="15" customHeight="1">
      <c r="A4577" s="15" t="str">
        <f t="shared" si="87"/>
        <v>N</v>
      </c>
      <c r="B4577" s="35"/>
      <c r="C4577" s="38" t="s">
        <v>1386</v>
      </c>
      <c r="D4577" s="38" t="s">
        <v>8825</v>
      </c>
      <c r="E4577" s="38"/>
      <c r="F4577" s="38" t="s">
        <v>8826</v>
      </c>
      <c r="G4577" s="35"/>
      <c r="H4577" s="38"/>
      <c r="I4577" s="44">
        <v>32.22</v>
      </c>
      <c r="J4577" s="16" t="s">
        <v>130</v>
      </c>
      <c r="N4577" s="136" t="s">
        <v>231</v>
      </c>
      <c r="O4577" s="137">
        <v>413</v>
      </c>
    </row>
    <row r="4578" spans="1:15" ht="15" customHeight="1">
      <c r="A4578" s="15" t="str">
        <f t="shared" si="87"/>
        <v>N</v>
      </c>
      <c r="B4578" s="35"/>
      <c r="C4578" s="38" t="s">
        <v>1386</v>
      </c>
      <c r="D4578" s="38" t="s">
        <v>8827</v>
      </c>
      <c r="E4578" s="38"/>
      <c r="F4578" s="38" t="s">
        <v>8828</v>
      </c>
      <c r="G4578" s="35"/>
      <c r="H4578" s="38"/>
      <c r="I4578" s="44">
        <v>25.53</v>
      </c>
      <c r="J4578" s="16" t="s">
        <v>130</v>
      </c>
      <c r="N4578" s="136" t="s">
        <v>232</v>
      </c>
      <c r="O4578" s="137">
        <v>414</v>
      </c>
    </row>
    <row r="4579" spans="1:15" ht="15" customHeight="1">
      <c r="A4579" s="15" t="str">
        <f t="shared" si="87"/>
        <v>N</v>
      </c>
      <c r="B4579" s="35"/>
      <c r="C4579" s="38" t="s">
        <v>1386</v>
      </c>
      <c r="D4579" s="38" t="s">
        <v>8829</v>
      </c>
      <c r="E4579" s="38"/>
      <c r="F4579" s="38" t="s">
        <v>8830</v>
      </c>
      <c r="G4579" s="35"/>
      <c r="H4579" s="38"/>
      <c r="I4579" s="44">
        <v>5.0999999999999996</v>
      </c>
      <c r="J4579" s="16" t="s">
        <v>130</v>
      </c>
      <c r="N4579" s="136" t="s">
        <v>231</v>
      </c>
      <c r="O4579" s="137">
        <v>415</v>
      </c>
    </row>
    <row r="4580" spans="1:15" ht="15" customHeight="1">
      <c r="A4580" s="15" t="str">
        <f t="shared" si="87"/>
        <v>N</v>
      </c>
      <c r="B4580" s="35"/>
      <c r="C4580" s="38" t="s">
        <v>1386</v>
      </c>
      <c r="D4580" s="38" t="s">
        <v>8831</v>
      </c>
      <c r="E4580" s="38"/>
      <c r="F4580" s="38" t="s">
        <v>8832</v>
      </c>
      <c r="G4580" s="35"/>
      <c r="H4580" s="38"/>
      <c r="I4580" s="44">
        <v>11.55</v>
      </c>
      <c r="J4580" s="16" t="s">
        <v>130</v>
      </c>
      <c r="N4580" s="136" t="s">
        <v>233</v>
      </c>
      <c r="O4580" s="137">
        <v>416</v>
      </c>
    </row>
    <row r="4581" spans="1:15" ht="15" customHeight="1">
      <c r="A4581" s="15" t="str">
        <f t="shared" si="87"/>
        <v>N</v>
      </c>
      <c r="B4581" s="35"/>
      <c r="C4581" s="38" t="s">
        <v>1386</v>
      </c>
      <c r="D4581" s="38" t="s">
        <v>8833</v>
      </c>
      <c r="E4581" s="38"/>
      <c r="F4581" s="38" t="s">
        <v>8834</v>
      </c>
      <c r="G4581" s="35"/>
      <c r="H4581" s="38"/>
      <c r="I4581" s="44">
        <v>11.8</v>
      </c>
      <c r="J4581" s="16" t="s">
        <v>130</v>
      </c>
      <c r="N4581" s="136" t="s">
        <v>231</v>
      </c>
      <c r="O4581" s="137">
        <v>417</v>
      </c>
    </row>
    <row r="4582" spans="1:15" ht="15" customHeight="1">
      <c r="A4582" s="15" t="str">
        <f t="shared" si="87"/>
        <v>N</v>
      </c>
      <c r="B4582" s="35"/>
      <c r="C4582" s="38" t="s">
        <v>1386</v>
      </c>
      <c r="D4582" s="38" t="s">
        <v>8835</v>
      </c>
      <c r="E4582" s="38"/>
      <c r="F4582" s="38" t="s">
        <v>8836</v>
      </c>
      <c r="G4582" s="35"/>
      <c r="H4582" s="38"/>
      <c r="I4582" s="44">
        <v>13.14</v>
      </c>
      <c r="J4582" s="16" t="s">
        <v>130</v>
      </c>
      <c r="N4582" s="136" t="s">
        <v>234</v>
      </c>
      <c r="O4582" s="137">
        <v>418</v>
      </c>
    </row>
    <row r="4583" spans="1:15" ht="15" customHeight="1">
      <c r="A4583" s="15" t="str">
        <f t="shared" si="87"/>
        <v>N</v>
      </c>
      <c r="B4583" s="35"/>
      <c r="C4583" s="38" t="s">
        <v>1386</v>
      </c>
      <c r="D4583" s="38" t="s">
        <v>8837</v>
      </c>
      <c r="E4583" s="38"/>
      <c r="F4583" s="38" t="s">
        <v>8838</v>
      </c>
      <c r="G4583" s="35"/>
      <c r="H4583" s="38"/>
      <c r="I4583" s="44">
        <v>5.04</v>
      </c>
      <c r="J4583" s="16" t="s">
        <v>130</v>
      </c>
      <c r="N4583" s="136" t="s">
        <v>235</v>
      </c>
      <c r="O4583" s="137">
        <v>419</v>
      </c>
    </row>
    <row r="4584" spans="1:15" ht="15" customHeight="1">
      <c r="A4584" s="15" t="str">
        <f t="shared" si="87"/>
        <v>N</v>
      </c>
      <c r="B4584" s="35"/>
      <c r="C4584" s="38" t="s">
        <v>1386</v>
      </c>
      <c r="D4584" s="38" t="s">
        <v>8839</v>
      </c>
      <c r="E4584" s="38"/>
      <c r="F4584" s="38" t="s">
        <v>8840</v>
      </c>
      <c r="G4584" s="35"/>
      <c r="H4584" s="38"/>
      <c r="I4584" s="44">
        <v>7.3</v>
      </c>
      <c r="J4584" s="16" t="s">
        <v>130</v>
      </c>
      <c r="N4584" s="136" t="s">
        <v>236</v>
      </c>
      <c r="O4584" s="137">
        <v>420</v>
      </c>
    </row>
    <row r="4585" spans="1:15" ht="15" customHeight="1">
      <c r="A4585" s="15" t="str">
        <f t="shared" si="87"/>
        <v>N</v>
      </c>
      <c r="B4585" s="35"/>
      <c r="C4585" s="38" t="s">
        <v>1386</v>
      </c>
      <c r="D4585" s="38" t="s">
        <v>8841</v>
      </c>
      <c r="E4585" s="38"/>
      <c r="F4585" s="38" t="s">
        <v>8842</v>
      </c>
      <c r="G4585" s="35"/>
      <c r="H4585" s="38"/>
      <c r="I4585" s="44">
        <v>2.02</v>
      </c>
      <c r="J4585" s="16" t="s">
        <v>130</v>
      </c>
      <c r="N4585" s="136" t="s">
        <v>237</v>
      </c>
      <c r="O4585" s="137">
        <v>421</v>
      </c>
    </row>
    <row r="4586" spans="1:15" ht="15" customHeight="1">
      <c r="A4586" s="15" t="str">
        <f t="shared" si="87"/>
        <v>N</v>
      </c>
      <c r="B4586" s="35"/>
      <c r="C4586" s="38" t="s">
        <v>1386</v>
      </c>
      <c r="D4586" s="38" t="s">
        <v>11224</v>
      </c>
      <c r="E4586" s="38"/>
      <c r="F4586" s="38" t="s">
        <v>11225</v>
      </c>
      <c r="G4586" s="35"/>
      <c r="H4586" s="38"/>
      <c r="I4586" s="44">
        <v>2.2200000000000002</v>
      </c>
      <c r="J4586" s="16" t="s">
        <v>130</v>
      </c>
      <c r="N4586" s="138" t="s">
        <v>585</v>
      </c>
      <c r="O4586" s="137">
        <v>422</v>
      </c>
    </row>
    <row r="4587" spans="1:15" ht="15" customHeight="1">
      <c r="A4587" s="15" t="str">
        <f t="shared" si="87"/>
        <v>N</v>
      </c>
      <c r="B4587" s="35"/>
      <c r="C4587" s="38" t="s">
        <v>1386</v>
      </c>
      <c r="D4587" s="38" t="s">
        <v>8843</v>
      </c>
      <c r="E4587" s="38"/>
      <c r="F4587" s="38" t="s">
        <v>8844</v>
      </c>
      <c r="G4587" s="35"/>
      <c r="H4587" s="38"/>
      <c r="I4587" s="44">
        <v>51.52</v>
      </c>
      <c r="J4587" s="16" t="s">
        <v>130</v>
      </c>
      <c r="N4587" s="136" t="s">
        <v>238</v>
      </c>
      <c r="O4587" s="137">
        <v>423</v>
      </c>
    </row>
    <row r="4588" spans="1:15" ht="15" customHeight="1">
      <c r="A4588" s="15" t="str">
        <f t="shared" si="87"/>
        <v>N</v>
      </c>
      <c r="B4588" s="35"/>
      <c r="C4588" s="38" t="s">
        <v>1386</v>
      </c>
      <c r="D4588" s="38" t="s">
        <v>8845</v>
      </c>
      <c r="E4588" s="38"/>
      <c r="F4588" s="38" t="s">
        <v>8846</v>
      </c>
      <c r="G4588" s="35"/>
      <c r="H4588" s="38"/>
      <c r="I4588" s="44">
        <v>1.68</v>
      </c>
      <c r="J4588" s="16" t="s">
        <v>130</v>
      </c>
      <c r="N4588" s="136" t="s">
        <v>239</v>
      </c>
      <c r="O4588" s="137">
        <v>424</v>
      </c>
    </row>
    <row r="4589" spans="1:15" ht="15" customHeight="1">
      <c r="A4589" s="15" t="str">
        <f t="shared" si="87"/>
        <v>N</v>
      </c>
      <c r="B4589" s="35"/>
      <c r="C4589" s="38" t="s">
        <v>1386</v>
      </c>
      <c r="D4589" s="38" t="s">
        <v>8847</v>
      </c>
      <c r="E4589" s="38"/>
      <c r="F4589" s="38" t="s">
        <v>8848</v>
      </c>
      <c r="G4589" s="35"/>
      <c r="H4589" s="38"/>
      <c r="I4589" s="44">
        <v>16.27</v>
      </c>
      <c r="J4589" s="16" t="s">
        <v>130</v>
      </c>
      <c r="N4589" s="138" t="s">
        <v>586</v>
      </c>
      <c r="O4589" s="139">
        <v>425</v>
      </c>
    </row>
    <row r="4590" spans="1:15" ht="15" customHeight="1">
      <c r="A4590" s="15" t="str">
        <f t="shared" si="87"/>
        <v>N</v>
      </c>
      <c r="B4590" s="35"/>
      <c r="C4590" s="38" t="s">
        <v>1386</v>
      </c>
      <c r="D4590" s="38" t="s">
        <v>8849</v>
      </c>
      <c r="E4590" s="38"/>
      <c r="F4590" s="38" t="s">
        <v>8850</v>
      </c>
      <c r="G4590" s="35"/>
      <c r="H4590" s="38"/>
      <c r="I4590" s="44">
        <v>2.36</v>
      </c>
      <c r="J4590" s="16" t="s">
        <v>130</v>
      </c>
      <c r="N4590" s="136" t="s">
        <v>240</v>
      </c>
      <c r="O4590" s="137">
        <v>426</v>
      </c>
    </row>
    <row r="4591" spans="1:15" ht="15" customHeight="1">
      <c r="A4591" s="15" t="str">
        <f t="shared" si="87"/>
        <v>N</v>
      </c>
      <c r="B4591" s="35"/>
      <c r="C4591" s="38" t="s">
        <v>1386</v>
      </c>
      <c r="D4591" s="38" t="s">
        <v>8851</v>
      </c>
      <c r="E4591" s="38"/>
      <c r="F4591" s="38" t="s">
        <v>8852</v>
      </c>
      <c r="G4591" s="35"/>
      <c r="H4591" s="38"/>
      <c r="I4591" s="44">
        <v>14.28</v>
      </c>
      <c r="J4591" s="16" t="s">
        <v>130</v>
      </c>
      <c r="N4591" s="136" t="s">
        <v>241</v>
      </c>
      <c r="O4591" s="137">
        <v>427</v>
      </c>
    </row>
    <row r="4592" spans="1:15" ht="15" customHeight="1">
      <c r="A4592" s="15" t="str">
        <f t="shared" si="87"/>
        <v>N</v>
      </c>
      <c r="B4592" s="35"/>
      <c r="C4592" s="38" t="s">
        <v>1386</v>
      </c>
      <c r="D4592" s="38" t="s">
        <v>8853</v>
      </c>
      <c r="E4592" s="38"/>
      <c r="F4592" s="38" t="s">
        <v>8854</v>
      </c>
      <c r="G4592" s="35"/>
      <c r="H4592" s="38"/>
      <c r="I4592" s="44">
        <v>1.68</v>
      </c>
      <c r="J4592" s="16" t="s">
        <v>130</v>
      </c>
      <c r="N4592" s="138" t="s">
        <v>587</v>
      </c>
      <c r="O4592" s="137">
        <v>428</v>
      </c>
    </row>
    <row r="4593" spans="1:15" ht="15" customHeight="1">
      <c r="A4593" s="15" t="str">
        <f t="shared" si="87"/>
        <v>N</v>
      </c>
      <c r="B4593" s="35"/>
      <c r="C4593" s="38" t="s">
        <v>1386</v>
      </c>
      <c r="D4593" s="38" t="s">
        <v>8855</v>
      </c>
      <c r="E4593" s="38"/>
      <c r="F4593" s="38" t="s">
        <v>8856</v>
      </c>
      <c r="G4593" s="35"/>
      <c r="H4593" s="38"/>
      <c r="I4593" s="44">
        <v>3.62</v>
      </c>
      <c r="J4593" s="16" t="s">
        <v>130</v>
      </c>
      <c r="N4593" s="136" t="s">
        <v>242</v>
      </c>
      <c r="O4593" s="137">
        <v>429</v>
      </c>
    </row>
    <row r="4594" spans="1:15" ht="15" customHeight="1">
      <c r="A4594" s="15" t="str">
        <f t="shared" si="87"/>
        <v>N</v>
      </c>
      <c r="B4594" s="35"/>
      <c r="C4594" s="38" t="s">
        <v>1386</v>
      </c>
      <c r="D4594" s="38" t="s">
        <v>8857</v>
      </c>
      <c r="E4594" s="38"/>
      <c r="F4594" s="38" t="s">
        <v>8858</v>
      </c>
      <c r="G4594" s="35"/>
      <c r="H4594" s="38"/>
      <c r="I4594" s="44">
        <v>1.93</v>
      </c>
      <c r="J4594" s="16" t="s">
        <v>130</v>
      </c>
      <c r="N4594" s="136" t="s">
        <v>243</v>
      </c>
      <c r="O4594" s="137">
        <v>430</v>
      </c>
    </row>
    <row r="4595" spans="1:15" ht="15" customHeight="1">
      <c r="A4595" s="15" t="str">
        <f t="shared" si="87"/>
        <v>N</v>
      </c>
      <c r="B4595" s="35"/>
      <c r="C4595" s="38" t="s">
        <v>1386</v>
      </c>
      <c r="D4595" s="38" t="s">
        <v>8859</v>
      </c>
      <c r="E4595" s="38"/>
      <c r="F4595" s="38" t="s">
        <v>8860</v>
      </c>
      <c r="G4595" s="35"/>
      <c r="H4595" s="38"/>
      <c r="I4595" s="44">
        <v>74.5</v>
      </c>
      <c r="J4595" s="16" t="s">
        <v>130</v>
      </c>
      <c r="N4595" s="138" t="s">
        <v>588</v>
      </c>
      <c r="O4595" s="137">
        <v>431</v>
      </c>
    </row>
    <row r="4596" spans="1:15" ht="15" customHeight="1">
      <c r="A4596" s="15" t="str">
        <f t="shared" si="87"/>
        <v>N</v>
      </c>
      <c r="B4596" s="35"/>
      <c r="C4596" s="38" t="s">
        <v>1386</v>
      </c>
      <c r="D4596" s="38" t="s">
        <v>8861</v>
      </c>
      <c r="E4596" s="38"/>
      <c r="F4596" s="38" t="s">
        <v>8862</v>
      </c>
      <c r="G4596" s="35"/>
      <c r="H4596" s="38"/>
      <c r="I4596" s="44">
        <v>13.4</v>
      </c>
      <c r="J4596" s="16" t="s">
        <v>130</v>
      </c>
      <c r="N4596" s="136" t="s">
        <v>244</v>
      </c>
      <c r="O4596" s="137">
        <v>432</v>
      </c>
    </row>
    <row r="4597" spans="1:15" ht="15" customHeight="1">
      <c r="A4597" s="15" t="str">
        <f t="shared" si="87"/>
        <v>N</v>
      </c>
      <c r="B4597" s="35"/>
      <c r="C4597" s="38" t="s">
        <v>1386</v>
      </c>
      <c r="D4597" s="38" t="s">
        <v>8863</v>
      </c>
      <c r="E4597" s="38"/>
      <c r="F4597" s="38" t="s">
        <v>8864</v>
      </c>
      <c r="G4597" s="35"/>
      <c r="H4597" s="38"/>
      <c r="I4597" s="44">
        <v>43.02</v>
      </c>
      <c r="J4597" s="16" t="s">
        <v>130</v>
      </c>
      <c r="N4597" s="136" t="s">
        <v>245</v>
      </c>
      <c r="O4597" s="137">
        <v>433</v>
      </c>
    </row>
    <row r="4598" spans="1:15" ht="15" customHeight="1">
      <c r="A4598" s="15" t="str">
        <f t="shared" si="87"/>
        <v>N</v>
      </c>
      <c r="B4598" s="35"/>
      <c r="C4598" s="38" t="s">
        <v>1386</v>
      </c>
      <c r="D4598" s="38" t="s">
        <v>8865</v>
      </c>
      <c r="E4598" s="38"/>
      <c r="F4598" s="38" t="s">
        <v>8866</v>
      </c>
      <c r="G4598" s="35"/>
      <c r="H4598" s="38"/>
      <c r="I4598" s="44">
        <v>25.04</v>
      </c>
      <c r="J4598" s="16" t="s">
        <v>130</v>
      </c>
      <c r="N4598" s="136" t="s">
        <v>246</v>
      </c>
      <c r="O4598" s="137">
        <v>434</v>
      </c>
    </row>
    <row r="4599" spans="1:15" ht="15" customHeight="1">
      <c r="A4599" s="15" t="str">
        <f t="shared" si="87"/>
        <v>N</v>
      </c>
      <c r="B4599" s="35"/>
      <c r="C4599" s="38" t="s">
        <v>1386</v>
      </c>
      <c r="D4599" s="38" t="s">
        <v>8867</v>
      </c>
      <c r="E4599" s="38"/>
      <c r="F4599" s="38" t="s">
        <v>8868</v>
      </c>
      <c r="G4599" s="35"/>
      <c r="H4599" s="38"/>
      <c r="I4599" s="44">
        <v>4.3899999999999997</v>
      </c>
      <c r="J4599" s="16" t="s">
        <v>130</v>
      </c>
      <c r="N4599" s="136" t="s">
        <v>247</v>
      </c>
      <c r="O4599" s="137">
        <v>435</v>
      </c>
    </row>
    <row r="4600" spans="1:15" ht="15" customHeight="1">
      <c r="A4600" s="15" t="str">
        <f t="shared" si="87"/>
        <v>N</v>
      </c>
      <c r="B4600" s="35"/>
      <c r="C4600" s="38" t="s">
        <v>1386</v>
      </c>
      <c r="D4600" s="38" t="s">
        <v>8869</v>
      </c>
      <c r="E4600" s="38"/>
      <c r="F4600" s="38" t="s">
        <v>8870</v>
      </c>
      <c r="G4600" s="35"/>
      <c r="H4600" s="38"/>
      <c r="I4600" s="44">
        <v>4.2300000000000004</v>
      </c>
      <c r="J4600" s="16" t="s">
        <v>130</v>
      </c>
      <c r="N4600" s="136" t="s">
        <v>248</v>
      </c>
      <c r="O4600" s="137">
        <v>436</v>
      </c>
    </row>
    <row r="4601" spans="1:15" ht="15" customHeight="1">
      <c r="A4601" s="15" t="str">
        <f t="shared" ref="A4601:A4664" si="88">IFERROR((VLOOKUP(J4601,N:O,2,0)),0)</f>
        <v>N</v>
      </c>
      <c r="B4601" s="35"/>
      <c r="C4601" s="38" t="s">
        <v>1386</v>
      </c>
      <c r="D4601" s="38" t="s">
        <v>8871</v>
      </c>
      <c r="E4601" s="38"/>
      <c r="F4601" s="38" t="s">
        <v>8872</v>
      </c>
      <c r="G4601" s="35"/>
      <c r="H4601" s="38"/>
      <c r="I4601" s="44">
        <v>-3.12</v>
      </c>
      <c r="J4601" s="16" t="s">
        <v>130</v>
      </c>
      <c r="N4601" s="136" t="s">
        <v>249</v>
      </c>
      <c r="O4601" s="137">
        <v>437</v>
      </c>
    </row>
    <row r="4602" spans="1:15" ht="15" customHeight="1">
      <c r="A4602" s="15" t="str">
        <f t="shared" si="88"/>
        <v>N</v>
      </c>
      <c r="B4602" s="35"/>
      <c r="C4602" s="38" t="s">
        <v>1386</v>
      </c>
      <c r="D4602" s="38" t="s">
        <v>8873</v>
      </c>
      <c r="E4602" s="38"/>
      <c r="F4602" s="38" t="s">
        <v>8874</v>
      </c>
      <c r="G4602" s="35"/>
      <c r="H4602" s="38"/>
      <c r="I4602" s="44">
        <v>3.36</v>
      </c>
      <c r="J4602" s="16" t="s">
        <v>130</v>
      </c>
      <c r="N4602" s="136" t="s">
        <v>250</v>
      </c>
      <c r="O4602" s="137">
        <v>438</v>
      </c>
    </row>
    <row r="4603" spans="1:15" ht="15" customHeight="1">
      <c r="A4603" s="15" t="str">
        <f t="shared" si="88"/>
        <v>N</v>
      </c>
      <c r="B4603" s="35"/>
      <c r="C4603" s="38" t="s">
        <v>1386</v>
      </c>
      <c r="D4603" s="38" t="s">
        <v>8875</v>
      </c>
      <c r="E4603" s="38"/>
      <c r="F4603" s="38" t="s">
        <v>8876</v>
      </c>
      <c r="G4603" s="35"/>
      <c r="H4603" s="38"/>
      <c r="I4603" s="44">
        <v>16.71</v>
      </c>
      <c r="J4603" s="16" t="s">
        <v>130</v>
      </c>
      <c r="N4603" s="136" t="s">
        <v>251</v>
      </c>
      <c r="O4603" s="137">
        <v>439</v>
      </c>
    </row>
    <row r="4604" spans="1:15" ht="15" customHeight="1">
      <c r="A4604" s="15" t="str">
        <f t="shared" si="88"/>
        <v>N</v>
      </c>
      <c r="B4604" s="35"/>
      <c r="C4604" s="38" t="s">
        <v>1386</v>
      </c>
      <c r="D4604" s="38" t="s">
        <v>11226</v>
      </c>
      <c r="E4604" s="38"/>
      <c r="F4604" s="38" t="s">
        <v>11227</v>
      </c>
      <c r="G4604" s="35"/>
      <c r="H4604" s="38"/>
      <c r="I4604" s="44">
        <v>1.68</v>
      </c>
      <c r="J4604" s="16" t="s">
        <v>130</v>
      </c>
      <c r="N4604" s="136" t="s">
        <v>252</v>
      </c>
      <c r="O4604" s="137">
        <v>440</v>
      </c>
    </row>
    <row r="4605" spans="1:15" ht="15" customHeight="1">
      <c r="A4605" s="15" t="str">
        <f t="shared" si="88"/>
        <v>N</v>
      </c>
      <c r="B4605" s="35"/>
      <c r="C4605" s="38" t="s">
        <v>1386</v>
      </c>
      <c r="D4605" s="38" t="s">
        <v>8877</v>
      </c>
      <c r="E4605" s="38"/>
      <c r="F4605" s="38" t="s">
        <v>8878</v>
      </c>
      <c r="G4605" s="35"/>
      <c r="H4605" s="38"/>
      <c r="I4605" s="44">
        <v>3.37</v>
      </c>
      <c r="J4605" s="16" t="s">
        <v>130</v>
      </c>
      <c r="N4605" s="136" t="s">
        <v>253</v>
      </c>
      <c r="O4605" s="137">
        <v>441</v>
      </c>
    </row>
    <row r="4606" spans="1:15" ht="15" customHeight="1">
      <c r="A4606" s="15" t="str">
        <f t="shared" si="88"/>
        <v>N</v>
      </c>
      <c r="B4606" s="35"/>
      <c r="C4606" s="38" t="s">
        <v>1386</v>
      </c>
      <c r="D4606" s="38" t="s">
        <v>11228</v>
      </c>
      <c r="E4606" s="38"/>
      <c r="F4606" s="38" t="s">
        <v>11229</v>
      </c>
      <c r="G4606" s="35"/>
      <c r="H4606" s="38"/>
      <c r="I4606" s="44">
        <v>5.82</v>
      </c>
      <c r="J4606" s="16" t="s">
        <v>130</v>
      </c>
      <c r="N4606" s="136" t="s">
        <v>254</v>
      </c>
      <c r="O4606" s="137">
        <v>442</v>
      </c>
    </row>
    <row r="4607" spans="1:15" ht="15" customHeight="1">
      <c r="A4607" s="15" t="str">
        <f t="shared" si="88"/>
        <v>N</v>
      </c>
      <c r="B4607" s="35"/>
      <c r="C4607" s="38" t="s">
        <v>1386</v>
      </c>
      <c r="D4607" s="38" t="s">
        <v>8879</v>
      </c>
      <c r="E4607" s="38"/>
      <c r="F4607" s="38" t="s">
        <v>8880</v>
      </c>
      <c r="G4607" s="35"/>
      <c r="H4607" s="38"/>
      <c r="I4607" s="44">
        <v>6.85</v>
      </c>
      <c r="J4607" s="16" t="s">
        <v>130</v>
      </c>
      <c r="N4607" s="136" t="s">
        <v>255</v>
      </c>
      <c r="O4607" s="137">
        <v>443</v>
      </c>
    </row>
    <row r="4608" spans="1:15" ht="15" customHeight="1">
      <c r="A4608" s="15" t="str">
        <f t="shared" si="88"/>
        <v>N</v>
      </c>
      <c r="B4608" s="35"/>
      <c r="C4608" s="38" t="s">
        <v>1386</v>
      </c>
      <c r="D4608" s="38" t="s">
        <v>8881</v>
      </c>
      <c r="E4608" s="38"/>
      <c r="F4608" s="38" t="s">
        <v>8882</v>
      </c>
      <c r="G4608" s="35"/>
      <c r="H4608" s="38"/>
      <c r="I4608" s="44">
        <v>8.07</v>
      </c>
      <c r="J4608" s="16" t="s">
        <v>130</v>
      </c>
      <c r="N4608" s="136" t="s">
        <v>211</v>
      </c>
      <c r="O4608" s="137">
        <v>444</v>
      </c>
    </row>
    <row r="4609" spans="1:15" ht="15" customHeight="1">
      <c r="A4609" s="15" t="str">
        <f t="shared" si="88"/>
        <v>N</v>
      </c>
      <c r="B4609" s="35"/>
      <c r="C4609" s="38" t="s">
        <v>1386</v>
      </c>
      <c r="D4609" s="38" t="s">
        <v>11230</v>
      </c>
      <c r="E4609" s="38"/>
      <c r="F4609" s="38" t="s">
        <v>11231</v>
      </c>
      <c r="G4609" s="35"/>
      <c r="H4609" s="38"/>
      <c r="I4609" s="44">
        <v>6.43</v>
      </c>
      <c r="J4609" s="16" t="s">
        <v>130</v>
      </c>
      <c r="N4609" s="136" t="s">
        <v>256</v>
      </c>
      <c r="O4609" s="137">
        <v>445</v>
      </c>
    </row>
    <row r="4610" spans="1:15" ht="15" customHeight="1">
      <c r="A4610" s="15" t="str">
        <f t="shared" si="88"/>
        <v>N</v>
      </c>
      <c r="B4610" s="35"/>
      <c r="C4610" s="38" t="s">
        <v>1386</v>
      </c>
      <c r="D4610" s="38" t="s">
        <v>8883</v>
      </c>
      <c r="E4610" s="38"/>
      <c r="F4610" s="38" t="s">
        <v>8884</v>
      </c>
      <c r="G4610" s="35"/>
      <c r="H4610" s="38"/>
      <c r="I4610" s="44">
        <v>12.99</v>
      </c>
      <c r="J4610" s="16" t="s">
        <v>130</v>
      </c>
      <c r="N4610" s="136" t="s">
        <v>257</v>
      </c>
      <c r="O4610" s="137">
        <v>511</v>
      </c>
    </row>
    <row r="4611" spans="1:15" ht="15" customHeight="1">
      <c r="A4611" s="15" t="str">
        <f t="shared" si="88"/>
        <v>N</v>
      </c>
      <c r="B4611" s="35"/>
      <c r="C4611" s="38" t="s">
        <v>1386</v>
      </c>
      <c r="D4611" s="38" t="s">
        <v>8885</v>
      </c>
      <c r="E4611" s="38"/>
      <c r="F4611" s="38" t="s">
        <v>8886</v>
      </c>
      <c r="G4611" s="35"/>
      <c r="H4611" s="38"/>
      <c r="I4611" s="44">
        <v>5.04</v>
      </c>
      <c r="J4611" s="16" t="s">
        <v>130</v>
      </c>
      <c r="N4611" s="136" t="s">
        <v>258</v>
      </c>
      <c r="O4611" s="137">
        <v>512</v>
      </c>
    </row>
    <row r="4612" spans="1:15" ht="15" customHeight="1">
      <c r="A4612" s="15" t="str">
        <f t="shared" si="88"/>
        <v>N</v>
      </c>
      <c r="B4612" s="35"/>
      <c r="C4612" s="38" t="s">
        <v>1386</v>
      </c>
      <c r="D4612" s="38" t="s">
        <v>8887</v>
      </c>
      <c r="E4612" s="38"/>
      <c r="F4612" s="38" t="s">
        <v>8888</v>
      </c>
      <c r="G4612" s="35"/>
      <c r="H4612" s="38"/>
      <c r="I4612" s="44">
        <v>9.16</v>
      </c>
      <c r="J4612" s="16" t="s">
        <v>130</v>
      </c>
      <c r="N4612" s="136" t="s">
        <v>259</v>
      </c>
      <c r="O4612" s="137">
        <v>513</v>
      </c>
    </row>
    <row r="4613" spans="1:15" ht="15" customHeight="1">
      <c r="A4613" s="15" t="str">
        <f t="shared" si="88"/>
        <v>N</v>
      </c>
      <c r="B4613" s="35"/>
      <c r="C4613" s="38" t="s">
        <v>1386</v>
      </c>
      <c r="D4613" s="38" t="s">
        <v>8889</v>
      </c>
      <c r="E4613" s="38"/>
      <c r="F4613" s="38" t="s">
        <v>8890</v>
      </c>
      <c r="G4613" s="35"/>
      <c r="H4613" s="38"/>
      <c r="I4613" s="44">
        <v>1.68</v>
      </c>
      <c r="J4613" s="16" t="s">
        <v>130</v>
      </c>
      <c r="N4613" s="136" t="s">
        <v>260</v>
      </c>
      <c r="O4613" s="137">
        <v>514</v>
      </c>
    </row>
    <row r="4614" spans="1:15" ht="15" customHeight="1">
      <c r="A4614" s="15" t="str">
        <f t="shared" si="88"/>
        <v>N</v>
      </c>
      <c r="B4614" s="35"/>
      <c r="C4614" s="38" t="s">
        <v>1386</v>
      </c>
      <c r="D4614" s="38" t="s">
        <v>11232</v>
      </c>
      <c r="E4614" s="38"/>
      <c r="F4614" s="38" t="s">
        <v>11233</v>
      </c>
      <c r="G4614" s="35"/>
      <c r="H4614" s="38"/>
      <c r="I4614" s="44">
        <v>4.01</v>
      </c>
      <c r="J4614" s="16" t="s">
        <v>130</v>
      </c>
      <c r="N4614" s="136" t="s">
        <v>261</v>
      </c>
      <c r="O4614" s="137">
        <v>515</v>
      </c>
    </row>
    <row r="4615" spans="1:15" ht="15" customHeight="1">
      <c r="A4615" s="15" t="str">
        <f t="shared" si="88"/>
        <v>N</v>
      </c>
      <c r="B4615" s="35"/>
      <c r="C4615" s="38" t="s">
        <v>1386</v>
      </c>
      <c r="D4615" s="38" t="s">
        <v>8891</v>
      </c>
      <c r="E4615" s="38"/>
      <c r="F4615" s="38" t="s">
        <v>8892</v>
      </c>
      <c r="G4615" s="35"/>
      <c r="H4615" s="38"/>
      <c r="I4615" s="44">
        <v>6.86</v>
      </c>
      <c r="J4615" s="16" t="s">
        <v>130</v>
      </c>
      <c r="N4615" s="136" t="s">
        <v>262</v>
      </c>
      <c r="O4615" s="137">
        <v>516</v>
      </c>
    </row>
    <row r="4616" spans="1:15" ht="15" customHeight="1">
      <c r="A4616" s="15" t="str">
        <f t="shared" si="88"/>
        <v>N</v>
      </c>
      <c r="B4616" s="35"/>
      <c r="C4616" s="38" t="s">
        <v>1386</v>
      </c>
      <c r="D4616" s="38" t="s">
        <v>8893</v>
      </c>
      <c r="E4616" s="38"/>
      <c r="F4616" s="38" t="s">
        <v>8894</v>
      </c>
      <c r="G4616" s="35"/>
      <c r="H4616" s="38"/>
      <c r="I4616" s="44">
        <v>25</v>
      </c>
      <c r="J4616" s="16" t="s">
        <v>130</v>
      </c>
      <c r="N4616" s="136" t="s">
        <v>263</v>
      </c>
      <c r="O4616" s="137">
        <v>517</v>
      </c>
    </row>
    <row r="4617" spans="1:15" ht="15" customHeight="1">
      <c r="A4617" s="15" t="str">
        <f t="shared" si="88"/>
        <v>N</v>
      </c>
      <c r="B4617" s="35"/>
      <c r="C4617" s="38" t="s">
        <v>1386</v>
      </c>
      <c r="D4617" s="38" t="s">
        <v>8895</v>
      </c>
      <c r="E4617" s="38"/>
      <c r="F4617" s="38" t="s">
        <v>8896</v>
      </c>
      <c r="G4617" s="35"/>
      <c r="H4617" s="38"/>
      <c r="I4617" s="44">
        <v>23.85</v>
      </c>
      <c r="J4617" s="16" t="s">
        <v>130</v>
      </c>
      <c r="N4617" s="136" t="s">
        <v>264</v>
      </c>
      <c r="O4617" s="137">
        <v>518</v>
      </c>
    </row>
    <row r="4618" spans="1:15" ht="15" customHeight="1">
      <c r="A4618" s="15" t="str">
        <f t="shared" si="88"/>
        <v>N</v>
      </c>
      <c r="B4618" s="35"/>
      <c r="C4618" s="38" t="s">
        <v>1386</v>
      </c>
      <c r="D4618" s="38" t="s">
        <v>8897</v>
      </c>
      <c r="E4618" s="38"/>
      <c r="F4618" s="38" t="s">
        <v>8898</v>
      </c>
      <c r="G4618" s="35"/>
      <c r="H4618" s="38"/>
      <c r="I4618" s="44">
        <v>13.44</v>
      </c>
      <c r="J4618" s="16" t="s">
        <v>130</v>
      </c>
      <c r="N4618" s="136" t="s">
        <v>265</v>
      </c>
      <c r="O4618" s="137">
        <v>519</v>
      </c>
    </row>
    <row r="4619" spans="1:15" ht="15" customHeight="1">
      <c r="A4619" s="15" t="str">
        <f t="shared" si="88"/>
        <v>N</v>
      </c>
      <c r="B4619" s="35"/>
      <c r="C4619" s="38" t="s">
        <v>1386</v>
      </c>
      <c r="D4619" s="38" t="s">
        <v>11234</v>
      </c>
      <c r="E4619" s="38"/>
      <c r="F4619" s="38" t="s">
        <v>11235</v>
      </c>
      <c r="G4619" s="35"/>
      <c r="H4619" s="38"/>
      <c r="I4619" s="44">
        <v>4.3899999999999997</v>
      </c>
      <c r="J4619" s="16" t="s">
        <v>130</v>
      </c>
      <c r="N4619" s="136" t="s">
        <v>266</v>
      </c>
      <c r="O4619" s="137">
        <v>520</v>
      </c>
    </row>
    <row r="4620" spans="1:15" ht="15" customHeight="1">
      <c r="A4620" s="15" t="str">
        <f t="shared" si="88"/>
        <v>N</v>
      </c>
      <c r="B4620" s="35"/>
      <c r="C4620" s="38" t="s">
        <v>1386</v>
      </c>
      <c r="D4620" s="38" t="s">
        <v>8899</v>
      </c>
      <c r="E4620" s="38"/>
      <c r="F4620" s="38" t="s">
        <v>8900</v>
      </c>
      <c r="G4620" s="35"/>
      <c r="H4620" s="38"/>
      <c r="I4620" s="44">
        <v>1.68</v>
      </c>
      <c r="J4620" s="16" t="s">
        <v>130</v>
      </c>
      <c r="N4620" s="136" t="s">
        <v>267</v>
      </c>
      <c r="O4620" s="137">
        <v>521</v>
      </c>
    </row>
    <row r="4621" spans="1:15" ht="15" customHeight="1">
      <c r="A4621" s="15" t="str">
        <f t="shared" si="88"/>
        <v>N</v>
      </c>
      <c r="B4621" s="35"/>
      <c r="C4621" s="38" t="s">
        <v>1386</v>
      </c>
      <c r="D4621" s="38" t="s">
        <v>8902</v>
      </c>
      <c r="E4621" s="38"/>
      <c r="F4621" s="38" t="s">
        <v>8903</v>
      </c>
      <c r="G4621" s="35"/>
      <c r="H4621" s="38"/>
      <c r="I4621" s="44">
        <v>8.99</v>
      </c>
      <c r="J4621" s="16" t="s">
        <v>130</v>
      </c>
      <c r="N4621" s="136" t="s">
        <v>268</v>
      </c>
      <c r="O4621" s="137">
        <v>522</v>
      </c>
    </row>
    <row r="4622" spans="1:15" ht="15" customHeight="1">
      <c r="A4622" s="15" t="str">
        <f t="shared" si="88"/>
        <v>N</v>
      </c>
      <c r="B4622" s="35"/>
      <c r="C4622" s="38" t="s">
        <v>1386</v>
      </c>
      <c r="D4622" s="38" t="s">
        <v>8904</v>
      </c>
      <c r="E4622" s="38"/>
      <c r="F4622" s="38" t="s">
        <v>8905</v>
      </c>
      <c r="G4622" s="35"/>
      <c r="H4622" s="38"/>
      <c r="I4622" s="44">
        <v>14.03</v>
      </c>
      <c r="J4622" s="16" t="s">
        <v>130</v>
      </c>
      <c r="N4622" s="136" t="s">
        <v>269</v>
      </c>
      <c r="O4622" s="137">
        <v>523</v>
      </c>
    </row>
    <row r="4623" spans="1:15" ht="15" customHeight="1">
      <c r="A4623" s="15" t="str">
        <f t="shared" si="88"/>
        <v>N</v>
      </c>
      <c r="B4623" s="35"/>
      <c r="C4623" s="38" t="s">
        <v>1386</v>
      </c>
      <c r="D4623" s="38" t="s">
        <v>8906</v>
      </c>
      <c r="E4623" s="38"/>
      <c r="F4623" s="38" t="s">
        <v>8907</v>
      </c>
      <c r="G4623" s="35"/>
      <c r="H4623" s="38"/>
      <c r="I4623" s="44">
        <v>4.24</v>
      </c>
      <c r="J4623" s="16" t="s">
        <v>130</v>
      </c>
      <c r="N4623" s="136" t="s">
        <v>270</v>
      </c>
      <c r="O4623" s="137">
        <v>524</v>
      </c>
    </row>
    <row r="4624" spans="1:15" ht="15" customHeight="1">
      <c r="A4624" s="15" t="str">
        <f t="shared" si="88"/>
        <v>N</v>
      </c>
      <c r="B4624" s="35"/>
      <c r="C4624" s="38" t="s">
        <v>1386</v>
      </c>
      <c r="D4624" s="38" t="s">
        <v>8908</v>
      </c>
      <c r="E4624" s="38"/>
      <c r="F4624" s="38" t="s">
        <v>8909</v>
      </c>
      <c r="G4624" s="35"/>
      <c r="H4624" s="38"/>
      <c r="I4624" s="44">
        <v>1.68</v>
      </c>
      <c r="J4624" s="16" t="s">
        <v>130</v>
      </c>
      <c r="N4624" s="136" t="s">
        <v>271</v>
      </c>
      <c r="O4624" s="137">
        <v>525</v>
      </c>
    </row>
    <row r="4625" spans="1:15" ht="15" customHeight="1">
      <c r="A4625" s="15" t="str">
        <f t="shared" si="88"/>
        <v>N</v>
      </c>
      <c r="B4625" s="35"/>
      <c r="C4625" s="38" t="s">
        <v>1386</v>
      </c>
      <c r="D4625" s="38" t="s">
        <v>8910</v>
      </c>
      <c r="E4625" s="38"/>
      <c r="F4625" s="38" t="s">
        <v>8911</v>
      </c>
      <c r="G4625" s="35"/>
      <c r="H4625" s="38"/>
      <c r="I4625" s="44">
        <v>2.62</v>
      </c>
      <c r="J4625" s="16" t="s">
        <v>130</v>
      </c>
      <c r="N4625" s="136" t="s">
        <v>272</v>
      </c>
      <c r="O4625" s="137">
        <v>526</v>
      </c>
    </row>
    <row r="4626" spans="1:15" ht="15" customHeight="1">
      <c r="A4626" s="15" t="str">
        <f t="shared" si="88"/>
        <v>N</v>
      </c>
      <c r="B4626" s="35"/>
      <c r="C4626" s="38" t="s">
        <v>1386</v>
      </c>
      <c r="D4626" s="38" t="s">
        <v>8912</v>
      </c>
      <c r="E4626" s="38"/>
      <c r="F4626" s="38" t="s">
        <v>8913</v>
      </c>
      <c r="G4626" s="35"/>
      <c r="H4626" s="38"/>
      <c r="I4626" s="44">
        <v>3.64</v>
      </c>
      <c r="J4626" s="16" t="s">
        <v>130</v>
      </c>
      <c r="N4626" s="136" t="s">
        <v>273</v>
      </c>
      <c r="O4626" s="137">
        <v>527</v>
      </c>
    </row>
    <row r="4627" spans="1:15" ht="15" customHeight="1">
      <c r="A4627" s="15" t="str">
        <f t="shared" si="88"/>
        <v>N</v>
      </c>
      <c r="B4627" s="35"/>
      <c r="C4627" s="38" t="s">
        <v>1386</v>
      </c>
      <c r="D4627" s="38" t="s">
        <v>8914</v>
      </c>
      <c r="E4627" s="38"/>
      <c r="F4627" s="38" t="s">
        <v>8915</v>
      </c>
      <c r="G4627" s="35"/>
      <c r="H4627" s="38"/>
      <c r="I4627" s="44">
        <v>3.37</v>
      </c>
      <c r="J4627" s="16" t="s">
        <v>130</v>
      </c>
      <c r="N4627" s="136" t="s">
        <v>274</v>
      </c>
      <c r="O4627" s="137">
        <v>528</v>
      </c>
    </row>
    <row r="4628" spans="1:15" ht="15" customHeight="1">
      <c r="A4628" s="15" t="str">
        <f t="shared" si="88"/>
        <v>N</v>
      </c>
      <c r="B4628" s="35"/>
      <c r="C4628" s="38" t="s">
        <v>1386</v>
      </c>
      <c r="D4628" s="38" t="s">
        <v>8916</v>
      </c>
      <c r="E4628" s="38"/>
      <c r="F4628" s="38" t="s">
        <v>8917</v>
      </c>
      <c r="G4628" s="35"/>
      <c r="H4628" s="38"/>
      <c r="I4628" s="44">
        <v>18.43</v>
      </c>
      <c r="J4628" s="16" t="s">
        <v>130</v>
      </c>
      <c r="N4628" s="136" t="s">
        <v>275</v>
      </c>
      <c r="O4628" s="137">
        <v>529</v>
      </c>
    </row>
    <row r="4629" spans="1:15" ht="15" customHeight="1">
      <c r="A4629" s="15" t="str">
        <f t="shared" si="88"/>
        <v>N</v>
      </c>
      <c r="B4629" s="35"/>
      <c r="C4629" s="38" t="s">
        <v>1386</v>
      </c>
      <c r="D4629" s="38" t="s">
        <v>8918</v>
      </c>
      <c r="E4629" s="38"/>
      <c r="F4629" s="38" t="s">
        <v>8919</v>
      </c>
      <c r="G4629" s="35"/>
      <c r="H4629" s="38"/>
      <c r="I4629" s="44">
        <v>3.21</v>
      </c>
      <c r="J4629" s="16" t="s">
        <v>130</v>
      </c>
      <c r="N4629" s="136" t="s">
        <v>276</v>
      </c>
      <c r="O4629" s="137">
        <v>530</v>
      </c>
    </row>
    <row r="4630" spans="1:15" ht="15" customHeight="1">
      <c r="A4630" s="15" t="str">
        <f t="shared" si="88"/>
        <v>N</v>
      </c>
      <c r="B4630" s="35"/>
      <c r="C4630" s="38" t="s">
        <v>1386</v>
      </c>
      <c r="D4630" s="38" t="s">
        <v>8920</v>
      </c>
      <c r="E4630" s="38"/>
      <c r="F4630" s="38" t="s">
        <v>8921</v>
      </c>
      <c r="G4630" s="35"/>
      <c r="H4630" s="38"/>
      <c r="I4630" s="44">
        <v>8.25</v>
      </c>
      <c r="J4630" s="16" t="s">
        <v>130</v>
      </c>
      <c r="N4630" s="138" t="s">
        <v>589</v>
      </c>
      <c r="O4630" s="139">
        <v>531</v>
      </c>
    </row>
    <row r="4631" spans="1:15" ht="15" customHeight="1">
      <c r="A4631" s="15" t="str">
        <f t="shared" si="88"/>
        <v>N</v>
      </c>
      <c r="B4631" s="35"/>
      <c r="C4631" s="38" t="s">
        <v>1386</v>
      </c>
      <c r="D4631" s="38" t="s">
        <v>8922</v>
      </c>
      <c r="E4631" s="38"/>
      <c r="F4631" s="38" t="s">
        <v>8923</v>
      </c>
      <c r="G4631" s="35"/>
      <c r="H4631" s="38"/>
      <c r="I4631" s="44">
        <v>5.54</v>
      </c>
      <c r="J4631" s="16" t="s">
        <v>130</v>
      </c>
      <c r="N4631" s="140" t="s">
        <v>277</v>
      </c>
      <c r="O4631" s="137">
        <v>532</v>
      </c>
    </row>
    <row r="4632" spans="1:15" ht="15" customHeight="1">
      <c r="A4632" s="15" t="str">
        <f t="shared" si="88"/>
        <v>N</v>
      </c>
      <c r="B4632" s="35"/>
      <c r="C4632" s="38" t="s">
        <v>1386</v>
      </c>
      <c r="D4632" s="38" t="s">
        <v>8924</v>
      </c>
      <c r="E4632" s="38"/>
      <c r="F4632" s="38" t="s">
        <v>8925</v>
      </c>
      <c r="G4632" s="35"/>
      <c r="H4632" s="38"/>
      <c r="I4632" s="44">
        <v>27.23</v>
      </c>
      <c r="J4632" s="16" t="s">
        <v>130</v>
      </c>
      <c r="N4632" s="136" t="s">
        <v>278</v>
      </c>
      <c r="O4632" s="137">
        <v>533</v>
      </c>
    </row>
    <row r="4633" spans="1:15" ht="15" customHeight="1">
      <c r="A4633" s="15" t="str">
        <f t="shared" si="88"/>
        <v>N</v>
      </c>
      <c r="B4633" s="35"/>
      <c r="C4633" s="38" t="s">
        <v>1386</v>
      </c>
      <c r="D4633" s="38" t="s">
        <v>11236</v>
      </c>
      <c r="E4633" s="38"/>
      <c r="F4633" s="38" t="s">
        <v>11237</v>
      </c>
      <c r="G4633" s="35"/>
      <c r="H4633" s="38"/>
      <c r="I4633" s="44">
        <v>30.54</v>
      </c>
      <c r="J4633" s="16" t="s">
        <v>130</v>
      </c>
      <c r="N4633" s="136" t="s">
        <v>279</v>
      </c>
      <c r="O4633" s="137">
        <v>534</v>
      </c>
    </row>
    <row r="4634" spans="1:15" ht="15" customHeight="1">
      <c r="A4634" s="15" t="str">
        <f t="shared" si="88"/>
        <v>N</v>
      </c>
      <c r="B4634" s="35"/>
      <c r="C4634" s="38" t="s">
        <v>1386</v>
      </c>
      <c r="D4634" s="38" t="s">
        <v>8926</v>
      </c>
      <c r="E4634" s="38"/>
      <c r="F4634" s="38" t="s">
        <v>8927</v>
      </c>
      <c r="G4634" s="35"/>
      <c r="H4634" s="38"/>
      <c r="I4634" s="44">
        <v>10.73</v>
      </c>
      <c r="J4634" s="16" t="s">
        <v>130</v>
      </c>
      <c r="N4634" s="136" t="s">
        <v>280</v>
      </c>
      <c r="O4634" s="137">
        <v>535</v>
      </c>
    </row>
    <row r="4635" spans="1:15" ht="15" customHeight="1">
      <c r="A4635" s="15" t="str">
        <f t="shared" si="88"/>
        <v>N</v>
      </c>
      <c r="B4635" s="35"/>
      <c r="C4635" s="38" t="s">
        <v>1386</v>
      </c>
      <c r="D4635" s="38" t="s">
        <v>11238</v>
      </c>
      <c r="E4635" s="38"/>
      <c r="F4635" s="38" t="s">
        <v>11239</v>
      </c>
      <c r="G4635" s="35"/>
      <c r="H4635" s="38"/>
      <c r="I4635" s="44">
        <v>171.68</v>
      </c>
      <c r="J4635" s="16" t="s">
        <v>130</v>
      </c>
      <c r="N4635" s="136" t="s">
        <v>281</v>
      </c>
      <c r="O4635" s="137">
        <v>536</v>
      </c>
    </row>
    <row r="4636" spans="1:15" ht="15" customHeight="1">
      <c r="A4636" s="15" t="str">
        <f t="shared" si="88"/>
        <v>N</v>
      </c>
      <c r="B4636" s="35"/>
      <c r="C4636" s="38" t="s">
        <v>1386</v>
      </c>
      <c r="D4636" s="38" t="s">
        <v>11240</v>
      </c>
      <c r="E4636" s="38"/>
      <c r="F4636" s="38" t="s">
        <v>11241</v>
      </c>
      <c r="G4636" s="35"/>
      <c r="H4636" s="38"/>
      <c r="I4636" s="44">
        <v>6.94</v>
      </c>
      <c r="J4636" s="16" t="s">
        <v>130</v>
      </c>
      <c r="N4636" s="140" t="s">
        <v>282</v>
      </c>
      <c r="O4636" s="137">
        <v>537</v>
      </c>
    </row>
    <row r="4637" spans="1:15" ht="15" customHeight="1">
      <c r="A4637" s="15" t="str">
        <f t="shared" si="88"/>
        <v>N</v>
      </c>
      <c r="B4637" s="35"/>
      <c r="C4637" s="38" t="s">
        <v>1386</v>
      </c>
      <c r="D4637" s="38" t="s">
        <v>8928</v>
      </c>
      <c r="E4637" s="38"/>
      <c r="F4637" s="38" t="s">
        <v>8929</v>
      </c>
      <c r="G4637" s="35"/>
      <c r="H4637" s="38"/>
      <c r="I4637" s="44">
        <v>19.75</v>
      </c>
      <c r="J4637" s="16" t="s">
        <v>130</v>
      </c>
      <c r="N4637" s="140" t="s">
        <v>283</v>
      </c>
      <c r="O4637" s="137">
        <v>538</v>
      </c>
    </row>
    <row r="4638" spans="1:15" ht="15" customHeight="1">
      <c r="A4638" s="15" t="str">
        <f t="shared" si="88"/>
        <v>N</v>
      </c>
      <c r="B4638" s="35"/>
      <c r="C4638" s="38" t="s">
        <v>1386</v>
      </c>
      <c r="D4638" s="38" t="s">
        <v>8930</v>
      </c>
      <c r="E4638" s="38"/>
      <c r="F4638" s="38" t="s">
        <v>8931</v>
      </c>
      <c r="G4638" s="35"/>
      <c r="H4638" s="38"/>
      <c r="I4638" s="44">
        <v>1.68</v>
      </c>
      <c r="J4638" s="16" t="s">
        <v>130</v>
      </c>
      <c r="N4638" s="136" t="s">
        <v>284</v>
      </c>
      <c r="O4638" s="137">
        <v>539</v>
      </c>
    </row>
    <row r="4639" spans="1:15" ht="15" customHeight="1">
      <c r="A4639" s="15" t="str">
        <f t="shared" si="88"/>
        <v>N</v>
      </c>
      <c r="B4639" s="35"/>
      <c r="C4639" s="38" t="s">
        <v>1386</v>
      </c>
      <c r="D4639" s="38" t="s">
        <v>11242</v>
      </c>
      <c r="E4639" s="38"/>
      <c r="F4639" s="38" t="s">
        <v>11243</v>
      </c>
      <c r="G4639" s="35"/>
      <c r="H4639" s="38"/>
      <c r="I4639" s="44">
        <v>6.93</v>
      </c>
      <c r="J4639" s="16" t="s">
        <v>130</v>
      </c>
      <c r="N4639" s="136" t="s">
        <v>285</v>
      </c>
      <c r="O4639" s="137">
        <v>540</v>
      </c>
    </row>
    <row r="4640" spans="1:15" ht="15" customHeight="1">
      <c r="A4640" s="15" t="str">
        <f t="shared" si="88"/>
        <v>N</v>
      </c>
      <c r="B4640" s="35"/>
      <c r="C4640" s="38" t="s">
        <v>1386</v>
      </c>
      <c r="D4640" s="38" t="s">
        <v>8932</v>
      </c>
      <c r="E4640" s="38"/>
      <c r="F4640" s="38" t="s">
        <v>8933</v>
      </c>
      <c r="G4640" s="35"/>
      <c r="H4640" s="38"/>
      <c r="I4640" s="44">
        <v>3.56</v>
      </c>
      <c r="J4640" s="16" t="s">
        <v>130</v>
      </c>
      <c r="N4640" s="136" t="s">
        <v>286</v>
      </c>
      <c r="O4640" s="137">
        <v>541</v>
      </c>
    </row>
    <row r="4641" spans="1:15" ht="15" customHeight="1">
      <c r="A4641" s="15" t="str">
        <f t="shared" si="88"/>
        <v>N</v>
      </c>
      <c r="B4641" s="35"/>
      <c r="C4641" s="38" t="s">
        <v>1386</v>
      </c>
      <c r="D4641" s="38" t="s">
        <v>8934</v>
      </c>
      <c r="E4641" s="38"/>
      <c r="F4641" s="38" t="s">
        <v>8935</v>
      </c>
      <c r="G4641" s="35"/>
      <c r="H4641" s="38"/>
      <c r="I4641" s="44">
        <v>3.36</v>
      </c>
      <c r="J4641" s="16" t="s">
        <v>130</v>
      </c>
      <c r="N4641" s="136" t="s">
        <v>287</v>
      </c>
      <c r="O4641" s="137">
        <v>542</v>
      </c>
    </row>
    <row r="4642" spans="1:15" ht="15" customHeight="1">
      <c r="A4642" s="15" t="str">
        <f t="shared" si="88"/>
        <v>N</v>
      </c>
      <c r="B4642" s="35"/>
      <c r="C4642" s="38" t="s">
        <v>1386</v>
      </c>
      <c r="D4642" s="38" t="s">
        <v>11244</v>
      </c>
      <c r="E4642" s="38"/>
      <c r="F4642" s="38" t="s">
        <v>11245</v>
      </c>
      <c r="G4642" s="35"/>
      <c r="H4642" s="38"/>
      <c r="I4642" s="44">
        <v>58.75</v>
      </c>
      <c r="J4642" s="16" t="s">
        <v>130</v>
      </c>
      <c r="N4642" s="141" t="s">
        <v>288</v>
      </c>
      <c r="O4642" s="142">
        <v>543</v>
      </c>
    </row>
    <row r="4643" spans="1:15" ht="15" customHeight="1">
      <c r="A4643" s="15" t="str">
        <f t="shared" si="88"/>
        <v>N</v>
      </c>
      <c r="B4643" s="35"/>
      <c r="C4643" s="38" t="s">
        <v>1386</v>
      </c>
      <c r="D4643" s="38" t="s">
        <v>8936</v>
      </c>
      <c r="E4643" s="38"/>
      <c r="F4643" s="38" t="s">
        <v>8937</v>
      </c>
      <c r="G4643" s="35"/>
      <c r="H4643" s="38"/>
      <c r="I4643" s="44">
        <v>4.46</v>
      </c>
      <c r="J4643" s="16" t="s">
        <v>130</v>
      </c>
      <c r="N4643" s="136" t="s">
        <v>289</v>
      </c>
      <c r="O4643" s="137">
        <v>544</v>
      </c>
    </row>
    <row r="4644" spans="1:15" ht="15" customHeight="1">
      <c r="A4644" s="15" t="str">
        <f t="shared" si="88"/>
        <v>N</v>
      </c>
      <c r="B4644" s="35"/>
      <c r="C4644" s="38" t="s">
        <v>1386</v>
      </c>
      <c r="D4644" s="38" t="s">
        <v>8938</v>
      </c>
      <c r="E4644" s="38"/>
      <c r="F4644" s="38" t="s">
        <v>8939</v>
      </c>
      <c r="G4644" s="35"/>
      <c r="H4644" s="38"/>
      <c r="I4644" s="44">
        <v>25.3</v>
      </c>
      <c r="J4644" s="16" t="s">
        <v>130</v>
      </c>
      <c r="N4644" s="136" t="s">
        <v>290</v>
      </c>
      <c r="O4644" s="137">
        <v>545</v>
      </c>
    </row>
    <row r="4645" spans="1:15" ht="15" customHeight="1">
      <c r="A4645" s="15" t="str">
        <f t="shared" si="88"/>
        <v>N</v>
      </c>
      <c r="B4645" s="35"/>
      <c r="C4645" s="38" t="s">
        <v>1386</v>
      </c>
      <c r="D4645" s="38" t="s">
        <v>8940</v>
      </c>
      <c r="E4645" s="38"/>
      <c r="F4645" s="38" t="s">
        <v>8941</v>
      </c>
      <c r="G4645" s="35"/>
      <c r="H4645" s="38"/>
      <c r="I4645" s="44">
        <v>0.4</v>
      </c>
      <c r="J4645" s="16" t="s">
        <v>130</v>
      </c>
      <c r="N4645" s="136" t="s">
        <v>291</v>
      </c>
      <c r="O4645" s="137">
        <v>546</v>
      </c>
    </row>
    <row r="4646" spans="1:15" ht="15" customHeight="1">
      <c r="A4646" s="15" t="str">
        <f t="shared" si="88"/>
        <v>N</v>
      </c>
      <c r="B4646" s="35"/>
      <c r="C4646" s="38" t="s">
        <v>1386</v>
      </c>
      <c r="D4646" s="38" t="s">
        <v>8942</v>
      </c>
      <c r="E4646" s="38"/>
      <c r="F4646" s="38" t="s">
        <v>8943</v>
      </c>
      <c r="G4646" s="35"/>
      <c r="H4646" s="38"/>
      <c r="I4646" s="44">
        <v>2.87</v>
      </c>
      <c r="J4646" s="16" t="s">
        <v>130</v>
      </c>
      <c r="N4646" s="136" t="s">
        <v>292</v>
      </c>
      <c r="O4646" s="137">
        <v>547</v>
      </c>
    </row>
    <row r="4647" spans="1:15" ht="15" customHeight="1">
      <c r="A4647" s="15" t="str">
        <f t="shared" si="88"/>
        <v>N</v>
      </c>
      <c r="B4647" s="35"/>
      <c r="C4647" s="38" t="s">
        <v>1386</v>
      </c>
      <c r="D4647" s="38" t="s">
        <v>8944</v>
      </c>
      <c r="E4647" s="38"/>
      <c r="F4647" s="38" t="s">
        <v>8945</v>
      </c>
      <c r="G4647" s="35"/>
      <c r="H4647" s="38"/>
      <c r="I4647" s="44">
        <v>82.17</v>
      </c>
      <c r="J4647" s="16" t="s">
        <v>130</v>
      </c>
      <c r="N4647" s="136" t="s">
        <v>293</v>
      </c>
      <c r="O4647" s="137">
        <v>548</v>
      </c>
    </row>
    <row r="4648" spans="1:15" ht="15" customHeight="1">
      <c r="A4648" s="15" t="str">
        <f t="shared" si="88"/>
        <v>N</v>
      </c>
      <c r="B4648" s="35"/>
      <c r="C4648" s="38" t="s">
        <v>1386</v>
      </c>
      <c r="D4648" s="38" t="s">
        <v>8946</v>
      </c>
      <c r="E4648" s="38"/>
      <c r="F4648" s="38" t="s">
        <v>8947</v>
      </c>
      <c r="G4648" s="35"/>
      <c r="H4648" s="38"/>
      <c r="I4648" s="44">
        <v>6.76</v>
      </c>
      <c r="J4648" s="16" t="s">
        <v>130</v>
      </c>
      <c r="N4648" s="136" t="s">
        <v>294</v>
      </c>
      <c r="O4648" s="137">
        <v>549</v>
      </c>
    </row>
    <row r="4649" spans="1:15" ht="15" customHeight="1">
      <c r="A4649" s="15" t="str">
        <f t="shared" si="88"/>
        <v>N</v>
      </c>
      <c r="B4649" s="35"/>
      <c r="C4649" s="38" t="s">
        <v>1386</v>
      </c>
      <c r="D4649" s="38" t="s">
        <v>8948</v>
      </c>
      <c r="E4649" s="38"/>
      <c r="F4649" s="38" t="s">
        <v>8949</v>
      </c>
      <c r="G4649" s="35"/>
      <c r="H4649" s="38"/>
      <c r="I4649" s="44">
        <v>0.47</v>
      </c>
      <c r="J4649" s="16" t="s">
        <v>130</v>
      </c>
      <c r="N4649" s="136" t="s">
        <v>295</v>
      </c>
      <c r="O4649" s="137">
        <v>553</v>
      </c>
    </row>
    <row r="4650" spans="1:15" ht="15" customHeight="1">
      <c r="A4650" s="15" t="str">
        <f t="shared" si="88"/>
        <v>N</v>
      </c>
      <c r="B4650" s="35"/>
      <c r="C4650" s="38" t="s">
        <v>1386</v>
      </c>
      <c r="D4650" s="38" t="s">
        <v>11246</v>
      </c>
      <c r="E4650" s="38"/>
      <c r="F4650" s="38" t="s">
        <v>11247</v>
      </c>
      <c r="G4650" s="35"/>
      <c r="H4650" s="38"/>
      <c r="I4650" s="44">
        <v>3.18</v>
      </c>
      <c r="J4650" s="16" t="s">
        <v>130</v>
      </c>
      <c r="N4650" s="136" t="s">
        <v>296</v>
      </c>
      <c r="O4650" s="137">
        <v>554</v>
      </c>
    </row>
    <row r="4651" spans="1:15" ht="15" customHeight="1">
      <c r="A4651" s="15" t="str">
        <f t="shared" si="88"/>
        <v>N</v>
      </c>
      <c r="B4651" s="35"/>
      <c r="C4651" s="38" t="s">
        <v>1386</v>
      </c>
      <c r="D4651" s="38" t="s">
        <v>11248</v>
      </c>
      <c r="E4651" s="38"/>
      <c r="F4651" s="38" t="s">
        <v>11249</v>
      </c>
      <c r="G4651" s="35"/>
      <c r="H4651" s="38"/>
      <c r="I4651" s="44">
        <v>13.6</v>
      </c>
      <c r="J4651" s="16" t="s">
        <v>130</v>
      </c>
      <c r="N4651" s="136" t="s">
        <v>297</v>
      </c>
      <c r="O4651" s="137">
        <v>555</v>
      </c>
    </row>
    <row r="4652" spans="1:15" ht="15" customHeight="1">
      <c r="A4652" s="15" t="str">
        <f t="shared" si="88"/>
        <v>N</v>
      </c>
      <c r="B4652" s="35"/>
      <c r="C4652" s="38" t="s">
        <v>1386</v>
      </c>
      <c r="D4652" s="38" t="s">
        <v>8950</v>
      </c>
      <c r="E4652" s="38"/>
      <c r="F4652" s="38" t="s">
        <v>8951</v>
      </c>
      <c r="G4652" s="35"/>
      <c r="H4652" s="38"/>
      <c r="I4652" s="44">
        <v>50.95</v>
      </c>
      <c r="J4652" s="16" t="s">
        <v>130</v>
      </c>
      <c r="N4652" s="136" t="s">
        <v>298</v>
      </c>
      <c r="O4652" s="137">
        <v>556</v>
      </c>
    </row>
    <row r="4653" spans="1:15" ht="15" customHeight="1">
      <c r="A4653" s="15" t="str">
        <f t="shared" si="88"/>
        <v>N</v>
      </c>
      <c r="B4653" s="35"/>
      <c r="C4653" s="38" t="s">
        <v>1386</v>
      </c>
      <c r="D4653" s="38" t="s">
        <v>8952</v>
      </c>
      <c r="E4653" s="38"/>
      <c r="F4653" s="38" t="s">
        <v>8953</v>
      </c>
      <c r="G4653" s="35"/>
      <c r="H4653" s="38"/>
      <c r="I4653" s="44">
        <v>8.19</v>
      </c>
      <c r="J4653" s="16" t="s">
        <v>130</v>
      </c>
      <c r="N4653" s="141" t="s">
        <v>299</v>
      </c>
      <c r="O4653" s="137">
        <v>557</v>
      </c>
    </row>
    <row r="4654" spans="1:15" ht="15" customHeight="1">
      <c r="A4654" s="15" t="str">
        <f t="shared" si="88"/>
        <v>N</v>
      </c>
      <c r="B4654" s="35"/>
      <c r="C4654" s="38" t="s">
        <v>1386</v>
      </c>
      <c r="D4654" s="38" t="s">
        <v>8954</v>
      </c>
      <c r="E4654" s="38"/>
      <c r="F4654" s="38" t="s">
        <v>8955</v>
      </c>
      <c r="G4654" s="35"/>
      <c r="H4654" s="38"/>
      <c r="I4654" s="44">
        <v>12.38</v>
      </c>
      <c r="J4654" s="16" t="s">
        <v>130</v>
      </c>
      <c r="N4654" s="141" t="s">
        <v>300</v>
      </c>
      <c r="O4654" s="137">
        <v>558</v>
      </c>
    </row>
    <row r="4655" spans="1:15" ht="15" customHeight="1">
      <c r="A4655" s="15" t="str">
        <f t="shared" si="88"/>
        <v>N</v>
      </c>
      <c r="B4655" s="35"/>
      <c r="C4655" s="38" t="s">
        <v>1386</v>
      </c>
      <c r="D4655" s="38" t="s">
        <v>8956</v>
      </c>
      <c r="E4655" s="38"/>
      <c r="F4655" s="38" t="s">
        <v>8957</v>
      </c>
      <c r="G4655" s="35"/>
      <c r="H4655" s="38"/>
      <c r="I4655" s="44">
        <v>9.93</v>
      </c>
      <c r="J4655" s="16" t="s">
        <v>130</v>
      </c>
      <c r="N4655" s="136" t="s">
        <v>301</v>
      </c>
      <c r="O4655" s="137">
        <v>559</v>
      </c>
    </row>
    <row r="4656" spans="1:15" ht="15" customHeight="1">
      <c r="A4656" s="15" t="str">
        <f t="shared" si="88"/>
        <v>N</v>
      </c>
      <c r="B4656" s="35"/>
      <c r="C4656" s="38" t="s">
        <v>1386</v>
      </c>
      <c r="D4656" s="38" t="s">
        <v>8958</v>
      </c>
      <c r="E4656" s="38"/>
      <c r="F4656" s="38" t="s">
        <v>8959</v>
      </c>
      <c r="G4656" s="35"/>
      <c r="H4656" s="38"/>
      <c r="I4656" s="44">
        <v>10.4</v>
      </c>
      <c r="J4656" s="16" t="s">
        <v>130</v>
      </c>
      <c r="N4656" s="136" t="s">
        <v>302</v>
      </c>
      <c r="O4656" s="137">
        <v>560</v>
      </c>
    </row>
    <row r="4657" spans="1:15" ht="15" customHeight="1">
      <c r="A4657" s="15" t="str">
        <f t="shared" si="88"/>
        <v>N</v>
      </c>
      <c r="B4657" s="35"/>
      <c r="C4657" s="38" t="s">
        <v>1386</v>
      </c>
      <c r="D4657" s="38" t="s">
        <v>11250</v>
      </c>
      <c r="E4657" s="38"/>
      <c r="F4657" s="38" t="s">
        <v>8961</v>
      </c>
      <c r="G4657" s="35"/>
      <c r="H4657" s="38"/>
      <c r="I4657" s="44">
        <v>2.34</v>
      </c>
      <c r="J4657" s="16" t="s">
        <v>130</v>
      </c>
      <c r="N4657" s="136" t="s">
        <v>303</v>
      </c>
      <c r="O4657" s="137">
        <v>561</v>
      </c>
    </row>
    <row r="4658" spans="1:15" ht="15" customHeight="1">
      <c r="A4658" s="15" t="str">
        <f t="shared" si="88"/>
        <v>N</v>
      </c>
      <c r="B4658" s="35"/>
      <c r="C4658" s="38" t="s">
        <v>1386</v>
      </c>
      <c r="D4658" s="38" t="s">
        <v>8960</v>
      </c>
      <c r="E4658" s="38"/>
      <c r="F4658" s="38" t="s">
        <v>11251</v>
      </c>
      <c r="G4658" s="35"/>
      <c r="H4658" s="38"/>
      <c r="I4658" s="44">
        <v>7.95</v>
      </c>
      <c r="J4658" s="16" t="s">
        <v>130</v>
      </c>
      <c r="N4658" s="136" t="s">
        <v>304</v>
      </c>
      <c r="O4658" s="137">
        <v>562</v>
      </c>
    </row>
    <row r="4659" spans="1:15" ht="15" customHeight="1">
      <c r="A4659" s="15" t="str">
        <f t="shared" si="88"/>
        <v>N</v>
      </c>
      <c r="B4659" s="35"/>
      <c r="C4659" s="38" t="s">
        <v>1386</v>
      </c>
      <c r="D4659" s="38" t="s">
        <v>8962</v>
      </c>
      <c r="E4659" s="38"/>
      <c r="F4659" s="38" t="s">
        <v>8963</v>
      </c>
      <c r="G4659" s="35"/>
      <c r="H4659" s="38"/>
      <c r="I4659" s="44">
        <v>15.77</v>
      </c>
      <c r="J4659" s="16" t="s">
        <v>130</v>
      </c>
      <c r="N4659" s="140" t="s">
        <v>305</v>
      </c>
      <c r="O4659" s="137">
        <v>563</v>
      </c>
    </row>
    <row r="4660" spans="1:15" ht="15" customHeight="1">
      <c r="A4660" s="15" t="str">
        <f t="shared" si="88"/>
        <v>N</v>
      </c>
      <c r="B4660" s="35"/>
      <c r="C4660" s="38" t="s">
        <v>1386</v>
      </c>
      <c r="D4660" s="38" t="s">
        <v>8964</v>
      </c>
      <c r="E4660" s="38"/>
      <c r="F4660" s="38" t="s">
        <v>8965</v>
      </c>
      <c r="G4660" s="35"/>
      <c r="H4660" s="38"/>
      <c r="I4660" s="44">
        <v>17</v>
      </c>
      <c r="J4660" s="16" t="s">
        <v>130</v>
      </c>
      <c r="N4660" s="140" t="s">
        <v>306</v>
      </c>
      <c r="O4660" s="137">
        <v>564</v>
      </c>
    </row>
    <row r="4661" spans="1:15" ht="15" customHeight="1">
      <c r="A4661" s="15" t="str">
        <f t="shared" si="88"/>
        <v>N</v>
      </c>
      <c r="B4661" s="35"/>
      <c r="C4661" s="38" t="s">
        <v>1386</v>
      </c>
      <c r="D4661" s="38" t="s">
        <v>8966</v>
      </c>
      <c r="E4661" s="38"/>
      <c r="F4661" s="38" t="s">
        <v>8967</v>
      </c>
      <c r="G4661" s="35"/>
      <c r="H4661" s="38"/>
      <c r="I4661" s="44">
        <v>7.7</v>
      </c>
      <c r="J4661" s="16" t="s">
        <v>130</v>
      </c>
      <c r="N4661" s="140" t="s">
        <v>307</v>
      </c>
      <c r="O4661" s="137">
        <v>565</v>
      </c>
    </row>
    <row r="4662" spans="1:15" ht="15" customHeight="1">
      <c r="A4662" s="15" t="str">
        <f t="shared" si="88"/>
        <v>N</v>
      </c>
      <c r="B4662" s="35"/>
      <c r="C4662" s="38" t="s">
        <v>1386</v>
      </c>
      <c r="D4662" s="38" t="s">
        <v>11252</v>
      </c>
      <c r="E4662" s="38"/>
      <c r="F4662" s="38" t="s">
        <v>11253</v>
      </c>
      <c r="G4662" s="35"/>
      <c r="H4662" s="38"/>
      <c r="I4662" s="44">
        <v>3.72</v>
      </c>
      <c r="J4662" s="16" t="s">
        <v>130</v>
      </c>
      <c r="N4662" s="140" t="s">
        <v>308</v>
      </c>
      <c r="O4662" s="137">
        <v>566</v>
      </c>
    </row>
    <row r="4663" spans="1:15" ht="15" customHeight="1">
      <c r="A4663" s="15" t="str">
        <f t="shared" si="88"/>
        <v>N</v>
      </c>
      <c r="B4663" s="35"/>
      <c r="C4663" s="38" t="s">
        <v>1386</v>
      </c>
      <c r="D4663" s="38" t="s">
        <v>11254</v>
      </c>
      <c r="E4663" s="38"/>
      <c r="F4663" s="38" t="s">
        <v>11255</v>
      </c>
      <c r="G4663" s="35"/>
      <c r="H4663" s="35"/>
      <c r="I4663" s="44">
        <v>142.86000000000001</v>
      </c>
      <c r="J4663" s="16" t="s">
        <v>130</v>
      </c>
      <c r="N4663" s="136" t="s">
        <v>309</v>
      </c>
      <c r="O4663" s="137">
        <v>567</v>
      </c>
    </row>
    <row r="4664" spans="1:15" ht="15" customHeight="1">
      <c r="A4664" s="15" t="str">
        <f t="shared" si="88"/>
        <v>N</v>
      </c>
      <c r="B4664" s="35"/>
      <c r="C4664" s="38" t="s">
        <v>1386</v>
      </c>
      <c r="D4664" s="38" t="s">
        <v>11256</v>
      </c>
      <c r="E4664" s="38"/>
      <c r="F4664" s="38" t="s">
        <v>11257</v>
      </c>
      <c r="G4664" s="35"/>
      <c r="H4664" s="35"/>
      <c r="I4664" s="44">
        <v>52.76</v>
      </c>
      <c r="J4664" s="16" t="s">
        <v>130</v>
      </c>
      <c r="N4664" s="136" t="s">
        <v>309</v>
      </c>
      <c r="O4664" s="137">
        <v>567</v>
      </c>
    </row>
    <row r="4665" spans="1:15" ht="15" customHeight="1">
      <c r="A4665" s="15" t="str">
        <f t="shared" ref="A4665:A4675" si="89">IFERROR((VLOOKUP(J4665,N:O,2,0)),0)</f>
        <v>N</v>
      </c>
      <c r="B4665" s="35"/>
      <c r="C4665" s="38" t="s">
        <v>1386</v>
      </c>
      <c r="D4665" s="38" t="s">
        <v>11258</v>
      </c>
      <c r="E4665" s="38"/>
      <c r="F4665" s="38" t="s">
        <v>11259</v>
      </c>
      <c r="G4665" s="35"/>
      <c r="H4665" s="35"/>
      <c r="I4665" s="44">
        <v>9.19</v>
      </c>
      <c r="J4665" s="16" t="s">
        <v>130</v>
      </c>
      <c r="N4665" s="136" t="s">
        <v>309</v>
      </c>
      <c r="O4665" s="137">
        <v>567</v>
      </c>
    </row>
    <row r="4666" spans="1:15" ht="15" customHeight="1">
      <c r="A4666" s="15" t="str">
        <f t="shared" si="89"/>
        <v>N</v>
      </c>
      <c r="B4666" s="35"/>
      <c r="C4666" s="38" t="s">
        <v>1386</v>
      </c>
      <c r="D4666" s="38" t="s">
        <v>11260</v>
      </c>
      <c r="E4666" s="38"/>
      <c r="F4666" s="38" t="s">
        <v>11261</v>
      </c>
      <c r="G4666" s="35"/>
      <c r="H4666" s="35"/>
      <c r="I4666" s="44">
        <v>5.04</v>
      </c>
      <c r="J4666" s="16" t="s">
        <v>130</v>
      </c>
      <c r="N4666" s="136" t="s">
        <v>309</v>
      </c>
      <c r="O4666" s="137">
        <v>567</v>
      </c>
    </row>
    <row r="4667" spans="1:15" ht="15" customHeight="1">
      <c r="A4667" s="15" t="str">
        <f t="shared" si="89"/>
        <v>N</v>
      </c>
      <c r="B4667" s="35"/>
      <c r="C4667" s="38" t="s">
        <v>1386</v>
      </c>
      <c r="D4667" s="38" t="s">
        <v>11262</v>
      </c>
      <c r="E4667" s="38"/>
      <c r="F4667" s="38" t="s">
        <v>11263</v>
      </c>
      <c r="G4667" s="35"/>
      <c r="H4667" s="35"/>
      <c r="I4667" s="44">
        <v>108.5</v>
      </c>
      <c r="J4667" s="16" t="s">
        <v>130</v>
      </c>
      <c r="N4667" s="136" t="s">
        <v>309</v>
      </c>
      <c r="O4667" s="137">
        <v>567</v>
      </c>
    </row>
    <row r="4668" spans="1:15" ht="15" customHeight="1">
      <c r="A4668" s="15" t="str">
        <f t="shared" si="89"/>
        <v>N</v>
      </c>
      <c r="B4668" s="35"/>
      <c r="C4668" s="38" t="s">
        <v>1386</v>
      </c>
      <c r="D4668" s="38" t="s">
        <v>11264</v>
      </c>
      <c r="E4668" s="38"/>
      <c r="F4668" s="38" t="s">
        <v>11265</v>
      </c>
      <c r="G4668" s="35"/>
      <c r="H4668" s="35"/>
      <c r="I4668" s="44">
        <v>0.46</v>
      </c>
      <c r="J4668" s="16" t="s">
        <v>130</v>
      </c>
      <c r="N4668" s="136" t="s">
        <v>309</v>
      </c>
      <c r="O4668" s="137">
        <v>567</v>
      </c>
    </row>
    <row r="4669" spans="1:15" ht="15" customHeight="1">
      <c r="A4669" s="15" t="str">
        <f t="shared" si="89"/>
        <v>N</v>
      </c>
      <c r="B4669" s="35"/>
      <c r="C4669" s="38" t="s">
        <v>1386</v>
      </c>
      <c r="D4669" s="38" t="s">
        <v>11266</v>
      </c>
      <c r="E4669" s="38"/>
      <c r="F4669" s="38" t="s">
        <v>11267</v>
      </c>
      <c r="G4669" s="35"/>
      <c r="H4669" s="35"/>
      <c r="I4669" s="44">
        <v>-2.2400000000000002</v>
      </c>
      <c r="J4669" s="16" t="s">
        <v>130</v>
      </c>
      <c r="N4669" s="136" t="s">
        <v>309</v>
      </c>
      <c r="O4669" s="137">
        <v>567</v>
      </c>
    </row>
    <row r="4670" spans="1:15" ht="15" customHeight="1">
      <c r="A4670" s="15" t="str">
        <f t="shared" si="89"/>
        <v>N</v>
      </c>
      <c r="B4670" s="35"/>
      <c r="C4670" s="38" t="s">
        <v>1386</v>
      </c>
      <c r="D4670" s="38" t="s">
        <v>11268</v>
      </c>
      <c r="E4670" s="38"/>
      <c r="F4670" s="38" t="s">
        <v>11269</v>
      </c>
      <c r="G4670" s="35"/>
      <c r="H4670" s="35"/>
      <c r="I4670" s="44">
        <v>2.21</v>
      </c>
      <c r="J4670" s="16" t="s">
        <v>130</v>
      </c>
      <c r="N4670" s="136" t="s">
        <v>309</v>
      </c>
      <c r="O4670" s="137">
        <v>567</v>
      </c>
    </row>
    <row r="4671" spans="1:15" ht="15" customHeight="1">
      <c r="A4671" s="15" t="str">
        <f t="shared" si="89"/>
        <v>N</v>
      </c>
      <c r="B4671" s="35"/>
      <c r="C4671" s="38" t="s">
        <v>1386</v>
      </c>
      <c r="D4671" s="38" t="s">
        <v>11270</v>
      </c>
      <c r="E4671" s="38"/>
      <c r="F4671" s="38" t="s">
        <v>11271</v>
      </c>
      <c r="G4671" s="35"/>
      <c r="H4671" s="35"/>
      <c r="I4671" s="44">
        <v>10.76</v>
      </c>
      <c r="J4671" s="16" t="s">
        <v>130</v>
      </c>
      <c r="N4671" s="136" t="s">
        <v>309</v>
      </c>
      <c r="O4671" s="137">
        <v>567</v>
      </c>
    </row>
    <row r="4672" spans="1:15" ht="15" customHeight="1">
      <c r="A4672" s="15" t="str">
        <f t="shared" si="89"/>
        <v>N</v>
      </c>
      <c r="B4672" s="35"/>
      <c r="C4672" s="38" t="s">
        <v>1386</v>
      </c>
      <c r="D4672" s="38" t="s">
        <v>11272</v>
      </c>
      <c r="E4672" s="38"/>
      <c r="F4672" s="38" t="s">
        <v>11273</v>
      </c>
      <c r="G4672" s="35"/>
      <c r="H4672" s="35"/>
      <c r="I4672" s="44">
        <v>4.2</v>
      </c>
      <c r="J4672" s="16" t="s">
        <v>130</v>
      </c>
      <c r="N4672" s="136" t="s">
        <v>309</v>
      </c>
      <c r="O4672" s="137">
        <v>567</v>
      </c>
    </row>
    <row r="4673" spans="1:15" ht="15" customHeight="1">
      <c r="A4673" s="15" t="str">
        <f t="shared" si="89"/>
        <v>N</v>
      </c>
      <c r="B4673" s="35"/>
      <c r="C4673" s="38" t="s">
        <v>1386</v>
      </c>
      <c r="D4673" s="38" t="s">
        <v>11274</v>
      </c>
      <c r="E4673" s="38"/>
      <c r="F4673" s="38" t="s">
        <v>11275</v>
      </c>
      <c r="G4673" s="35"/>
      <c r="H4673" s="35"/>
      <c r="I4673" s="44">
        <v>0.27</v>
      </c>
      <c r="J4673" s="16" t="s">
        <v>130</v>
      </c>
      <c r="N4673" s="136" t="s">
        <v>309</v>
      </c>
      <c r="O4673" s="137">
        <v>567</v>
      </c>
    </row>
    <row r="4674" spans="1:15" ht="15" customHeight="1">
      <c r="A4674" s="15" t="str">
        <f t="shared" si="89"/>
        <v>N</v>
      </c>
      <c r="B4674" s="35"/>
      <c r="C4674" s="38" t="s">
        <v>1386</v>
      </c>
      <c r="D4674" s="38" t="s">
        <v>11276</v>
      </c>
      <c r="E4674" s="38"/>
      <c r="F4674" s="38" t="s">
        <v>11277</v>
      </c>
      <c r="G4674" s="35"/>
      <c r="H4674" s="35"/>
      <c r="I4674" s="44">
        <v>1.04</v>
      </c>
      <c r="J4674" s="16" t="s">
        <v>130</v>
      </c>
      <c r="N4674" s="136" t="s">
        <v>309</v>
      </c>
      <c r="O4674" s="137">
        <v>567</v>
      </c>
    </row>
    <row r="4675" spans="1:15" ht="15" customHeight="1">
      <c r="A4675" s="15" t="str">
        <f t="shared" si="89"/>
        <v>N</v>
      </c>
      <c r="B4675" s="35"/>
      <c r="C4675" s="35"/>
      <c r="D4675" s="35"/>
      <c r="E4675" s="35"/>
      <c r="F4675" s="35"/>
      <c r="G4675" s="35"/>
      <c r="H4675" s="35"/>
      <c r="I4675" s="35"/>
      <c r="J4675" s="16" t="s">
        <v>130</v>
      </c>
      <c r="N4675" s="136" t="s">
        <v>309</v>
      </c>
      <c r="O4675" s="137">
        <v>567</v>
      </c>
    </row>
    <row r="4676" spans="1:15" ht="15" customHeight="1">
      <c r="A4676" s="15">
        <v>315</v>
      </c>
      <c r="B4676" s="38" t="s">
        <v>8968</v>
      </c>
      <c r="C4676" s="35"/>
      <c r="D4676" s="38" t="s">
        <v>8969</v>
      </c>
      <c r="E4676" s="38"/>
      <c r="F4676" s="35"/>
      <c r="G4676" s="35"/>
      <c r="H4676" s="35"/>
      <c r="I4676" s="50">
        <f>+I4677</f>
        <v>-0.12</v>
      </c>
      <c r="J4676" s="16" t="s">
        <v>130</v>
      </c>
      <c r="N4676" s="140" t="s">
        <v>310</v>
      </c>
      <c r="O4676" s="137">
        <v>568</v>
      </c>
    </row>
    <row r="4677" spans="1:15" ht="15" customHeight="1">
      <c r="A4677" s="15" t="str">
        <f>IFERROR((VLOOKUP(J4677,N:O,2,0)),0)</f>
        <v>N</v>
      </c>
      <c r="B4677" s="35"/>
      <c r="C4677" s="38" t="s">
        <v>1386</v>
      </c>
      <c r="D4677" s="38" t="s">
        <v>8134</v>
      </c>
      <c r="E4677" s="38"/>
      <c r="F4677" s="38" t="s">
        <v>8135</v>
      </c>
      <c r="G4677" s="38"/>
      <c r="H4677" s="38"/>
      <c r="I4677" s="44">
        <v>-0.12</v>
      </c>
      <c r="J4677" s="16" t="s">
        <v>130</v>
      </c>
      <c r="N4677" s="136" t="s">
        <v>311</v>
      </c>
      <c r="O4677" s="137">
        <v>569</v>
      </c>
    </row>
    <row r="4678" spans="1:15" ht="15" customHeight="1">
      <c r="A4678" s="15" t="str">
        <f>IFERROR((VLOOKUP(J4678,N:O,2,0)),0)</f>
        <v>N</v>
      </c>
      <c r="B4678" s="35"/>
      <c r="C4678" s="35"/>
      <c r="D4678" s="35"/>
      <c r="E4678" s="35"/>
      <c r="F4678" s="35"/>
      <c r="G4678" s="35"/>
      <c r="H4678" s="35"/>
      <c r="I4678" s="35"/>
      <c r="J4678" s="16" t="s">
        <v>130</v>
      </c>
      <c r="N4678" s="136" t="s">
        <v>312</v>
      </c>
      <c r="O4678" s="137">
        <v>570</v>
      </c>
    </row>
    <row r="4679" spans="1:15" ht="15" customHeight="1">
      <c r="A4679" s="15">
        <v>315</v>
      </c>
      <c r="B4679" s="38" t="s">
        <v>8970</v>
      </c>
      <c r="C4679" s="35"/>
      <c r="D4679" s="38" t="s">
        <v>8971</v>
      </c>
      <c r="E4679" s="38"/>
      <c r="F4679" s="35"/>
      <c r="G4679" s="35"/>
      <c r="H4679" s="35"/>
      <c r="I4679" s="50">
        <f>+I4680</f>
        <v>6.91</v>
      </c>
      <c r="J4679" s="16" t="s">
        <v>130</v>
      </c>
      <c r="N4679" s="136" t="s">
        <v>313</v>
      </c>
      <c r="O4679" s="137">
        <v>571</v>
      </c>
    </row>
    <row r="4680" spans="1:15" ht="15" customHeight="1">
      <c r="A4680" s="15" t="str">
        <f>IFERROR((VLOOKUP(J4680,N:O,2,0)),0)</f>
        <v>N</v>
      </c>
      <c r="B4680" s="35"/>
      <c r="C4680" s="38" t="s">
        <v>1386</v>
      </c>
      <c r="D4680" s="38" t="s">
        <v>8972</v>
      </c>
      <c r="E4680" s="38"/>
      <c r="F4680" s="38" t="s">
        <v>8973</v>
      </c>
      <c r="G4680" s="38"/>
      <c r="H4680" s="38"/>
      <c r="I4680" s="44">
        <v>6.91</v>
      </c>
      <c r="J4680" s="16" t="s">
        <v>130</v>
      </c>
      <c r="N4680" s="136" t="s">
        <v>314</v>
      </c>
      <c r="O4680" s="137">
        <v>572</v>
      </c>
    </row>
    <row r="4681" spans="1:15" ht="15" customHeight="1">
      <c r="A4681" s="15" t="str">
        <f>IFERROR((VLOOKUP(J4681,N:O,2,0)),0)</f>
        <v>N</v>
      </c>
      <c r="B4681" s="35"/>
      <c r="C4681" s="35"/>
      <c r="D4681" s="35"/>
      <c r="E4681" s="35"/>
      <c r="F4681" s="35"/>
      <c r="G4681" s="35"/>
      <c r="H4681" s="35"/>
      <c r="I4681" s="35"/>
      <c r="J4681" s="16" t="s">
        <v>130</v>
      </c>
      <c r="N4681" s="136" t="s">
        <v>315</v>
      </c>
      <c r="O4681" s="137">
        <v>573</v>
      </c>
    </row>
    <row r="4682" spans="1:15" ht="15" customHeight="1">
      <c r="A4682" s="15">
        <v>315</v>
      </c>
      <c r="B4682" s="38" t="s">
        <v>8974</v>
      </c>
      <c r="C4682" s="35"/>
      <c r="D4682" s="38" t="s">
        <v>8975</v>
      </c>
      <c r="E4682" s="38"/>
      <c r="F4682" s="35"/>
      <c r="G4682" s="35"/>
      <c r="H4682" s="35"/>
      <c r="I4682" s="50">
        <f>SUM(I4683:I4930)</f>
        <v>9904.0199999999986</v>
      </c>
      <c r="J4682" s="16" t="s">
        <v>130</v>
      </c>
      <c r="N4682" s="136" t="s">
        <v>316</v>
      </c>
      <c r="O4682" s="137">
        <v>574</v>
      </c>
    </row>
    <row r="4683" spans="1:15" ht="15" customHeight="1">
      <c r="A4683" s="15" t="str">
        <f t="shared" ref="A4683:A4746" si="90">IFERROR((VLOOKUP(J4683,N:O,2,0)),0)</f>
        <v>N</v>
      </c>
      <c r="B4683" s="35"/>
      <c r="C4683" s="38" t="s">
        <v>1386</v>
      </c>
      <c r="D4683" s="38" t="s">
        <v>2121</v>
      </c>
      <c r="E4683" s="38"/>
      <c r="F4683" s="38" t="s">
        <v>2122</v>
      </c>
      <c r="G4683" s="38"/>
      <c r="H4683" s="38"/>
      <c r="I4683" s="44">
        <v>0.23</v>
      </c>
      <c r="J4683" s="16" t="s">
        <v>130</v>
      </c>
      <c r="N4683" s="136" t="s">
        <v>317</v>
      </c>
      <c r="O4683" s="137">
        <v>575</v>
      </c>
    </row>
    <row r="4684" spans="1:15" ht="15" customHeight="1">
      <c r="A4684" s="15" t="str">
        <f t="shared" si="90"/>
        <v>N</v>
      </c>
      <c r="B4684" s="35"/>
      <c r="C4684" s="38" t="s">
        <v>1386</v>
      </c>
      <c r="D4684" s="38" t="s">
        <v>8976</v>
      </c>
      <c r="E4684" s="38"/>
      <c r="F4684" s="38" t="s">
        <v>8977</v>
      </c>
      <c r="G4684" s="38"/>
      <c r="H4684" s="38"/>
      <c r="I4684" s="44">
        <v>11.04</v>
      </c>
      <c r="J4684" s="16" t="s">
        <v>130</v>
      </c>
      <c r="N4684" s="136" t="s">
        <v>318</v>
      </c>
      <c r="O4684" s="137">
        <v>576</v>
      </c>
    </row>
    <row r="4685" spans="1:15" ht="15" customHeight="1">
      <c r="A4685" s="15" t="str">
        <f t="shared" si="90"/>
        <v>N</v>
      </c>
      <c r="B4685" s="35"/>
      <c r="C4685" s="38" t="s">
        <v>1386</v>
      </c>
      <c r="D4685" s="38" t="s">
        <v>8978</v>
      </c>
      <c r="E4685" s="38"/>
      <c r="F4685" s="38" t="s">
        <v>8979</v>
      </c>
      <c r="G4685" s="38"/>
      <c r="H4685" s="38"/>
      <c r="I4685" s="44">
        <v>0.83</v>
      </c>
      <c r="J4685" s="16" t="s">
        <v>130</v>
      </c>
      <c r="N4685" s="136" t="s">
        <v>319</v>
      </c>
      <c r="O4685" s="137">
        <v>577</v>
      </c>
    </row>
    <row r="4686" spans="1:15" ht="15" customHeight="1">
      <c r="A4686" s="15" t="str">
        <f t="shared" si="90"/>
        <v>N</v>
      </c>
      <c r="B4686" s="35"/>
      <c r="C4686" s="38" t="s">
        <v>1386</v>
      </c>
      <c r="D4686" s="38" t="s">
        <v>8980</v>
      </c>
      <c r="E4686" s="38"/>
      <c r="F4686" s="38" t="s">
        <v>8981</v>
      </c>
      <c r="G4686" s="38"/>
      <c r="H4686" s="38"/>
      <c r="I4686" s="44">
        <v>6.6</v>
      </c>
      <c r="J4686" s="16" t="s">
        <v>130</v>
      </c>
      <c r="N4686" s="136" t="s">
        <v>320</v>
      </c>
      <c r="O4686" s="137">
        <v>578</v>
      </c>
    </row>
    <row r="4687" spans="1:15" ht="15" customHeight="1">
      <c r="A4687" s="15" t="str">
        <f t="shared" si="90"/>
        <v>N</v>
      </c>
      <c r="B4687" s="35"/>
      <c r="C4687" s="38" t="s">
        <v>1386</v>
      </c>
      <c r="D4687" s="38" t="s">
        <v>8982</v>
      </c>
      <c r="E4687" s="38"/>
      <c r="F4687" s="38" t="s">
        <v>8983</v>
      </c>
      <c r="G4687" s="38"/>
      <c r="H4687" s="38"/>
      <c r="I4687" s="44">
        <v>5.87</v>
      </c>
      <c r="J4687" s="16" t="s">
        <v>130</v>
      </c>
      <c r="N4687" s="136" t="s">
        <v>321</v>
      </c>
      <c r="O4687" s="137">
        <v>579</v>
      </c>
    </row>
    <row r="4688" spans="1:15" ht="15" customHeight="1">
      <c r="A4688" s="15" t="str">
        <f t="shared" si="90"/>
        <v>N</v>
      </c>
      <c r="B4688" s="35"/>
      <c r="C4688" s="38" t="s">
        <v>1386</v>
      </c>
      <c r="D4688" s="38" t="s">
        <v>8984</v>
      </c>
      <c r="E4688" s="38"/>
      <c r="F4688" s="38" t="s">
        <v>8985</v>
      </c>
      <c r="G4688" s="38"/>
      <c r="H4688" s="38"/>
      <c r="I4688" s="44">
        <v>16.059999999999999</v>
      </c>
      <c r="J4688" s="16" t="s">
        <v>130</v>
      </c>
      <c r="N4688" s="136" t="s">
        <v>322</v>
      </c>
      <c r="O4688" s="137">
        <v>580</v>
      </c>
    </row>
    <row r="4689" spans="1:15" ht="15" customHeight="1">
      <c r="A4689" s="15" t="str">
        <f t="shared" si="90"/>
        <v>N</v>
      </c>
      <c r="B4689" s="35"/>
      <c r="C4689" s="38" t="s">
        <v>1386</v>
      </c>
      <c r="D4689" s="38" t="s">
        <v>11278</v>
      </c>
      <c r="E4689" s="38"/>
      <c r="F4689" s="38" t="s">
        <v>11279</v>
      </c>
      <c r="G4689" s="38"/>
      <c r="H4689" s="38"/>
      <c r="I4689" s="44">
        <v>12.58</v>
      </c>
      <c r="J4689" s="16" t="s">
        <v>130</v>
      </c>
      <c r="N4689" s="136" t="s">
        <v>323</v>
      </c>
      <c r="O4689" s="137">
        <v>581</v>
      </c>
    </row>
    <row r="4690" spans="1:15" ht="15" customHeight="1">
      <c r="A4690" s="15" t="str">
        <f t="shared" si="90"/>
        <v>N</v>
      </c>
      <c r="B4690" s="35"/>
      <c r="C4690" s="38" t="s">
        <v>1386</v>
      </c>
      <c r="D4690" s="38" t="s">
        <v>11280</v>
      </c>
      <c r="E4690" s="38"/>
      <c r="F4690" s="38" t="s">
        <v>11281</v>
      </c>
      <c r="G4690" s="38"/>
      <c r="H4690" s="38"/>
      <c r="I4690" s="44">
        <v>8.8699999999999992</v>
      </c>
      <c r="J4690" s="16" t="s">
        <v>130</v>
      </c>
      <c r="N4690" s="141" t="s">
        <v>324</v>
      </c>
      <c r="O4690" s="142">
        <v>582</v>
      </c>
    </row>
    <row r="4691" spans="1:15" ht="15" customHeight="1">
      <c r="A4691" s="15" t="str">
        <f t="shared" si="90"/>
        <v>N</v>
      </c>
      <c r="B4691" s="35"/>
      <c r="C4691" s="38" t="s">
        <v>1386</v>
      </c>
      <c r="D4691" s="38" t="s">
        <v>11282</v>
      </c>
      <c r="E4691" s="38"/>
      <c r="F4691" s="38" t="s">
        <v>11283</v>
      </c>
      <c r="G4691" s="38"/>
      <c r="H4691" s="38"/>
      <c r="I4691" s="44">
        <v>210.75</v>
      </c>
      <c r="J4691" s="16" t="s">
        <v>130</v>
      </c>
      <c r="N4691" s="136" t="s">
        <v>325</v>
      </c>
      <c r="O4691" s="137">
        <v>583</v>
      </c>
    </row>
    <row r="4692" spans="1:15" ht="15" customHeight="1">
      <c r="A4692" s="15" t="str">
        <f t="shared" si="90"/>
        <v>N</v>
      </c>
      <c r="B4692" s="35"/>
      <c r="C4692" s="38" t="s">
        <v>1386</v>
      </c>
      <c r="D4692" s="38" t="s">
        <v>8986</v>
      </c>
      <c r="E4692" s="38"/>
      <c r="F4692" s="38" t="s">
        <v>8987</v>
      </c>
      <c r="G4692" s="38"/>
      <c r="H4692" s="38"/>
      <c r="I4692" s="44">
        <v>-0.18</v>
      </c>
      <c r="J4692" s="16" t="s">
        <v>130</v>
      </c>
      <c r="N4692" s="136" t="s">
        <v>326</v>
      </c>
      <c r="O4692" s="137">
        <v>584</v>
      </c>
    </row>
    <row r="4693" spans="1:15" ht="15" customHeight="1">
      <c r="A4693" s="15" t="str">
        <f t="shared" si="90"/>
        <v>N</v>
      </c>
      <c r="B4693" s="35"/>
      <c r="C4693" s="38" t="s">
        <v>1386</v>
      </c>
      <c r="D4693" s="38" t="s">
        <v>8988</v>
      </c>
      <c r="E4693" s="38"/>
      <c r="F4693" s="38" t="s">
        <v>8989</v>
      </c>
      <c r="G4693" s="38"/>
      <c r="H4693" s="38"/>
      <c r="I4693" s="44">
        <v>63.64</v>
      </c>
      <c r="J4693" s="16" t="s">
        <v>130</v>
      </c>
      <c r="N4693" s="136" t="s">
        <v>327</v>
      </c>
      <c r="O4693" s="137">
        <v>585</v>
      </c>
    </row>
    <row r="4694" spans="1:15" ht="15" customHeight="1">
      <c r="A4694" s="15" t="str">
        <f t="shared" si="90"/>
        <v>N</v>
      </c>
      <c r="B4694" s="35"/>
      <c r="C4694" s="38" t="s">
        <v>1386</v>
      </c>
      <c r="D4694" s="38" t="s">
        <v>8990</v>
      </c>
      <c r="E4694" s="38"/>
      <c r="F4694" s="38" t="s">
        <v>8991</v>
      </c>
      <c r="G4694" s="38"/>
      <c r="H4694" s="38"/>
      <c r="I4694" s="44">
        <v>4.55</v>
      </c>
      <c r="J4694" s="16" t="s">
        <v>130</v>
      </c>
      <c r="N4694" s="136" t="s">
        <v>328</v>
      </c>
      <c r="O4694" s="137">
        <v>586</v>
      </c>
    </row>
    <row r="4695" spans="1:15" ht="15" customHeight="1">
      <c r="A4695" s="15" t="str">
        <f t="shared" si="90"/>
        <v>N</v>
      </c>
      <c r="B4695" s="35"/>
      <c r="C4695" s="38" t="s">
        <v>1386</v>
      </c>
      <c r="D4695" s="38" t="s">
        <v>11284</v>
      </c>
      <c r="E4695" s="38"/>
      <c r="F4695" s="38" t="s">
        <v>11285</v>
      </c>
      <c r="G4695" s="38"/>
      <c r="H4695" s="38"/>
      <c r="I4695" s="44">
        <v>3.36</v>
      </c>
      <c r="J4695" s="16" t="s">
        <v>130</v>
      </c>
      <c r="N4695" s="136" t="s">
        <v>329</v>
      </c>
      <c r="O4695" s="137">
        <v>587</v>
      </c>
    </row>
    <row r="4696" spans="1:15" ht="15" customHeight="1">
      <c r="A4696" s="15" t="str">
        <f t="shared" si="90"/>
        <v>N</v>
      </c>
      <c r="B4696" s="35"/>
      <c r="C4696" s="38" t="s">
        <v>1386</v>
      </c>
      <c r="D4696" s="38" t="s">
        <v>8992</v>
      </c>
      <c r="E4696" s="38"/>
      <c r="F4696" s="38" t="s">
        <v>8993</v>
      </c>
      <c r="G4696" s="38"/>
      <c r="H4696" s="38"/>
      <c r="I4696" s="44">
        <v>0.78</v>
      </c>
      <c r="J4696" s="16" t="s">
        <v>130</v>
      </c>
      <c r="N4696" s="136" t="s">
        <v>328</v>
      </c>
      <c r="O4696" s="137">
        <v>588</v>
      </c>
    </row>
    <row r="4697" spans="1:15" ht="15" customHeight="1">
      <c r="A4697" s="15" t="str">
        <f t="shared" si="90"/>
        <v>N</v>
      </c>
      <c r="B4697" s="35"/>
      <c r="C4697" s="38" t="s">
        <v>1386</v>
      </c>
      <c r="D4697" s="38" t="s">
        <v>8994</v>
      </c>
      <c r="E4697" s="38"/>
      <c r="F4697" s="38" t="s">
        <v>8995</v>
      </c>
      <c r="G4697" s="38"/>
      <c r="H4697" s="38"/>
      <c r="I4697" s="44">
        <v>14.99</v>
      </c>
      <c r="J4697" s="16" t="s">
        <v>130</v>
      </c>
      <c r="N4697" s="136" t="s">
        <v>330</v>
      </c>
      <c r="O4697" s="137">
        <v>601</v>
      </c>
    </row>
    <row r="4698" spans="1:15" ht="15" customHeight="1">
      <c r="A4698" s="15" t="str">
        <f t="shared" si="90"/>
        <v>N</v>
      </c>
      <c r="B4698" s="35"/>
      <c r="C4698" s="38" t="s">
        <v>1386</v>
      </c>
      <c r="D4698" s="38" t="s">
        <v>8996</v>
      </c>
      <c r="E4698" s="38"/>
      <c r="F4698" s="38" t="s">
        <v>8997</v>
      </c>
      <c r="G4698" s="38"/>
      <c r="H4698" s="38"/>
      <c r="I4698" s="44">
        <v>22.05</v>
      </c>
      <c r="J4698" s="16" t="s">
        <v>130</v>
      </c>
      <c r="N4698" s="136" t="s">
        <v>331</v>
      </c>
      <c r="O4698" s="137">
        <v>602</v>
      </c>
    </row>
    <row r="4699" spans="1:15" ht="15" customHeight="1">
      <c r="A4699" s="15" t="str">
        <f t="shared" si="90"/>
        <v>N</v>
      </c>
      <c r="B4699" s="35"/>
      <c r="C4699" s="38" t="s">
        <v>1386</v>
      </c>
      <c r="D4699" s="38" t="s">
        <v>8998</v>
      </c>
      <c r="E4699" s="38"/>
      <c r="F4699" s="38" t="s">
        <v>8999</v>
      </c>
      <c r="G4699" s="38"/>
      <c r="H4699" s="38"/>
      <c r="I4699" s="44">
        <v>0.3</v>
      </c>
      <c r="J4699" s="16" t="s">
        <v>130</v>
      </c>
      <c r="N4699" s="141" t="s">
        <v>332</v>
      </c>
      <c r="O4699" s="142">
        <v>603</v>
      </c>
    </row>
    <row r="4700" spans="1:15" ht="15" customHeight="1">
      <c r="A4700" s="15" t="str">
        <f t="shared" si="90"/>
        <v>N</v>
      </c>
      <c r="B4700" s="35"/>
      <c r="C4700" s="38" t="s">
        <v>1386</v>
      </c>
      <c r="D4700" s="38" t="s">
        <v>9000</v>
      </c>
      <c r="E4700" s="38"/>
      <c r="F4700" s="38" t="s">
        <v>9001</v>
      </c>
      <c r="G4700" s="38"/>
      <c r="H4700" s="38"/>
      <c r="I4700" s="44">
        <v>2.46</v>
      </c>
      <c r="J4700" s="16" t="s">
        <v>130</v>
      </c>
      <c r="N4700" s="136" t="s">
        <v>333</v>
      </c>
      <c r="O4700" s="137">
        <v>604</v>
      </c>
    </row>
    <row r="4701" spans="1:15" ht="15" customHeight="1">
      <c r="A4701" s="15" t="str">
        <f t="shared" si="90"/>
        <v>N</v>
      </c>
      <c r="B4701" s="35"/>
      <c r="C4701" s="38" t="s">
        <v>1386</v>
      </c>
      <c r="D4701" s="38" t="s">
        <v>9002</v>
      </c>
      <c r="E4701" s="38"/>
      <c r="F4701" s="38" t="s">
        <v>9003</v>
      </c>
      <c r="G4701" s="38"/>
      <c r="H4701" s="38"/>
      <c r="I4701" s="44">
        <v>5.04</v>
      </c>
      <c r="J4701" s="16" t="s">
        <v>130</v>
      </c>
      <c r="N4701" s="136" t="s">
        <v>334</v>
      </c>
      <c r="O4701" s="137">
        <v>605</v>
      </c>
    </row>
    <row r="4702" spans="1:15" ht="15" customHeight="1">
      <c r="A4702" s="15" t="str">
        <f t="shared" si="90"/>
        <v>N</v>
      </c>
      <c r="B4702" s="35"/>
      <c r="C4702" s="38" t="s">
        <v>1386</v>
      </c>
      <c r="D4702" s="38" t="s">
        <v>9004</v>
      </c>
      <c r="E4702" s="38"/>
      <c r="F4702" s="38" t="s">
        <v>9005</v>
      </c>
      <c r="G4702" s="38"/>
      <c r="H4702" s="38"/>
      <c r="I4702" s="44">
        <v>31.8</v>
      </c>
      <c r="J4702" s="16" t="s">
        <v>130</v>
      </c>
      <c r="N4702" s="136" t="s">
        <v>335</v>
      </c>
      <c r="O4702" s="137">
        <v>606</v>
      </c>
    </row>
    <row r="4703" spans="1:15" ht="15" customHeight="1">
      <c r="A4703" s="15" t="str">
        <f t="shared" si="90"/>
        <v>N</v>
      </c>
      <c r="B4703" s="35"/>
      <c r="C4703" s="38" t="s">
        <v>1386</v>
      </c>
      <c r="D4703" s="38" t="s">
        <v>9006</v>
      </c>
      <c r="E4703" s="38"/>
      <c r="F4703" s="38" t="s">
        <v>9007</v>
      </c>
      <c r="G4703" s="38"/>
      <c r="H4703" s="38"/>
      <c r="I4703" s="44">
        <v>3.36</v>
      </c>
      <c r="J4703" s="16" t="s">
        <v>130</v>
      </c>
      <c r="N4703" s="136" t="s">
        <v>336</v>
      </c>
      <c r="O4703" s="137">
        <v>607</v>
      </c>
    </row>
    <row r="4704" spans="1:15" ht="15" customHeight="1">
      <c r="A4704" s="15" t="str">
        <f t="shared" si="90"/>
        <v>N</v>
      </c>
      <c r="B4704" s="35"/>
      <c r="C4704" s="38" t="s">
        <v>1386</v>
      </c>
      <c r="D4704" s="38" t="s">
        <v>9008</v>
      </c>
      <c r="E4704" s="38"/>
      <c r="F4704" s="38" t="s">
        <v>9009</v>
      </c>
      <c r="G4704" s="38"/>
      <c r="H4704" s="38"/>
      <c r="I4704" s="44">
        <v>5.94</v>
      </c>
      <c r="J4704" s="16" t="s">
        <v>130</v>
      </c>
      <c r="N4704" s="136" t="s">
        <v>337</v>
      </c>
      <c r="O4704" s="137">
        <v>608</v>
      </c>
    </row>
    <row r="4705" spans="1:15" ht="15" customHeight="1">
      <c r="A4705" s="15" t="str">
        <f t="shared" si="90"/>
        <v>N</v>
      </c>
      <c r="B4705" s="35"/>
      <c r="C4705" s="38" t="s">
        <v>1386</v>
      </c>
      <c r="D4705" s="38" t="s">
        <v>9010</v>
      </c>
      <c r="E4705" s="38"/>
      <c r="F4705" s="38" t="s">
        <v>9011</v>
      </c>
      <c r="G4705" s="38"/>
      <c r="H4705" s="38"/>
      <c r="I4705" s="44">
        <v>5.42</v>
      </c>
      <c r="J4705" s="16" t="s">
        <v>130</v>
      </c>
      <c r="N4705" s="141" t="s">
        <v>338</v>
      </c>
      <c r="O4705" s="137">
        <v>609</v>
      </c>
    </row>
    <row r="4706" spans="1:15" ht="15" customHeight="1">
      <c r="A4706" s="15" t="str">
        <f t="shared" si="90"/>
        <v>N</v>
      </c>
      <c r="B4706" s="35"/>
      <c r="C4706" s="38" t="s">
        <v>1386</v>
      </c>
      <c r="D4706" s="38" t="s">
        <v>9012</v>
      </c>
      <c r="E4706" s="38"/>
      <c r="F4706" s="38" t="s">
        <v>9013</v>
      </c>
      <c r="G4706" s="38"/>
      <c r="H4706" s="38"/>
      <c r="I4706" s="44">
        <v>79.510000000000005</v>
      </c>
      <c r="J4706" s="16" t="s">
        <v>130</v>
      </c>
      <c r="N4706" s="141" t="s">
        <v>339</v>
      </c>
      <c r="O4706" s="137">
        <v>610</v>
      </c>
    </row>
    <row r="4707" spans="1:15" ht="15" customHeight="1">
      <c r="A4707" s="15" t="str">
        <f t="shared" si="90"/>
        <v>N</v>
      </c>
      <c r="B4707" s="35"/>
      <c r="C4707" s="38" t="s">
        <v>1386</v>
      </c>
      <c r="D4707" s="38" t="s">
        <v>9014</v>
      </c>
      <c r="E4707" s="38"/>
      <c r="F4707" s="38" t="s">
        <v>9015</v>
      </c>
      <c r="G4707" s="38"/>
      <c r="H4707" s="38"/>
      <c r="I4707" s="44">
        <v>4.67</v>
      </c>
      <c r="J4707" s="16" t="s">
        <v>130</v>
      </c>
      <c r="N4707" s="136" t="s">
        <v>340</v>
      </c>
      <c r="O4707" s="137">
        <v>611</v>
      </c>
    </row>
    <row r="4708" spans="1:15" ht="15" customHeight="1">
      <c r="A4708" s="15" t="str">
        <f t="shared" si="90"/>
        <v>N</v>
      </c>
      <c r="B4708" s="35"/>
      <c r="C4708" s="38" t="s">
        <v>1386</v>
      </c>
      <c r="D4708" s="38" t="s">
        <v>9016</v>
      </c>
      <c r="E4708" s="38"/>
      <c r="F4708" s="38" t="s">
        <v>9017</v>
      </c>
      <c r="G4708" s="38"/>
      <c r="H4708" s="38"/>
      <c r="I4708" s="44">
        <v>3.38</v>
      </c>
      <c r="J4708" s="16" t="s">
        <v>130</v>
      </c>
      <c r="N4708" s="136" t="s">
        <v>341</v>
      </c>
      <c r="O4708" s="137">
        <v>612</v>
      </c>
    </row>
    <row r="4709" spans="1:15" ht="15" customHeight="1">
      <c r="A4709" s="15" t="str">
        <f t="shared" si="90"/>
        <v>N</v>
      </c>
      <c r="B4709" s="35"/>
      <c r="C4709" s="38" t="s">
        <v>1386</v>
      </c>
      <c r="D4709" s="38" t="s">
        <v>9018</v>
      </c>
      <c r="E4709" s="38"/>
      <c r="F4709" s="38" t="s">
        <v>9019</v>
      </c>
      <c r="G4709" s="38"/>
      <c r="H4709" s="38"/>
      <c r="I4709" s="44">
        <v>1.74</v>
      </c>
      <c r="J4709" s="16" t="s">
        <v>130</v>
      </c>
      <c r="N4709" s="136" t="s">
        <v>1327</v>
      </c>
      <c r="O4709" s="137">
        <v>613</v>
      </c>
    </row>
    <row r="4710" spans="1:15" ht="15" customHeight="1">
      <c r="A4710" s="15" t="str">
        <f t="shared" si="90"/>
        <v>N</v>
      </c>
      <c r="B4710" s="35"/>
      <c r="C4710" s="38" t="s">
        <v>1386</v>
      </c>
      <c r="D4710" s="38" t="s">
        <v>9020</v>
      </c>
      <c r="E4710" s="38"/>
      <c r="F4710" s="38" t="s">
        <v>9021</v>
      </c>
      <c r="G4710" s="38"/>
      <c r="H4710" s="38"/>
      <c r="I4710" s="44">
        <v>27.06</v>
      </c>
      <c r="J4710" s="16" t="s">
        <v>130</v>
      </c>
      <c r="N4710" s="136" t="s">
        <v>342</v>
      </c>
      <c r="O4710" s="137">
        <v>614</v>
      </c>
    </row>
    <row r="4711" spans="1:15" ht="15" customHeight="1">
      <c r="A4711" s="15" t="str">
        <f t="shared" si="90"/>
        <v>N</v>
      </c>
      <c r="B4711" s="35"/>
      <c r="C4711" s="38" t="s">
        <v>1386</v>
      </c>
      <c r="D4711" s="38" t="s">
        <v>11286</v>
      </c>
      <c r="E4711" s="38"/>
      <c r="F4711" s="38" t="s">
        <v>11287</v>
      </c>
      <c r="G4711" s="38"/>
      <c r="H4711" s="38"/>
      <c r="I4711" s="44">
        <v>7.68</v>
      </c>
      <c r="J4711" s="16" t="s">
        <v>130</v>
      </c>
      <c r="N4711" s="136" t="s">
        <v>343</v>
      </c>
      <c r="O4711" s="137">
        <v>615</v>
      </c>
    </row>
    <row r="4712" spans="1:15" ht="15" customHeight="1">
      <c r="A4712" s="15" t="str">
        <f t="shared" si="90"/>
        <v>N</v>
      </c>
      <c r="B4712" s="35"/>
      <c r="C4712" s="38" t="s">
        <v>1386</v>
      </c>
      <c r="D4712" s="38" t="s">
        <v>9022</v>
      </c>
      <c r="E4712" s="38"/>
      <c r="F4712" s="38" t="s">
        <v>9023</v>
      </c>
      <c r="G4712" s="38"/>
      <c r="H4712" s="38"/>
      <c r="I4712" s="44">
        <v>10.14</v>
      </c>
      <c r="J4712" s="16" t="s">
        <v>130</v>
      </c>
      <c r="N4712" s="136" t="s">
        <v>344</v>
      </c>
      <c r="O4712" s="137">
        <v>616</v>
      </c>
    </row>
    <row r="4713" spans="1:15" ht="15" customHeight="1">
      <c r="A4713" s="15" t="str">
        <f t="shared" si="90"/>
        <v>N</v>
      </c>
      <c r="B4713" s="35"/>
      <c r="C4713" s="38" t="s">
        <v>1386</v>
      </c>
      <c r="D4713" s="38" t="s">
        <v>9024</v>
      </c>
      <c r="E4713" s="38"/>
      <c r="F4713" s="38" t="s">
        <v>9025</v>
      </c>
      <c r="G4713" s="38"/>
      <c r="H4713" s="38"/>
      <c r="I4713" s="44">
        <v>5.63</v>
      </c>
      <c r="J4713" s="16" t="s">
        <v>130</v>
      </c>
      <c r="N4713" s="136" t="s">
        <v>1328</v>
      </c>
      <c r="O4713" s="137">
        <v>617</v>
      </c>
    </row>
    <row r="4714" spans="1:15" ht="15" customHeight="1">
      <c r="A4714" s="15" t="str">
        <f t="shared" si="90"/>
        <v>N</v>
      </c>
      <c r="B4714" s="35"/>
      <c r="C4714" s="38" t="s">
        <v>1386</v>
      </c>
      <c r="D4714" s="38" t="s">
        <v>9026</v>
      </c>
      <c r="E4714" s="38"/>
      <c r="F4714" s="38" t="s">
        <v>9027</v>
      </c>
      <c r="G4714" s="38"/>
      <c r="H4714" s="38"/>
      <c r="I4714" s="44">
        <v>4.46</v>
      </c>
      <c r="J4714" s="16" t="s">
        <v>130</v>
      </c>
      <c r="N4714" s="136" t="s">
        <v>151</v>
      </c>
      <c r="O4714" s="137">
        <v>328</v>
      </c>
    </row>
    <row r="4715" spans="1:15" ht="15" customHeight="1">
      <c r="A4715" s="15" t="str">
        <f t="shared" si="90"/>
        <v>N</v>
      </c>
      <c r="B4715" s="35"/>
      <c r="C4715" s="38" t="s">
        <v>1386</v>
      </c>
      <c r="D4715" s="38" t="s">
        <v>9028</v>
      </c>
      <c r="E4715" s="38"/>
      <c r="F4715" s="38" t="s">
        <v>9029</v>
      </c>
      <c r="G4715" s="38"/>
      <c r="H4715" s="38"/>
      <c r="I4715" s="44">
        <v>1.68</v>
      </c>
      <c r="J4715" s="16" t="s">
        <v>130</v>
      </c>
      <c r="N4715" s="136" t="s">
        <v>152</v>
      </c>
      <c r="O4715" s="137">
        <v>329</v>
      </c>
    </row>
    <row r="4716" spans="1:15" ht="15" customHeight="1">
      <c r="A4716" s="15" t="str">
        <f t="shared" si="90"/>
        <v>N</v>
      </c>
      <c r="B4716" s="35"/>
      <c r="C4716" s="38" t="s">
        <v>1386</v>
      </c>
      <c r="D4716" s="38" t="s">
        <v>11288</v>
      </c>
      <c r="E4716" s="38"/>
      <c r="F4716" s="38" t="s">
        <v>11289</v>
      </c>
      <c r="G4716" s="38"/>
      <c r="H4716" s="38"/>
      <c r="I4716" s="44">
        <v>4.66</v>
      </c>
      <c r="J4716" s="16" t="s">
        <v>130</v>
      </c>
      <c r="N4716" s="136" t="s">
        <v>153</v>
      </c>
      <c r="O4716" s="137">
        <v>330</v>
      </c>
    </row>
    <row r="4717" spans="1:15" ht="15" customHeight="1">
      <c r="A4717" s="15" t="str">
        <f t="shared" si="90"/>
        <v>N</v>
      </c>
      <c r="B4717" s="35"/>
      <c r="C4717" s="38" t="s">
        <v>1386</v>
      </c>
      <c r="D4717" s="38" t="s">
        <v>9030</v>
      </c>
      <c r="E4717" s="38"/>
      <c r="F4717" s="38" t="s">
        <v>9031</v>
      </c>
      <c r="G4717" s="38"/>
      <c r="H4717" s="38"/>
      <c r="I4717" s="44">
        <v>3.17</v>
      </c>
      <c r="J4717" s="16" t="s">
        <v>130</v>
      </c>
      <c r="N4717" s="136" t="s">
        <v>154</v>
      </c>
      <c r="O4717" s="137">
        <v>331</v>
      </c>
    </row>
    <row r="4718" spans="1:15" ht="15" customHeight="1">
      <c r="A4718" s="15" t="str">
        <f t="shared" si="90"/>
        <v>N</v>
      </c>
      <c r="B4718" s="35"/>
      <c r="C4718" s="38" t="s">
        <v>1386</v>
      </c>
      <c r="D4718" s="38" t="s">
        <v>11290</v>
      </c>
      <c r="E4718" s="38"/>
      <c r="F4718" s="38" t="s">
        <v>11291</v>
      </c>
      <c r="G4718" s="38"/>
      <c r="H4718" s="38"/>
      <c r="I4718" s="44">
        <v>7.48</v>
      </c>
      <c r="J4718" s="16" t="s">
        <v>130</v>
      </c>
      <c r="N4718" s="138" t="s">
        <v>583</v>
      </c>
      <c r="O4718" s="139">
        <v>332</v>
      </c>
    </row>
    <row r="4719" spans="1:15" ht="15" customHeight="1">
      <c r="A4719" s="15" t="str">
        <f t="shared" si="90"/>
        <v>N</v>
      </c>
      <c r="B4719" s="35"/>
      <c r="C4719" s="38" t="s">
        <v>1386</v>
      </c>
      <c r="D4719" s="38" t="s">
        <v>11292</v>
      </c>
      <c r="E4719" s="38"/>
      <c r="F4719" s="38" t="s">
        <v>11293</v>
      </c>
      <c r="G4719" s="38"/>
      <c r="H4719" s="38"/>
      <c r="I4719" s="44">
        <v>8.15</v>
      </c>
      <c r="J4719" s="16" t="s">
        <v>130</v>
      </c>
      <c r="N4719" s="136" t="s">
        <v>155</v>
      </c>
      <c r="O4719" s="137">
        <v>333</v>
      </c>
    </row>
    <row r="4720" spans="1:15" ht="15" customHeight="1">
      <c r="A4720" s="15" t="str">
        <f t="shared" si="90"/>
        <v>N</v>
      </c>
      <c r="B4720" s="35"/>
      <c r="C4720" s="38" t="s">
        <v>1386</v>
      </c>
      <c r="D4720" s="38" t="s">
        <v>11294</v>
      </c>
      <c r="E4720" s="38"/>
      <c r="F4720" s="38" t="s">
        <v>11295</v>
      </c>
      <c r="G4720" s="38"/>
      <c r="H4720" s="38"/>
      <c r="I4720" s="44">
        <v>2.12</v>
      </c>
      <c r="J4720" s="16" t="s">
        <v>130</v>
      </c>
      <c r="N4720" s="138" t="s">
        <v>584</v>
      </c>
      <c r="O4720" s="139">
        <v>334</v>
      </c>
    </row>
    <row r="4721" spans="1:15" ht="15" customHeight="1">
      <c r="A4721" s="15" t="str">
        <f t="shared" si="90"/>
        <v>N</v>
      </c>
      <c r="B4721" s="35"/>
      <c r="C4721" s="38" t="s">
        <v>1386</v>
      </c>
      <c r="D4721" s="38" t="s">
        <v>9032</v>
      </c>
      <c r="E4721" s="38"/>
      <c r="F4721" s="38" t="s">
        <v>9033</v>
      </c>
      <c r="G4721" s="38"/>
      <c r="H4721" s="38"/>
      <c r="I4721" s="44">
        <v>2.13</v>
      </c>
      <c r="J4721" s="16" t="s">
        <v>130</v>
      </c>
      <c r="N4721" s="136" t="s">
        <v>156</v>
      </c>
      <c r="O4721" s="137">
        <v>335</v>
      </c>
    </row>
    <row r="4722" spans="1:15" ht="15" customHeight="1">
      <c r="A4722" s="15" t="str">
        <f t="shared" si="90"/>
        <v>N</v>
      </c>
      <c r="B4722" s="35"/>
      <c r="C4722" s="38" t="s">
        <v>1386</v>
      </c>
      <c r="D4722" s="38" t="s">
        <v>11296</v>
      </c>
      <c r="E4722" s="38"/>
      <c r="F4722" s="38" t="s">
        <v>9003</v>
      </c>
      <c r="G4722" s="38"/>
      <c r="H4722" s="38"/>
      <c r="I4722" s="44">
        <v>23.04</v>
      </c>
      <c r="J4722" s="16" t="s">
        <v>130</v>
      </c>
      <c r="N4722" s="136" t="s">
        <v>157</v>
      </c>
      <c r="O4722" s="137">
        <v>336</v>
      </c>
    </row>
    <row r="4723" spans="1:15" ht="15" customHeight="1">
      <c r="A4723" s="15" t="str">
        <f t="shared" si="90"/>
        <v>N</v>
      </c>
      <c r="B4723" s="35"/>
      <c r="C4723" s="38" t="s">
        <v>1386</v>
      </c>
      <c r="D4723" s="38" t="s">
        <v>9034</v>
      </c>
      <c r="E4723" s="38"/>
      <c r="F4723" s="38" t="s">
        <v>9035</v>
      </c>
      <c r="G4723" s="38"/>
      <c r="H4723" s="38"/>
      <c r="I4723" s="44">
        <v>3.45</v>
      </c>
      <c r="J4723" s="16" t="s">
        <v>130</v>
      </c>
      <c r="N4723" s="136" t="s">
        <v>158</v>
      </c>
      <c r="O4723" s="137">
        <v>337</v>
      </c>
    </row>
    <row r="4724" spans="1:15" ht="15" customHeight="1">
      <c r="A4724" s="15" t="str">
        <f t="shared" si="90"/>
        <v>N</v>
      </c>
      <c r="B4724" s="35"/>
      <c r="C4724" s="38" t="s">
        <v>1386</v>
      </c>
      <c r="D4724" s="38" t="s">
        <v>11297</v>
      </c>
      <c r="E4724" s="38"/>
      <c r="F4724" s="38" t="s">
        <v>11298</v>
      </c>
      <c r="G4724" s="38"/>
      <c r="H4724" s="38"/>
      <c r="I4724" s="44">
        <v>14.15</v>
      </c>
      <c r="J4724" s="16" t="s">
        <v>130</v>
      </c>
      <c r="N4724" s="136" t="s">
        <v>159</v>
      </c>
      <c r="O4724" s="137">
        <v>338</v>
      </c>
    </row>
    <row r="4725" spans="1:15" ht="15" customHeight="1">
      <c r="A4725" s="15" t="str">
        <f t="shared" si="90"/>
        <v>N</v>
      </c>
      <c r="B4725" s="35"/>
      <c r="C4725" s="38" t="s">
        <v>1386</v>
      </c>
      <c r="D4725" s="38" t="s">
        <v>11299</v>
      </c>
      <c r="E4725" s="38"/>
      <c r="F4725" s="38" t="s">
        <v>11300</v>
      </c>
      <c r="G4725" s="38"/>
      <c r="H4725" s="38"/>
      <c r="I4725" s="44">
        <v>0.65</v>
      </c>
      <c r="J4725" s="16" t="s">
        <v>130</v>
      </c>
      <c r="N4725" s="136" t="s">
        <v>160</v>
      </c>
      <c r="O4725" s="137">
        <v>339</v>
      </c>
    </row>
    <row r="4726" spans="1:15" ht="15" customHeight="1">
      <c r="A4726" s="15" t="str">
        <f t="shared" si="90"/>
        <v>N</v>
      </c>
      <c r="B4726" s="35"/>
      <c r="C4726" s="38" t="s">
        <v>1386</v>
      </c>
      <c r="D4726" s="38" t="s">
        <v>11301</v>
      </c>
      <c r="E4726" s="38"/>
      <c r="F4726" s="38" t="s">
        <v>11302</v>
      </c>
      <c r="G4726" s="38"/>
      <c r="H4726" s="38"/>
      <c r="I4726" s="44">
        <v>1.97</v>
      </c>
      <c r="J4726" s="16" t="s">
        <v>130</v>
      </c>
      <c r="N4726" s="136" t="s">
        <v>161</v>
      </c>
      <c r="O4726" s="137">
        <v>340</v>
      </c>
    </row>
    <row r="4727" spans="1:15" ht="15" customHeight="1">
      <c r="A4727" s="15" t="str">
        <f t="shared" si="90"/>
        <v>N</v>
      </c>
      <c r="B4727" s="35"/>
      <c r="C4727" s="38" t="s">
        <v>1386</v>
      </c>
      <c r="D4727" s="38" t="s">
        <v>9036</v>
      </c>
      <c r="E4727" s="38"/>
      <c r="F4727" s="38" t="s">
        <v>9037</v>
      </c>
      <c r="G4727" s="38"/>
      <c r="H4727" s="38"/>
      <c r="I4727" s="44">
        <v>12.95</v>
      </c>
      <c r="J4727" s="16" t="s">
        <v>130</v>
      </c>
      <c r="N4727" s="136" t="s">
        <v>162</v>
      </c>
      <c r="O4727" s="137">
        <v>341</v>
      </c>
    </row>
    <row r="4728" spans="1:15" ht="15" customHeight="1">
      <c r="A4728" s="15" t="str">
        <f t="shared" si="90"/>
        <v>N</v>
      </c>
      <c r="B4728" s="35"/>
      <c r="C4728" s="38" t="s">
        <v>1386</v>
      </c>
      <c r="D4728" s="38" t="s">
        <v>9038</v>
      </c>
      <c r="E4728" s="38"/>
      <c r="F4728" s="38" t="s">
        <v>9039</v>
      </c>
      <c r="G4728" s="38"/>
      <c r="H4728" s="38"/>
      <c r="I4728" s="44">
        <v>24.3</v>
      </c>
      <c r="J4728" s="16" t="s">
        <v>130</v>
      </c>
      <c r="N4728" s="136" t="s">
        <v>163</v>
      </c>
      <c r="O4728" s="137">
        <v>342</v>
      </c>
    </row>
    <row r="4729" spans="1:15" ht="15" customHeight="1">
      <c r="A4729" s="15" t="str">
        <f t="shared" si="90"/>
        <v>N</v>
      </c>
      <c r="B4729" s="35"/>
      <c r="C4729" s="38" t="s">
        <v>1386</v>
      </c>
      <c r="D4729" s="38" t="s">
        <v>11303</v>
      </c>
      <c r="E4729" s="38"/>
      <c r="F4729" s="38" t="s">
        <v>11304</v>
      </c>
      <c r="G4729" s="38"/>
      <c r="H4729" s="38"/>
      <c r="I4729" s="44">
        <v>22.4</v>
      </c>
      <c r="J4729" s="16" t="s">
        <v>130</v>
      </c>
      <c r="N4729" s="136" t="s">
        <v>164</v>
      </c>
      <c r="O4729" s="137">
        <v>343</v>
      </c>
    </row>
    <row r="4730" spans="1:15" ht="15" customHeight="1">
      <c r="A4730" s="15" t="str">
        <f t="shared" si="90"/>
        <v>N</v>
      </c>
      <c r="B4730" s="35"/>
      <c r="C4730" s="38" t="s">
        <v>1386</v>
      </c>
      <c r="D4730" s="38" t="s">
        <v>9040</v>
      </c>
      <c r="E4730" s="38"/>
      <c r="F4730" s="38" t="s">
        <v>9041</v>
      </c>
      <c r="G4730" s="38"/>
      <c r="H4730" s="38"/>
      <c r="I4730" s="44">
        <v>4.2300000000000004</v>
      </c>
      <c r="J4730" s="16" t="s">
        <v>130</v>
      </c>
      <c r="N4730" s="136" t="s">
        <v>165</v>
      </c>
      <c r="O4730" s="137">
        <v>344</v>
      </c>
    </row>
    <row r="4731" spans="1:15" ht="15" customHeight="1">
      <c r="A4731" s="15" t="str">
        <f t="shared" si="90"/>
        <v>N</v>
      </c>
      <c r="B4731" s="35"/>
      <c r="C4731" s="38" t="s">
        <v>1386</v>
      </c>
      <c r="D4731" s="38" t="s">
        <v>11305</v>
      </c>
      <c r="E4731" s="38"/>
      <c r="F4731" s="38" t="s">
        <v>11306</v>
      </c>
      <c r="G4731" s="38"/>
      <c r="H4731" s="38"/>
      <c r="I4731" s="44">
        <v>1.72</v>
      </c>
      <c r="J4731" s="16" t="s">
        <v>130</v>
      </c>
      <c r="N4731" s="136" t="s">
        <v>166</v>
      </c>
      <c r="O4731" s="137">
        <v>345</v>
      </c>
    </row>
    <row r="4732" spans="1:15" ht="15" customHeight="1">
      <c r="A4732" s="15" t="str">
        <f t="shared" si="90"/>
        <v>N</v>
      </c>
      <c r="B4732" s="35"/>
      <c r="C4732" s="38" t="s">
        <v>1386</v>
      </c>
      <c r="D4732" s="38" t="s">
        <v>9042</v>
      </c>
      <c r="E4732" s="38"/>
      <c r="F4732" s="38" t="s">
        <v>9043</v>
      </c>
      <c r="G4732" s="38"/>
      <c r="H4732" s="38"/>
      <c r="I4732" s="44">
        <v>18.09</v>
      </c>
      <c r="J4732" s="16" t="s">
        <v>130</v>
      </c>
      <c r="N4732" s="136" t="s">
        <v>167</v>
      </c>
      <c r="O4732" s="137">
        <v>346</v>
      </c>
    </row>
    <row r="4733" spans="1:15" ht="15" customHeight="1">
      <c r="A4733" s="15" t="str">
        <f t="shared" si="90"/>
        <v>N</v>
      </c>
      <c r="B4733" s="35"/>
      <c r="C4733" s="38" t="s">
        <v>1386</v>
      </c>
      <c r="D4733" s="38" t="s">
        <v>11307</v>
      </c>
      <c r="E4733" s="38"/>
      <c r="F4733" s="38" t="s">
        <v>11308</v>
      </c>
      <c r="G4733" s="38"/>
      <c r="H4733" s="38"/>
      <c r="I4733" s="44">
        <v>38.65</v>
      </c>
      <c r="J4733" s="16" t="s">
        <v>130</v>
      </c>
      <c r="N4733" s="136" t="s">
        <v>168</v>
      </c>
      <c r="O4733" s="137">
        <v>347</v>
      </c>
    </row>
    <row r="4734" spans="1:15" ht="15" customHeight="1">
      <c r="A4734" s="15" t="str">
        <f t="shared" si="90"/>
        <v>N</v>
      </c>
      <c r="B4734" s="35"/>
      <c r="C4734" s="38" t="s">
        <v>1386</v>
      </c>
      <c r="D4734" s="38" t="s">
        <v>11309</v>
      </c>
      <c r="E4734" s="38"/>
      <c r="F4734" s="38" t="s">
        <v>11310</v>
      </c>
      <c r="G4734" s="38"/>
      <c r="H4734" s="38"/>
      <c r="I4734" s="44">
        <v>13.05</v>
      </c>
      <c r="J4734" s="16" t="s">
        <v>130</v>
      </c>
      <c r="N4734" s="136" t="s">
        <v>169</v>
      </c>
      <c r="O4734" s="137">
        <v>348</v>
      </c>
    </row>
    <row r="4735" spans="1:15" ht="15" customHeight="1">
      <c r="A4735" s="15" t="str">
        <f t="shared" si="90"/>
        <v>N</v>
      </c>
      <c r="B4735" s="35"/>
      <c r="C4735" s="38" t="s">
        <v>1386</v>
      </c>
      <c r="D4735" s="38" t="s">
        <v>11311</v>
      </c>
      <c r="E4735" s="38"/>
      <c r="F4735" s="38" t="s">
        <v>11312</v>
      </c>
      <c r="G4735" s="38"/>
      <c r="H4735" s="38"/>
      <c r="I4735" s="44">
        <v>55.06</v>
      </c>
      <c r="J4735" s="16" t="s">
        <v>130</v>
      </c>
      <c r="N4735" s="136" t="s">
        <v>170</v>
      </c>
      <c r="O4735" s="137">
        <v>349</v>
      </c>
    </row>
    <row r="4736" spans="1:15" ht="15" customHeight="1">
      <c r="A4736" s="15" t="str">
        <f t="shared" si="90"/>
        <v>N</v>
      </c>
      <c r="B4736" s="35"/>
      <c r="C4736" s="38" t="s">
        <v>1386</v>
      </c>
      <c r="D4736" s="38" t="s">
        <v>11313</v>
      </c>
      <c r="E4736" s="38"/>
      <c r="F4736" s="38" t="s">
        <v>11314</v>
      </c>
      <c r="G4736" s="38"/>
      <c r="H4736" s="38"/>
      <c r="I4736" s="44">
        <v>12.88</v>
      </c>
      <c r="J4736" s="16" t="s">
        <v>130</v>
      </c>
      <c r="N4736" s="136" t="s">
        <v>171</v>
      </c>
      <c r="O4736" s="137">
        <v>350</v>
      </c>
    </row>
    <row r="4737" spans="1:15" ht="15" customHeight="1">
      <c r="A4737" s="15" t="str">
        <f t="shared" si="90"/>
        <v>N</v>
      </c>
      <c r="B4737" s="35"/>
      <c r="C4737" s="38" t="s">
        <v>1386</v>
      </c>
      <c r="D4737" s="38" t="s">
        <v>9044</v>
      </c>
      <c r="E4737" s="38"/>
      <c r="F4737" s="38" t="s">
        <v>9045</v>
      </c>
      <c r="G4737" s="38"/>
      <c r="H4737" s="38"/>
      <c r="I4737" s="44">
        <v>0.27</v>
      </c>
      <c r="J4737" s="16" t="s">
        <v>130</v>
      </c>
      <c r="N4737" s="136" t="s">
        <v>172</v>
      </c>
      <c r="O4737" s="137">
        <v>351</v>
      </c>
    </row>
    <row r="4738" spans="1:15" ht="15" customHeight="1">
      <c r="A4738" s="15" t="str">
        <f t="shared" si="90"/>
        <v>N</v>
      </c>
      <c r="B4738" s="35"/>
      <c r="C4738" s="38" t="s">
        <v>1386</v>
      </c>
      <c r="D4738" s="38" t="s">
        <v>11315</v>
      </c>
      <c r="E4738" s="38"/>
      <c r="F4738" s="38" t="s">
        <v>11316</v>
      </c>
      <c r="G4738" s="38"/>
      <c r="H4738" s="38"/>
      <c r="I4738" s="44">
        <v>11.17</v>
      </c>
      <c r="J4738" s="16" t="s">
        <v>130</v>
      </c>
      <c r="N4738" s="136" t="s">
        <v>173</v>
      </c>
      <c r="O4738" s="137">
        <v>352</v>
      </c>
    </row>
    <row r="4739" spans="1:15" ht="15" customHeight="1">
      <c r="A4739" s="15" t="str">
        <f t="shared" si="90"/>
        <v>N</v>
      </c>
      <c r="B4739" s="35"/>
      <c r="C4739" s="38" t="s">
        <v>1386</v>
      </c>
      <c r="D4739" s="38" t="s">
        <v>9046</v>
      </c>
      <c r="E4739" s="38"/>
      <c r="F4739" s="38" t="s">
        <v>9047</v>
      </c>
      <c r="G4739" s="38"/>
      <c r="H4739" s="38"/>
      <c r="I4739" s="44">
        <v>0.62</v>
      </c>
      <c r="J4739" s="16" t="s">
        <v>130</v>
      </c>
      <c r="N4739" s="136" t="s">
        <v>174</v>
      </c>
      <c r="O4739" s="137">
        <v>353</v>
      </c>
    </row>
    <row r="4740" spans="1:15" ht="15" customHeight="1">
      <c r="A4740" s="15" t="str">
        <f t="shared" si="90"/>
        <v>N</v>
      </c>
      <c r="B4740" s="35"/>
      <c r="C4740" s="38" t="s">
        <v>1386</v>
      </c>
      <c r="D4740" s="38" t="s">
        <v>9048</v>
      </c>
      <c r="E4740" s="38"/>
      <c r="F4740" s="38" t="s">
        <v>9049</v>
      </c>
      <c r="G4740" s="38"/>
      <c r="H4740" s="38"/>
      <c r="I4740" s="44">
        <v>4.09</v>
      </c>
      <c r="J4740" s="16" t="s">
        <v>130</v>
      </c>
      <c r="N4740" s="136" t="s">
        <v>175</v>
      </c>
      <c r="O4740" s="137">
        <v>354</v>
      </c>
    </row>
    <row r="4741" spans="1:15" ht="15" customHeight="1">
      <c r="A4741" s="15" t="str">
        <f t="shared" si="90"/>
        <v>N</v>
      </c>
      <c r="B4741" s="35"/>
      <c r="C4741" s="38" t="s">
        <v>1386</v>
      </c>
      <c r="D4741" s="38" t="s">
        <v>9050</v>
      </c>
      <c r="E4741" s="38"/>
      <c r="F4741" s="38" t="s">
        <v>9051</v>
      </c>
      <c r="G4741" s="38"/>
      <c r="H4741" s="38"/>
      <c r="I4741" s="44">
        <v>7.65</v>
      </c>
      <c r="J4741" s="16" t="s">
        <v>130</v>
      </c>
      <c r="N4741" s="136" t="s">
        <v>176</v>
      </c>
      <c r="O4741" s="137">
        <v>355</v>
      </c>
    </row>
    <row r="4742" spans="1:15" ht="15" customHeight="1">
      <c r="A4742" s="15" t="str">
        <f t="shared" si="90"/>
        <v>N</v>
      </c>
      <c r="B4742" s="35"/>
      <c r="C4742" s="38" t="s">
        <v>1386</v>
      </c>
      <c r="D4742" s="38" t="s">
        <v>11317</v>
      </c>
      <c r="E4742" s="38"/>
      <c r="F4742" s="38" t="s">
        <v>11318</v>
      </c>
      <c r="G4742" s="38"/>
      <c r="H4742" s="38"/>
      <c r="I4742" s="44">
        <v>-0.68</v>
      </c>
      <c r="J4742" s="16" t="s">
        <v>130</v>
      </c>
      <c r="N4742" s="136" t="s">
        <v>177</v>
      </c>
      <c r="O4742" s="137">
        <v>356</v>
      </c>
    </row>
    <row r="4743" spans="1:15" ht="15" customHeight="1">
      <c r="A4743" s="15" t="str">
        <f t="shared" si="90"/>
        <v>N</v>
      </c>
      <c r="B4743" s="35"/>
      <c r="C4743" s="38" t="s">
        <v>1386</v>
      </c>
      <c r="D4743" s="38" t="s">
        <v>11319</v>
      </c>
      <c r="E4743" s="38"/>
      <c r="F4743" s="38" t="s">
        <v>9041</v>
      </c>
      <c r="G4743" s="38"/>
      <c r="H4743" s="38"/>
      <c r="I4743" s="44">
        <v>-4.2300000000000004</v>
      </c>
      <c r="J4743" s="16" t="s">
        <v>130</v>
      </c>
      <c r="N4743" s="136" t="s">
        <v>178</v>
      </c>
      <c r="O4743" s="137">
        <v>357</v>
      </c>
    </row>
    <row r="4744" spans="1:15" ht="15" customHeight="1">
      <c r="A4744" s="15" t="str">
        <f t="shared" si="90"/>
        <v>N</v>
      </c>
      <c r="B4744" s="35"/>
      <c r="C4744" s="38" t="s">
        <v>1386</v>
      </c>
      <c r="D4744" s="38" t="s">
        <v>9052</v>
      </c>
      <c r="E4744" s="38"/>
      <c r="F4744" s="38" t="s">
        <v>9053</v>
      </c>
      <c r="G4744" s="38"/>
      <c r="H4744" s="38"/>
      <c r="I4744" s="44">
        <v>3.38</v>
      </c>
      <c r="J4744" s="16" t="s">
        <v>130</v>
      </c>
      <c r="N4744" s="136" t="s">
        <v>179</v>
      </c>
      <c r="O4744" s="137">
        <v>358</v>
      </c>
    </row>
    <row r="4745" spans="1:15" ht="15" customHeight="1">
      <c r="A4745" s="15" t="str">
        <f t="shared" si="90"/>
        <v>N</v>
      </c>
      <c r="B4745" s="35"/>
      <c r="C4745" s="38" t="s">
        <v>1386</v>
      </c>
      <c r="D4745" s="38" t="s">
        <v>11320</v>
      </c>
      <c r="E4745" s="38"/>
      <c r="F4745" s="38" t="s">
        <v>11321</v>
      </c>
      <c r="G4745" s="38"/>
      <c r="H4745" s="38"/>
      <c r="I4745" s="44">
        <v>4.16</v>
      </c>
      <c r="J4745" s="16" t="s">
        <v>130</v>
      </c>
      <c r="N4745" s="136" t="s">
        <v>180</v>
      </c>
      <c r="O4745" s="137">
        <v>359</v>
      </c>
    </row>
    <row r="4746" spans="1:15" ht="15" customHeight="1">
      <c r="A4746" s="15" t="str">
        <f t="shared" si="90"/>
        <v>N</v>
      </c>
      <c r="B4746" s="35"/>
      <c r="C4746" s="38" t="s">
        <v>1386</v>
      </c>
      <c r="D4746" s="38" t="s">
        <v>9054</v>
      </c>
      <c r="E4746" s="38"/>
      <c r="F4746" s="38" t="s">
        <v>9055</v>
      </c>
      <c r="G4746" s="38"/>
      <c r="H4746" s="38"/>
      <c r="I4746" s="44">
        <v>11.95</v>
      </c>
      <c r="J4746" s="16" t="s">
        <v>130</v>
      </c>
      <c r="N4746" s="136" t="s">
        <v>181</v>
      </c>
      <c r="O4746" s="137">
        <v>360</v>
      </c>
    </row>
    <row r="4747" spans="1:15" ht="15" customHeight="1">
      <c r="A4747" s="15" t="str">
        <f t="shared" ref="A4747:A4810" si="91">IFERROR((VLOOKUP(J4747,N:O,2,0)),0)</f>
        <v>N</v>
      </c>
      <c r="B4747" s="35"/>
      <c r="C4747" s="38" t="s">
        <v>1386</v>
      </c>
      <c r="D4747" s="38" t="s">
        <v>9056</v>
      </c>
      <c r="E4747" s="38"/>
      <c r="F4747" s="38" t="s">
        <v>9057</v>
      </c>
      <c r="G4747" s="38"/>
      <c r="H4747" s="38"/>
      <c r="I4747" s="44">
        <v>5.04</v>
      </c>
      <c r="J4747" s="16" t="s">
        <v>130</v>
      </c>
      <c r="N4747" s="136" t="s">
        <v>182</v>
      </c>
      <c r="O4747" s="137">
        <v>362</v>
      </c>
    </row>
    <row r="4748" spans="1:15" ht="15" customHeight="1">
      <c r="A4748" s="15" t="str">
        <f t="shared" si="91"/>
        <v>N</v>
      </c>
      <c r="B4748" s="35"/>
      <c r="C4748" s="38" t="s">
        <v>1386</v>
      </c>
      <c r="D4748" s="38" t="s">
        <v>9058</v>
      </c>
      <c r="E4748" s="38"/>
      <c r="F4748" s="38" t="s">
        <v>9059</v>
      </c>
      <c r="G4748" s="38"/>
      <c r="H4748" s="38"/>
      <c r="I4748" s="44">
        <v>17.21</v>
      </c>
      <c r="J4748" s="16" t="s">
        <v>130</v>
      </c>
      <c r="N4748" s="136" t="s">
        <v>183</v>
      </c>
      <c r="O4748" s="137">
        <v>363</v>
      </c>
    </row>
    <row r="4749" spans="1:15" ht="15" customHeight="1">
      <c r="A4749" s="15" t="str">
        <f t="shared" si="91"/>
        <v>N</v>
      </c>
      <c r="B4749" s="35"/>
      <c r="C4749" s="38" t="s">
        <v>1386</v>
      </c>
      <c r="D4749" s="38" t="s">
        <v>9060</v>
      </c>
      <c r="E4749" s="38"/>
      <c r="F4749" s="38" t="s">
        <v>9061</v>
      </c>
      <c r="G4749" s="38"/>
      <c r="H4749" s="38"/>
      <c r="I4749" s="44">
        <v>1.91</v>
      </c>
      <c r="J4749" s="16" t="s">
        <v>130</v>
      </c>
      <c r="N4749" s="136" t="s">
        <v>184</v>
      </c>
      <c r="O4749" s="137">
        <v>364</v>
      </c>
    </row>
    <row r="4750" spans="1:15" ht="15" customHeight="1">
      <c r="A4750" s="15" t="str">
        <f t="shared" si="91"/>
        <v>N</v>
      </c>
      <c r="B4750" s="35"/>
      <c r="C4750" s="38" t="s">
        <v>1386</v>
      </c>
      <c r="D4750" s="38" t="s">
        <v>9062</v>
      </c>
      <c r="E4750" s="38"/>
      <c r="F4750" s="38" t="s">
        <v>9063</v>
      </c>
      <c r="G4750" s="38"/>
      <c r="H4750" s="38"/>
      <c r="I4750" s="44">
        <v>2.19</v>
      </c>
      <c r="J4750" s="16" t="s">
        <v>130</v>
      </c>
      <c r="N4750" s="136" t="s">
        <v>185</v>
      </c>
      <c r="O4750" s="137">
        <v>365</v>
      </c>
    </row>
    <row r="4751" spans="1:15" ht="15" customHeight="1">
      <c r="A4751" s="15" t="str">
        <f t="shared" si="91"/>
        <v>N</v>
      </c>
      <c r="B4751" s="35"/>
      <c r="C4751" s="38" t="s">
        <v>1386</v>
      </c>
      <c r="D4751" s="38" t="s">
        <v>9064</v>
      </c>
      <c r="E4751" s="38"/>
      <c r="F4751" s="38" t="s">
        <v>9065</v>
      </c>
      <c r="G4751" s="38"/>
      <c r="H4751" s="38"/>
      <c r="I4751" s="44">
        <v>8.52</v>
      </c>
      <c r="J4751" s="16" t="s">
        <v>130</v>
      </c>
      <c r="N4751" s="136" t="s">
        <v>186</v>
      </c>
      <c r="O4751" s="137">
        <v>366</v>
      </c>
    </row>
    <row r="4752" spans="1:15" ht="15" customHeight="1">
      <c r="A4752" s="15" t="str">
        <f t="shared" si="91"/>
        <v>N</v>
      </c>
      <c r="B4752" s="35"/>
      <c r="C4752" s="38" t="s">
        <v>1386</v>
      </c>
      <c r="D4752" s="38" t="s">
        <v>9066</v>
      </c>
      <c r="E4752" s="38"/>
      <c r="F4752" s="38" t="s">
        <v>9067</v>
      </c>
      <c r="G4752" s="38"/>
      <c r="H4752" s="38"/>
      <c r="I4752" s="44">
        <v>1.4</v>
      </c>
      <c r="J4752" s="16" t="s">
        <v>130</v>
      </c>
      <c r="N4752" s="136" t="s">
        <v>187</v>
      </c>
      <c r="O4752" s="137">
        <v>367</v>
      </c>
    </row>
    <row r="4753" spans="1:15" ht="15" customHeight="1">
      <c r="A4753" s="15" t="str">
        <f t="shared" si="91"/>
        <v>N</v>
      </c>
      <c r="B4753" s="35"/>
      <c r="C4753" s="38" t="s">
        <v>1386</v>
      </c>
      <c r="D4753" s="38" t="s">
        <v>9068</v>
      </c>
      <c r="E4753" s="38"/>
      <c r="F4753" s="38" t="s">
        <v>9069</v>
      </c>
      <c r="G4753" s="38"/>
      <c r="H4753" s="38"/>
      <c r="I4753" s="44">
        <v>1.68</v>
      </c>
      <c r="J4753" s="16" t="s">
        <v>130</v>
      </c>
      <c r="N4753" s="136" t="s">
        <v>188</v>
      </c>
      <c r="O4753" s="137">
        <v>368</v>
      </c>
    </row>
    <row r="4754" spans="1:15" ht="15" customHeight="1">
      <c r="A4754" s="15" t="str">
        <f t="shared" si="91"/>
        <v>N</v>
      </c>
      <c r="B4754" s="35"/>
      <c r="C4754" s="38" t="s">
        <v>1386</v>
      </c>
      <c r="D4754" s="38" t="s">
        <v>9070</v>
      </c>
      <c r="E4754" s="38"/>
      <c r="F4754" s="38" t="s">
        <v>9071</v>
      </c>
      <c r="G4754" s="38"/>
      <c r="H4754" s="38"/>
      <c r="I4754" s="44">
        <v>2.57</v>
      </c>
      <c r="J4754" s="16" t="s">
        <v>130</v>
      </c>
      <c r="N4754" s="136" t="s">
        <v>189</v>
      </c>
      <c r="O4754" s="137">
        <v>369</v>
      </c>
    </row>
    <row r="4755" spans="1:15" ht="15" customHeight="1">
      <c r="A4755" s="15" t="str">
        <f t="shared" si="91"/>
        <v>N</v>
      </c>
      <c r="B4755" s="35"/>
      <c r="C4755" s="38" t="s">
        <v>1386</v>
      </c>
      <c r="D4755" s="38" t="s">
        <v>9072</v>
      </c>
      <c r="E4755" s="38"/>
      <c r="F4755" s="38" t="s">
        <v>9073</v>
      </c>
      <c r="G4755" s="38"/>
      <c r="H4755" s="38"/>
      <c r="I4755" s="44">
        <v>5.0599999999999996</v>
      </c>
      <c r="J4755" s="16" t="s">
        <v>130</v>
      </c>
      <c r="N4755" s="136" t="s">
        <v>190</v>
      </c>
      <c r="O4755" s="137">
        <v>370</v>
      </c>
    </row>
    <row r="4756" spans="1:15" ht="15" customHeight="1">
      <c r="A4756" s="15" t="str">
        <f t="shared" si="91"/>
        <v>N</v>
      </c>
      <c r="B4756" s="35"/>
      <c r="C4756" s="38" t="s">
        <v>1386</v>
      </c>
      <c r="D4756" s="38" t="s">
        <v>9074</v>
      </c>
      <c r="E4756" s="38"/>
      <c r="F4756" s="38" t="s">
        <v>9075</v>
      </c>
      <c r="G4756" s="38"/>
      <c r="H4756" s="38"/>
      <c r="I4756" s="44">
        <v>1.76</v>
      </c>
      <c r="J4756" s="16" t="s">
        <v>130</v>
      </c>
      <c r="N4756" s="136" t="s">
        <v>191</v>
      </c>
      <c r="O4756" s="137">
        <v>371</v>
      </c>
    </row>
    <row r="4757" spans="1:15" ht="15" customHeight="1">
      <c r="A4757" s="15" t="str">
        <f t="shared" si="91"/>
        <v>N</v>
      </c>
      <c r="B4757" s="35"/>
      <c r="C4757" s="38" t="s">
        <v>1386</v>
      </c>
      <c r="D4757" s="38" t="s">
        <v>11322</v>
      </c>
      <c r="E4757" s="38"/>
      <c r="F4757" s="38" t="s">
        <v>11323</v>
      </c>
      <c r="G4757" s="38"/>
      <c r="H4757" s="38"/>
      <c r="I4757" s="44">
        <v>9.24</v>
      </c>
      <c r="J4757" s="16" t="s">
        <v>130</v>
      </c>
      <c r="N4757" s="136" t="s">
        <v>192</v>
      </c>
      <c r="O4757" s="137">
        <v>372</v>
      </c>
    </row>
    <row r="4758" spans="1:15" ht="15" customHeight="1">
      <c r="A4758" s="15" t="str">
        <f t="shared" si="91"/>
        <v>N</v>
      </c>
      <c r="B4758" s="35"/>
      <c r="C4758" s="38" t="s">
        <v>1386</v>
      </c>
      <c r="D4758" s="38" t="s">
        <v>9076</v>
      </c>
      <c r="E4758" s="38"/>
      <c r="F4758" s="38" t="s">
        <v>9077</v>
      </c>
      <c r="G4758" s="38"/>
      <c r="H4758" s="38"/>
      <c r="I4758" s="44">
        <v>-5.57</v>
      </c>
      <c r="J4758" s="16" t="s">
        <v>130</v>
      </c>
      <c r="N4758" s="136" t="s">
        <v>193</v>
      </c>
      <c r="O4758" s="137">
        <v>373</v>
      </c>
    </row>
    <row r="4759" spans="1:15" ht="15" customHeight="1">
      <c r="A4759" s="15" t="str">
        <f t="shared" si="91"/>
        <v>N</v>
      </c>
      <c r="B4759" s="35"/>
      <c r="C4759" s="38" t="s">
        <v>1386</v>
      </c>
      <c r="D4759" s="38" t="s">
        <v>11324</v>
      </c>
      <c r="E4759" s="38"/>
      <c r="F4759" s="38" t="s">
        <v>11325</v>
      </c>
      <c r="G4759" s="38"/>
      <c r="H4759" s="38"/>
      <c r="I4759" s="44">
        <v>9.24</v>
      </c>
      <c r="J4759" s="16" t="s">
        <v>130</v>
      </c>
      <c r="N4759" s="136" t="s">
        <v>194</v>
      </c>
      <c r="O4759" s="137">
        <v>374</v>
      </c>
    </row>
    <row r="4760" spans="1:15" ht="15" customHeight="1">
      <c r="A4760" s="15" t="str">
        <f t="shared" si="91"/>
        <v>N</v>
      </c>
      <c r="B4760" s="35"/>
      <c r="C4760" s="38" t="s">
        <v>1386</v>
      </c>
      <c r="D4760" s="38" t="s">
        <v>9078</v>
      </c>
      <c r="E4760" s="38"/>
      <c r="F4760" s="38" t="s">
        <v>9079</v>
      </c>
      <c r="G4760" s="38"/>
      <c r="H4760" s="38"/>
      <c r="I4760" s="44">
        <v>-1.68</v>
      </c>
      <c r="J4760" s="16" t="s">
        <v>130</v>
      </c>
      <c r="N4760" s="136" t="s">
        <v>195</v>
      </c>
      <c r="O4760" s="137">
        <v>375</v>
      </c>
    </row>
    <row r="4761" spans="1:15" ht="15" customHeight="1">
      <c r="A4761" s="15" t="str">
        <f t="shared" si="91"/>
        <v>N</v>
      </c>
      <c r="B4761" s="35"/>
      <c r="C4761" s="38" t="s">
        <v>1386</v>
      </c>
      <c r="D4761" s="38" t="s">
        <v>11326</v>
      </c>
      <c r="E4761" s="38"/>
      <c r="F4761" s="38" t="s">
        <v>11327</v>
      </c>
      <c r="G4761" s="38"/>
      <c r="H4761" s="38"/>
      <c r="I4761" s="44">
        <v>6.44</v>
      </c>
      <c r="J4761" s="16" t="s">
        <v>130</v>
      </c>
      <c r="N4761" s="136" t="s">
        <v>196</v>
      </c>
      <c r="O4761" s="137">
        <v>376</v>
      </c>
    </row>
    <row r="4762" spans="1:15" ht="15" customHeight="1">
      <c r="A4762" s="15" t="str">
        <f t="shared" si="91"/>
        <v>N</v>
      </c>
      <c r="B4762" s="35"/>
      <c r="C4762" s="38" t="s">
        <v>1386</v>
      </c>
      <c r="D4762" s="38" t="s">
        <v>9080</v>
      </c>
      <c r="E4762" s="38"/>
      <c r="F4762" s="38" t="s">
        <v>9081</v>
      </c>
      <c r="G4762" s="38"/>
      <c r="H4762" s="38"/>
      <c r="I4762" s="44">
        <v>10.37</v>
      </c>
      <c r="J4762" s="16" t="s">
        <v>130</v>
      </c>
      <c r="N4762" s="136" t="s">
        <v>197</v>
      </c>
      <c r="O4762" s="137">
        <v>377</v>
      </c>
    </row>
    <row r="4763" spans="1:15" ht="15" customHeight="1">
      <c r="A4763" s="15" t="str">
        <f t="shared" si="91"/>
        <v>N</v>
      </c>
      <c r="B4763" s="35"/>
      <c r="C4763" s="38" t="s">
        <v>1386</v>
      </c>
      <c r="D4763" s="38" t="s">
        <v>9082</v>
      </c>
      <c r="E4763" s="38"/>
      <c r="F4763" s="38" t="s">
        <v>9083</v>
      </c>
      <c r="G4763" s="38"/>
      <c r="H4763" s="38"/>
      <c r="I4763" s="44">
        <v>3.54</v>
      </c>
      <c r="J4763" s="16" t="s">
        <v>130</v>
      </c>
      <c r="N4763" s="136" t="s">
        <v>198</v>
      </c>
      <c r="O4763" s="137">
        <v>378</v>
      </c>
    </row>
    <row r="4764" spans="1:15" ht="15" customHeight="1">
      <c r="A4764" s="15" t="str">
        <f t="shared" si="91"/>
        <v>N</v>
      </c>
      <c r="B4764" s="35"/>
      <c r="C4764" s="38" t="s">
        <v>1386</v>
      </c>
      <c r="D4764" s="38" t="s">
        <v>9084</v>
      </c>
      <c r="E4764" s="38"/>
      <c r="F4764" s="38" t="s">
        <v>9085</v>
      </c>
      <c r="G4764" s="38"/>
      <c r="H4764" s="38"/>
      <c r="I4764" s="44">
        <v>4.71</v>
      </c>
      <c r="J4764" s="16" t="s">
        <v>130</v>
      </c>
      <c r="N4764" s="136" t="s">
        <v>199</v>
      </c>
      <c r="O4764" s="137">
        <v>379</v>
      </c>
    </row>
    <row r="4765" spans="1:15" ht="15" customHeight="1">
      <c r="A4765" s="15" t="str">
        <f t="shared" si="91"/>
        <v>N</v>
      </c>
      <c r="B4765" s="35"/>
      <c r="C4765" s="38" t="s">
        <v>1386</v>
      </c>
      <c r="D4765" s="38" t="s">
        <v>11328</v>
      </c>
      <c r="E4765" s="38"/>
      <c r="F4765" s="38" t="s">
        <v>11329</v>
      </c>
      <c r="G4765" s="38"/>
      <c r="H4765" s="38"/>
      <c r="I4765" s="44">
        <v>5.04</v>
      </c>
      <c r="J4765" s="16" t="s">
        <v>130</v>
      </c>
      <c r="N4765" s="136" t="s">
        <v>200</v>
      </c>
      <c r="O4765" s="137">
        <v>380</v>
      </c>
    </row>
    <row r="4766" spans="1:15" ht="15" customHeight="1">
      <c r="A4766" s="15" t="str">
        <f t="shared" si="91"/>
        <v>N</v>
      </c>
      <c r="B4766" s="35"/>
      <c r="C4766" s="38" t="s">
        <v>1386</v>
      </c>
      <c r="D4766" s="38" t="s">
        <v>9086</v>
      </c>
      <c r="E4766" s="38"/>
      <c r="F4766" s="38" t="s">
        <v>9087</v>
      </c>
      <c r="G4766" s="38"/>
      <c r="H4766" s="38"/>
      <c r="I4766" s="44">
        <v>2.76</v>
      </c>
      <c r="J4766" s="16" t="s">
        <v>130</v>
      </c>
      <c r="N4766" s="136" t="s">
        <v>201</v>
      </c>
      <c r="O4766" s="137">
        <v>381</v>
      </c>
    </row>
    <row r="4767" spans="1:15" ht="15" customHeight="1">
      <c r="A4767" s="15" t="str">
        <f t="shared" si="91"/>
        <v>N</v>
      </c>
      <c r="B4767" s="35"/>
      <c r="C4767" s="38" t="s">
        <v>1386</v>
      </c>
      <c r="D4767" s="38" t="s">
        <v>9088</v>
      </c>
      <c r="E4767" s="38"/>
      <c r="F4767" s="38" t="s">
        <v>9089</v>
      </c>
      <c r="G4767" s="38"/>
      <c r="H4767" s="38"/>
      <c r="I4767" s="44">
        <v>1.72</v>
      </c>
      <c r="J4767" s="16" t="s">
        <v>130</v>
      </c>
      <c r="N4767" s="136" t="s">
        <v>202</v>
      </c>
      <c r="O4767" s="137">
        <v>382</v>
      </c>
    </row>
    <row r="4768" spans="1:15" ht="15" customHeight="1">
      <c r="A4768" s="15" t="str">
        <f t="shared" si="91"/>
        <v>N</v>
      </c>
      <c r="B4768" s="35"/>
      <c r="C4768" s="38" t="s">
        <v>1386</v>
      </c>
      <c r="D4768" s="38" t="s">
        <v>11330</v>
      </c>
      <c r="E4768" s="38"/>
      <c r="F4768" s="38" t="s">
        <v>11331</v>
      </c>
      <c r="G4768" s="38"/>
      <c r="H4768" s="38"/>
      <c r="I4768" s="44">
        <v>11.78</v>
      </c>
      <c r="J4768" s="16" t="s">
        <v>130</v>
      </c>
      <c r="N4768" s="136" t="s">
        <v>203</v>
      </c>
      <c r="O4768" s="137">
        <v>383</v>
      </c>
    </row>
    <row r="4769" spans="1:15" ht="15" customHeight="1">
      <c r="A4769" s="15" t="str">
        <f t="shared" si="91"/>
        <v>N</v>
      </c>
      <c r="B4769" s="35"/>
      <c r="C4769" s="38" t="s">
        <v>1386</v>
      </c>
      <c r="D4769" s="38" t="s">
        <v>11332</v>
      </c>
      <c r="E4769" s="38"/>
      <c r="F4769" s="38" t="s">
        <v>11333</v>
      </c>
      <c r="G4769" s="38"/>
      <c r="H4769" s="38"/>
      <c r="I4769" s="44">
        <v>17.440000000000001</v>
      </c>
      <c r="J4769" s="16" t="s">
        <v>130</v>
      </c>
      <c r="N4769" s="136" t="s">
        <v>204</v>
      </c>
      <c r="O4769" s="137">
        <v>384</v>
      </c>
    </row>
    <row r="4770" spans="1:15" ht="15" customHeight="1">
      <c r="A4770" s="15" t="str">
        <f t="shared" si="91"/>
        <v>N</v>
      </c>
      <c r="B4770" s="35"/>
      <c r="C4770" s="38" t="s">
        <v>1386</v>
      </c>
      <c r="D4770" s="38" t="s">
        <v>11334</v>
      </c>
      <c r="E4770" s="38"/>
      <c r="F4770" s="38" t="s">
        <v>11335</v>
      </c>
      <c r="G4770" s="38"/>
      <c r="H4770" s="38"/>
      <c r="I4770" s="44">
        <v>166.03</v>
      </c>
      <c r="J4770" s="16" t="s">
        <v>130</v>
      </c>
      <c r="N4770" s="136" t="s">
        <v>205</v>
      </c>
      <c r="O4770" s="137">
        <v>385</v>
      </c>
    </row>
    <row r="4771" spans="1:15" ht="15" customHeight="1">
      <c r="A4771" s="15" t="str">
        <f t="shared" si="91"/>
        <v>N</v>
      </c>
      <c r="B4771" s="35"/>
      <c r="C4771" s="38" t="s">
        <v>1386</v>
      </c>
      <c r="D4771" s="38" t="s">
        <v>11336</v>
      </c>
      <c r="E4771" s="38"/>
      <c r="F4771" s="38" t="s">
        <v>11337</v>
      </c>
      <c r="G4771" s="38"/>
      <c r="H4771" s="38"/>
      <c r="I4771" s="44">
        <v>-0.01</v>
      </c>
      <c r="J4771" s="16" t="s">
        <v>130</v>
      </c>
      <c r="N4771" s="136" t="s">
        <v>206</v>
      </c>
      <c r="O4771" s="137">
        <v>386</v>
      </c>
    </row>
    <row r="4772" spans="1:15" ht="15" customHeight="1">
      <c r="A4772" s="15" t="str">
        <f t="shared" si="91"/>
        <v>N</v>
      </c>
      <c r="B4772" s="35"/>
      <c r="C4772" s="38" t="s">
        <v>1386</v>
      </c>
      <c r="D4772" s="38" t="s">
        <v>11338</v>
      </c>
      <c r="E4772" s="38"/>
      <c r="F4772" s="38" t="s">
        <v>11339</v>
      </c>
      <c r="G4772" s="38"/>
      <c r="H4772" s="38"/>
      <c r="I4772" s="44">
        <v>-1.63</v>
      </c>
      <c r="J4772" s="16" t="s">
        <v>130</v>
      </c>
      <c r="N4772" s="136" t="s">
        <v>207</v>
      </c>
      <c r="O4772" s="137">
        <v>387</v>
      </c>
    </row>
    <row r="4773" spans="1:15" ht="15" customHeight="1">
      <c r="A4773" s="15" t="str">
        <f t="shared" si="91"/>
        <v>N</v>
      </c>
      <c r="B4773" s="35"/>
      <c r="C4773" s="38" t="s">
        <v>1386</v>
      </c>
      <c r="D4773" s="38" t="s">
        <v>11340</v>
      </c>
      <c r="E4773" s="38"/>
      <c r="F4773" s="38" t="s">
        <v>11341</v>
      </c>
      <c r="G4773" s="38"/>
      <c r="H4773" s="38"/>
      <c r="I4773" s="44">
        <v>1.7</v>
      </c>
      <c r="J4773" s="16" t="s">
        <v>130</v>
      </c>
      <c r="N4773" s="136" t="s">
        <v>208</v>
      </c>
      <c r="O4773" s="137">
        <v>388</v>
      </c>
    </row>
    <row r="4774" spans="1:15" ht="15" customHeight="1">
      <c r="A4774" s="15" t="str">
        <f t="shared" si="91"/>
        <v>N</v>
      </c>
      <c r="B4774" s="35"/>
      <c r="C4774" s="38" t="s">
        <v>1386</v>
      </c>
      <c r="D4774" s="38" t="s">
        <v>11342</v>
      </c>
      <c r="E4774" s="38"/>
      <c r="F4774" s="38" t="s">
        <v>11343</v>
      </c>
      <c r="G4774" s="38"/>
      <c r="H4774" s="38"/>
      <c r="I4774" s="44">
        <v>5.74</v>
      </c>
      <c r="J4774" s="16" t="s">
        <v>130</v>
      </c>
      <c r="N4774" s="136" t="s">
        <v>209</v>
      </c>
      <c r="O4774" s="137">
        <v>389</v>
      </c>
    </row>
    <row r="4775" spans="1:15" ht="15" customHeight="1">
      <c r="A4775" s="15" t="str">
        <f t="shared" si="91"/>
        <v>N</v>
      </c>
      <c r="B4775" s="35"/>
      <c r="C4775" s="38" t="s">
        <v>1386</v>
      </c>
      <c r="D4775" s="38" t="s">
        <v>11344</v>
      </c>
      <c r="E4775" s="38"/>
      <c r="F4775" s="38" t="s">
        <v>11345</v>
      </c>
      <c r="G4775" s="38"/>
      <c r="H4775" s="38"/>
      <c r="I4775" s="44">
        <v>3.09</v>
      </c>
      <c r="J4775" s="16" t="s">
        <v>130</v>
      </c>
      <c r="N4775" s="136" t="s">
        <v>210</v>
      </c>
      <c r="O4775" s="137">
        <v>390</v>
      </c>
    </row>
    <row r="4776" spans="1:15" ht="15" customHeight="1">
      <c r="A4776" s="15" t="str">
        <f t="shared" si="91"/>
        <v>N</v>
      </c>
      <c r="B4776" s="35"/>
      <c r="C4776" s="38" t="s">
        <v>1386</v>
      </c>
      <c r="D4776" s="38" t="s">
        <v>9090</v>
      </c>
      <c r="E4776" s="38"/>
      <c r="F4776" s="38" t="s">
        <v>9091</v>
      </c>
      <c r="G4776" s="38"/>
      <c r="H4776" s="38"/>
      <c r="I4776" s="44">
        <v>11.35</v>
      </c>
      <c r="J4776" s="16" t="s">
        <v>130</v>
      </c>
      <c r="N4776" s="136" t="s">
        <v>211</v>
      </c>
      <c r="O4776" s="137">
        <v>391</v>
      </c>
    </row>
    <row r="4777" spans="1:15" ht="15" customHeight="1">
      <c r="A4777" s="15" t="str">
        <f t="shared" si="91"/>
        <v>N</v>
      </c>
      <c r="B4777" s="35"/>
      <c r="C4777" s="38" t="s">
        <v>1386</v>
      </c>
      <c r="D4777" s="38" t="s">
        <v>9092</v>
      </c>
      <c r="E4777" s="38"/>
      <c r="F4777" s="38" t="s">
        <v>9093</v>
      </c>
      <c r="G4777" s="38"/>
      <c r="H4777" s="38"/>
      <c r="I4777" s="44">
        <v>9.7200000000000006</v>
      </c>
      <c r="J4777" s="16" t="s">
        <v>130</v>
      </c>
      <c r="N4777" s="136" t="s">
        <v>212</v>
      </c>
      <c r="O4777" s="137">
        <v>392</v>
      </c>
    </row>
    <row r="4778" spans="1:15" ht="15" customHeight="1">
      <c r="A4778" s="15" t="str">
        <f t="shared" si="91"/>
        <v>N</v>
      </c>
      <c r="B4778" s="35"/>
      <c r="C4778" s="38" t="s">
        <v>1386</v>
      </c>
      <c r="D4778" s="38" t="s">
        <v>11346</v>
      </c>
      <c r="E4778" s="38"/>
      <c r="F4778" s="38" t="s">
        <v>11347</v>
      </c>
      <c r="G4778" s="38"/>
      <c r="H4778" s="38"/>
      <c r="I4778" s="44">
        <v>3.76</v>
      </c>
      <c r="J4778" s="16" t="s">
        <v>130</v>
      </c>
      <c r="N4778" s="136" t="s">
        <v>213</v>
      </c>
      <c r="O4778" s="137">
        <v>393</v>
      </c>
    </row>
    <row r="4779" spans="1:15" ht="15" customHeight="1">
      <c r="A4779" s="15" t="str">
        <f t="shared" si="91"/>
        <v>N</v>
      </c>
      <c r="B4779" s="35"/>
      <c r="C4779" s="38" t="s">
        <v>1386</v>
      </c>
      <c r="D4779" s="38" t="s">
        <v>11348</v>
      </c>
      <c r="E4779" s="38"/>
      <c r="F4779" s="38" t="s">
        <v>11349</v>
      </c>
      <c r="G4779" s="38"/>
      <c r="H4779" s="38"/>
      <c r="I4779" s="44">
        <v>1.78</v>
      </c>
      <c r="J4779" s="16" t="s">
        <v>130</v>
      </c>
      <c r="N4779" s="136" t="s">
        <v>214</v>
      </c>
      <c r="O4779" s="137">
        <v>394</v>
      </c>
    </row>
    <row r="4780" spans="1:15" ht="15" customHeight="1">
      <c r="A4780" s="15" t="str">
        <f t="shared" si="91"/>
        <v>N</v>
      </c>
      <c r="B4780" s="35"/>
      <c r="C4780" s="38" t="s">
        <v>1386</v>
      </c>
      <c r="D4780" s="38" t="s">
        <v>11350</v>
      </c>
      <c r="E4780" s="38"/>
      <c r="F4780" s="38" t="s">
        <v>11351</v>
      </c>
      <c r="G4780" s="38"/>
      <c r="H4780" s="38"/>
      <c r="I4780" s="44">
        <v>12.62</v>
      </c>
      <c r="J4780" s="16" t="s">
        <v>130</v>
      </c>
      <c r="N4780" s="136" t="s">
        <v>215</v>
      </c>
      <c r="O4780" s="137">
        <v>395</v>
      </c>
    </row>
    <row r="4781" spans="1:15" ht="15" customHeight="1">
      <c r="A4781" s="15" t="str">
        <f t="shared" si="91"/>
        <v>N</v>
      </c>
      <c r="B4781" s="35"/>
      <c r="C4781" s="38" t="s">
        <v>1386</v>
      </c>
      <c r="D4781" s="38" t="s">
        <v>9094</v>
      </c>
      <c r="E4781" s="38"/>
      <c r="F4781" s="38" t="s">
        <v>9095</v>
      </c>
      <c r="G4781" s="38"/>
      <c r="H4781" s="38"/>
      <c r="I4781" s="44">
        <v>12.08</v>
      </c>
      <c r="J4781" s="16" t="s">
        <v>130</v>
      </c>
      <c r="N4781" s="136" t="s">
        <v>216</v>
      </c>
      <c r="O4781" s="137">
        <v>396</v>
      </c>
    </row>
    <row r="4782" spans="1:15" ht="15" customHeight="1">
      <c r="A4782" s="15" t="str">
        <f t="shared" si="91"/>
        <v>N</v>
      </c>
      <c r="B4782" s="35"/>
      <c r="C4782" s="38" t="s">
        <v>1386</v>
      </c>
      <c r="D4782" s="38" t="s">
        <v>9096</v>
      </c>
      <c r="E4782" s="38"/>
      <c r="F4782" s="38" t="s">
        <v>9097</v>
      </c>
      <c r="G4782" s="38"/>
      <c r="H4782" s="38"/>
      <c r="I4782" s="44">
        <v>40.04</v>
      </c>
      <c r="J4782" s="16" t="s">
        <v>130</v>
      </c>
      <c r="N4782" s="136" t="s">
        <v>217</v>
      </c>
      <c r="O4782" s="137">
        <v>397</v>
      </c>
    </row>
    <row r="4783" spans="1:15" ht="15" customHeight="1">
      <c r="A4783" s="15" t="str">
        <f t="shared" si="91"/>
        <v>N</v>
      </c>
      <c r="B4783" s="35"/>
      <c r="C4783" s="38" t="s">
        <v>1386</v>
      </c>
      <c r="D4783" s="38" t="s">
        <v>9098</v>
      </c>
      <c r="E4783" s="38"/>
      <c r="F4783" s="38" t="s">
        <v>9099</v>
      </c>
      <c r="G4783" s="38"/>
      <c r="H4783" s="38"/>
      <c r="I4783" s="44">
        <v>5.78</v>
      </c>
      <c r="J4783" s="16" t="s">
        <v>130</v>
      </c>
      <c r="N4783" s="136" t="s">
        <v>218</v>
      </c>
      <c r="O4783" s="137">
        <v>398</v>
      </c>
    </row>
    <row r="4784" spans="1:15" ht="15" customHeight="1">
      <c r="A4784" s="15" t="str">
        <f t="shared" si="91"/>
        <v>N</v>
      </c>
      <c r="B4784" s="35"/>
      <c r="C4784" s="38" t="s">
        <v>1386</v>
      </c>
      <c r="D4784" s="38" t="s">
        <v>9100</v>
      </c>
      <c r="E4784" s="38"/>
      <c r="F4784" s="38" t="s">
        <v>9101</v>
      </c>
      <c r="G4784" s="38"/>
      <c r="H4784" s="38"/>
      <c r="I4784" s="44">
        <v>-6.89</v>
      </c>
      <c r="J4784" s="16" t="s">
        <v>130</v>
      </c>
      <c r="N4784" s="136" t="s">
        <v>219</v>
      </c>
      <c r="O4784" s="137">
        <v>399</v>
      </c>
    </row>
    <row r="4785" spans="1:15" ht="15" customHeight="1">
      <c r="A4785" s="15" t="str">
        <f t="shared" si="91"/>
        <v>N</v>
      </c>
      <c r="B4785" s="35"/>
      <c r="C4785" s="38" t="s">
        <v>1386</v>
      </c>
      <c r="D4785" s="38" t="s">
        <v>11352</v>
      </c>
      <c r="E4785" s="38"/>
      <c r="F4785" s="38" t="s">
        <v>11353</v>
      </c>
      <c r="G4785" s="38"/>
      <c r="H4785" s="38"/>
      <c r="I4785" s="44">
        <v>3.36</v>
      </c>
      <c r="J4785" s="16" t="s">
        <v>130</v>
      </c>
      <c r="N4785" s="136" t="s">
        <v>220</v>
      </c>
      <c r="O4785" s="137">
        <v>400</v>
      </c>
    </row>
    <row r="4786" spans="1:15" ht="15" customHeight="1">
      <c r="A4786" s="15" t="str">
        <f t="shared" si="91"/>
        <v>N</v>
      </c>
      <c r="B4786" s="35"/>
      <c r="C4786" s="38" t="s">
        <v>1386</v>
      </c>
      <c r="D4786" s="38" t="s">
        <v>11354</v>
      </c>
      <c r="E4786" s="38"/>
      <c r="F4786" s="38" t="s">
        <v>11355</v>
      </c>
      <c r="G4786" s="38"/>
      <c r="H4786" s="38"/>
      <c r="I4786" s="44">
        <v>3.24</v>
      </c>
      <c r="J4786" s="16" t="s">
        <v>130</v>
      </c>
      <c r="N4786" s="136" t="s">
        <v>221</v>
      </c>
      <c r="O4786" s="137">
        <v>401</v>
      </c>
    </row>
    <row r="4787" spans="1:15" ht="15" customHeight="1">
      <c r="A4787" s="15" t="str">
        <f t="shared" si="91"/>
        <v>N</v>
      </c>
      <c r="B4787" s="35"/>
      <c r="C4787" s="38" t="s">
        <v>1386</v>
      </c>
      <c r="D4787" s="38" t="s">
        <v>11356</v>
      </c>
      <c r="E4787" s="38"/>
      <c r="F4787" s="38" t="s">
        <v>11357</v>
      </c>
      <c r="G4787" s="38"/>
      <c r="H4787" s="38"/>
      <c r="I4787" s="44">
        <v>2.21</v>
      </c>
      <c r="J4787" s="16" t="s">
        <v>130</v>
      </c>
      <c r="N4787" s="136" t="s">
        <v>222</v>
      </c>
      <c r="O4787" s="137">
        <v>402</v>
      </c>
    </row>
    <row r="4788" spans="1:15" ht="15" customHeight="1">
      <c r="A4788" s="15" t="str">
        <f t="shared" si="91"/>
        <v>N</v>
      </c>
      <c r="B4788" s="35"/>
      <c r="C4788" s="38" t="s">
        <v>1386</v>
      </c>
      <c r="D4788" s="38" t="s">
        <v>9102</v>
      </c>
      <c r="E4788" s="38"/>
      <c r="F4788" s="38" t="s">
        <v>9103</v>
      </c>
      <c r="G4788" s="38"/>
      <c r="H4788" s="38"/>
      <c r="I4788" s="44">
        <v>-40.04</v>
      </c>
      <c r="J4788" s="16" t="s">
        <v>130</v>
      </c>
      <c r="N4788" s="136" t="s">
        <v>223</v>
      </c>
      <c r="O4788" s="137">
        <v>403</v>
      </c>
    </row>
    <row r="4789" spans="1:15" ht="15" customHeight="1">
      <c r="A4789" s="15" t="str">
        <f t="shared" si="91"/>
        <v>N</v>
      </c>
      <c r="B4789" s="35"/>
      <c r="C4789" s="38" t="s">
        <v>1386</v>
      </c>
      <c r="D4789" s="38" t="s">
        <v>11358</v>
      </c>
      <c r="E4789" s="38"/>
      <c r="F4789" s="38" t="s">
        <v>11359</v>
      </c>
      <c r="G4789" s="38"/>
      <c r="H4789" s="38"/>
      <c r="I4789" s="44">
        <v>11.97</v>
      </c>
      <c r="J4789" s="16" t="s">
        <v>130</v>
      </c>
      <c r="N4789" s="136" t="s">
        <v>224</v>
      </c>
      <c r="O4789" s="137">
        <v>404</v>
      </c>
    </row>
    <row r="4790" spans="1:15" ht="15" customHeight="1">
      <c r="A4790" s="15" t="str">
        <f t="shared" si="91"/>
        <v>N</v>
      </c>
      <c r="B4790" s="35"/>
      <c r="C4790" s="38" t="s">
        <v>1386</v>
      </c>
      <c r="D4790" s="38" t="s">
        <v>9104</v>
      </c>
      <c r="E4790" s="38"/>
      <c r="F4790" s="38" t="s">
        <v>9105</v>
      </c>
      <c r="G4790" s="38"/>
      <c r="H4790" s="38"/>
      <c r="I4790" s="44">
        <v>2.69</v>
      </c>
      <c r="J4790" s="16" t="s">
        <v>130</v>
      </c>
      <c r="N4790" s="136" t="s">
        <v>221</v>
      </c>
      <c r="O4790" s="137">
        <v>405</v>
      </c>
    </row>
    <row r="4791" spans="1:15" ht="15" customHeight="1">
      <c r="A4791" s="15" t="str">
        <f t="shared" si="91"/>
        <v>N</v>
      </c>
      <c r="B4791" s="35"/>
      <c r="C4791" s="38" t="s">
        <v>1386</v>
      </c>
      <c r="D4791" s="38" t="s">
        <v>11360</v>
      </c>
      <c r="E4791" s="38"/>
      <c r="F4791" s="38" t="s">
        <v>11361</v>
      </c>
      <c r="G4791" s="38"/>
      <c r="H4791" s="38"/>
      <c r="I4791" s="44">
        <v>4.2699999999999996</v>
      </c>
      <c r="J4791" s="16" t="s">
        <v>130</v>
      </c>
      <c r="N4791" s="136" t="s">
        <v>222</v>
      </c>
      <c r="O4791" s="137">
        <v>406</v>
      </c>
    </row>
    <row r="4792" spans="1:15" ht="15" customHeight="1">
      <c r="A4792" s="15" t="str">
        <f t="shared" si="91"/>
        <v>N</v>
      </c>
      <c r="B4792" s="35"/>
      <c r="C4792" s="38" t="s">
        <v>1386</v>
      </c>
      <c r="D4792" s="38" t="s">
        <v>9106</v>
      </c>
      <c r="E4792" s="38"/>
      <c r="F4792" s="38" t="s">
        <v>9107</v>
      </c>
      <c r="G4792" s="38"/>
      <c r="H4792" s="38"/>
      <c r="I4792" s="44">
        <v>10.73</v>
      </c>
      <c r="J4792" s="16" t="s">
        <v>130</v>
      </c>
      <c r="N4792" s="136" t="s">
        <v>225</v>
      </c>
      <c r="O4792" s="137">
        <v>407</v>
      </c>
    </row>
    <row r="4793" spans="1:15" ht="15" customHeight="1">
      <c r="A4793" s="15" t="str">
        <f t="shared" si="91"/>
        <v>N</v>
      </c>
      <c r="B4793" s="35"/>
      <c r="C4793" s="38" t="s">
        <v>1386</v>
      </c>
      <c r="D4793" s="38" t="s">
        <v>9108</v>
      </c>
      <c r="E4793" s="38"/>
      <c r="F4793" s="38" t="s">
        <v>9109</v>
      </c>
      <c r="G4793" s="38"/>
      <c r="H4793" s="38"/>
      <c r="I4793" s="44">
        <v>3.42</v>
      </c>
      <c r="J4793" s="16" t="s">
        <v>130</v>
      </c>
      <c r="N4793" s="136" t="s">
        <v>226</v>
      </c>
      <c r="O4793" s="137">
        <v>408</v>
      </c>
    </row>
    <row r="4794" spans="1:15" ht="15" customHeight="1">
      <c r="A4794" s="15" t="str">
        <f t="shared" si="91"/>
        <v>N</v>
      </c>
      <c r="B4794" s="35"/>
      <c r="C4794" s="38" t="s">
        <v>1386</v>
      </c>
      <c r="D4794" s="38" t="s">
        <v>9110</v>
      </c>
      <c r="E4794" s="38"/>
      <c r="F4794" s="38" t="s">
        <v>9111</v>
      </c>
      <c r="G4794" s="38"/>
      <c r="H4794" s="38"/>
      <c r="I4794" s="44">
        <v>2.17</v>
      </c>
      <c r="J4794" s="16" t="s">
        <v>130</v>
      </c>
      <c r="N4794" s="136" t="s">
        <v>227</v>
      </c>
      <c r="O4794" s="137">
        <v>409</v>
      </c>
    </row>
    <row r="4795" spans="1:15" ht="15" customHeight="1">
      <c r="A4795" s="15" t="str">
        <f t="shared" si="91"/>
        <v>N</v>
      </c>
      <c r="B4795" s="35"/>
      <c r="C4795" s="38" t="s">
        <v>1386</v>
      </c>
      <c r="D4795" s="38" t="s">
        <v>9112</v>
      </c>
      <c r="E4795" s="38"/>
      <c r="F4795" s="38" t="s">
        <v>9113</v>
      </c>
      <c r="G4795" s="38"/>
      <c r="H4795" s="38"/>
      <c r="I4795" s="44">
        <v>5.9</v>
      </c>
      <c r="J4795" s="16" t="s">
        <v>130</v>
      </c>
      <c r="N4795" s="136" t="s">
        <v>228</v>
      </c>
      <c r="O4795" s="137">
        <v>410</v>
      </c>
    </row>
    <row r="4796" spans="1:15" ht="15" customHeight="1">
      <c r="A4796" s="15" t="str">
        <f t="shared" si="91"/>
        <v>N</v>
      </c>
      <c r="B4796" s="35"/>
      <c r="C4796" s="38" t="s">
        <v>1386</v>
      </c>
      <c r="D4796" s="38" t="s">
        <v>11362</v>
      </c>
      <c r="E4796" s="38"/>
      <c r="F4796" s="38" t="s">
        <v>11363</v>
      </c>
      <c r="G4796" s="38"/>
      <c r="H4796" s="38"/>
      <c r="I4796" s="44">
        <v>1.94</v>
      </c>
      <c r="J4796" s="16" t="s">
        <v>130</v>
      </c>
      <c r="N4796" s="136" t="s">
        <v>229</v>
      </c>
      <c r="O4796" s="137">
        <v>411</v>
      </c>
    </row>
    <row r="4797" spans="1:15" ht="15" customHeight="1">
      <c r="A4797" s="15" t="str">
        <f t="shared" si="91"/>
        <v>N</v>
      </c>
      <c r="B4797" s="35"/>
      <c r="C4797" s="38" t="s">
        <v>1386</v>
      </c>
      <c r="D4797" s="38" t="s">
        <v>11364</v>
      </c>
      <c r="E4797" s="38"/>
      <c r="F4797" s="38" t="s">
        <v>11365</v>
      </c>
      <c r="G4797" s="38"/>
      <c r="H4797" s="38"/>
      <c r="I4797" s="44">
        <v>1.68</v>
      </c>
      <c r="J4797" s="16" t="s">
        <v>130</v>
      </c>
      <c r="N4797" s="136" t="s">
        <v>230</v>
      </c>
      <c r="O4797" s="137">
        <v>412</v>
      </c>
    </row>
    <row r="4798" spans="1:15" ht="15" customHeight="1">
      <c r="A4798" s="15" t="str">
        <f t="shared" si="91"/>
        <v>N</v>
      </c>
      <c r="B4798" s="35"/>
      <c r="C4798" s="38" t="s">
        <v>1386</v>
      </c>
      <c r="D4798" s="38" t="s">
        <v>11366</v>
      </c>
      <c r="E4798" s="38"/>
      <c r="F4798" s="38" t="s">
        <v>11367</v>
      </c>
      <c r="G4798" s="38"/>
      <c r="H4798" s="38"/>
      <c r="I4798" s="44">
        <v>1.89</v>
      </c>
      <c r="J4798" s="16" t="s">
        <v>130</v>
      </c>
      <c r="N4798" s="136" t="s">
        <v>231</v>
      </c>
      <c r="O4798" s="137">
        <v>413</v>
      </c>
    </row>
    <row r="4799" spans="1:15" ht="15" customHeight="1">
      <c r="A4799" s="15" t="str">
        <f t="shared" si="91"/>
        <v>N</v>
      </c>
      <c r="B4799" s="35"/>
      <c r="C4799" s="38" t="s">
        <v>1386</v>
      </c>
      <c r="D4799" s="38" t="s">
        <v>11368</v>
      </c>
      <c r="E4799" s="38"/>
      <c r="F4799" s="38" t="s">
        <v>11369</v>
      </c>
      <c r="G4799" s="38"/>
      <c r="H4799" s="38"/>
      <c r="I4799" s="44">
        <v>8.5500000000000007</v>
      </c>
      <c r="J4799" s="16" t="s">
        <v>130</v>
      </c>
      <c r="N4799" s="136" t="s">
        <v>232</v>
      </c>
      <c r="O4799" s="137">
        <v>414</v>
      </c>
    </row>
    <row r="4800" spans="1:15" ht="15" customHeight="1">
      <c r="A4800" s="15" t="str">
        <f t="shared" si="91"/>
        <v>N</v>
      </c>
      <c r="B4800" s="35"/>
      <c r="C4800" s="38" t="s">
        <v>1386</v>
      </c>
      <c r="D4800" s="38" t="s">
        <v>11370</v>
      </c>
      <c r="E4800" s="38"/>
      <c r="F4800" s="38" t="s">
        <v>11371</v>
      </c>
      <c r="G4800" s="38"/>
      <c r="H4800" s="38"/>
      <c r="I4800" s="44">
        <v>3.33</v>
      </c>
      <c r="J4800" s="16" t="s">
        <v>130</v>
      </c>
      <c r="N4800" s="136" t="s">
        <v>231</v>
      </c>
      <c r="O4800" s="137">
        <v>415</v>
      </c>
    </row>
    <row r="4801" spans="1:15" ht="15" customHeight="1">
      <c r="A4801" s="15" t="str">
        <f t="shared" si="91"/>
        <v>N</v>
      </c>
      <c r="B4801" s="35"/>
      <c r="C4801" s="38" t="s">
        <v>1386</v>
      </c>
      <c r="D4801" s="38" t="s">
        <v>11372</v>
      </c>
      <c r="E4801" s="38"/>
      <c r="F4801" s="38" t="s">
        <v>11373</v>
      </c>
      <c r="G4801" s="38"/>
      <c r="H4801" s="38"/>
      <c r="I4801" s="44">
        <v>3.27</v>
      </c>
      <c r="J4801" s="16" t="s">
        <v>130</v>
      </c>
      <c r="N4801" s="136" t="s">
        <v>233</v>
      </c>
      <c r="O4801" s="137">
        <v>416</v>
      </c>
    </row>
    <row r="4802" spans="1:15" ht="15" customHeight="1">
      <c r="A4802" s="15" t="str">
        <f t="shared" si="91"/>
        <v>N</v>
      </c>
      <c r="B4802" s="35"/>
      <c r="C4802" s="38" t="s">
        <v>1386</v>
      </c>
      <c r="D4802" s="38" t="s">
        <v>11374</v>
      </c>
      <c r="E4802" s="38"/>
      <c r="F4802" s="38" t="s">
        <v>11375</v>
      </c>
      <c r="G4802" s="38"/>
      <c r="H4802" s="38"/>
      <c r="I4802" s="44">
        <v>2.9</v>
      </c>
      <c r="J4802" s="16" t="s">
        <v>130</v>
      </c>
      <c r="N4802" s="136" t="s">
        <v>231</v>
      </c>
      <c r="O4802" s="137">
        <v>417</v>
      </c>
    </row>
    <row r="4803" spans="1:15" ht="15" customHeight="1">
      <c r="A4803" s="15" t="str">
        <f t="shared" si="91"/>
        <v>N</v>
      </c>
      <c r="B4803" s="35"/>
      <c r="C4803" s="38" t="s">
        <v>1386</v>
      </c>
      <c r="D4803" s="38" t="s">
        <v>9114</v>
      </c>
      <c r="E4803" s="38"/>
      <c r="F4803" s="38" t="s">
        <v>9115</v>
      </c>
      <c r="G4803" s="38"/>
      <c r="H4803" s="38"/>
      <c r="I4803" s="44">
        <v>3.14</v>
      </c>
      <c r="J4803" s="16" t="s">
        <v>130</v>
      </c>
      <c r="N4803" s="136" t="s">
        <v>234</v>
      </c>
      <c r="O4803" s="137">
        <v>418</v>
      </c>
    </row>
    <row r="4804" spans="1:15" ht="15" customHeight="1">
      <c r="A4804" s="15" t="str">
        <f t="shared" si="91"/>
        <v>N</v>
      </c>
      <c r="B4804" s="35"/>
      <c r="C4804" s="38" t="s">
        <v>1386</v>
      </c>
      <c r="D4804" s="38" t="s">
        <v>9116</v>
      </c>
      <c r="E4804" s="38"/>
      <c r="F4804" s="38" t="s">
        <v>9117</v>
      </c>
      <c r="G4804" s="38"/>
      <c r="H4804" s="38"/>
      <c r="I4804" s="44">
        <v>-3.09</v>
      </c>
      <c r="J4804" s="16" t="s">
        <v>130</v>
      </c>
      <c r="N4804" s="136" t="s">
        <v>235</v>
      </c>
      <c r="O4804" s="137">
        <v>419</v>
      </c>
    </row>
    <row r="4805" spans="1:15" ht="15" customHeight="1">
      <c r="A4805" s="15" t="str">
        <f t="shared" si="91"/>
        <v>N</v>
      </c>
      <c r="B4805" s="35"/>
      <c r="C4805" s="38" t="s">
        <v>1386</v>
      </c>
      <c r="D4805" s="38" t="s">
        <v>9118</v>
      </c>
      <c r="E4805" s="38"/>
      <c r="F4805" s="38" t="s">
        <v>9119</v>
      </c>
      <c r="G4805" s="38"/>
      <c r="H4805" s="38"/>
      <c r="I4805" s="44">
        <v>1.68</v>
      </c>
      <c r="J4805" s="16" t="s">
        <v>130</v>
      </c>
      <c r="N4805" s="136" t="s">
        <v>236</v>
      </c>
      <c r="O4805" s="137">
        <v>420</v>
      </c>
    </row>
    <row r="4806" spans="1:15" ht="15" customHeight="1">
      <c r="A4806" s="15" t="str">
        <f t="shared" si="91"/>
        <v>N</v>
      </c>
      <c r="B4806" s="35"/>
      <c r="C4806" s="38" t="s">
        <v>1386</v>
      </c>
      <c r="D4806" s="38" t="s">
        <v>11376</v>
      </c>
      <c r="E4806" s="38"/>
      <c r="F4806" s="38" t="s">
        <v>11377</v>
      </c>
      <c r="G4806" s="38"/>
      <c r="H4806" s="38"/>
      <c r="I4806" s="44">
        <v>0.93</v>
      </c>
      <c r="J4806" s="16" t="s">
        <v>130</v>
      </c>
      <c r="N4806" s="136" t="s">
        <v>237</v>
      </c>
      <c r="O4806" s="137">
        <v>421</v>
      </c>
    </row>
    <row r="4807" spans="1:15" ht="15" customHeight="1">
      <c r="A4807" s="15" t="str">
        <f t="shared" si="91"/>
        <v>N</v>
      </c>
      <c r="B4807" s="35"/>
      <c r="C4807" s="38" t="s">
        <v>1386</v>
      </c>
      <c r="D4807" s="38" t="s">
        <v>9120</v>
      </c>
      <c r="E4807" s="38"/>
      <c r="F4807" s="38" t="s">
        <v>9121</v>
      </c>
      <c r="G4807" s="38"/>
      <c r="H4807" s="38"/>
      <c r="I4807" s="44">
        <v>3.49</v>
      </c>
      <c r="J4807" s="16" t="s">
        <v>130</v>
      </c>
      <c r="N4807" s="138" t="s">
        <v>585</v>
      </c>
      <c r="O4807" s="137">
        <v>422</v>
      </c>
    </row>
    <row r="4808" spans="1:15" ht="15" customHeight="1">
      <c r="A4808" s="15" t="str">
        <f t="shared" si="91"/>
        <v>N</v>
      </c>
      <c r="B4808" s="35"/>
      <c r="C4808" s="38" t="s">
        <v>1386</v>
      </c>
      <c r="D4808" s="38" t="s">
        <v>9122</v>
      </c>
      <c r="E4808" s="38"/>
      <c r="F4808" s="38" t="s">
        <v>9123</v>
      </c>
      <c r="G4808" s="38"/>
      <c r="H4808" s="38"/>
      <c r="I4808" s="44">
        <v>2.48</v>
      </c>
      <c r="J4808" s="16" t="s">
        <v>130</v>
      </c>
      <c r="N4808" s="136" t="s">
        <v>238</v>
      </c>
      <c r="O4808" s="137">
        <v>423</v>
      </c>
    </row>
    <row r="4809" spans="1:15" ht="15" customHeight="1">
      <c r="A4809" s="15" t="str">
        <f t="shared" si="91"/>
        <v>N</v>
      </c>
      <c r="B4809" s="35"/>
      <c r="C4809" s="38" t="s">
        <v>1386</v>
      </c>
      <c r="D4809" s="38" t="s">
        <v>11378</v>
      </c>
      <c r="E4809" s="38"/>
      <c r="F4809" s="38" t="s">
        <v>11379</v>
      </c>
      <c r="G4809" s="38"/>
      <c r="H4809" s="38"/>
      <c r="I4809" s="44">
        <v>1.31</v>
      </c>
      <c r="J4809" s="16" t="s">
        <v>130</v>
      </c>
      <c r="N4809" s="136" t="s">
        <v>239</v>
      </c>
      <c r="O4809" s="137">
        <v>424</v>
      </c>
    </row>
    <row r="4810" spans="1:15" ht="15" customHeight="1">
      <c r="A4810" s="15" t="str">
        <f t="shared" si="91"/>
        <v>N</v>
      </c>
      <c r="B4810" s="35"/>
      <c r="C4810" s="38" t="s">
        <v>1386</v>
      </c>
      <c r="D4810" s="38" t="s">
        <v>9124</v>
      </c>
      <c r="E4810" s="38"/>
      <c r="F4810" s="38" t="s">
        <v>9125</v>
      </c>
      <c r="G4810" s="38"/>
      <c r="H4810" s="38"/>
      <c r="I4810" s="44">
        <v>6.8</v>
      </c>
      <c r="J4810" s="16" t="s">
        <v>130</v>
      </c>
      <c r="N4810" s="138" t="s">
        <v>586</v>
      </c>
      <c r="O4810" s="139">
        <v>425</v>
      </c>
    </row>
    <row r="4811" spans="1:15" ht="15" customHeight="1">
      <c r="A4811" s="15" t="str">
        <f t="shared" ref="A4811:A4850" si="92">IFERROR((VLOOKUP(J4811,N:O,2,0)),0)</f>
        <v>N</v>
      </c>
      <c r="B4811" s="35"/>
      <c r="C4811" s="38" t="s">
        <v>1386</v>
      </c>
      <c r="D4811" s="38" t="s">
        <v>9126</v>
      </c>
      <c r="E4811" s="38"/>
      <c r="F4811" s="38" t="s">
        <v>9127</v>
      </c>
      <c r="G4811" s="38"/>
      <c r="H4811" s="38"/>
      <c r="I4811" s="44">
        <v>9.7899999999999991</v>
      </c>
      <c r="J4811" s="16" t="s">
        <v>130</v>
      </c>
      <c r="N4811" s="136" t="s">
        <v>240</v>
      </c>
      <c r="O4811" s="137">
        <v>426</v>
      </c>
    </row>
    <row r="4812" spans="1:15" ht="15" customHeight="1">
      <c r="A4812" s="15" t="str">
        <f t="shared" si="92"/>
        <v>N</v>
      </c>
      <c r="B4812" s="35"/>
      <c r="C4812" s="38" t="s">
        <v>1386</v>
      </c>
      <c r="D4812" s="38" t="s">
        <v>9128</v>
      </c>
      <c r="E4812" s="38"/>
      <c r="F4812" s="38" t="s">
        <v>9129</v>
      </c>
      <c r="G4812" s="38"/>
      <c r="H4812" s="38"/>
      <c r="I4812" s="44">
        <v>54.63</v>
      </c>
      <c r="J4812" s="16" t="s">
        <v>130</v>
      </c>
      <c r="N4812" s="136" t="s">
        <v>241</v>
      </c>
      <c r="O4812" s="137">
        <v>427</v>
      </c>
    </row>
    <row r="4813" spans="1:15" ht="15" customHeight="1">
      <c r="A4813" s="15" t="str">
        <f t="shared" si="92"/>
        <v>N</v>
      </c>
      <c r="B4813" s="35"/>
      <c r="C4813" s="38" t="s">
        <v>1386</v>
      </c>
      <c r="D4813" s="38" t="s">
        <v>9130</v>
      </c>
      <c r="E4813" s="38"/>
      <c r="F4813" s="38" t="s">
        <v>9131</v>
      </c>
      <c r="G4813" s="38"/>
      <c r="H4813" s="38"/>
      <c r="I4813" s="44">
        <v>3.29</v>
      </c>
      <c r="J4813" s="16" t="s">
        <v>130</v>
      </c>
      <c r="N4813" s="138" t="s">
        <v>587</v>
      </c>
      <c r="O4813" s="137">
        <v>428</v>
      </c>
    </row>
    <row r="4814" spans="1:15" ht="15" customHeight="1">
      <c r="A4814" s="15" t="str">
        <f t="shared" si="92"/>
        <v>N</v>
      </c>
      <c r="B4814" s="35"/>
      <c r="C4814" s="38" t="s">
        <v>1386</v>
      </c>
      <c r="D4814" s="38" t="s">
        <v>9132</v>
      </c>
      <c r="E4814" s="38"/>
      <c r="F4814" s="38" t="s">
        <v>9133</v>
      </c>
      <c r="G4814" s="38"/>
      <c r="H4814" s="38"/>
      <c r="I4814" s="44">
        <v>5.47</v>
      </c>
      <c r="J4814" s="16" t="s">
        <v>130</v>
      </c>
      <c r="N4814" s="136" t="s">
        <v>242</v>
      </c>
      <c r="O4814" s="137">
        <v>429</v>
      </c>
    </row>
    <row r="4815" spans="1:15" ht="15" customHeight="1">
      <c r="A4815" s="15" t="str">
        <f t="shared" si="92"/>
        <v>N</v>
      </c>
      <c r="B4815" s="35"/>
      <c r="C4815" s="38" t="s">
        <v>1386</v>
      </c>
      <c r="D4815" s="38" t="s">
        <v>9134</v>
      </c>
      <c r="E4815" s="38"/>
      <c r="F4815" s="38" t="s">
        <v>9135</v>
      </c>
      <c r="G4815" s="38"/>
      <c r="H4815" s="38"/>
      <c r="I4815" s="44">
        <v>2.88</v>
      </c>
      <c r="J4815" s="16" t="s">
        <v>130</v>
      </c>
      <c r="N4815" s="136" t="s">
        <v>243</v>
      </c>
      <c r="O4815" s="137">
        <v>430</v>
      </c>
    </row>
    <row r="4816" spans="1:15" ht="15" customHeight="1">
      <c r="A4816" s="15" t="str">
        <f t="shared" si="92"/>
        <v>N</v>
      </c>
      <c r="B4816" s="35"/>
      <c r="C4816" s="38" t="s">
        <v>1386</v>
      </c>
      <c r="D4816" s="38" t="s">
        <v>11380</v>
      </c>
      <c r="E4816" s="38"/>
      <c r="F4816" s="38" t="s">
        <v>11381</v>
      </c>
      <c r="G4816" s="38"/>
      <c r="H4816" s="38"/>
      <c r="I4816" s="44">
        <v>10.98</v>
      </c>
      <c r="J4816" s="16" t="s">
        <v>130</v>
      </c>
      <c r="N4816" s="138" t="s">
        <v>588</v>
      </c>
      <c r="O4816" s="137">
        <v>431</v>
      </c>
    </row>
    <row r="4817" spans="1:15" ht="15" customHeight="1">
      <c r="A4817" s="15" t="str">
        <f t="shared" si="92"/>
        <v>N</v>
      </c>
      <c r="B4817" s="35"/>
      <c r="C4817" s="38" t="s">
        <v>1386</v>
      </c>
      <c r="D4817" s="38" t="s">
        <v>11382</v>
      </c>
      <c r="E4817" s="38"/>
      <c r="F4817" s="38" t="s">
        <v>9243</v>
      </c>
      <c r="G4817" s="38"/>
      <c r="H4817" s="38"/>
      <c r="I4817" s="44">
        <v>-2.65</v>
      </c>
      <c r="J4817" s="16" t="s">
        <v>130</v>
      </c>
      <c r="N4817" s="136" t="s">
        <v>244</v>
      </c>
      <c r="O4817" s="137">
        <v>432</v>
      </c>
    </row>
    <row r="4818" spans="1:15" ht="15" customHeight="1">
      <c r="A4818" s="15" t="str">
        <f t="shared" si="92"/>
        <v>N</v>
      </c>
      <c r="B4818" s="35"/>
      <c r="C4818" s="38" t="s">
        <v>1386</v>
      </c>
      <c r="D4818" s="38" t="s">
        <v>9136</v>
      </c>
      <c r="E4818" s="38"/>
      <c r="F4818" s="38" t="s">
        <v>9137</v>
      </c>
      <c r="G4818" s="38"/>
      <c r="H4818" s="38"/>
      <c r="I4818" s="44">
        <v>4.71</v>
      </c>
      <c r="J4818" s="16" t="s">
        <v>130</v>
      </c>
      <c r="N4818" s="136" t="s">
        <v>245</v>
      </c>
      <c r="O4818" s="137">
        <v>433</v>
      </c>
    </row>
    <row r="4819" spans="1:15" ht="15" customHeight="1">
      <c r="A4819" s="15" t="str">
        <f t="shared" si="92"/>
        <v>N</v>
      </c>
      <c r="B4819" s="35"/>
      <c r="C4819" s="38" t="s">
        <v>1386</v>
      </c>
      <c r="D4819" s="38" t="s">
        <v>9138</v>
      </c>
      <c r="E4819" s="38"/>
      <c r="F4819" s="38" t="s">
        <v>9139</v>
      </c>
      <c r="G4819" s="38"/>
      <c r="H4819" s="38"/>
      <c r="I4819" s="44">
        <v>10.08</v>
      </c>
      <c r="J4819" s="16" t="s">
        <v>130</v>
      </c>
      <c r="N4819" s="136" t="s">
        <v>246</v>
      </c>
      <c r="O4819" s="137">
        <v>434</v>
      </c>
    </row>
    <row r="4820" spans="1:15" ht="15" customHeight="1">
      <c r="A4820" s="15" t="str">
        <f t="shared" si="92"/>
        <v>N</v>
      </c>
      <c r="B4820" s="35"/>
      <c r="C4820" s="38" t="s">
        <v>1386</v>
      </c>
      <c r="D4820" s="38" t="s">
        <v>9140</v>
      </c>
      <c r="E4820" s="38"/>
      <c r="F4820" s="38" t="s">
        <v>9141</v>
      </c>
      <c r="G4820" s="38"/>
      <c r="H4820" s="38"/>
      <c r="I4820" s="44">
        <v>39.29</v>
      </c>
      <c r="J4820" s="16" t="s">
        <v>130</v>
      </c>
      <c r="N4820" s="136" t="s">
        <v>247</v>
      </c>
      <c r="O4820" s="137">
        <v>435</v>
      </c>
    </row>
    <row r="4821" spans="1:15" ht="15" customHeight="1">
      <c r="A4821" s="15" t="str">
        <f t="shared" si="92"/>
        <v>N</v>
      </c>
      <c r="B4821" s="35"/>
      <c r="C4821" s="38" t="s">
        <v>1386</v>
      </c>
      <c r="D4821" s="38" t="s">
        <v>11383</v>
      </c>
      <c r="E4821" s="38"/>
      <c r="F4821" s="38" t="s">
        <v>11384</v>
      </c>
      <c r="G4821" s="38"/>
      <c r="H4821" s="38"/>
      <c r="I4821" s="44">
        <v>4.1100000000000003</v>
      </c>
      <c r="J4821" s="16" t="s">
        <v>130</v>
      </c>
      <c r="N4821" s="136" t="s">
        <v>248</v>
      </c>
      <c r="O4821" s="137">
        <v>436</v>
      </c>
    </row>
    <row r="4822" spans="1:15" ht="15" customHeight="1">
      <c r="A4822" s="15" t="str">
        <f t="shared" si="92"/>
        <v>N</v>
      </c>
      <c r="B4822" s="35"/>
      <c r="C4822" s="38" t="s">
        <v>1386</v>
      </c>
      <c r="D4822" s="38" t="s">
        <v>9142</v>
      </c>
      <c r="E4822" s="38"/>
      <c r="F4822" s="38" t="s">
        <v>9143</v>
      </c>
      <c r="G4822" s="38"/>
      <c r="H4822" s="38"/>
      <c r="I4822" s="44">
        <v>4.3600000000000003</v>
      </c>
      <c r="J4822" s="16" t="s">
        <v>130</v>
      </c>
      <c r="N4822" s="136" t="s">
        <v>249</v>
      </c>
      <c r="O4822" s="137">
        <v>437</v>
      </c>
    </row>
    <row r="4823" spans="1:15" ht="15" customHeight="1">
      <c r="A4823" s="15" t="str">
        <f t="shared" si="92"/>
        <v>N</v>
      </c>
      <c r="B4823" s="35"/>
      <c r="C4823" s="38" t="s">
        <v>1386</v>
      </c>
      <c r="D4823" s="38" t="s">
        <v>11385</v>
      </c>
      <c r="E4823" s="38"/>
      <c r="F4823" s="38" t="s">
        <v>11386</v>
      </c>
      <c r="G4823" s="38"/>
      <c r="H4823" s="38"/>
      <c r="I4823" s="44">
        <v>16.100000000000001</v>
      </c>
      <c r="J4823" s="16" t="s">
        <v>130</v>
      </c>
      <c r="N4823" s="136" t="s">
        <v>250</v>
      </c>
      <c r="O4823" s="137">
        <v>438</v>
      </c>
    </row>
    <row r="4824" spans="1:15" ht="15" customHeight="1">
      <c r="A4824" s="15" t="str">
        <f t="shared" si="92"/>
        <v>N</v>
      </c>
      <c r="B4824" s="35"/>
      <c r="C4824" s="38" t="s">
        <v>1386</v>
      </c>
      <c r="D4824" s="38" t="s">
        <v>9144</v>
      </c>
      <c r="E4824" s="38"/>
      <c r="F4824" s="38" t="s">
        <v>9145</v>
      </c>
      <c r="G4824" s="38"/>
      <c r="H4824" s="38"/>
      <c r="I4824" s="44">
        <v>3.36</v>
      </c>
      <c r="J4824" s="16" t="s">
        <v>130</v>
      </c>
      <c r="N4824" s="136" t="s">
        <v>251</v>
      </c>
      <c r="O4824" s="137">
        <v>439</v>
      </c>
    </row>
    <row r="4825" spans="1:15" ht="15" customHeight="1">
      <c r="A4825" s="15" t="str">
        <f t="shared" si="92"/>
        <v>N</v>
      </c>
      <c r="B4825" s="35"/>
      <c r="C4825" s="38" t="s">
        <v>1386</v>
      </c>
      <c r="D4825" s="38" t="s">
        <v>9146</v>
      </c>
      <c r="E4825" s="38"/>
      <c r="F4825" s="38" t="s">
        <v>9147</v>
      </c>
      <c r="G4825" s="38"/>
      <c r="H4825" s="38"/>
      <c r="I4825" s="44">
        <v>1.94</v>
      </c>
      <c r="J4825" s="16" t="s">
        <v>130</v>
      </c>
      <c r="N4825" s="136" t="s">
        <v>252</v>
      </c>
      <c r="O4825" s="137">
        <v>440</v>
      </c>
    </row>
    <row r="4826" spans="1:15" ht="15" customHeight="1">
      <c r="A4826" s="15" t="str">
        <f t="shared" si="92"/>
        <v>N</v>
      </c>
      <c r="B4826" s="35"/>
      <c r="C4826" s="38" t="s">
        <v>1386</v>
      </c>
      <c r="D4826" s="38" t="s">
        <v>9148</v>
      </c>
      <c r="E4826" s="38"/>
      <c r="F4826" s="38" t="s">
        <v>9149</v>
      </c>
      <c r="G4826" s="38"/>
      <c r="H4826" s="38"/>
      <c r="I4826" s="44">
        <v>7.21</v>
      </c>
      <c r="J4826" s="16" t="s">
        <v>130</v>
      </c>
      <c r="N4826" s="136" t="s">
        <v>253</v>
      </c>
      <c r="O4826" s="137">
        <v>441</v>
      </c>
    </row>
    <row r="4827" spans="1:15" ht="15" customHeight="1">
      <c r="A4827" s="15" t="str">
        <f t="shared" si="92"/>
        <v>N</v>
      </c>
      <c r="B4827" s="35"/>
      <c r="C4827" s="38" t="s">
        <v>1386</v>
      </c>
      <c r="D4827" s="38" t="s">
        <v>9150</v>
      </c>
      <c r="E4827" s="38"/>
      <c r="F4827" s="38" t="s">
        <v>9151</v>
      </c>
      <c r="G4827" s="38"/>
      <c r="H4827" s="38"/>
      <c r="I4827" s="44">
        <v>11.03</v>
      </c>
      <c r="J4827" s="16" t="s">
        <v>130</v>
      </c>
      <c r="N4827" s="136" t="s">
        <v>254</v>
      </c>
      <c r="O4827" s="137">
        <v>442</v>
      </c>
    </row>
    <row r="4828" spans="1:15" ht="15" customHeight="1">
      <c r="A4828" s="15" t="str">
        <f t="shared" si="92"/>
        <v>N</v>
      </c>
      <c r="B4828" s="35"/>
      <c r="C4828" s="38" t="s">
        <v>1386</v>
      </c>
      <c r="D4828" s="38" t="s">
        <v>9152</v>
      </c>
      <c r="E4828" s="38"/>
      <c r="F4828" s="38" t="s">
        <v>9153</v>
      </c>
      <c r="G4828" s="38"/>
      <c r="H4828" s="38"/>
      <c r="I4828" s="44">
        <v>24.88</v>
      </c>
      <c r="J4828" s="16" t="s">
        <v>130</v>
      </c>
      <c r="N4828" s="136" t="s">
        <v>255</v>
      </c>
      <c r="O4828" s="137">
        <v>443</v>
      </c>
    </row>
    <row r="4829" spans="1:15" ht="15" customHeight="1">
      <c r="A4829" s="15" t="str">
        <f t="shared" si="92"/>
        <v>N</v>
      </c>
      <c r="B4829" s="35"/>
      <c r="C4829" s="38" t="s">
        <v>1386</v>
      </c>
      <c r="D4829" s="38" t="s">
        <v>9154</v>
      </c>
      <c r="E4829" s="38"/>
      <c r="F4829" s="38" t="s">
        <v>9155</v>
      </c>
      <c r="G4829" s="38"/>
      <c r="H4829" s="38"/>
      <c r="I4829" s="44">
        <v>4.12</v>
      </c>
      <c r="J4829" s="16" t="s">
        <v>130</v>
      </c>
      <c r="N4829" s="136" t="s">
        <v>211</v>
      </c>
      <c r="O4829" s="137">
        <v>444</v>
      </c>
    </row>
    <row r="4830" spans="1:15" ht="15" customHeight="1">
      <c r="A4830" s="15" t="str">
        <f t="shared" si="92"/>
        <v>N</v>
      </c>
      <c r="B4830" s="35"/>
      <c r="C4830" s="38" t="s">
        <v>1386</v>
      </c>
      <c r="D4830" s="38" t="s">
        <v>9156</v>
      </c>
      <c r="E4830" s="38"/>
      <c r="F4830" s="38" t="s">
        <v>9157</v>
      </c>
      <c r="G4830" s="38"/>
      <c r="H4830" s="38"/>
      <c r="I4830" s="44">
        <v>19.07</v>
      </c>
      <c r="J4830" s="16" t="s">
        <v>130</v>
      </c>
      <c r="N4830" s="136" t="s">
        <v>256</v>
      </c>
      <c r="O4830" s="137">
        <v>445</v>
      </c>
    </row>
    <row r="4831" spans="1:15" ht="15" customHeight="1">
      <c r="A4831" s="15" t="str">
        <f t="shared" si="92"/>
        <v>N</v>
      </c>
      <c r="B4831" s="35"/>
      <c r="C4831" s="38" t="s">
        <v>1386</v>
      </c>
      <c r="D4831" s="38" t="s">
        <v>11387</v>
      </c>
      <c r="E4831" s="38"/>
      <c r="F4831" s="38" t="s">
        <v>11388</v>
      </c>
      <c r="G4831" s="38"/>
      <c r="H4831" s="38"/>
      <c r="I4831" s="44">
        <v>13.82</v>
      </c>
      <c r="J4831" s="16" t="s">
        <v>130</v>
      </c>
      <c r="N4831" s="136" t="s">
        <v>257</v>
      </c>
      <c r="O4831" s="137">
        <v>511</v>
      </c>
    </row>
    <row r="4832" spans="1:15" ht="15" customHeight="1">
      <c r="A4832" s="15" t="str">
        <f t="shared" si="92"/>
        <v>N</v>
      </c>
      <c r="B4832" s="35"/>
      <c r="C4832" s="38" t="s">
        <v>1386</v>
      </c>
      <c r="D4832" s="38" t="s">
        <v>11389</v>
      </c>
      <c r="E4832" s="38"/>
      <c r="F4832" s="38" t="s">
        <v>11390</v>
      </c>
      <c r="G4832" s="38"/>
      <c r="H4832" s="38"/>
      <c r="I4832" s="44">
        <v>84.57</v>
      </c>
      <c r="J4832" s="16" t="s">
        <v>130</v>
      </c>
      <c r="N4832" s="136" t="s">
        <v>258</v>
      </c>
      <c r="O4832" s="137">
        <v>512</v>
      </c>
    </row>
    <row r="4833" spans="1:15" ht="15" customHeight="1">
      <c r="A4833" s="15" t="str">
        <f t="shared" si="92"/>
        <v>N</v>
      </c>
      <c r="B4833" s="35"/>
      <c r="C4833" s="38" t="s">
        <v>1386</v>
      </c>
      <c r="D4833" s="38" t="s">
        <v>11391</v>
      </c>
      <c r="E4833" s="38"/>
      <c r="F4833" s="38" t="s">
        <v>11392</v>
      </c>
      <c r="G4833" s="38"/>
      <c r="H4833" s="38"/>
      <c r="I4833" s="44">
        <v>38.64</v>
      </c>
      <c r="J4833" s="16" t="s">
        <v>130</v>
      </c>
      <c r="N4833" s="136" t="s">
        <v>259</v>
      </c>
      <c r="O4833" s="137">
        <v>513</v>
      </c>
    </row>
    <row r="4834" spans="1:15" ht="15" customHeight="1">
      <c r="A4834" s="15" t="str">
        <f t="shared" si="92"/>
        <v>N</v>
      </c>
      <c r="B4834" s="35"/>
      <c r="C4834" s="38" t="s">
        <v>1386</v>
      </c>
      <c r="D4834" s="38" t="s">
        <v>11393</v>
      </c>
      <c r="E4834" s="38"/>
      <c r="F4834" s="38" t="s">
        <v>11394</v>
      </c>
      <c r="G4834" s="38"/>
      <c r="H4834" s="38"/>
      <c r="I4834" s="44">
        <v>0.61</v>
      </c>
      <c r="J4834" s="16" t="s">
        <v>130</v>
      </c>
      <c r="N4834" s="136" t="s">
        <v>260</v>
      </c>
      <c r="O4834" s="137">
        <v>514</v>
      </c>
    </row>
    <row r="4835" spans="1:15" ht="15" customHeight="1">
      <c r="A4835" s="15" t="str">
        <f t="shared" si="92"/>
        <v>N</v>
      </c>
      <c r="B4835" s="35"/>
      <c r="C4835" s="38" t="s">
        <v>1386</v>
      </c>
      <c r="D4835" s="38" t="s">
        <v>9158</v>
      </c>
      <c r="E4835" s="38"/>
      <c r="F4835" s="38" t="s">
        <v>9159</v>
      </c>
      <c r="G4835" s="38"/>
      <c r="H4835" s="38"/>
      <c r="I4835" s="44">
        <v>7.62</v>
      </c>
      <c r="J4835" s="16" t="s">
        <v>130</v>
      </c>
      <c r="N4835" s="136" t="s">
        <v>261</v>
      </c>
      <c r="O4835" s="137">
        <v>515</v>
      </c>
    </row>
    <row r="4836" spans="1:15" ht="15" customHeight="1">
      <c r="A4836" s="15" t="str">
        <f t="shared" si="92"/>
        <v>N</v>
      </c>
      <c r="B4836" s="35"/>
      <c r="C4836" s="38" t="s">
        <v>1386</v>
      </c>
      <c r="D4836" s="38" t="s">
        <v>9160</v>
      </c>
      <c r="E4836" s="38"/>
      <c r="F4836" s="38" t="s">
        <v>9161</v>
      </c>
      <c r="G4836" s="38"/>
      <c r="H4836" s="38"/>
      <c r="I4836" s="44">
        <v>1.68</v>
      </c>
      <c r="J4836" s="16" t="s">
        <v>130</v>
      </c>
      <c r="N4836" s="136" t="s">
        <v>262</v>
      </c>
      <c r="O4836" s="137">
        <v>516</v>
      </c>
    </row>
    <row r="4837" spans="1:15" ht="15" customHeight="1">
      <c r="A4837" s="15" t="str">
        <f t="shared" si="92"/>
        <v>N</v>
      </c>
      <c r="B4837" s="35"/>
      <c r="C4837" s="38" t="s">
        <v>1386</v>
      </c>
      <c r="D4837" s="38" t="s">
        <v>11395</v>
      </c>
      <c r="E4837" s="38"/>
      <c r="F4837" s="38" t="s">
        <v>11396</v>
      </c>
      <c r="G4837" s="38"/>
      <c r="H4837" s="38"/>
      <c r="I4837" s="44">
        <v>1.68</v>
      </c>
      <c r="J4837" s="16" t="s">
        <v>130</v>
      </c>
      <c r="N4837" s="136" t="s">
        <v>263</v>
      </c>
      <c r="O4837" s="137">
        <v>517</v>
      </c>
    </row>
    <row r="4838" spans="1:15" ht="15" customHeight="1">
      <c r="A4838" s="15" t="str">
        <f t="shared" si="92"/>
        <v>N</v>
      </c>
      <c r="B4838" s="35"/>
      <c r="C4838" s="38" t="s">
        <v>1386</v>
      </c>
      <c r="D4838" s="38" t="s">
        <v>9162</v>
      </c>
      <c r="E4838" s="38"/>
      <c r="F4838" s="38" t="s">
        <v>9163</v>
      </c>
      <c r="G4838" s="38"/>
      <c r="H4838" s="38"/>
      <c r="I4838" s="44">
        <v>3.23</v>
      </c>
      <c r="J4838" s="16" t="s">
        <v>130</v>
      </c>
      <c r="N4838" s="136" t="s">
        <v>264</v>
      </c>
      <c r="O4838" s="137">
        <v>518</v>
      </c>
    </row>
    <row r="4839" spans="1:15" ht="15" customHeight="1">
      <c r="A4839" s="15" t="str">
        <f t="shared" si="92"/>
        <v>N</v>
      </c>
      <c r="B4839" s="35"/>
      <c r="C4839" s="38" t="s">
        <v>1386</v>
      </c>
      <c r="D4839" s="38" t="s">
        <v>9164</v>
      </c>
      <c r="E4839" s="38"/>
      <c r="F4839" s="38" t="s">
        <v>9165</v>
      </c>
      <c r="G4839" s="38"/>
      <c r="H4839" s="38"/>
      <c r="I4839" s="44">
        <v>2.5</v>
      </c>
      <c r="J4839" s="16" t="s">
        <v>130</v>
      </c>
      <c r="N4839" s="136" t="s">
        <v>265</v>
      </c>
      <c r="O4839" s="137">
        <v>519</v>
      </c>
    </row>
    <row r="4840" spans="1:15" ht="15" customHeight="1">
      <c r="A4840" s="15" t="str">
        <f t="shared" si="92"/>
        <v>N</v>
      </c>
      <c r="B4840" s="35"/>
      <c r="C4840" s="38" t="s">
        <v>1386</v>
      </c>
      <c r="D4840" s="38" t="s">
        <v>9166</v>
      </c>
      <c r="E4840" s="38"/>
      <c r="F4840" s="38" t="s">
        <v>9167</v>
      </c>
      <c r="G4840" s="38"/>
      <c r="H4840" s="38"/>
      <c r="I4840" s="44">
        <v>2.54</v>
      </c>
      <c r="J4840" s="16" t="s">
        <v>130</v>
      </c>
      <c r="N4840" s="136" t="s">
        <v>266</v>
      </c>
      <c r="O4840" s="137">
        <v>520</v>
      </c>
    </row>
    <row r="4841" spans="1:15" ht="15" customHeight="1">
      <c r="A4841" s="15" t="str">
        <f t="shared" si="92"/>
        <v>N</v>
      </c>
      <c r="B4841" s="35"/>
      <c r="C4841" s="38" t="s">
        <v>1386</v>
      </c>
      <c r="D4841" s="38" t="s">
        <v>11397</v>
      </c>
      <c r="E4841" s="38"/>
      <c r="F4841" s="38" t="s">
        <v>11398</v>
      </c>
      <c r="G4841" s="38"/>
      <c r="H4841" s="38"/>
      <c r="I4841" s="44">
        <v>7.31</v>
      </c>
      <c r="J4841" s="16" t="s">
        <v>130</v>
      </c>
      <c r="N4841" s="136" t="s">
        <v>267</v>
      </c>
      <c r="O4841" s="137">
        <v>521</v>
      </c>
    </row>
    <row r="4842" spans="1:15" ht="15" customHeight="1">
      <c r="A4842" s="15" t="str">
        <f t="shared" si="92"/>
        <v>N</v>
      </c>
      <c r="B4842" s="35"/>
      <c r="C4842" s="38" t="s">
        <v>1386</v>
      </c>
      <c r="D4842" s="38" t="s">
        <v>11399</v>
      </c>
      <c r="E4842" s="38"/>
      <c r="F4842" s="38" t="s">
        <v>11400</v>
      </c>
      <c r="G4842" s="38"/>
      <c r="H4842" s="38"/>
      <c r="I4842" s="44">
        <v>2.91</v>
      </c>
      <c r="J4842" s="16" t="s">
        <v>130</v>
      </c>
      <c r="N4842" s="136" t="s">
        <v>268</v>
      </c>
      <c r="O4842" s="137">
        <v>522</v>
      </c>
    </row>
    <row r="4843" spans="1:15" ht="15" customHeight="1">
      <c r="A4843" s="15" t="str">
        <f t="shared" si="92"/>
        <v>N</v>
      </c>
      <c r="B4843" s="35"/>
      <c r="C4843" s="38" t="s">
        <v>1386</v>
      </c>
      <c r="D4843" s="38" t="s">
        <v>9168</v>
      </c>
      <c r="E4843" s="38"/>
      <c r="F4843" s="38" t="s">
        <v>9169</v>
      </c>
      <c r="G4843" s="38"/>
      <c r="H4843" s="38"/>
      <c r="I4843" s="44">
        <v>28.04</v>
      </c>
      <c r="J4843" s="16" t="s">
        <v>130</v>
      </c>
      <c r="N4843" s="136" t="s">
        <v>269</v>
      </c>
      <c r="O4843" s="137">
        <v>523</v>
      </c>
    </row>
    <row r="4844" spans="1:15" ht="15" customHeight="1">
      <c r="A4844" s="15" t="str">
        <f t="shared" si="92"/>
        <v>N</v>
      </c>
      <c r="B4844" s="35"/>
      <c r="C4844" s="38" t="s">
        <v>1386</v>
      </c>
      <c r="D4844" s="38" t="s">
        <v>9170</v>
      </c>
      <c r="E4844" s="38"/>
      <c r="F4844" s="38" t="s">
        <v>9171</v>
      </c>
      <c r="G4844" s="38"/>
      <c r="H4844" s="38"/>
      <c r="I4844" s="44">
        <v>17.63</v>
      </c>
      <c r="J4844" s="16" t="s">
        <v>130</v>
      </c>
      <c r="N4844" s="136" t="s">
        <v>270</v>
      </c>
      <c r="O4844" s="137">
        <v>524</v>
      </c>
    </row>
    <row r="4845" spans="1:15" ht="15" customHeight="1">
      <c r="A4845" s="15" t="str">
        <f t="shared" si="92"/>
        <v>N</v>
      </c>
      <c r="B4845" s="35"/>
      <c r="C4845" s="38" t="s">
        <v>1386</v>
      </c>
      <c r="D4845" s="38" t="s">
        <v>11401</v>
      </c>
      <c r="E4845" s="38"/>
      <c r="F4845" s="38" t="s">
        <v>11402</v>
      </c>
      <c r="G4845" s="38"/>
      <c r="H4845" s="38"/>
      <c r="I4845" s="44">
        <v>4.2300000000000004</v>
      </c>
      <c r="J4845" s="16" t="s">
        <v>130</v>
      </c>
      <c r="N4845" s="136" t="s">
        <v>271</v>
      </c>
      <c r="O4845" s="137">
        <v>525</v>
      </c>
    </row>
    <row r="4846" spans="1:15" ht="15" customHeight="1">
      <c r="A4846" s="15" t="str">
        <f t="shared" si="92"/>
        <v>N</v>
      </c>
      <c r="B4846" s="35"/>
      <c r="C4846" s="38" t="s">
        <v>1386</v>
      </c>
      <c r="D4846" s="38" t="s">
        <v>11403</v>
      </c>
      <c r="E4846" s="38"/>
      <c r="F4846" s="38" t="s">
        <v>11404</v>
      </c>
      <c r="G4846" s="38"/>
      <c r="H4846" s="38"/>
      <c r="I4846" s="44">
        <v>9.4</v>
      </c>
      <c r="J4846" s="16" t="s">
        <v>130</v>
      </c>
      <c r="N4846" s="136" t="s">
        <v>272</v>
      </c>
      <c r="O4846" s="137">
        <v>526</v>
      </c>
    </row>
    <row r="4847" spans="1:15" ht="15" customHeight="1">
      <c r="A4847" s="15" t="str">
        <f t="shared" si="92"/>
        <v>N</v>
      </c>
      <c r="B4847" s="35"/>
      <c r="C4847" s="38" t="s">
        <v>1386</v>
      </c>
      <c r="D4847" s="38" t="s">
        <v>9172</v>
      </c>
      <c r="E4847" s="38"/>
      <c r="F4847" s="38" t="s">
        <v>9173</v>
      </c>
      <c r="G4847" s="38"/>
      <c r="H4847" s="38"/>
      <c r="I4847" s="44">
        <v>3.15</v>
      </c>
      <c r="J4847" s="16" t="s">
        <v>130</v>
      </c>
      <c r="N4847" s="136" t="s">
        <v>273</v>
      </c>
      <c r="O4847" s="137">
        <v>527</v>
      </c>
    </row>
    <row r="4848" spans="1:15" ht="15" customHeight="1">
      <c r="A4848" s="15" t="str">
        <f t="shared" si="92"/>
        <v>N</v>
      </c>
      <c r="B4848" s="35"/>
      <c r="C4848" s="38" t="s">
        <v>1386</v>
      </c>
      <c r="D4848" s="38" t="s">
        <v>9174</v>
      </c>
      <c r="E4848" s="38"/>
      <c r="F4848" s="38" t="s">
        <v>9175</v>
      </c>
      <c r="G4848" s="38"/>
      <c r="H4848" s="38"/>
      <c r="I4848" s="44">
        <v>2.91</v>
      </c>
      <c r="J4848" s="16" t="s">
        <v>130</v>
      </c>
      <c r="N4848" s="136" t="s">
        <v>274</v>
      </c>
      <c r="O4848" s="137">
        <v>528</v>
      </c>
    </row>
    <row r="4849" spans="1:15" ht="15" customHeight="1">
      <c r="A4849" s="15" t="str">
        <f t="shared" si="92"/>
        <v>N</v>
      </c>
      <c r="B4849" s="35"/>
      <c r="C4849" s="38" t="s">
        <v>1386</v>
      </c>
      <c r="D4849" s="38" t="s">
        <v>11405</v>
      </c>
      <c r="E4849" s="38"/>
      <c r="F4849" s="38" t="s">
        <v>11406</v>
      </c>
      <c r="G4849" s="38"/>
      <c r="H4849" s="38"/>
      <c r="I4849" s="44">
        <v>16.579999999999998</v>
      </c>
      <c r="J4849" s="16" t="s">
        <v>130</v>
      </c>
      <c r="N4849" s="136" t="s">
        <v>275</v>
      </c>
      <c r="O4849" s="137">
        <v>529</v>
      </c>
    </row>
    <row r="4850" spans="1:15" ht="15" customHeight="1">
      <c r="A4850" s="15" t="str">
        <f t="shared" si="92"/>
        <v>N</v>
      </c>
      <c r="B4850" s="35"/>
      <c r="C4850" s="38" t="s">
        <v>1386</v>
      </c>
      <c r="D4850" s="38" t="s">
        <v>11407</v>
      </c>
      <c r="E4850" s="38"/>
      <c r="F4850" s="38" t="s">
        <v>11408</v>
      </c>
      <c r="G4850" s="38"/>
      <c r="H4850" s="38"/>
      <c r="I4850" s="44">
        <v>0.78</v>
      </c>
      <c r="J4850" s="16" t="s">
        <v>130</v>
      </c>
      <c r="N4850" s="136" t="s">
        <v>276</v>
      </c>
      <c r="O4850" s="137">
        <v>530</v>
      </c>
    </row>
    <row r="4851" spans="1:15" ht="15" customHeight="1">
      <c r="A4851" s="15" t="s">
        <v>131</v>
      </c>
      <c r="B4851" s="35"/>
      <c r="C4851" s="38" t="s">
        <v>1386</v>
      </c>
      <c r="D4851" s="38" t="s">
        <v>9176</v>
      </c>
      <c r="E4851" s="38"/>
      <c r="F4851" s="38" t="s">
        <v>9177</v>
      </c>
      <c r="G4851" s="38"/>
      <c r="H4851" s="38"/>
      <c r="I4851" s="44">
        <v>7.56</v>
      </c>
      <c r="J4851" s="16" t="s">
        <v>130</v>
      </c>
      <c r="N4851" s="138" t="s">
        <v>589</v>
      </c>
      <c r="O4851" s="139">
        <v>531</v>
      </c>
    </row>
    <row r="4852" spans="1:15" ht="15" customHeight="1">
      <c r="A4852" s="15" t="str">
        <f t="shared" ref="A4852:A4915" si="93">IFERROR((VLOOKUP(J4852,N:O,2,0)),0)</f>
        <v>N</v>
      </c>
      <c r="B4852" s="35"/>
      <c r="C4852" s="38" t="s">
        <v>1386</v>
      </c>
      <c r="D4852" s="38" t="s">
        <v>9178</v>
      </c>
      <c r="E4852" s="38"/>
      <c r="F4852" s="38" t="s">
        <v>9179</v>
      </c>
      <c r="G4852" s="38"/>
      <c r="H4852" s="38"/>
      <c r="I4852" s="44">
        <v>5.16</v>
      </c>
      <c r="J4852" s="16" t="s">
        <v>130</v>
      </c>
      <c r="N4852" s="140" t="s">
        <v>277</v>
      </c>
      <c r="O4852" s="137">
        <v>532</v>
      </c>
    </row>
    <row r="4853" spans="1:15" ht="15" customHeight="1">
      <c r="A4853" s="15" t="str">
        <f t="shared" si="93"/>
        <v>N</v>
      </c>
      <c r="B4853" s="35"/>
      <c r="C4853" s="38" t="s">
        <v>1386</v>
      </c>
      <c r="D4853" s="38" t="s">
        <v>11409</v>
      </c>
      <c r="E4853" s="38"/>
      <c r="F4853" s="38" t="s">
        <v>11410</v>
      </c>
      <c r="G4853" s="38"/>
      <c r="H4853" s="38"/>
      <c r="I4853" s="44">
        <v>6.31</v>
      </c>
      <c r="J4853" s="16" t="s">
        <v>130</v>
      </c>
      <c r="N4853" s="136" t="s">
        <v>278</v>
      </c>
      <c r="O4853" s="137">
        <v>533</v>
      </c>
    </row>
    <row r="4854" spans="1:15" ht="15" customHeight="1">
      <c r="A4854" s="15" t="str">
        <f t="shared" si="93"/>
        <v>N</v>
      </c>
      <c r="B4854" s="35"/>
      <c r="C4854" s="38" t="s">
        <v>1386</v>
      </c>
      <c r="D4854" s="38" t="s">
        <v>11411</v>
      </c>
      <c r="E4854" s="38"/>
      <c r="F4854" s="38" t="s">
        <v>11412</v>
      </c>
      <c r="G4854" s="38"/>
      <c r="H4854" s="38"/>
      <c r="I4854" s="44">
        <v>3.28</v>
      </c>
      <c r="J4854" s="16" t="s">
        <v>130</v>
      </c>
      <c r="N4854" s="136" t="s">
        <v>278</v>
      </c>
      <c r="O4854" s="137">
        <v>533</v>
      </c>
    </row>
    <row r="4855" spans="1:15" ht="15" customHeight="1">
      <c r="A4855" s="15" t="str">
        <f t="shared" si="93"/>
        <v>N</v>
      </c>
      <c r="B4855" s="35"/>
      <c r="C4855" s="38" t="s">
        <v>1386</v>
      </c>
      <c r="D4855" s="38" t="s">
        <v>11413</v>
      </c>
      <c r="E4855" s="38"/>
      <c r="F4855" s="38" t="s">
        <v>11414</v>
      </c>
      <c r="G4855" s="38"/>
      <c r="H4855" s="38"/>
      <c r="I4855" s="44">
        <v>56.45</v>
      </c>
      <c r="J4855" s="16" t="s">
        <v>130</v>
      </c>
      <c r="N4855" s="136" t="s">
        <v>278</v>
      </c>
      <c r="O4855" s="137">
        <v>533</v>
      </c>
    </row>
    <row r="4856" spans="1:15" ht="15" customHeight="1">
      <c r="A4856" s="15" t="str">
        <f t="shared" si="93"/>
        <v>N</v>
      </c>
      <c r="B4856" s="35"/>
      <c r="C4856" s="38" t="s">
        <v>1386</v>
      </c>
      <c r="D4856" s="38" t="s">
        <v>9180</v>
      </c>
      <c r="E4856" s="38"/>
      <c r="F4856" s="38" t="s">
        <v>9181</v>
      </c>
      <c r="G4856" s="38"/>
      <c r="H4856" s="38"/>
      <c r="I4856" s="44">
        <v>0.5</v>
      </c>
      <c r="J4856" s="16" t="s">
        <v>130</v>
      </c>
      <c r="N4856" s="136" t="s">
        <v>278</v>
      </c>
      <c r="O4856" s="137">
        <v>533</v>
      </c>
    </row>
    <row r="4857" spans="1:15" ht="15" customHeight="1">
      <c r="A4857" s="15" t="str">
        <f t="shared" si="93"/>
        <v>N</v>
      </c>
      <c r="B4857" s="35"/>
      <c r="C4857" s="38" t="s">
        <v>1386</v>
      </c>
      <c r="D4857" s="38" t="s">
        <v>9182</v>
      </c>
      <c r="E4857" s="38"/>
      <c r="F4857" s="38" t="s">
        <v>9183</v>
      </c>
      <c r="G4857" s="38"/>
      <c r="H4857" s="38"/>
      <c r="I4857" s="44">
        <v>20.010000000000002</v>
      </c>
      <c r="J4857" s="16" t="s">
        <v>130</v>
      </c>
      <c r="N4857" s="136" t="s">
        <v>278</v>
      </c>
      <c r="O4857" s="137">
        <v>533</v>
      </c>
    </row>
    <row r="4858" spans="1:15" ht="15" customHeight="1">
      <c r="A4858" s="15" t="str">
        <f t="shared" si="93"/>
        <v>N</v>
      </c>
      <c r="B4858" s="35"/>
      <c r="C4858" s="38" t="s">
        <v>1386</v>
      </c>
      <c r="D4858" s="38" t="s">
        <v>9184</v>
      </c>
      <c r="E4858" s="38"/>
      <c r="F4858" s="38" t="s">
        <v>9185</v>
      </c>
      <c r="G4858" s="38"/>
      <c r="H4858" s="38"/>
      <c r="I4858" s="44">
        <v>5.87</v>
      </c>
      <c r="J4858" s="16" t="s">
        <v>130</v>
      </c>
      <c r="N4858" s="136" t="s">
        <v>278</v>
      </c>
      <c r="O4858" s="137">
        <v>533</v>
      </c>
    </row>
    <row r="4859" spans="1:15" ht="15" customHeight="1">
      <c r="A4859" s="15" t="str">
        <f t="shared" si="93"/>
        <v>N</v>
      </c>
      <c r="B4859" s="35"/>
      <c r="C4859" s="38" t="s">
        <v>1386</v>
      </c>
      <c r="D4859" s="38" t="s">
        <v>11415</v>
      </c>
      <c r="E4859" s="38"/>
      <c r="F4859" s="38" t="s">
        <v>11416</v>
      </c>
      <c r="G4859" s="38"/>
      <c r="H4859" s="38"/>
      <c r="I4859" s="44">
        <v>1.68</v>
      </c>
      <c r="J4859" s="16" t="s">
        <v>130</v>
      </c>
      <c r="N4859" s="136" t="s">
        <v>278</v>
      </c>
      <c r="O4859" s="137">
        <v>533</v>
      </c>
    </row>
    <row r="4860" spans="1:15" ht="15" customHeight="1">
      <c r="A4860" s="15" t="str">
        <f t="shared" si="93"/>
        <v>N</v>
      </c>
      <c r="B4860" s="35"/>
      <c r="C4860" s="38" t="s">
        <v>1386</v>
      </c>
      <c r="D4860" s="38" t="s">
        <v>9186</v>
      </c>
      <c r="E4860" s="38"/>
      <c r="F4860" s="38" t="s">
        <v>9187</v>
      </c>
      <c r="G4860" s="38"/>
      <c r="H4860" s="38"/>
      <c r="I4860" s="44">
        <v>-2.72</v>
      </c>
      <c r="J4860" s="16" t="s">
        <v>130</v>
      </c>
      <c r="N4860" s="136" t="s">
        <v>278</v>
      </c>
      <c r="O4860" s="137">
        <v>533</v>
      </c>
    </row>
    <row r="4861" spans="1:15" ht="15" customHeight="1">
      <c r="A4861" s="15" t="str">
        <f t="shared" si="93"/>
        <v>N</v>
      </c>
      <c r="B4861" s="35"/>
      <c r="C4861" s="38" t="s">
        <v>1386</v>
      </c>
      <c r="D4861" s="38" t="s">
        <v>11417</v>
      </c>
      <c r="E4861" s="38"/>
      <c r="F4861" s="38" t="s">
        <v>11418</v>
      </c>
      <c r="G4861" s="38"/>
      <c r="H4861" s="38"/>
      <c r="I4861" s="44">
        <v>-0.03</v>
      </c>
      <c r="J4861" s="16" t="s">
        <v>130</v>
      </c>
      <c r="N4861" s="136" t="s">
        <v>278</v>
      </c>
      <c r="O4861" s="137">
        <v>533</v>
      </c>
    </row>
    <row r="4862" spans="1:15" ht="15" customHeight="1">
      <c r="A4862" s="15" t="str">
        <f t="shared" si="93"/>
        <v>N</v>
      </c>
      <c r="B4862" s="35"/>
      <c r="C4862" s="38" t="s">
        <v>1386</v>
      </c>
      <c r="D4862" s="38" t="s">
        <v>11419</v>
      </c>
      <c r="E4862" s="38"/>
      <c r="F4862" s="38" t="s">
        <v>11420</v>
      </c>
      <c r="G4862" s="38"/>
      <c r="H4862" s="38"/>
      <c r="I4862" s="44">
        <v>3.95</v>
      </c>
      <c r="J4862" s="16" t="s">
        <v>130</v>
      </c>
      <c r="N4862" s="136" t="s">
        <v>278</v>
      </c>
      <c r="O4862" s="137">
        <v>533</v>
      </c>
    </row>
    <row r="4863" spans="1:15" ht="15" customHeight="1">
      <c r="A4863" s="15" t="str">
        <f t="shared" si="93"/>
        <v>N</v>
      </c>
      <c r="B4863" s="35"/>
      <c r="C4863" s="38" t="s">
        <v>1386</v>
      </c>
      <c r="D4863" s="38" t="s">
        <v>9188</v>
      </c>
      <c r="E4863" s="38"/>
      <c r="F4863" s="38" t="s">
        <v>9189</v>
      </c>
      <c r="G4863" s="38"/>
      <c r="H4863" s="38"/>
      <c r="I4863" s="44">
        <v>17.09</v>
      </c>
      <c r="J4863" s="16" t="s">
        <v>130</v>
      </c>
      <c r="N4863" s="136" t="s">
        <v>278</v>
      </c>
      <c r="O4863" s="137">
        <v>533</v>
      </c>
    </row>
    <row r="4864" spans="1:15" ht="15" customHeight="1">
      <c r="A4864" s="15" t="str">
        <f t="shared" si="93"/>
        <v>N</v>
      </c>
      <c r="B4864" s="35"/>
      <c r="C4864" s="38" t="s">
        <v>1386</v>
      </c>
      <c r="D4864" s="38" t="s">
        <v>9190</v>
      </c>
      <c r="E4864" s="38"/>
      <c r="F4864" s="38" t="s">
        <v>9191</v>
      </c>
      <c r="G4864" s="38"/>
      <c r="H4864" s="38"/>
      <c r="I4864" s="44">
        <v>0.23</v>
      </c>
      <c r="J4864" s="16" t="s">
        <v>130</v>
      </c>
      <c r="N4864" s="136" t="s">
        <v>278</v>
      </c>
      <c r="O4864" s="137">
        <v>533</v>
      </c>
    </row>
    <row r="4865" spans="1:15" ht="15" customHeight="1">
      <c r="A4865" s="15" t="str">
        <f t="shared" si="93"/>
        <v>N</v>
      </c>
      <c r="B4865" s="35"/>
      <c r="C4865" s="38" t="s">
        <v>1386</v>
      </c>
      <c r="D4865" s="38" t="s">
        <v>11421</v>
      </c>
      <c r="E4865" s="38"/>
      <c r="F4865" s="38" t="s">
        <v>11422</v>
      </c>
      <c r="G4865" s="38"/>
      <c r="H4865" s="38"/>
      <c r="I4865" s="44">
        <v>1.85</v>
      </c>
      <c r="J4865" s="16" t="s">
        <v>130</v>
      </c>
      <c r="N4865" s="136" t="s">
        <v>278</v>
      </c>
      <c r="O4865" s="137">
        <v>533</v>
      </c>
    </row>
    <row r="4866" spans="1:15" ht="15" customHeight="1">
      <c r="A4866" s="15" t="str">
        <f t="shared" si="93"/>
        <v>N</v>
      </c>
      <c r="B4866" s="35"/>
      <c r="C4866" s="38" t="s">
        <v>1386</v>
      </c>
      <c r="D4866" s="38" t="s">
        <v>9192</v>
      </c>
      <c r="E4866" s="38"/>
      <c r="F4866" s="38" t="s">
        <v>9193</v>
      </c>
      <c r="G4866" s="38"/>
      <c r="H4866" s="38"/>
      <c r="I4866" s="44">
        <v>3.36</v>
      </c>
      <c r="J4866" s="16" t="s">
        <v>130</v>
      </c>
      <c r="N4866" s="136" t="s">
        <v>278</v>
      </c>
      <c r="O4866" s="137">
        <v>533</v>
      </c>
    </row>
    <row r="4867" spans="1:15" ht="15" customHeight="1">
      <c r="A4867" s="15" t="str">
        <f t="shared" si="93"/>
        <v>N</v>
      </c>
      <c r="B4867" s="35"/>
      <c r="C4867" s="38" t="s">
        <v>1386</v>
      </c>
      <c r="D4867" s="38" t="s">
        <v>9194</v>
      </c>
      <c r="E4867" s="38"/>
      <c r="F4867" s="38" t="s">
        <v>9195</v>
      </c>
      <c r="G4867" s="38"/>
      <c r="H4867" s="38"/>
      <c r="I4867" s="44">
        <v>5.04</v>
      </c>
      <c r="J4867" s="16" t="s">
        <v>130</v>
      </c>
      <c r="N4867" s="136" t="s">
        <v>278</v>
      </c>
      <c r="O4867" s="137">
        <v>533</v>
      </c>
    </row>
    <row r="4868" spans="1:15" ht="15" customHeight="1">
      <c r="A4868" s="15" t="str">
        <f t="shared" si="93"/>
        <v>N</v>
      </c>
      <c r="B4868" s="35"/>
      <c r="C4868" s="38" t="s">
        <v>1386</v>
      </c>
      <c r="D4868" s="38" t="s">
        <v>9196</v>
      </c>
      <c r="E4868" s="38"/>
      <c r="F4868" s="38" t="s">
        <v>9197</v>
      </c>
      <c r="G4868" s="38"/>
      <c r="H4868" s="38"/>
      <c r="I4868" s="44">
        <v>29.52</v>
      </c>
      <c r="J4868" s="16" t="s">
        <v>130</v>
      </c>
      <c r="N4868" s="136" t="s">
        <v>278</v>
      </c>
      <c r="O4868" s="137">
        <v>533</v>
      </c>
    </row>
    <row r="4869" spans="1:15" ht="15" customHeight="1">
      <c r="A4869" s="15" t="str">
        <f t="shared" si="93"/>
        <v>N</v>
      </c>
      <c r="B4869" s="35"/>
      <c r="C4869" s="38" t="s">
        <v>1386</v>
      </c>
      <c r="D4869" s="38" t="s">
        <v>11423</v>
      </c>
      <c r="E4869" s="38"/>
      <c r="F4869" s="38" t="s">
        <v>11424</v>
      </c>
      <c r="G4869" s="38"/>
      <c r="H4869" s="38"/>
      <c r="I4869" s="44">
        <v>4.76</v>
      </c>
      <c r="J4869" s="16" t="s">
        <v>130</v>
      </c>
      <c r="N4869" s="136" t="s">
        <v>278</v>
      </c>
      <c r="O4869" s="137">
        <v>533</v>
      </c>
    </row>
    <row r="4870" spans="1:15" ht="15" customHeight="1">
      <c r="A4870" s="15" t="str">
        <f t="shared" si="93"/>
        <v>N</v>
      </c>
      <c r="B4870" s="35"/>
      <c r="C4870" s="38" t="s">
        <v>1386</v>
      </c>
      <c r="D4870" s="38" t="s">
        <v>9198</v>
      </c>
      <c r="E4870" s="38"/>
      <c r="F4870" s="38" t="s">
        <v>9199</v>
      </c>
      <c r="G4870" s="38"/>
      <c r="H4870" s="38"/>
      <c r="I4870" s="44">
        <v>-0.02</v>
      </c>
      <c r="J4870" s="16" t="s">
        <v>130</v>
      </c>
      <c r="N4870" s="136" t="s">
        <v>278</v>
      </c>
      <c r="O4870" s="137">
        <v>533</v>
      </c>
    </row>
    <row r="4871" spans="1:15" ht="15" customHeight="1">
      <c r="A4871" s="15" t="str">
        <f t="shared" si="93"/>
        <v>N</v>
      </c>
      <c r="B4871" s="35"/>
      <c r="C4871" s="38" t="s">
        <v>1386</v>
      </c>
      <c r="D4871" s="38" t="s">
        <v>9200</v>
      </c>
      <c r="E4871" s="38"/>
      <c r="F4871" s="38" t="s">
        <v>9201</v>
      </c>
      <c r="G4871" s="38"/>
      <c r="H4871" s="38"/>
      <c r="I4871" s="44">
        <v>1.76</v>
      </c>
      <c r="J4871" s="16" t="s">
        <v>130</v>
      </c>
      <c r="N4871" s="136" t="s">
        <v>278</v>
      </c>
      <c r="O4871" s="137">
        <v>533</v>
      </c>
    </row>
    <row r="4872" spans="1:15" ht="15" customHeight="1">
      <c r="A4872" s="15" t="str">
        <f t="shared" si="93"/>
        <v>N</v>
      </c>
      <c r="B4872" s="35"/>
      <c r="C4872" s="38" t="s">
        <v>1386</v>
      </c>
      <c r="D4872" s="38" t="s">
        <v>11425</v>
      </c>
      <c r="E4872" s="38"/>
      <c r="F4872" s="38" t="s">
        <v>11426</v>
      </c>
      <c r="G4872" s="38"/>
      <c r="H4872" s="38"/>
      <c r="I4872" s="44">
        <v>7.35</v>
      </c>
      <c r="J4872" s="16" t="s">
        <v>130</v>
      </c>
      <c r="N4872" s="136" t="s">
        <v>278</v>
      </c>
      <c r="O4872" s="137">
        <v>533</v>
      </c>
    </row>
    <row r="4873" spans="1:15" ht="15" customHeight="1">
      <c r="A4873" s="15" t="str">
        <f t="shared" si="93"/>
        <v>N</v>
      </c>
      <c r="B4873" s="35"/>
      <c r="C4873" s="38" t="s">
        <v>1386</v>
      </c>
      <c r="D4873" s="38" t="s">
        <v>9202</v>
      </c>
      <c r="E4873" s="38"/>
      <c r="F4873" s="38" t="s">
        <v>9203</v>
      </c>
      <c r="G4873" s="38"/>
      <c r="H4873" s="38"/>
      <c r="I4873" s="44">
        <v>4.45</v>
      </c>
      <c r="J4873" s="16" t="s">
        <v>130</v>
      </c>
      <c r="N4873" s="136" t="s">
        <v>278</v>
      </c>
      <c r="O4873" s="137">
        <v>533</v>
      </c>
    </row>
    <row r="4874" spans="1:15" ht="15" customHeight="1">
      <c r="A4874" s="15" t="str">
        <f t="shared" si="93"/>
        <v>N</v>
      </c>
      <c r="B4874" s="35"/>
      <c r="C4874" s="38" t="s">
        <v>1386</v>
      </c>
      <c r="D4874" s="38" t="s">
        <v>9204</v>
      </c>
      <c r="E4874" s="38"/>
      <c r="F4874" s="38" t="s">
        <v>9205</v>
      </c>
      <c r="G4874" s="38"/>
      <c r="H4874" s="38"/>
      <c r="I4874" s="44">
        <v>2.14</v>
      </c>
      <c r="J4874" s="16" t="s">
        <v>130</v>
      </c>
      <c r="N4874" s="136" t="s">
        <v>278</v>
      </c>
      <c r="O4874" s="137">
        <v>533</v>
      </c>
    </row>
    <row r="4875" spans="1:15" ht="15" customHeight="1">
      <c r="A4875" s="15" t="str">
        <f t="shared" si="93"/>
        <v>N</v>
      </c>
      <c r="B4875" s="35"/>
      <c r="C4875" s="38" t="s">
        <v>1386</v>
      </c>
      <c r="D4875" s="38" t="s">
        <v>11427</v>
      </c>
      <c r="E4875" s="38"/>
      <c r="F4875" s="38" t="s">
        <v>11428</v>
      </c>
      <c r="G4875" s="38"/>
      <c r="H4875" s="38"/>
      <c r="I4875" s="44">
        <v>9.48</v>
      </c>
      <c r="J4875" s="16" t="s">
        <v>130</v>
      </c>
      <c r="N4875" s="136" t="s">
        <v>278</v>
      </c>
      <c r="O4875" s="137">
        <v>533</v>
      </c>
    </row>
    <row r="4876" spans="1:15" ht="15" customHeight="1">
      <c r="A4876" s="15" t="str">
        <f t="shared" si="93"/>
        <v>N</v>
      </c>
      <c r="B4876" s="35"/>
      <c r="C4876" s="38" t="s">
        <v>1386</v>
      </c>
      <c r="D4876" s="38" t="s">
        <v>11429</v>
      </c>
      <c r="E4876" s="38"/>
      <c r="F4876" s="38" t="s">
        <v>11430</v>
      </c>
      <c r="G4876" s="38"/>
      <c r="H4876" s="38"/>
      <c r="I4876" s="44">
        <v>15.82</v>
      </c>
      <c r="J4876" s="16" t="s">
        <v>130</v>
      </c>
      <c r="N4876" s="136" t="s">
        <v>278</v>
      </c>
      <c r="O4876" s="137">
        <v>533</v>
      </c>
    </row>
    <row r="4877" spans="1:15" ht="15" customHeight="1">
      <c r="A4877" s="15" t="str">
        <f t="shared" si="93"/>
        <v>N</v>
      </c>
      <c r="B4877" s="35"/>
      <c r="C4877" s="38" t="s">
        <v>1386</v>
      </c>
      <c r="D4877" s="38" t="s">
        <v>11431</v>
      </c>
      <c r="E4877" s="38"/>
      <c r="F4877" s="38" t="s">
        <v>11432</v>
      </c>
      <c r="G4877" s="38"/>
      <c r="H4877" s="38"/>
      <c r="I4877" s="44">
        <v>1.71</v>
      </c>
      <c r="J4877" s="16" t="s">
        <v>130</v>
      </c>
      <c r="N4877" s="136" t="s">
        <v>278</v>
      </c>
      <c r="O4877" s="137">
        <v>533</v>
      </c>
    </row>
    <row r="4878" spans="1:15" ht="15" customHeight="1">
      <c r="A4878" s="15" t="str">
        <f t="shared" si="93"/>
        <v>N</v>
      </c>
      <c r="B4878" s="35"/>
      <c r="C4878" s="38" t="s">
        <v>1386</v>
      </c>
      <c r="D4878" s="38" t="s">
        <v>11433</v>
      </c>
      <c r="E4878" s="38"/>
      <c r="F4878" s="38" t="s">
        <v>11434</v>
      </c>
      <c r="G4878" s="38"/>
      <c r="H4878" s="38"/>
      <c r="I4878" s="44">
        <v>1.28</v>
      </c>
      <c r="J4878" s="16" t="s">
        <v>130</v>
      </c>
      <c r="N4878" s="136" t="s">
        <v>278</v>
      </c>
      <c r="O4878" s="137">
        <v>533</v>
      </c>
    </row>
    <row r="4879" spans="1:15" ht="15" customHeight="1">
      <c r="A4879" s="15" t="str">
        <f t="shared" si="93"/>
        <v>N</v>
      </c>
      <c r="B4879" s="35"/>
      <c r="C4879" s="38" t="s">
        <v>1386</v>
      </c>
      <c r="D4879" s="38" t="s">
        <v>9206</v>
      </c>
      <c r="E4879" s="38"/>
      <c r="F4879" s="38" t="s">
        <v>9207</v>
      </c>
      <c r="G4879" s="38"/>
      <c r="H4879" s="38"/>
      <c r="I4879" s="44">
        <v>1.68</v>
      </c>
      <c r="J4879" s="16" t="s">
        <v>130</v>
      </c>
      <c r="N4879" s="136" t="s">
        <v>278</v>
      </c>
      <c r="O4879" s="137">
        <v>533</v>
      </c>
    </row>
    <row r="4880" spans="1:15" ht="15" customHeight="1">
      <c r="A4880" s="15" t="str">
        <f t="shared" si="93"/>
        <v>N</v>
      </c>
      <c r="B4880" s="35"/>
      <c r="C4880" s="38" t="s">
        <v>1386</v>
      </c>
      <c r="D4880" s="38" t="s">
        <v>9208</v>
      </c>
      <c r="E4880" s="38"/>
      <c r="F4880" s="38" t="s">
        <v>9209</v>
      </c>
      <c r="G4880" s="38"/>
      <c r="H4880" s="38"/>
      <c r="I4880" s="44">
        <v>2.65</v>
      </c>
      <c r="J4880" s="16" t="s">
        <v>130</v>
      </c>
      <c r="N4880" s="136" t="s">
        <v>278</v>
      </c>
      <c r="O4880" s="137">
        <v>533</v>
      </c>
    </row>
    <row r="4881" spans="1:15" ht="15" customHeight="1">
      <c r="A4881" s="15" t="str">
        <f t="shared" si="93"/>
        <v>N</v>
      </c>
      <c r="B4881" s="35"/>
      <c r="C4881" s="38" t="s">
        <v>1386</v>
      </c>
      <c r="D4881" s="38" t="s">
        <v>9210</v>
      </c>
      <c r="E4881" s="38"/>
      <c r="F4881" s="38" t="s">
        <v>9211</v>
      </c>
      <c r="G4881" s="38"/>
      <c r="H4881" s="38"/>
      <c r="I4881" s="44">
        <v>4.1399999999999997</v>
      </c>
      <c r="J4881" s="16" t="s">
        <v>130</v>
      </c>
      <c r="N4881" s="136" t="s">
        <v>278</v>
      </c>
      <c r="O4881" s="137">
        <v>533</v>
      </c>
    </row>
    <row r="4882" spans="1:15" ht="15" customHeight="1">
      <c r="A4882" s="15" t="str">
        <f t="shared" si="93"/>
        <v>N</v>
      </c>
      <c r="B4882" s="35"/>
      <c r="C4882" s="38" t="s">
        <v>1386</v>
      </c>
      <c r="D4882" s="38" t="s">
        <v>9212</v>
      </c>
      <c r="E4882" s="38"/>
      <c r="F4882" s="38" t="s">
        <v>9213</v>
      </c>
      <c r="G4882" s="38"/>
      <c r="H4882" s="38"/>
      <c r="I4882" s="44">
        <v>1.68</v>
      </c>
      <c r="J4882" s="16" t="s">
        <v>130</v>
      </c>
      <c r="N4882" s="136" t="s">
        <v>278</v>
      </c>
      <c r="O4882" s="137">
        <v>533</v>
      </c>
    </row>
    <row r="4883" spans="1:15" ht="15" customHeight="1">
      <c r="A4883" s="15" t="str">
        <f t="shared" si="93"/>
        <v>N</v>
      </c>
      <c r="B4883" s="35"/>
      <c r="C4883" s="38" t="s">
        <v>1386</v>
      </c>
      <c r="D4883" s="38" t="s">
        <v>9214</v>
      </c>
      <c r="E4883" s="38"/>
      <c r="F4883" s="38" t="s">
        <v>9215</v>
      </c>
      <c r="G4883" s="38"/>
      <c r="H4883" s="38"/>
      <c r="I4883" s="44">
        <v>16.89</v>
      </c>
      <c r="J4883" s="16" t="s">
        <v>130</v>
      </c>
      <c r="N4883" s="136" t="s">
        <v>278</v>
      </c>
      <c r="O4883" s="137">
        <v>533</v>
      </c>
    </row>
    <row r="4884" spans="1:15" ht="15" customHeight="1">
      <c r="A4884" s="15" t="str">
        <f t="shared" si="93"/>
        <v>N</v>
      </c>
      <c r="B4884" s="35"/>
      <c r="C4884" s="38" t="s">
        <v>1386</v>
      </c>
      <c r="D4884" s="38" t="s">
        <v>9216</v>
      </c>
      <c r="E4884" s="38"/>
      <c r="F4884" s="38" t="s">
        <v>9217</v>
      </c>
      <c r="G4884" s="38"/>
      <c r="H4884" s="38"/>
      <c r="I4884" s="44">
        <v>2.35</v>
      </c>
      <c r="J4884" s="16" t="s">
        <v>130</v>
      </c>
      <c r="N4884" s="136" t="s">
        <v>278</v>
      </c>
      <c r="O4884" s="137">
        <v>533</v>
      </c>
    </row>
    <row r="4885" spans="1:15" ht="15" customHeight="1">
      <c r="A4885" s="15" t="str">
        <f t="shared" si="93"/>
        <v>N</v>
      </c>
      <c r="B4885" s="35"/>
      <c r="C4885" s="38" t="s">
        <v>1386</v>
      </c>
      <c r="D4885" s="38" t="s">
        <v>9218</v>
      </c>
      <c r="E4885" s="38"/>
      <c r="F4885" s="38" t="s">
        <v>9219</v>
      </c>
      <c r="G4885" s="38"/>
      <c r="H4885" s="38"/>
      <c r="I4885" s="44">
        <v>33.81</v>
      </c>
      <c r="J4885" s="16" t="s">
        <v>130</v>
      </c>
      <c r="N4885" s="136" t="s">
        <v>278</v>
      </c>
      <c r="O4885" s="137">
        <v>533</v>
      </c>
    </row>
    <row r="4886" spans="1:15" ht="15" customHeight="1">
      <c r="A4886" s="15" t="str">
        <f t="shared" si="93"/>
        <v>N</v>
      </c>
      <c r="B4886" s="35"/>
      <c r="C4886" s="38" t="s">
        <v>1386</v>
      </c>
      <c r="D4886" s="38" t="s">
        <v>9220</v>
      </c>
      <c r="E4886" s="38"/>
      <c r="F4886" s="38" t="s">
        <v>9221</v>
      </c>
      <c r="G4886" s="38"/>
      <c r="H4886" s="38"/>
      <c r="I4886" s="44">
        <v>26.35</v>
      </c>
      <c r="J4886" s="16" t="s">
        <v>130</v>
      </c>
      <c r="N4886" s="136" t="s">
        <v>278</v>
      </c>
      <c r="O4886" s="137">
        <v>533</v>
      </c>
    </row>
    <row r="4887" spans="1:15" ht="15" customHeight="1">
      <c r="A4887" s="15" t="str">
        <f t="shared" si="93"/>
        <v>N</v>
      </c>
      <c r="B4887" s="35"/>
      <c r="C4887" s="38" t="s">
        <v>1386</v>
      </c>
      <c r="D4887" s="38" t="s">
        <v>9222</v>
      </c>
      <c r="E4887" s="38"/>
      <c r="F4887" s="38" t="s">
        <v>9223</v>
      </c>
      <c r="G4887" s="38"/>
      <c r="H4887" s="38"/>
      <c r="I4887" s="44">
        <v>1.68</v>
      </c>
      <c r="J4887" s="16" t="s">
        <v>130</v>
      </c>
      <c r="N4887" s="136" t="s">
        <v>278</v>
      </c>
      <c r="O4887" s="137">
        <v>533</v>
      </c>
    </row>
    <row r="4888" spans="1:15" ht="15" customHeight="1">
      <c r="A4888" s="15" t="str">
        <f t="shared" si="93"/>
        <v>N</v>
      </c>
      <c r="B4888" s="35"/>
      <c r="C4888" s="38" t="s">
        <v>1386</v>
      </c>
      <c r="D4888" s="38" t="s">
        <v>11435</v>
      </c>
      <c r="E4888" s="38"/>
      <c r="F4888" s="38" t="s">
        <v>11436</v>
      </c>
      <c r="G4888" s="38"/>
      <c r="H4888" s="38"/>
      <c r="I4888" s="44">
        <v>0.76</v>
      </c>
      <c r="J4888" s="16" t="s">
        <v>130</v>
      </c>
      <c r="N4888" s="136" t="s">
        <v>278</v>
      </c>
      <c r="O4888" s="137">
        <v>533</v>
      </c>
    </row>
    <row r="4889" spans="1:15" ht="15" customHeight="1">
      <c r="A4889" s="15" t="str">
        <f t="shared" si="93"/>
        <v>N</v>
      </c>
      <c r="B4889" s="35"/>
      <c r="C4889" s="38" t="s">
        <v>1386</v>
      </c>
      <c r="D4889" s="38" t="s">
        <v>9224</v>
      </c>
      <c r="E4889" s="38"/>
      <c r="F4889" s="38" t="s">
        <v>9225</v>
      </c>
      <c r="G4889" s="38"/>
      <c r="H4889" s="38"/>
      <c r="I4889" s="44">
        <v>22.87</v>
      </c>
      <c r="J4889" s="16" t="s">
        <v>130</v>
      </c>
      <c r="N4889" s="136" t="s">
        <v>278</v>
      </c>
      <c r="O4889" s="137">
        <v>533</v>
      </c>
    </row>
    <row r="4890" spans="1:15" ht="15" customHeight="1">
      <c r="A4890" s="15" t="str">
        <f t="shared" si="93"/>
        <v>N</v>
      </c>
      <c r="B4890" s="35"/>
      <c r="C4890" s="38" t="s">
        <v>1386</v>
      </c>
      <c r="D4890" s="38" t="s">
        <v>9226</v>
      </c>
      <c r="E4890" s="38"/>
      <c r="F4890" s="38" t="s">
        <v>9227</v>
      </c>
      <c r="G4890" s="38"/>
      <c r="H4890" s="38"/>
      <c r="I4890" s="44">
        <v>12.17</v>
      </c>
      <c r="J4890" s="16" t="s">
        <v>130</v>
      </c>
      <c r="N4890" s="136" t="s">
        <v>278</v>
      </c>
      <c r="O4890" s="137">
        <v>533</v>
      </c>
    </row>
    <row r="4891" spans="1:15" ht="15" customHeight="1">
      <c r="A4891" s="15" t="str">
        <f t="shared" si="93"/>
        <v>N</v>
      </c>
      <c r="B4891" s="35"/>
      <c r="C4891" s="38" t="s">
        <v>1386</v>
      </c>
      <c r="D4891" s="38" t="s">
        <v>9228</v>
      </c>
      <c r="E4891" s="38"/>
      <c r="F4891" s="38" t="s">
        <v>9229</v>
      </c>
      <c r="G4891" s="38"/>
      <c r="H4891" s="38"/>
      <c r="I4891" s="44">
        <v>15.12</v>
      </c>
      <c r="J4891" s="16" t="s">
        <v>130</v>
      </c>
      <c r="N4891" s="136" t="s">
        <v>278</v>
      </c>
      <c r="O4891" s="137">
        <v>533</v>
      </c>
    </row>
    <row r="4892" spans="1:15" ht="15" customHeight="1">
      <c r="A4892" s="15" t="str">
        <f t="shared" si="93"/>
        <v>N</v>
      </c>
      <c r="B4892" s="35"/>
      <c r="C4892" s="38" t="s">
        <v>1386</v>
      </c>
      <c r="D4892" s="38" t="s">
        <v>9230</v>
      </c>
      <c r="E4892" s="38"/>
      <c r="F4892" s="38" t="s">
        <v>9231</v>
      </c>
      <c r="G4892" s="38"/>
      <c r="H4892" s="38"/>
      <c r="I4892" s="44">
        <v>16.8</v>
      </c>
      <c r="J4892" s="16" t="s">
        <v>130</v>
      </c>
      <c r="N4892" s="136" t="s">
        <v>278</v>
      </c>
      <c r="O4892" s="137">
        <v>533</v>
      </c>
    </row>
    <row r="4893" spans="1:15" ht="15" customHeight="1">
      <c r="A4893" s="15" t="str">
        <f t="shared" si="93"/>
        <v>N</v>
      </c>
      <c r="B4893" s="35"/>
      <c r="C4893" s="38" t="s">
        <v>1386</v>
      </c>
      <c r="D4893" s="38" t="s">
        <v>9232</v>
      </c>
      <c r="E4893" s="38"/>
      <c r="F4893" s="38" t="s">
        <v>9233</v>
      </c>
      <c r="G4893" s="38"/>
      <c r="H4893" s="38"/>
      <c r="I4893" s="44">
        <v>1.69</v>
      </c>
      <c r="J4893" s="16" t="s">
        <v>130</v>
      </c>
      <c r="N4893" s="136" t="s">
        <v>278</v>
      </c>
      <c r="O4893" s="137">
        <v>533</v>
      </c>
    </row>
    <row r="4894" spans="1:15" ht="15" customHeight="1">
      <c r="A4894" s="15" t="str">
        <f t="shared" si="93"/>
        <v>N</v>
      </c>
      <c r="B4894" s="35"/>
      <c r="C4894" s="38" t="s">
        <v>1386</v>
      </c>
      <c r="D4894" s="38" t="s">
        <v>11437</v>
      </c>
      <c r="E4894" s="38"/>
      <c r="F4894" s="38" t="s">
        <v>11438</v>
      </c>
      <c r="G4894" s="38"/>
      <c r="H4894" s="38"/>
      <c r="I4894" s="44">
        <v>63.97</v>
      </c>
      <c r="J4894" s="16" t="s">
        <v>130</v>
      </c>
      <c r="N4894" s="136" t="s">
        <v>278</v>
      </c>
      <c r="O4894" s="137">
        <v>533</v>
      </c>
    </row>
    <row r="4895" spans="1:15" ht="15" customHeight="1">
      <c r="A4895" s="15" t="str">
        <f t="shared" si="93"/>
        <v>N</v>
      </c>
      <c r="B4895" s="35"/>
      <c r="C4895" s="38" t="s">
        <v>1386</v>
      </c>
      <c r="D4895" s="38" t="s">
        <v>11439</v>
      </c>
      <c r="E4895" s="38"/>
      <c r="F4895" s="38" t="s">
        <v>11440</v>
      </c>
      <c r="G4895" s="38"/>
      <c r="H4895" s="38"/>
      <c r="I4895" s="44">
        <v>2.06</v>
      </c>
      <c r="J4895" s="16" t="s">
        <v>130</v>
      </c>
      <c r="N4895" s="136" t="s">
        <v>278</v>
      </c>
      <c r="O4895" s="137">
        <v>533</v>
      </c>
    </row>
    <row r="4896" spans="1:15" ht="15" customHeight="1">
      <c r="A4896" s="15" t="str">
        <f t="shared" si="93"/>
        <v>N</v>
      </c>
      <c r="B4896" s="35"/>
      <c r="C4896" s="38" t="s">
        <v>1386</v>
      </c>
      <c r="D4896" s="38" t="s">
        <v>11441</v>
      </c>
      <c r="E4896" s="38"/>
      <c r="F4896" s="38" t="s">
        <v>11442</v>
      </c>
      <c r="G4896" s="38"/>
      <c r="H4896" s="38"/>
      <c r="I4896" s="44">
        <v>0.04</v>
      </c>
      <c r="J4896" s="16" t="s">
        <v>130</v>
      </c>
      <c r="N4896" s="136" t="s">
        <v>278</v>
      </c>
      <c r="O4896" s="137">
        <v>533</v>
      </c>
    </row>
    <row r="4897" spans="1:15" ht="15" customHeight="1">
      <c r="A4897" s="15" t="str">
        <f t="shared" si="93"/>
        <v>N</v>
      </c>
      <c r="B4897" s="35"/>
      <c r="C4897" s="38" t="s">
        <v>1386</v>
      </c>
      <c r="D4897" s="38" t="s">
        <v>9234</v>
      </c>
      <c r="E4897" s="38"/>
      <c r="F4897" s="38" t="s">
        <v>9235</v>
      </c>
      <c r="G4897" s="38"/>
      <c r="H4897" s="38"/>
      <c r="I4897" s="44">
        <v>18.27</v>
      </c>
      <c r="J4897" s="16" t="s">
        <v>130</v>
      </c>
      <c r="N4897" s="136" t="s">
        <v>278</v>
      </c>
      <c r="O4897" s="137">
        <v>533</v>
      </c>
    </row>
    <row r="4898" spans="1:15" ht="15" customHeight="1">
      <c r="A4898" s="15" t="str">
        <f t="shared" si="93"/>
        <v>N</v>
      </c>
      <c r="B4898" s="35"/>
      <c r="C4898" s="38" t="s">
        <v>1386</v>
      </c>
      <c r="D4898" s="38" t="s">
        <v>9236</v>
      </c>
      <c r="E4898" s="38"/>
      <c r="F4898" s="38" t="s">
        <v>9237</v>
      </c>
      <c r="G4898" s="38"/>
      <c r="H4898" s="38"/>
      <c r="I4898" s="44">
        <v>14.35</v>
      </c>
      <c r="J4898" s="16" t="s">
        <v>130</v>
      </c>
      <c r="N4898" s="136" t="s">
        <v>278</v>
      </c>
      <c r="O4898" s="137">
        <v>533</v>
      </c>
    </row>
    <row r="4899" spans="1:15" ht="15" customHeight="1">
      <c r="A4899" s="15" t="str">
        <f t="shared" si="93"/>
        <v>N</v>
      </c>
      <c r="B4899" s="35"/>
      <c r="C4899" s="38" t="s">
        <v>1386</v>
      </c>
      <c r="D4899" s="38" t="s">
        <v>9238</v>
      </c>
      <c r="E4899" s="38"/>
      <c r="F4899" s="38" t="s">
        <v>9239</v>
      </c>
      <c r="G4899" s="38"/>
      <c r="H4899" s="38"/>
      <c r="I4899" s="44">
        <v>23.97</v>
      </c>
      <c r="J4899" s="16" t="s">
        <v>130</v>
      </c>
      <c r="N4899" s="136" t="s">
        <v>278</v>
      </c>
      <c r="O4899" s="137">
        <v>533</v>
      </c>
    </row>
    <row r="4900" spans="1:15" ht="15" customHeight="1">
      <c r="A4900" s="15" t="str">
        <f t="shared" si="93"/>
        <v>N</v>
      </c>
      <c r="B4900" s="35"/>
      <c r="C4900" s="38" t="s">
        <v>1386</v>
      </c>
      <c r="D4900" s="38" t="s">
        <v>11443</v>
      </c>
      <c r="E4900" s="38"/>
      <c r="F4900" s="38" t="s">
        <v>11444</v>
      </c>
      <c r="G4900" s="38"/>
      <c r="H4900" s="38"/>
      <c r="I4900" s="44">
        <v>7.52</v>
      </c>
      <c r="J4900" s="16" t="s">
        <v>130</v>
      </c>
      <c r="N4900" s="136" t="s">
        <v>278</v>
      </c>
      <c r="O4900" s="137">
        <v>533</v>
      </c>
    </row>
    <row r="4901" spans="1:15" ht="15" customHeight="1">
      <c r="A4901" s="15" t="str">
        <f t="shared" si="93"/>
        <v>N</v>
      </c>
      <c r="B4901" s="35"/>
      <c r="C4901" s="38" t="s">
        <v>1386</v>
      </c>
      <c r="D4901" s="38" t="s">
        <v>9240</v>
      </c>
      <c r="E4901" s="38"/>
      <c r="F4901" s="38" t="s">
        <v>9241</v>
      </c>
      <c r="G4901" s="38"/>
      <c r="H4901" s="38"/>
      <c r="I4901" s="44">
        <v>3.99</v>
      </c>
      <c r="J4901" s="16" t="s">
        <v>130</v>
      </c>
      <c r="N4901" s="136" t="s">
        <v>278</v>
      </c>
      <c r="O4901" s="137">
        <v>533</v>
      </c>
    </row>
    <row r="4902" spans="1:15" ht="15" customHeight="1">
      <c r="A4902" s="15" t="str">
        <f t="shared" si="93"/>
        <v>N</v>
      </c>
      <c r="B4902" s="35"/>
      <c r="C4902" s="38" t="s">
        <v>1386</v>
      </c>
      <c r="D4902" s="38" t="s">
        <v>11445</v>
      </c>
      <c r="E4902" s="38"/>
      <c r="F4902" s="38" t="s">
        <v>11446</v>
      </c>
      <c r="G4902" s="38"/>
      <c r="H4902" s="38"/>
      <c r="I4902" s="44">
        <v>5.78</v>
      </c>
      <c r="J4902" s="16" t="s">
        <v>130</v>
      </c>
      <c r="N4902" s="136" t="s">
        <v>278</v>
      </c>
      <c r="O4902" s="137">
        <v>533</v>
      </c>
    </row>
    <row r="4903" spans="1:15" ht="15" customHeight="1">
      <c r="A4903" s="15" t="str">
        <f t="shared" si="93"/>
        <v>N</v>
      </c>
      <c r="B4903" s="35"/>
      <c r="C4903" s="38" t="s">
        <v>1386</v>
      </c>
      <c r="D4903" s="38" t="s">
        <v>11447</v>
      </c>
      <c r="E4903" s="38"/>
      <c r="F4903" s="38" t="s">
        <v>11448</v>
      </c>
      <c r="G4903" s="38"/>
      <c r="H4903" s="38"/>
      <c r="I4903" s="44">
        <v>0.1</v>
      </c>
      <c r="J4903" s="16" t="s">
        <v>130</v>
      </c>
      <c r="N4903" s="136" t="s">
        <v>278</v>
      </c>
      <c r="O4903" s="137">
        <v>533</v>
      </c>
    </row>
    <row r="4904" spans="1:15" ht="15" customHeight="1">
      <c r="A4904" s="15" t="str">
        <f t="shared" si="93"/>
        <v>N</v>
      </c>
      <c r="B4904" s="35"/>
      <c r="C4904" s="38" t="s">
        <v>1386</v>
      </c>
      <c r="D4904" s="38" t="s">
        <v>9242</v>
      </c>
      <c r="E4904" s="38"/>
      <c r="F4904" s="38" t="s">
        <v>9243</v>
      </c>
      <c r="G4904" s="38"/>
      <c r="H4904" s="38"/>
      <c r="I4904" s="44">
        <v>-11.69</v>
      </c>
      <c r="J4904" s="16" t="s">
        <v>130</v>
      </c>
      <c r="N4904" s="136" t="s">
        <v>278</v>
      </c>
      <c r="O4904" s="137">
        <v>533</v>
      </c>
    </row>
    <row r="4905" spans="1:15" ht="15" customHeight="1">
      <c r="A4905" s="15" t="str">
        <f t="shared" si="93"/>
        <v>N</v>
      </c>
      <c r="B4905" s="35"/>
      <c r="C4905" s="38" t="s">
        <v>1386</v>
      </c>
      <c r="D4905" s="38" t="s">
        <v>9244</v>
      </c>
      <c r="E4905" s="38"/>
      <c r="F4905" s="38" t="s">
        <v>9245</v>
      </c>
      <c r="G4905" s="38"/>
      <c r="H4905" s="38"/>
      <c r="I4905" s="44">
        <v>-0.83</v>
      </c>
      <c r="J4905" s="16" t="s">
        <v>130</v>
      </c>
      <c r="N4905" s="136" t="s">
        <v>278</v>
      </c>
      <c r="O4905" s="137">
        <v>533</v>
      </c>
    </row>
    <row r="4906" spans="1:15" ht="15" customHeight="1">
      <c r="A4906" s="15" t="str">
        <f t="shared" si="93"/>
        <v>N</v>
      </c>
      <c r="B4906" s="35"/>
      <c r="C4906" s="38" t="s">
        <v>1386</v>
      </c>
      <c r="D4906" s="38" t="s">
        <v>9246</v>
      </c>
      <c r="E4906" s="38"/>
      <c r="F4906" s="38" t="s">
        <v>9247</v>
      </c>
      <c r="G4906" s="38"/>
      <c r="H4906" s="38"/>
      <c r="I4906" s="44">
        <v>40.130000000000003</v>
      </c>
      <c r="J4906" s="16" t="s">
        <v>130</v>
      </c>
      <c r="N4906" s="136" t="s">
        <v>278</v>
      </c>
      <c r="O4906" s="137">
        <v>533</v>
      </c>
    </row>
    <row r="4907" spans="1:15" ht="15" customHeight="1">
      <c r="A4907" s="15" t="str">
        <f t="shared" si="93"/>
        <v>N</v>
      </c>
      <c r="B4907" s="35"/>
      <c r="C4907" s="38" t="s">
        <v>1386</v>
      </c>
      <c r="D4907" s="38" t="s">
        <v>9248</v>
      </c>
      <c r="E4907" s="38"/>
      <c r="F4907" s="38" t="s">
        <v>9249</v>
      </c>
      <c r="G4907" s="38"/>
      <c r="H4907" s="38"/>
      <c r="I4907" s="44">
        <v>2.62</v>
      </c>
      <c r="J4907" s="16" t="s">
        <v>130</v>
      </c>
      <c r="N4907" s="136" t="s">
        <v>278</v>
      </c>
      <c r="O4907" s="137">
        <v>533</v>
      </c>
    </row>
    <row r="4908" spans="1:15" ht="15" customHeight="1">
      <c r="A4908" s="15" t="str">
        <f t="shared" si="93"/>
        <v>N</v>
      </c>
      <c r="B4908" s="35"/>
      <c r="C4908" s="38" t="s">
        <v>1386</v>
      </c>
      <c r="D4908" s="38" t="s">
        <v>11449</v>
      </c>
      <c r="E4908" s="38"/>
      <c r="F4908" s="38" t="s">
        <v>11450</v>
      </c>
      <c r="G4908" s="38"/>
      <c r="H4908" s="38"/>
      <c r="I4908" s="44">
        <v>26.88</v>
      </c>
      <c r="J4908" s="16" t="s">
        <v>130</v>
      </c>
      <c r="N4908" s="136" t="s">
        <v>278</v>
      </c>
      <c r="O4908" s="137">
        <v>533</v>
      </c>
    </row>
    <row r="4909" spans="1:15" ht="15" customHeight="1">
      <c r="A4909" s="15" t="str">
        <f t="shared" si="93"/>
        <v>N</v>
      </c>
      <c r="B4909" s="35"/>
      <c r="C4909" s="38" t="s">
        <v>1386</v>
      </c>
      <c r="D4909" s="38" t="s">
        <v>11451</v>
      </c>
      <c r="E4909" s="38"/>
      <c r="F4909" s="38" t="s">
        <v>11452</v>
      </c>
      <c r="G4909" s="38"/>
      <c r="H4909" s="38"/>
      <c r="I4909" s="44">
        <v>1.68</v>
      </c>
      <c r="J4909" s="16" t="s">
        <v>130</v>
      </c>
      <c r="N4909" s="136" t="s">
        <v>278</v>
      </c>
      <c r="O4909" s="137">
        <v>533</v>
      </c>
    </row>
    <row r="4910" spans="1:15" ht="15" customHeight="1">
      <c r="A4910" s="15" t="str">
        <f t="shared" si="93"/>
        <v>N</v>
      </c>
      <c r="B4910" s="35"/>
      <c r="C4910" s="38" t="s">
        <v>1386</v>
      </c>
      <c r="D4910" s="38" t="s">
        <v>11453</v>
      </c>
      <c r="E4910" s="38"/>
      <c r="F4910" s="38" t="s">
        <v>11454</v>
      </c>
      <c r="G4910" s="38"/>
      <c r="H4910" s="38"/>
      <c r="I4910" s="44">
        <v>8.16</v>
      </c>
      <c r="J4910" s="16" t="s">
        <v>130</v>
      </c>
      <c r="N4910" s="136" t="s">
        <v>278</v>
      </c>
      <c r="O4910" s="137">
        <v>533</v>
      </c>
    </row>
    <row r="4911" spans="1:15" ht="15" customHeight="1">
      <c r="A4911" s="15" t="str">
        <f t="shared" si="93"/>
        <v>N</v>
      </c>
      <c r="B4911" s="35"/>
      <c r="C4911" s="38" t="s">
        <v>1386</v>
      </c>
      <c r="D4911" s="38" t="s">
        <v>11455</v>
      </c>
      <c r="E4911" s="38"/>
      <c r="F4911" s="38" t="s">
        <v>11456</v>
      </c>
      <c r="G4911" s="38"/>
      <c r="H4911" s="38"/>
      <c r="I4911" s="44">
        <v>72.94</v>
      </c>
      <c r="J4911" s="16" t="s">
        <v>130</v>
      </c>
      <c r="N4911" s="136" t="s">
        <v>278</v>
      </c>
      <c r="O4911" s="137">
        <v>533</v>
      </c>
    </row>
    <row r="4912" spans="1:15" ht="15" customHeight="1">
      <c r="A4912" s="15" t="str">
        <f t="shared" si="93"/>
        <v>N</v>
      </c>
      <c r="B4912" s="35"/>
      <c r="C4912" s="38" t="s">
        <v>1386</v>
      </c>
      <c r="D4912" s="38" t="s">
        <v>9250</v>
      </c>
      <c r="E4912" s="38"/>
      <c r="F4912" s="38" t="s">
        <v>9251</v>
      </c>
      <c r="G4912" s="38"/>
      <c r="H4912" s="38"/>
      <c r="I4912" s="44">
        <v>3.36</v>
      </c>
      <c r="J4912" s="16" t="s">
        <v>130</v>
      </c>
      <c r="N4912" s="136" t="s">
        <v>278</v>
      </c>
      <c r="O4912" s="137">
        <v>533</v>
      </c>
    </row>
    <row r="4913" spans="1:15" ht="15" customHeight="1">
      <c r="A4913" s="15" t="str">
        <f t="shared" si="93"/>
        <v>N</v>
      </c>
      <c r="B4913" s="35"/>
      <c r="C4913" s="38" t="s">
        <v>1386</v>
      </c>
      <c r="D4913" s="38" t="s">
        <v>11457</v>
      </c>
      <c r="E4913" s="38"/>
      <c r="F4913" s="38" t="s">
        <v>11458</v>
      </c>
      <c r="G4913" s="38"/>
      <c r="H4913" s="38"/>
      <c r="I4913" s="44">
        <v>11.44</v>
      </c>
      <c r="J4913" s="16" t="s">
        <v>130</v>
      </c>
      <c r="N4913" s="136" t="s">
        <v>278</v>
      </c>
      <c r="O4913" s="137">
        <v>533</v>
      </c>
    </row>
    <row r="4914" spans="1:15" ht="15" customHeight="1">
      <c r="A4914" s="15" t="str">
        <f t="shared" si="93"/>
        <v>N</v>
      </c>
      <c r="B4914" s="35"/>
      <c r="C4914" s="38" t="s">
        <v>1386</v>
      </c>
      <c r="D4914" s="38" t="s">
        <v>9252</v>
      </c>
      <c r="E4914" s="38"/>
      <c r="F4914" s="38" t="s">
        <v>9253</v>
      </c>
      <c r="G4914" s="38"/>
      <c r="H4914" s="38"/>
      <c r="I4914" s="44">
        <v>5.04</v>
      </c>
      <c r="J4914" s="16" t="s">
        <v>130</v>
      </c>
      <c r="N4914" s="136" t="s">
        <v>278</v>
      </c>
      <c r="O4914" s="137">
        <v>533</v>
      </c>
    </row>
    <row r="4915" spans="1:15" ht="15" customHeight="1">
      <c r="A4915" s="15" t="str">
        <f t="shared" si="93"/>
        <v>N</v>
      </c>
      <c r="B4915" s="35"/>
      <c r="C4915" s="38" t="s">
        <v>1386</v>
      </c>
      <c r="D4915" s="38" t="s">
        <v>9254</v>
      </c>
      <c r="E4915" s="38"/>
      <c r="F4915" s="38" t="s">
        <v>9255</v>
      </c>
      <c r="G4915" s="38"/>
      <c r="H4915" s="38"/>
      <c r="I4915" s="44">
        <v>0.79</v>
      </c>
      <c r="J4915" s="16" t="s">
        <v>130</v>
      </c>
      <c r="N4915" s="136" t="s">
        <v>278</v>
      </c>
      <c r="O4915" s="137">
        <v>533</v>
      </c>
    </row>
    <row r="4916" spans="1:15" ht="15" customHeight="1">
      <c r="A4916" s="15" t="str">
        <f t="shared" ref="A4916:A4928" si="94">IFERROR((VLOOKUP(J4916,N:O,2,0)),0)</f>
        <v>N</v>
      </c>
      <c r="B4916" s="35"/>
      <c r="C4916" s="38" t="s">
        <v>1386</v>
      </c>
      <c r="D4916" s="38" t="s">
        <v>9256</v>
      </c>
      <c r="E4916" s="38"/>
      <c r="F4916" s="38" t="s">
        <v>9257</v>
      </c>
      <c r="G4916" s="38"/>
      <c r="H4916" s="38"/>
      <c r="I4916" s="44">
        <v>-13.38</v>
      </c>
      <c r="J4916" s="16" t="s">
        <v>130</v>
      </c>
      <c r="N4916" s="136" t="s">
        <v>278</v>
      </c>
      <c r="O4916" s="137">
        <v>533</v>
      </c>
    </row>
    <row r="4917" spans="1:15" ht="15" customHeight="1">
      <c r="A4917" s="15" t="str">
        <f t="shared" si="94"/>
        <v>N</v>
      </c>
      <c r="B4917" s="35"/>
      <c r="C4917" s="38" t="s">
        <v>1386</v>
      </c>
      <c r="D4917" s="38" t="s">
        <v>9258</v>
      </c>
      <c r="E4917" s="38"/>
      <c r="F4917" s="38" t="s">
        <v>9259</v>
      </c>
      <c r="G4917" s="38"/>
      <c r="H4917" s="38"/>
      <c r="I4917" s="44">
        <v>40.9</v>
      </c>
      <c r="J4917" s="16" t="s">
        <v>130</v>
      </c>
      <c r="N4917" s="136" t="s">
        <v>278</v>
      </c>
      <c r="O4917" s="137">
        <v>533</v>
      </c>
    </row>
    <row r="4918" spans="1:15" ht="15" customHeight="1">
      <c r="A4918" s="15" t="str">
        <f t="shared" si="94"/>
        <v>N</v>
      </c>
      <c r="B4918" s="35"/>
      <c r="C4918" s="38" t="s">
        <v>1386</v>
      </c>
      <c r="D4918" s="38" t="s">
        <v>9260</v>
      </c>
      <c r="E4918" s="38"/>
      <c r="F4918" s="38" t="s">
        <v>9261</v>
      </c>
      <c r="G4918" s="38"/>
      <c r="H4918" s="38"/>
      <c r="I4918" s="44">
        <v>4.8</v>
      </c>
      <c r="J4918" s="16" t="s">
        <v>130</v>
      </c>
      <c r="N4918" s="136" t="s">
        <v>278</v>
      </c>
      <c r="O4918" s="137">
        <v>533</v>
      </c>
    </row>
    <row r="4919" spans="1:15" ht="15" customHeight="1">
      <c r="A4919" s="15" t="str">
        <f t="shared" si="94"/>
        <v>N</v>
      </c>
      <c r="B4919" s="35"/>
      <c r="C4919" s="38" t="s">
        <v>1386</v>
      </c>
      <c r="D4919" s="38" t="s">
        <v>9262</v>
      </c>
      <c r="E4919" s="38"/>
      <c r="F4919" s="38" t="s">
        <v>9263</v>
      </c>
      <c r="G4919" s="38"/>
      <c r="H4919" s="38"/>
      <c r="I4919" s="44">
        <v>1.83</v>
      </c>
      <c r="J4919" s="16" t="s">
        <v>130</v>
      </c>
      <c r="N4919" s="136" t="s">
        <v>278</v>
      </c>
      <c r="O4919" s="137">
        <v>533</v>
      </c>
    </row>
    <row r="4920" spans="1:15" ht="15" customHeight="1">
      <c r="A4920" s="15" t="str">
        <f t="shared" si="94"/>
        <v>N</v>
      </c>
      <c r="B4920" s="35"/>
      <c r="C4920" s="38" t="s">
        <v>1386</v>
      </c>
      <c r="D4920" s="38" t="s">
        <v>9264</v>
      </c>
      <c r="E4920" s="38"/>
      <c r="F4920" s="38" t="s">
        <v>9265</v>
      </c>
      <c r="G4920" s="38"/>
      <c r="H4920" s="38"/>
      <c r="I4920" s="44">
        <v>5.29</v>
      </c>
      <c r="J4920" s="16" t="s">
        <v>130</v>
      </c>
      <c r="N4920" s="136" t="s">
        <v>278</v>
      </c>
      <c r="O4920" s="137">
        <v>533</v>
      </c>
    </row>
    <row r="4921" spans="1:15" ht="15" customHeight="1">
      <c r="A4921" s="15" t="str">
        <f t="shared" si="94"/>
        <v>N</v>
      </c>
      <c r="B4921" s="35"/>
      <c r="C4921" s="38" t="s">
        <v>1386</v>
      </c>
      <c r="D4921" s="38" t="s">
        <v>11459</v>
      </c>
      <c r="E4921" s="38"/>
      <c r="F4921" s="38" t="s">
        <v>11460</v>
      </c>
      <c r="G4921" s="38"/>
      <c r="H4921" s="38"/>
      <c r="I4921" s="44">
        <v>1.68</v>
      </c>
      <c r="J4921" s="16" t="s">
        <v>130</v>
      </c>
      <c r="N4921" s="136" t="s">
        <v>278</v>
      </c>
      <c r="O4921" s="137">
        <v>533</v>
      </c>
    </row>
    <row r="4922" spans="1:15" ht="15" customHeight="1">
      <c r="A4922" s="15" t="str">
        <f t="shared" si="94"/>
        <v>N</v>
      </c>
      <c r="B4922" s="35"/>
      <c r="C4922" s="38" t="s">
        <v>1386</v>
      </c>
      <c r="D4922" s="38" t="s">
        <v>11461</v>
      </c>
      <c r="E4922" s="38"/>
      <c r="F4922" s="38" t="s">
        <v>11462</v>
      </c>
      <c r="G4922" s="38"/>
      <c r="H4922" s="38"/>
      <c r="I4922" s="44">
        <v>-0.04</v>
      </c>
      <c r="J4922" s="16" t="s">
        <v>130</v>
      </c>
      <c r="N4922" s="136" t="s">
        <v>278</v>
      </c>
      <c r="O4922" s="137">
        <v>533</v>
      </c>
    </row>
    <row r="4923" spans="1:15" ht="15" customHeight="1">
      <c r="A4923" s="15" t="str">
        <f t="shared" si="94"/>
        <v>N</v>
      </c>
      <c r="B4923" s="35"/>
      <c r="C4923" s="38" t="s">
        <v>1386</v>
      </c>
      <c r="D4923" s="38" t="s">
        <v>11463</v>
      </c>
      <c r="E4923" s="38"/>
      <c r="F4923" s="38" t="s">
        <v>11464</v>
      </c>
      <c r="G4923" s="38"/>
      <c r="H4923" s="38"/>
      <c r="I4923" s="44">
        <v>23.76</v>
      </c>
      <c r="J4923" s="16" t="s">
        <v>130</v>
      </c>
      <c r="N4923" s="136" t="s">
        <v>278</v>
      </c>
      <c r="O4923" s="137">
        <v>533</v>
      </c>
    </row>
    <row r="4924" spans="1:15" ht="15" customHeight="1">
      <c r="A4924" s="15" t="str">
        <f t="shared" si="94"/>
        <v>N</v>
      </c>
      <c r="B4924" s="35"/>
      <c r="C4924" s="38" t="s">
        <v>1386</v>
      </c>
      <c r="D4924" s="38" t="s">
        <v>9266</v>
      </c>
      <c r="E4924" s="38"/>
      <c r="F4924" s="38" t="s">
        <v>9267</v>
      </c>
      <c r="G4924" s="38"/>
      <c r="H4924" s="38"/>
      <c r="I4924" s="44">
        <v>7.6</v>
      </c>
      <c r="J4924" s="16" t="s">
        <v>130</v>
      </c>
      <c r="N4924" s="136" t="s">
        <v>278</v>
      </c>
      <c r="O4924" s="137">
        <v>533</v>
      </c>
    </row>
    <row r="4925" spans="1:15" ht="15" customHeight="1">
      <c r="A4925" s="15" t="str">
        <f t="shared" si="94"/>
        <v>N</v>
      </c>
      <c r="B4925" s="35"/>
      <c r="C4925" s="38" t="s">
        <v>1386</v>
      </c>
      <c r="D4925" s="38" t="s">
        <v>11465</v>
      </c>
      <c r="E4925" s="38"/>
      <c r="F4925" s="38" t="s">
        <v>11466</v>
      </c>
      <c r="G4925" s="38"/>
      <c r="H4925" s="38"/>
      <c r="I4925" s="44">
        <v>261.41000000000003</v>
      </c>
      <c r="J4925" s="16" t="s">
        <v>130</v>
      </c>
      <c r="N4925" s="136" t="s">
        <v>278</v>
      </c>
      <c r="O4925" s="137">
        <v>533</v>
      </c>
    </row>
    <row r="4926" spans="1:15" ht="15" customHeight="1">
      <c r="A4926" s="15" t="str">
        <f t="shared" si="94"/>
        <v>N</v>
      </c>
      <c r="B4926" s="35"/>
      <c r="C4926" s="38" t="s">
        <v>1386</v>
      </c>
      <c r="D4926" s="38" t="s">
        <v>11467</v>
      </c>
      <c r="E4926" s="38"/>
      <c r="F4926" s="38" t="s">
        <v>11468</v>
      </c>
      <c r="G4926" s="38"/>
      <c r="H4926" s="38"/>
      <c r="I4926" s="44">
        <v>5.04</v>
      </c>
      <c r="J4926" s="16" t="s">
        <v>130</v>
      </c>
      <c r="N4926" s="136" t="s">
        <v>278</v>
      </c>
      <c r="O4926" s="137">
        <v>533</v>
      </c>
    </row>
    <row r="4927" spans="1:15" ht="15" customHeight="1">
      <c r="A4927" s="15" t="str">
        <f t="shared" si="94"/>
        <v>N</v>
      </c>
      <c r="B4927" s="35"/>
      <c r="C4927" s="38" t="s">
        <v>1386</v>
      </c>
      <c r="D4927" s="38" t="s">
        <v>11469</v>
      </c>
      <c r="E4927" s="38"/>
      <c r="F4927" s="38" t="s">
        <v>11470</v>
      </c>
      <c r="G4927" s="38"/>
      <c r="H4927" s="38"/>
      <c r="I4927" s="44">
        <v>0.25</v>
      </c>
      <c r="J4927" s="16" t="s">
        <v>130</v>
      </c>
      <c r="N4927" s="136" t="s">
        <v>278</v>
      </c>
      <c r="O4927" s="137">
        <v>533</v>
      </c>
    </row>
    <row r="4928" spans="1:15" ht="15" customHeight="1">
      <c r="A4928" s="15" t="str">
        <f t="shared" si="94"/>
        <v>N</v>
      </c>
      <c r="B4928" s="35"/>
      <c r="C4928" s="38" t="s">
        <v>1386</v>
      </c>
      <c r="D4928" s="38" t="s">
        <v>9268</v>
      </c>
      <c r="E4928" s="38"/>
      <c r="F4928" s="38" t="s">
        <v>9269</v>
      </c>
      <c r="G4928" s="38"/>
      <c r="H4928" s="38"/>
      <c r="I4928" s="44">
        <v>67.790000000000006</v>
      </c>
      <c r="J4928" s="16" t="s">
        <v>130</v>
      </c>
      <c r="N4928" s="136" t="s">
        <v>278</v>
      </c>
      <c r="O4928" s="137">
        <v>533</v>
      </c>
    </row>
    <row r="4929" spans="1:15" ht="15" customHeight="1">
      <c r="A4929" s="15">
        <v>312</v>
      </c>
      <c r="B4929" s="35"/>
      <c r="C4929" s="38" t="s">
        <v>1386</v>
      </c>
      <c r="D4929" s="38" t="s">
        <v>2125</v>
      </c>
      <c r="E4929" s="38"/>
      <c r="F4929" s="38" t="s">
        <v>2126</v>
      </c>
      <c r="G4929" s="38"/>
      <c r="H4929" s="38"/>
      <c r="I4929" s="77">
        <v>6685.5</v>
      </c>
      <c r="J4929" s="16" t="s">
        <v>130</v>
      </c>
      <c r="N4929" s="136" t="s">
        <v>278</v>
      </c>
      <c r="O4929" s="137">
        <v>533</v>
      </c>
    </row>
    <row r="4930" spans="1:15" ht="15" customHeight="1">
      <c r="A4930" s="15" t="str">
        <f>IFERROR((VLOOKUP(J4930,N:O,2,0)),0)</f>
        <v>N</v>
      </c>
      <c r="B4930" s="35"/>
      <c r="C4930" s="38" t="s">
        <v>1386</v>
      </c>
      <c r="D4930" s="38" t="s">
        <v>8069</v>
      </c>
      <c r="E4930" s="38"/>
      <c r="F4930" s="38" t="s">
        <v>8070</v>
      </c>
      <c r="G4930" s="38"/>
      <c r="H4930" s="38"/>
      <c r="I4930" s="44">
        <v>319.33999999999997</v>
      </c>
      <c r="J4930" s="16" t="s">
        <v>130</v>
      </c>
      <c r="N4930" s="136" t="s">
        <v>278</v>
      </c>
      <c r="O4930" s="137">
        <v>533</v>
      </c>
    </row>
    <row r="4931" spans="1:15" ht="15" customHeight="1">
      <c r="A4931" s="15" t="str">
        <f>IFERROR((VLOOKUP(J4931,N:O,2,0)),0)</f>
        <v>N</v>
      </c>
      <c r="B4931" s="35"/>
      <c r="C4931" s="38"/>
      <c r="D4931" s="38"/>
      <c r="E4931" s="38"/>
      <c r="F4931" s="38"/>
      <c r="G4931" s="38"/>
      <c r="H4931" s="38"/>
      <c r="I4931" s="44"/>
      <c r="J4931" s="16" t="s">
        <v>130</v>
      </c>
      <c r="N4931" s="136" t="s">
        <v>278</v>
      </c>
      <c r="O4931" s="137">
        <v>533</v>
      </c>
    </row>
    <row r="4932" spans="1:15" ht="15" customHeight="1">
      <c r="A4932" s="15" t="str">
        <f>IFERROR((VLOOKUP(J4932,N:O,2,0)),0)</f>
        <v>N</v>
      </c>
      <c r="B4932" s="35"/>
      <c r="C4932" s="45" t="s">
        <v>1350</v>
      </c>
      <c r="D4932" s="43" t="s">
        <v>1383</v>
      </c>
      <c r="E4932" s="43"/>
      <c r="F4932" s="35"/>
      <c r="G4932" s="35"/>
      <c r="H4932" s="35"/>
      <c r="I4932" s="47">
        <f>+I45+I94+I185+I376+I390+I462+I470+I473+I708+I763+I796+I858+I913+I923+I1034+I1042+I1048+I1051+I1063+I1108+I1114+I1249+I1252+I1255+I1278+I1298+I1304+I2298+I2564+I2905+I3118+I3227+I4095+I4440+I4536+I4676+I4679+I4682</f>
        <v>975176.62</v>
      </c>
      <c r="J4932" s="16" t="s">
        <v>130</v>
      </c>
      <c r="N4932" s="136" t="s">
        <v>279</v>
      </c>
      <c r="O4932" s="137">
        <v>534</v>
      </c>
    </row>
    <row r="4933" spans="1:15" ht="15" customHeight="1">
      <c r="A4933" s="15" t="str">
        <f>IFERROR((VLOOKUP(J4933,N:O,2,0)),0)</f>
        <v>N</v>
      </c>
      <c r="B4933" s="35"/>
      <c r="C4933" s="45"/>
      <c r="D4933" s="43"/>
      <c r="E4933" s="43"/>
      <c r="F4933" s="35"/>
      <c r="G4933" s="35"/>
      <c r="H4933" s="35"/>
      <c r="I4933" s="46"/>
      <c r="J4933" s="16" t="s">
        <v>130</v>
      </c>
      <c r="N4933" s="136" t="s">
        <v>280</v>
      </c>
      <c r="O4933" s="137">
        <v>535</v>
      </c>
    </row>
    <row r="4934" spans="1:15" ht="15" customHeight="1">
      <c r="A4934" s="15" t="str">
        <f>IFERROR((VLOOKUP(J4934,N:O,2,0)),0)</f>
        <v>N</v>
      </c>
      <c r="B4934" s="38" t="s">
        <v>9270</v>
      </c>
      <c r="C4934" s="38" t="s">
        <v>9271</v>
      </c>
      <c r="D4934" s="35"/>
      <c r="E4934" s="35"/>
      <c r="F4934" s="35"/>
      <c r="G4934" s="35"/>
      <c r="H4934" s="35"/>
      <c r="I4934" s="35"/>
      <c r="J4934" s="16" t="s">
        <v>130</v>
      </c>
      <c r="N4934" s="136" t="s">
        <v>281</v>
      </c>
      <c r="O4934" s="137">
        <v>536</v>
      </c>
    </row>
    <row r="4935" spans="1:15" ht="15" customHeight="1">
      <c r="A4935" s="15" t="s">
        <v>131</v>
      </c>
      <c r="B4935" s="38" t="s">
        <v>9272</v>
      </c>
      <c r="C4935" s="35"/>
      <c r="D4935" s="38" t="s">
        <v>9273</v>
      </c>
      <c r="E4935" s="38"/>
      <c r="F4935" s="35"/>
      <c r="G4935" s="35"/>
      <c r="H4935" s="35"/>
      <c r="I4935" s="50">
        <f>SUM(I4936:I4940)</f>
        <v>37492.29</v>
      </c>
      <c r="J4935" s="16" t="s">
        <v>130</v>
      </c>
      <c r="N4935" s="140" t="s">
        <v>282</v>
      </c>
      <c r="O4935" s="137">
        <v>537</v>
      </c>
    </row>
    <row r="4936" spans="1:15" ht="15" customHeight="1">
      <c r="A4936" s="15">
        <v>315</v>
      </c>
      <c r="B4936" s="35"/>
      <c r="C4936" s="38" t="s">
        <v>1386</v>
      </c>
      <c r="D4936" s="38" t="s">
        <v>9274</v>
      </c>
      <c r="E4936" s="38"/>
      <c r="F4936" s="38" t="s">
        <v>9275</v>
      </c>
      <c r="G4936" s="38"/>
      <c r="H4936" s="38"/>
      <c r="I4936" s="44">
        <v>0.01</v>
      </c>
      <c r="J4936" s="16" t="s">
        <v>130</v>
      </c>
      <c r="N4936" s="140" t="s">
        <v>283</v>
      </c>
      <c r="O4936" s="137">
        <v>538</v>
      </c>
    </row>
    <row r="4937" spans="1:15" ht="15" customHeight="1">
      <c r="A4937" s="15">
        <v>315</v>
      </c>
      <c r="B4937" s="35"/>
      <c r="C4937" s="38" t="s">
        <v>1386</v>
      </c>
      <c r="D4937" s="38" t="s">
        <v>9276</v>
      </c>
      <c r="E4937" s="38"/>
      <c r="F4937" s="38" t="s">
        <v>9277</v>
      </c>
      <c r="G4937" s="38"/>
      <c r="H4937" s="38"/>
      <c r="I4937" s="44">
        <v>197.07</v>
      </c>
      <c r="J4937" s="16" t="s">
        <v>130</v>
      </c>
      <c r="N4937" s="136" t="s">
        <v>284</v>
      </c>
      <c r="O4937" s="137">
        <v>539</v>
      </c>
    </row>
    <row r="4938" spans="1:15" ht="15" customHeight="1">
      <c r="A4938" s="15">
        <v>315</v>
      </c>
      <c r="B4938" s="35"/>
      <c r="C4938" s="38" t="s">
        <v>1386</v>
      </c>
      <c r="D4938" s="38" t="s">
        <v>9278</v>
      </c>
      <c r="E4938" s="38"/>
      <c r="F4938" s="38" t="s">
        <v>9279</v>
      </c>
      <c r="G4938" s="38"/>
      <c r="H4938" s="38"/>
      <c r="I4938" s="44">
        <v>12810.3</v>
      </c>
      <c r="J4938" s="16" t="s">
        <v>130</v>
      </c>
      <c r="N4938" s="136" t="s">
        <v>285</v>
      </c>
      <c r="O4938" s="137">
        <v>540</v>
      </c>
    </row>
    <row r="4939" spans="1:15" ht="15" customHeight="1">
      <c r="A4939" s="15">
        <v>420</v>
      </c>
      <c r="B4939" s="35"/>
      <c r="C4939" s="38" t="s">
        <v>1386</v>
      </c>
      <c r="D4939" s="38" t="s">
        <v>2125</v>
      </c>
      <c r="E4939" s="38"/>
      <c r="F4939" s="38" t="s">
        <v>2126</v>
      </c>
      <c r="G4939" s="38"/>
      <c r="H4939" s="38"/>
      <c r="I4939" s="77">
        <v>24484.91</v>
      </c>
      <c r="J4939" s="16" t="s">
        <v>130</v>
      </c>
      <c r="N4939" s="136" t="s">
        <v>286</v>
      </c>
      <c r="O4939" s="137">
        <v>541</v>
      </c>
    </row>
    <row r="4940" spans="1:15" ht="15" customHeight="1">
      <c r="A4940" s="15" t="str">
        <f>IFERROR((VLOOKUP(J4940,N:O,2,0)),0)</f>
        <v>N</v>
      </c>
      <c r="B4940" s="35"/>
      <c r="C4940" s="38"/>
      <c r="D4940" s="38"/>
      <c r="E4940" s="38"/>
      <c r="F4940" s="38"/>
      <c r="G4940" s="38"/>
      <c r="H4940" s="38"/>
      <c r="I4940" s="44"/>
      <c r="J4940" s="16" t="s">
        <v>130</v>
      </c>
      <c r="N4940" s="136" t="s">
        <v>287</v>
      </c>
      <c r="O4940" s="137">
        <v>542</v>
      </c>
    </row>
    <row r="4941" spans="1:15" ht="15" customHeight="1">
      <c r="A4941" s="15" t="str">
        <f>IFERROR((VLOOKUP(J4941,N:O,2,0)),0)</f>
        <v>N</v>
      </c>
      <c r="B4941" s="35"/>
      <c r="C4941" s="35"/>
      <c r="D4941" s="35"/>
      <c r="E4941" s="35"/>
      <c r="F4941" s="35"/>
      <c r="G4941" s="35"/>
      <c r="H4941" s="35"/>
      <c r="I4941" s="35"/>
      <c r="J4941" s="16" t="s">
        <v>130</v>
      </c>
      <c r="N4941" s="141" t="s">
        <v>288</v>
      </c>
      <c r="O4941" s="142">
        <v>543</v>
      </c>
    </row>
    <row r="4942" spans="1:15" ht="15" customHeight="1">
      <c r="A4942" s="15">
        <v>325</v>
      </c>
      <c r="B4942" s="38" t="s">
        <v>9280</v>
      </c>
      <c r="C4942" s="35"/>
      <c r="D4942" s="38" t="s">
        <v>9271</v>
      </c>
      <c r="E4942" s="38"/>
      <c r="F4942" s="35"/>
      <c r="G4942" s="35"/>
      <c r="H4942" s="35"/>
      <c r="I4942" s="50">
        <f>SUM(I4943:I4946)</f>
        <v>1787.9899999999998</v>
      </c>
      <c r="J4942" s="16" t="s">
        <v>130</v>
      </c>
      <c r="N4942" s="136" t="s">
        <v>289</v>
      </c>
      <c r="O4942" s="137">
        <v>544</v>
      </c>
    </row>
    <row r="4943" spans="1:15" ht="15" customHeight="1">
      <c r="A4943" s="15" t="str">
        <f t="shared" ref="A4943:A4949" si="95">IFERROR((VLOOKUP(J4943,N:O,2,0)),0)</f>
        <v>N</v>
      </c>
      <c r="B4943" s="35"/>
      <c r="C4943" s="38" t="s">
        <v>9281</v>
      </c>
      <c r="D4943" s="38" t="s">
        <v>9282</v>
      </c>
      <c r="E4943" s="38"/>
      <c r="F4943" s="38" t="s">
        <v>9283</v>
      </c>
      <c r="G4943" s="38"/>
      <c r="H4943" s="38"/>
      <c r="I4943" s="44">
        <v>555.80999999999995</v>
      </c>
      <c r="J4943" s="16" t="s">
        <v>130</v>
      </c>
      <c r="N4943" s="136" t="s">
        <v>290</v>
      </c>
      <c r="O4943" s="137">
        <v>545</v>
      </c>
    </row>
    <row r="4944" spans="1:15" ht="15" customHeight="1">
      <c r="A4944" s="15" t="str">
        <f t="shared" si="95"/>
        <v>N</v>
      </c>
      <c r="B4944" s="35"/>
      <c r="C4944" s="38" t="s">
        <v>9281</v>
      </c>
      <c r="D4944" s="38" t="s">
        <v>11471</v>
      </c>
      <c r="E4944" s="38"/>
      <c r="F4944" s="38" t="s">
        <v>9271</v>
      </c>
      <c r="G4944" s="38"/>
      <c r="H4944" s="38"/>
      <c r="I4944" s="44">
        <v>1007.18</v>
      </c>
      <c r="J4944" s="16" t="s">
        <v>130</v>
      </c>
      <c r="N4944" s="136" t="s">
        <v>291</v>
      </c>
      <c r="O4944" s="137">
        <v>546</v>
      </c>
    </row>
    <row r="4945" spans="1:15" ht="15" customHeight="1">
      <c r="A4945" s="15" t="str">
        <f t="shared" si="95"/>
        <v>N</v>
      </c>
      <c r="B4945" s="35"/>
      <c r="C4945" s="38" t="s">
        <v>9281</v>
      </c>
      <c r="D4945" s="38" t="s">
        <v>9284</v>
      </c>
      <c r="E4945" s="38"/>
      <c r="F4945" s="38" t="s">
        <v>9285</v>
      </c>
      <c r="G4945" s="38"/>
      <c r="H4945" s="38"/>
      <c r="I4945" s="44">
        <v>225</v>
      </c>
      <c r="J4945" s="16" t="s">
        <v>130</v>
      </c>
      <c r="N4945" s="136" t="s">
        <v>292</v>
      </c>
      <c r="O4945" s="137">
        <v>547</v>
      </c>
    </row>
    <row r="4946" spans="1:15" ht="15" customHeight="1">
      <c r="A4946" s="15" t="str">
        <f t="shared" si="95"/>
        <v>N</v>
      </c>
      <c r="B4946" s="35"/>
      <c r="C4946" s="38"/>
      <c r="D4946" s="38"/>
      <c r="E4946" s="38"/>
      <c r="F4946" s="38"/>
      <c r="G4946" s="38"/>
      <c r="H4946" s="38"/>
      <c r="I4946" s="44"/>
      <c r="J4946" s="16" t="s">
        <v>130</v>
      </c>
      <c r="N4946" s="136" t="s">
        <v>293</v>
      </c>
      <c r="O4946" s="137">
        <v>548</v>
      </c>
    </row>
    <row r="4947" spans="1:15" ht="15" customHeight="1">
      <c r="A4947" s="15" t="str">
        <f t="shared" si="95"/>
        <v>N</v>
      </c>
      <c r="B4947" s="35"/>
      <c r="C4947" s="35"/>
      <c r="D4947" s="35"/>
      <c r="E4947" s="35"/>
      <c r="F4947" s="35"/>
      <c r="G4947" s="35"/>
      <c r="H4947" s="35"/>
      <c r="I4947" s="35"/>
      <c r="J4947" s="16" t="s">
        <v>130</v>
      </c>
      <c r="N4947" s="136" t="s">
        <v>294</v>
      </c>
      <c r="O4947" s="137">
        <v>549</v>
      </c>
    </row>
    <row r="4948" spans="1:15" ht="15" customHeight="1">
      <c r="A4948" s="15" t="str">
        <f t="shared" si="95"/>
        <v>N</v>
      </c>
      <c r="B4948" s="35"/>
      <c r="C4948" s="45" t="s">
        <v>1350</v>
      </c>
      <c r="D4948" s="43" t="s">
        <v>9271</v>
      </c>
      <c r="E4948" s="43"/>
      <c r="F4948" s="35"/>
      <c r="G4948" s="35"/>
      <c r="H4948" s="35"/>
      <c r="I4948" s="47">
        <f>+I4935+I4942</f>
        <v>39280.28</v>
      </c>
      <c r="J4948" s="16" t="s">
        <v>130</v>
      </c>
      <c r="N4948" s="136" t="s">
        <v>295</v>
      </c>
      <c r="O4948" s="137">
        <v>553</v>
      </c>
    </row>
    <row r="4949" spans="1:15" ht="15" customHeight="1">
      <c r="A4949" s="15" t="str">
        <f t="shared" si="95"/>
        <v>N</v>
      </c>
      <c r="B4949" s="38" t="s">
        <v>9286</v>
      </c>
      <c r="C4949" s="38" t="s">
        <v>9287</v>
      </c>
      <c r="D4949" s="35"/>
      <c r="E4949" s="35"/>
      <c r="F4949" s="35"/>
      <c r="G4949" s="35"/>
      <c r="H4949" s="35"/>
      <c r="I4949" s="35"/>
      <c r="J4949" s="16" t="s">
        <v>130</v>
      </c>
      <c r="N4949" s="136" t="s">
        <v>296</v>
      </c>
      <c r="O4949" s="137">
        <v>554</v>
      </c>
    </row>
    <row r="4950" spans="1:15" ht="15" customHeight="1">
      <c r="A4950" s="15">
        <v>317</v>
      </c>
      <c r="B4950" s="38" t="s">
        <v>9288</v>
      </c>
      <c r="C4950" s="35"/>
      <c r="D4950" s="38" t="s">
        <v>9289</v>
      </c>
      <c r="E4950" s="38"/>
      <c r="F4950" s="35"/>
      <c r="G4950" s="35"/>
      <c r="H4950" s="35"/>
      <c r="I4950" s="44">
        <v>-99777.93</v>
      </c>
      <c r="J4950" s="16" t="s">
        <v>130</v>
      </c>
      <c r="N4950" s="136" t="s">
        <v>297</v>
      </c>
      <c r="O4950" s="137">
        <v>555</v>
      </c>
    </row>
    <row r="4951" spans="1:15" ht="15" customHeight="1">
      <c r="A4951" s="15" t="str">
        <f>IFERROR((VLOOKUP(J4951,N:O,2,0)),0)</f>
        <v>N</v>
      </c>
      <c r="B4951" s="35"/>
      <c r="C4951" s="35"/>
      <c r="D4951" s="35"/>
      <c r="E4951" s="35"/>
      <c r="F4951" s="35"/>
      <c r="G4951" s="35"/>
      <c r="H4951" s="35"/>
      <c r="I4951" s="35"/>
      <c r="J4951" s="16" t="s">
        <v>130</v>
      </c>
      <c r="N4951" s="136" t="s">
        <v>298</v>
      </c>
      <c r="O4951" s="137">
        <v>556</v>
      </c>
    </row>
    <row r="4952" spans="1:15" ht="15" customHeight="1">
      <c r="A4952" s="15" t="str">
        <f>IFERROR((VLOOKUP(J4952,N:O,2,0)),0)</f>
        <v>N</v>
      </c>
      <c r="B4952" s="35"/>
      <c r="C4952" s="45" t="s">
        <v>1350</v>
      </c>
      <c r="D4952" s="43" t="s">
        <v>9287</v>
      </c>
      <c r="E4952" s="43"/>
      <c r="F4952" s="35"/>
      <c r="G4952" s="35"/>
      <c r="H4952" s="35"/>
      <c r="I4952" s="47">
        <f>+I4950</f>
        <v>-99777.93</v>
      </c>
      <c r="J4952" s="16" t="s">
        <v>130</v>
      </c>
      <c r="N4952" s="141" t="s">
        <v>299</v>
      </c>
      <c r="O4952" s="137">
        <v>557</v>
      </c>
    </row>
    <row r="4953" spans="1:15" ht="15" customHeight="1">
      <c r="A4953" s="15" t="str">
        <f>IFERROR((VLOOKUP(J4953,N:O,2,0)),0)</f>
        <v>N</v>
      </c>
      <c r="B4953" s="35"/>
      <c r="C4953" s="45" t="s">
        <v>1350</v>
      </c>
      <c r="D4953" s="43" t="s">
        <v>1381</v>
      </c>
      <c r="E4953" s="43"/>
      <c r="F4953" s="35"/>
      <c r="G4953" s="35"/>
      <c r="H4953" s="35"/>
      <c r="I4953" s="46">
        <f>+I4932+I4948+I4952</f>
        <v>914678.97</v>
      </c>
      <c r="J4953" s="16" t="s">
        <v>130</v>
      </c>
      <c r="N4953" s="141" t="s">
        <v>300</v>
      </c>
      <c r="O4953" s="137">
        <v>558</v>
      </c>
    </row>
    <row r="4954" spans="1:15" ht="15" customHeight="1">
      <c r="A4954" s="15" t="str">
        <f>IFERROR((VLOOKUP(J4954,N:O,2,0)),0)</f>
        <v>N</v>
      </c>
      <c r="B4954" s="35"/>
      <c r="C4954" s="45"/>
      <c r="D4954" s="43"/>
      <c r="E4954" s="43"/>
      <c r="F4954" s="35"/>
      <c r="G4954" s="35"/>
      <c r="H4954" s="35"/>
      <c r="I4954" s="46"/>
      <c r="J4954" s="16" t="s">
        <v>130</v>
      </c>
      <c r="N4954" s="136" t="s">
        <v>301</v>
      </c>
      <c r="O4954" s="137">
        <v>559</v>
      </c>
    </row>
    <row r="4955" spans="1:15" ht="15" customHeight="1">
      <c r="A4955" s="15" t="str">
        <f>IFERROR((VLOOKUP(J4955,N:O,2,0)),0)</f>
        <v>N</v>
      </c>
      <c r="B4955" s="38" t="s">
        <v>9290</v>
      </c>
      <c r="C4955" s="38" t="s">
        <v>9291</v>
      </c>
      <c r="D4955" s="35"/>
      <c r="E4955" s="35"/>
      <c r="F4955" s="35"/>
      <c r="G4955" s="35"/>
      <c r="H4955" s="35"/>
      <c r="I4955" s="35"/>
      <c r="J4955" s="16" t="s">
        <v>130</v>
      </c>
      <c r="N4955" s="136" t="s">
        <v>302</v>
      </c>
      <c r="O4955" s="137">
        <v>560</v>
      </c>
    </row>
    <row r="4956" spans="1:15" ht="15" customHeight="1">
      <c r="A4956" s="15">
        <v>337</v>
      </c>
      <c r="B4956" s="38" t="s">
        <v>9292</v>
      </c>
      <c r="C4956" s="35"/>
      <c r="D4956" s="38" t="s">
        <v>9293</v>
      </c>
      <c r="E4956" s="38"/>
      <c r="F4956" s="35"/>
      <c r="G4956" s="35"/>
      <c r="H4956" s="35"/>
      <c r="I4956" s="50">
        <f>+I4957</f>
        <v>5559.34</v>
      </c>
      <c r="J4956" s="16" t="s">
        <v>130</v>
      </c>
      <c r="N4956" s="136" t="s">
        <v>303</v>
      </c>
      <c r="O4956" s="137">
        <v>561</v>
      </c>
    </row>
    <row r="4957" spans="1:15" ht="15" customHeight="1">
      <c r="A4957" s="15" t="str">
        <f>IFERROR((VLOOKUP(J4957,N:O,2,0)),0)</f>
        <v>N</v>
      </c>
      <c r="B4957" s="35"/>
      <c r="C4957" s="38" t="s">
        <v>9294</v>
      </c>
      <c r="D4957" s="38" t="s">
        <v>9295</v>
      </c>
      <c r="E4957" s="38"/>
      <c r="F4957" s="38" t="s">
        <v>9296</v>
      </c>
      <c r="G4957" s="38"/>
      <c r="H4957" s="38"/>
      <c r="I4957" s="44">
        <v>5559.34</v>
      </c>
      <c r="J4957" s="16" t="s">
        <v>130</v>
      </c>
      <c r="N4957" s="136" t="s">
        <v>304</v>
      </c>
      <c r="O4957" s="137">
        <v>562</v>
      </c>
    </row>
    <row r="4958" spans="1:15" ht="15" customHeight="1">
      <c r="A4958" s="15" t="str">
        <f>IFERROR((VLOOKUP(J4958,N:O,2,0)),0)</f>
        <v>N</v>
      </c>
      <c r="B4958" s="35"/>
      <c r="C4958" s="35"/>
      <c r="D4958" s="35"/>
      <c r="E4958" s="35"/>
      <c r="F4958" s="35"/>
      <c r="G4958" s="35"/>
      <c r="H4958" s="35"/>
      <c r="I4958" s="35"/>
      <c r="J4958" s="16" t="s">
        <v>130</v>
      </c>
      <c r="N4958" s="140" t="s">
        <v>305</v>
      </c>
      <c r="O4958" s="137">
        <v>563</v>
      </c>
    </row>
    <row r="4959" spans="1:15" ht="15" customHeight="1">
      <c r="A4959" s="15" t="str">
        <f>IFERROR((VLOOKUP(J4959,N:O,2,0)),0)</f>
        <v>N</v>
      </c>
      <c r="B4959" s="38" t="s">
        <v>9297</v>
      </c>
      <c r="C4959" s="38" t="s">
        <v>9298</v>
      </c>
      <c r="D4959" s="35"/>
      <c r="E4959" s="35"/>
      <c r="F4959" s="35"/>
      <c r="G4959" s="35"/>
      <c r="H4959" s="35"/>
      <c r="I4959" s="35"/>
      <c r="J4959" s="16" t="s">
        <v>130</v>
      </c>
      <c r="N4959" s="140" t="s">
        <v>306</v>
      </c>
      <c r="O4959" s="137">
        <v>564</v>
      </c>
    </row>
    <row r="4960" spans="1:15" ht="15" customHeight="1">
      <c r="A4960" s="15">
        <v>337</v>
      </c>
      <c r="B4960" s="38" t="s">
        <v>9299</v>
      </c>
      <c r="C4960" s="35"/>
      <c r="D4960" s="38" t="s">
        <v>9300</v>
      </c>
      <c r="E4960" s="38"/>
      <c r="F4960" s="35"/>
      <c r="G4960" s="35"/>
      <c r="H4960" s="35"/>
      <c r="I4960" s="50">
        <f>SUM(I4961:I4965)</f>
        <v>52736.87</v>
      </c>
      <c r="J4960" s="16" t="s">
        <v>130</v>
      </c>
      <c r="N4960" s="140" t="s">
        <v>307</v>
      </c>
      <c r="O4960" s="137">
        <v>565</v>
      </c>
    </row>
    <row r="4961" spans="1:15" ht="15" customHeight="1">
      <c r="A4961" s="15" t="str">
        <f t="shared" ref="A4961:A4969" si="96">IFERROR((VLOOKUP(J4961,N:O,2,0)),0)</f>
        <v>N</v>
      </c>
      <c r="B4961" s="35"/>
      <c r="C4961" s="38" t="s">
        <v>9301</v>
      </c>
      <c r="D4961" s="38"/>
      <c r="E4961" s="38" t="s">
        <v>9302</v>
      </c>
      <c r="F4961" s="38" t="s">
        <v>9302</v>
      </c>
      <c r="G4961" s="38"/>
      <c r="H4961" s="38"/>
      <c r="I4961" s="44">
        <v>236.98</v>
      </c>
      <c r="J4961" s="16" t="s">
        <v>130</v>
      </c>
      <c r="N4961" s="140" t="s">
        <v>308</v>
      </c>
      <c r="O4961" s="137">
        <v>566</v>
      </c>
    </row>
    <row r="4962" spans="1:15" ht="15" customHeight="1">
      <c r="A4962" s="15" t="str">
        <f t="shared" si="96"/>
        <v>N</v>
      </c>
      <c r="B4962" s="35"/>
      <c r="C4962" s="38" t="s">
        <v>9303</v>
      </c>
      <c r="D4962" s="38"/>
      <c r="E4962" s="38" t="s">
        <v>9304</v>
      </c>
      <c r="F4962" s="38" t="s">
        <v>9304</v>
      </c>
      <c r="G4962" s="38"/>
      <c r="H4962" s="38"/>
      <c r="I4962" s="44">
        <v>38834.74</v>
      </c>
      <c r="J4962" s="16" t="s">
        <v>130</v>
      </c>
      <c r="N4962" s="136" t="s">
        <v>309</v>
      </c>
      <c r="O4962" s="137">
        <v>567</v>
      </c>
    </row>
    <row r="4963" spans="1:15" ht="15" customHeight="1">
      <c r="A4963" s="15" t="str">
        <f t="shared" si="96"/>
        <v>N</v>
      </c>
      <c r="B4963" s="35"/>
      <c r="C4963" s="38" t="s">
        <v>9305</v>
      </c>
      <c r="D4963" s="38"/>
      <c r="E4963" s="38" t="s">
        <v>9306</v>
      </c>
      <c r="F4963" s="38" t="s">
        <v>9306</v>
      </c>
      <c r="G4963" s="38"/>
      <c r="H4963" s="38"/>
      <c r="I4963" s="44">
        <v>0.9</v>
      </c>
      <c r="J4963" s="16" t="s">
        <v>130</v>
      </c>
      <c r="N4963" s="140" t="s">
        <v>310</v>
      </c>
      <c r="O4963" s="137">
        <v>568</v>
      </c>
    </row>
    <row r="4964" spans="1:15" ht="15" customHeight="1">
      <c r="A4964" s="15" t="str">
        <f t="shared" si="96"/>
        <v>N</v>
      </c>
      <c r="B4964" s="35"/>
      <c r="C4964" s="38" t="s">
        <v>11472</v>
      </c>
      <c r="D4964" s="38"/>
      <c r="E4964" s="38" t="s">
        <v>11473</v>
      </c>
      <c r="F4964" s="35"/>
      <c r="G4964" s="35"/>
      <c r="H4964" s="35"/>
      <c r="I4964" s="44">
        <v>13663.47</v>
      </c>
      <c r="J4964" s="16" t="s">
        <v>130</v>
      </c>
      <c r="N4964" s="136" t="s">
        <v>311</v>
      </c>
      <c r="O4964" s="137">
        <v>569</v>
      </c>
    </row>
    <row r="4965" spans="1:15" ht="15" customHeight="1">
      <c r="A4965" s="15" t="str">
        <f t="shared" si="96"/>
        <v>N</v>
      </c>
      <c r="B4965" s="35"/>
      <c r="C4965" s="38" t="s">
        <v>11474</v>
      </c>
      <c r="D4965" s="38"/>
      <c r="E4965" s="38" t="s">
        <v>11475</v>
      </c>
      <c r="F4965" s="35"/>
      <c r="G4965" s="35"/>
      <c r="H4965" s="35"/>
      <c r="I4965" s="44">
        <v>0.78</v>
      </c>
      <c r="J4965" s="16" t="s">
        <v>130</v>
      </c>
      <c r="N4965" s="136" t="s">
        <v>311</v>
      </c>
      <c r="O4965" s="137">
        <v>569</v>
      </c>
    </row>
    <row r="4966" spans="1:15" ht="15" customHeight="1">
      <c r="A4966" s="15" t="str">
        <f t="shared" si="96"/>
        <v>N</v>
      </c>
      <c r="B4966" s="35"/>
      <c r="C4966" s="35"/>
      <c r="D4966" s="35"/>
      <c r="E4966" s="35"/>
      <c r="F4966" s="35"/>
      <c r="G4966" s="35"/>
      <c r="H4966" s="35"/>
      <c r="I4966" s="35"/>
      <c r="J4966" s="16" t="s">
        <v>130</v>
      </c>
      <c r="N4966" s="136" t="s">
        <v>311</v>
      </c>
      <c r="O4966" s="137">
        <v>569</v>
      </c>
    </row>
    <row r="4967" spans="1:15" ht="15" customHeight="1">
      <c r="A4967" s="15" t="str">
        <f t="shared" si="96"/>
        <v>N</v>
      </c>
      <c r="B4967" s="35"/>
      <c r="C4967" s="45" t="s">
        <v>1350</v>
      </c>
      <c r="D4967" s="43" t="s">
        <v>9298</v>
      </c>
      <c r="E4967" s="43"/>
      <c r="F4967" s="35"/>
      <c r="G4967" s="35"/>
      <c r="H4967" s="35"/>
      <c r="I4967" s="47">
        <f>+I4960</f>
        <v>52736.87</v>
      </c>
      <c r="J4967" s="16" t="s">
        <v>130</v>
      </c>
      <c r="N4967" s="136" t="s">
        <v>312</v>
      </c>
      <c r="O4967" s="137">
        <v>570</v>
      </c>
    </row>
    <row r="4968" spans="1:15" ht="15" customHeight="1">
      <c r="A4968" s="15" t="str">
        <f t="shared" si="96"/>
        <v>N</v>
      </c>
      <c r="B4968" s="35"/>
      <c r="C4968" s="45"/>
      <c r="D4968" s="43"/>
      <c r="E4968" s="43"/>
      <c r="F4968" s="35"/>
      <c r="G4968" s="35"/>
      <c r="H4968" s="35"/>
      <c r="I4968" s="46"/>
      <c r="J4968" s="16" t="s">
        <v>130</v>
      </c>
      <c r="N4968" s="136" t="s">
        <v>313</v>
      </c>
      <c r="O4968" s="137">
        <v>571</v>
      </c>
    </row>
    <row r="4969" spans="1:15" ht="15" customHeight="1">
      <c r="A4969" s="15" t="str">
        <f t="shared" si="96"/>
        <v>N</v>
      </c>
      <c r="B4969" s="38" t="s">
        <v>9307</v>
      </c>
      <c r="C4969" s="38" t="s">
        <v>9308</v>
      </c>
      <c r="D4969" s="35"/>
      <c r="E4969" s="35"/>
      <c r="F4969" s="35"/>
      <c r="G4969" s="35"/>
      <c r="H4969" s="35"/>
      <c r="I4969" s="35"/>
      <c r="J4969" s="16" t="s">
        <v>130</v>
      </c>
      <c r="N4969" s="136" t="s">
        <v>314</v>
      </c>
      <c r="O4969" s="137">
        <v>572</v>
      </c>
    </row>
    <row r="4970" spans="1:15" ht="15" customHeight="1">
      <c r="A4970" s="15">
        <v>336</v>
      </c>
      <c r="B4970" s="38" t="s">
        <v>9309</v>
      </c>
      <c r="C4970" s="35"/>
      <c r="D4970" s="38" t="s">
        <v>9310</v>
      </c>
      <c r="E4970" s="38"/>
      <c r="F4970" s="35"/>
      <c r="G4970" s="35"/>
      <c r="H4970" s="35"/>
      <c r="I4970" s="50">
        <f>SUM(I4971:I4973)</f>
        <v>5312.5499999999993</v>
      </c>
      <c r="J4970" s="16" t="s">
        <v>130</v>
      </c>
      <c r="N4970" s="136" t="s">
        <v>315</v>
      </c>
      <c r="O4970" s="137">
        <v>573</v>
      </c>
    </row>
    <row r="4971" spans="1:15" ht="15" customHeight="1">
      <c r="A4971" s="15" t="str">
        <f>IFERROR((VLOOKUP(J4971,N:O,2,0)),0)</f>
        <v>N</v>
      </c>
      <c r="B4971" s="35"/>
      <c r="C4971" s="38" t="s">
        <v>9311</v>
      </c>
      <c r="D4971" s="38" t="s">
        <v>9312</v>
      </c>
      <c r="E4971" s="38"/>
      <c r="F4971" s="38" t="s">
        <v>9313</v>
      </c>
      <c r="G4971" s="38"/>
      <c r="H4971" s="38"/>
      <c r="I4971" s="44">
        <v>877.36</v>
      </c>
      <c r="J4971" s="16" t="s">
        <v>130</v>
      </c>
      <c r="N4971" s="136" t="s">
        <v>316</v>
      </c>
      <c r="O4971" s="137">
        <v>574</v>
      </c>
    </row>
    <row r="4972" spans="1:15" ht="15" customHeight="1">
      <c r="A4972" s="15" t="str">
        <f>IFERROR((VLOOKUP(J4972,N:O,2,0)),0)</f>
        <v>N</v>
      </c>
      <c r="B4972" s="35"/>
      <c r="C4972" s="38" t="s">
        <v>9314</v>
      </c>
      <c r="D4972" s="38" t="s">
        <v>9315</v>
      </c>
      <c r="E4972" s="38"/>
      <c r="F4972" s="38" t="s">
        <v>9316</v>
      </c>
      <c r="G4972" s="38"/>
      <c r="H4972" s="38"/>
      <c r="I4972" s="44">
        <v>4421.41</v>
      </c>
      <c r="J4972" s="16" t="s">
        <v>130</v>
      </c>
      <c r="N4972" s="136" t="s">
        <v>317</v>
      </c>
      <c r="O4972" s="137">
        <v>575</v>
      </c>
    </row>
    <row r="4973" spans="1:15" ht="15" customHeight="1">
      <c r="A4973" s="15" t="str">
        <f>IFERROR((VLOOKUP(J4973,N:O,2,0)),0)</f>
        <v>N</v>
      </c>
      <c r="B4973" s="35"/>
      <c r="C4973" s="38" t="s">
        <v>9314</v>
      </c>
      <c r="D4973" s="38" t="s">
        <v>9317</v>
      </c>
      <c r="E4973" s="38"/>
      <c r="F4973" s="38" t="s">
        <v>9318</v>
      </c>
      <c r="G4973" s="38"/>
      <c r="H4973" s="38"/>
      <c r="I4973" s="44">
        <v>13.78</v>
      </c>
      <c r="J4973" s="16" t="s">
        <v>130</v>
      </c>
      <c r="N4973" s="136" t="s">
        <v>318</v>
      </c>
      <c r="O4973" s="137">
        <v>576</v>
      </c>
    </row>
    <row r="4974" spans="1:15" ht="15" customHeight="1">
      <c r="A4974" s="15" t="str">
        <f>IFERROR((VLOOKUP(J4974,N:O,2,0)),0)</f>
        <v>N</v>
      </c>
      <c r="B4974" s="35"/>
      <c r="C4974" s="35"/>
      <c r="D4974" s="35"/>
      <c r="E4974" s="35"/>
      <c r="F4974" s="35"/>
      <c r="G4974" s="35"/>
      <c r="H4974" s="35"/>
      <c r="I4974" s="35"/>
      <c r="J4974" s="16" t="s">
        <v>130</v>
      </c>
      <c r="N4974" s="136" t="s">
        <v>319</v>
      </c>
      <c r="O4974" s="137">
        <v>577</v>
      </c>
    </row>
    <row r="4975" spans="1:15" ht="15" customHeight="1">
      <c r="A4975" s="15">
        <v>336</v>
      </c>
      <c r="B4975" s="38" t="s">
        <v>9319</v>
      </c>
      <c r="C4975" s="35"/>
      <c r="D4975" s="38" t="s">
        <v>9320</v>
      </c>
      <c r="E4975" s="38"/>
      <c r="F4975" s="35"/>
      <c r="G4975" s="35"/>
      <c r="H4975" s="35"/>
      <c r="I4975" s="50">
        <f>+I4976</f>
        <v>3261.05</v>
      </c>
      <c r="J4975" s="16" t="s">
        <v>130</v>
      </c>
      <c r="N4975" s="136" t="s">
        <v>320</v>
      </c>
      <c r="O4975" s="137">
        <v>578</v>
      </c>
    </row>
    <row r="4976" spans="1:15" ht="15" customHeight="1">
      <c r="A4976" s="15" t="str">
        <f t="shared" ref="A4976:A4981" si="97">IFERROR((VLOOKUP(J4976,N:O,2,0)),0)</f>
        <v>N</v>
      </c>
      <c r="B4976" s="35"/>
      <c r="C4976" s="38" t="s">
        <v>9321</v>
      </c>
      <c r="D4976" s="38" t="s">
        <v>9322</v>
      </c>
      <c r="E4976" s="38"/>
      <c r="F4976" s="38" t="s">
        <v>9323</v>
      </c>
      <c r="G4976" s="38"/>
      <c r="H4976" s="38"/>
      <c r="I4976" s="44">
        <v>3261.05</v>
      </c>
      <c r="J4976" s="16" t="s">
        <v>130</v>
      </c>
      <c r="N4976" s="136" t="s">
        <v>321</v>
      </c>
      <c r="O4976" s="137">
        <v>579</v>
      </c>
    </row>
    <row r="4977" spans="1:15" ht="15" customHeight="1">
      <c r="A4977" s="15" t="str">
        <f t="shared" si="97"/>
        <v>N</v>
      </c>
      <c r="B4977" s="35"/>
      <c r="C4977" s="35"/>
      <c r="D4977" s="35"/>
      <c r="E4977" s="35"/>
      <c r="F4977" s="35"/>
      <c r="G4977" s="35"/>
      <c r="H4977" s="35"/>
      <c r="I4977" s="35"/>
      <c r="J4977" s="16" t="s">
        <v>130</v>
      </c>
      <c r="N4977" s="136" t="s">
        <v>322</v>
      </c>
      <c r="O4977" s="137">
        <v>580</v>
      </c>
    </row>
    <row r="4978" spans="1:15" ht="15" customHeight="1">
      <c r="A4978" s="15" t="str">
        <f t="shared" si="97"/>
        <v>N</v>
      </c>
      <c r="B4978" s="35"/>
      <c r="C4978" s="45" t="s">
        <v>1350</v>
      </c>
      <c r="D4978" s="43" t="s">
        <v>9308</v>
      </c>
      <c r="E4978" s="43"/>
      <c r="F4978" s="35"/>
      <c r="G4978" s="35"/>
      <c r="H4978" s="35"/>
      <c r="I4978" s="47">
        <f>+I4970+I4975</f>
        <v>8573.5999999999985</v>
      </c>
      <c r="J4978" s="16" t="s">
        <v>130</v>
      </c>
      <c r="N4978" s="136" t="s">
        <v>323</v>
      </c>
      <c r="O4978" s="137">
        <v>581</v>
      </c>
    </row>
    <row r="4979" spans="1:15" ht="15" customHeight="1">
      <c r="A4979" s="15" t="str">
        <f t="shared" si="97"/>
        <v>N</v>
      </c>
      <c r="B4979" s="35"/>
      <c r="C4979" s="45" t="s">
        <v>1350</v>
      </c>
      <c r="D4979" s="43" t="s">
        <v>9291</v>
      </c>
      <c r="E4979" s="43"/>
      <c r="F4979" s="35"/>
      <c r="G4979" s="35"/>
      <c r="H4979" s="35"/>
      <c r="I4979" s="46">
        <f>+I4956+I4967+I4978</f>
        <v>66869.81</v>
      </c>
      <c r="J4979" s="16" t="s">
        <v>130</v>
      </c>
      <c r="N4979" s="141" t="s">
        <v>324</v>
      </c>
      <c r="O4979" s="142">
        <v>582</v>
      </c>
    </row>
    <row r="4980" spans="1:15" ht="15" customHeight="1">
      <c r="A4980" s="15" t="str">
        <f t="shared" si="97"/>
        <v>N</v>
      </c>
      <c r="B4980" s="35"/>
      <c r="C4980" s="35"/>
      <c r="D4980" s="35"/>
      <c r="E4980" s="35"/>
      <c r="F4980" s="35"/>
      <c r="G4980" s="35"/>
      <c r="H4980" s="35"/>
      <c r="I4980" s="35"/>
      <c r="J4980" s="16" t="s">
        <v>130</v>
      </c>
      <c r="N4980" s="136" t="s">
        <v>319</v>
      </c>
      <c r="O4980" s="137">
        <v>577</v>
      </c>
    </row>
    <row r="4981" spans="1:15" ht="15" customHeight="1">
      <c r="A4981" s="15" t="str">
        <f t="shared" si="97"/>
        <v>N</v>
      </c>
      <c r="B4981" s="38" t="s">
        <v>11476</v>
      </c>
      <c r="C4981" s="38" t="s">
        <v>11477</v>
      </c>
      <c r="D4981" s="35"/>
      <c r="E4981" s="35"/>
      <c r="F4981" s="35"/>
      <c r="G4981" s="35"/>
      <c r="H4981" s="35"/>
      <c r="I4981" s="35"/>
      <c r="J4981" s="16" t="s">
        <v>130</v>
      </c>
      <c r="N4981" s="136" t="s">
        <v>314</v>
      </c>
      <c r="O4981" s="137">
        <v>572</v>
      </c>
    </row>
    <row r="4982" spans="1:15" ht="15" customHeight="1">
      <c r="A4982" s="15" t="s">
        <v>131</v>
      </c>
      <c r="B4982" s="38" t="s">
        <v>11478</v>
      </c>
      <c r="C4982" s="38" t="s">
        <v>11536</v>
      </c>
      <c r="E4982" s="38"/>
      <c r="F4982" s="35"/>
      <c r="G4982" s="35"/>
      <c r="H4982" s="35"/>
      <c r="I4982" s="50">
        <f>SUM(I4983:I4983)</f>
        <v>8650</v>
      </c>
      <c r="J4982" s="16" t="s">
        <v>130</v>
      </c>
      <c r="N4982" s="136" t="s">
        <v>315</v>
      </c>
      <c r="O4982" s="137">
        <v>573</v>
      </c>
    </row>
    <row r="4983" spans="1:15" ht="15" customHeight="1">
      <c r="A4983" s="15">
        <v>360</v>
      </c>
      <c r="B4983" s="38" t="s">
        <v>11480</v>
      </c>
      <c r="C4983" s="35"/>
      <c r="D4983" s="38" t="s">
        <v>11481</v>
      </c>
      <c r="E4983" s="38"/>
      <c r="F4983" s="35"/>
      <c r="G4983" s="35"/>
      <c r="H4983" s="35"/>
      <c r="I4983" s="50">
        <v>8650</v>
      </c>
      <c r="J4983" s="16" t="s">
        <v>130</v>
      </c>
      <c r="N4983" s="136" t="s">
        <v>315</v>
      </c>
      <c r="O4983" s="137">
        <v>573</v>
      </c>
    </row>
    <row r="4984" spans="1:15" ht="15" customHeight="1">
      <c r="A4984" s="15" t="str">
        <f>IFERROR((VLOOKUP(J4984,N:O,2,0)),0)</f>
        <v>N</v>
      </c>
      <c r="B4984" s="35"/>
      <c r="C4984" s="35"/>
      <c r="D4984" s="35"/>
      <c r="E4984" s="35"/>
      <c r="F4984" s="35"/>
      <c r="G4984" s="35"/>
      <c r="H4984" s="35"/>
      <c r="I4984" s="35"/>
      <c r="J4984" s="16" t="s">
        <v>130</v>
      </c>
      <c r="N4984" s="136" t="s">
        <v>319</v>
      </c>
      <c r="O4984" s="137">
        <v>577</v>
      </c>
    </row>
    <row r="4985" spans="1:15" ht="15" customHeight="1">
      <c r="A4985" s="15" t="str">
        <f>IFERROR((VLOOKUP(J4985,N:O,2,0)),0)</f>
        <v>N</v>
      </c>
      <c r="B4985" s="35"/>
      <c r="C4985" s="45" t="s">
        <v>1350</v>
      </c>
      <c r="D4985" s="43" t="s">
        <v>1342</v>
      </c>
      <c r="E4985" s="43"/>
      <c r="F4985" s="35"/>
      <c r="G4985" s="35"/>
      <c r="H4985" s="35"/>
      <c r="I4985" s="46">
        <f>+I25+I41+I4953+I4979+I4983</f>
        <v>1121713.02</v>
      </c>
      <c r="J4985" s="16" t="s">
        <v>130</v>
      </c>
      <c r="N4985" s="136" t="s">
        <v>325</v>
      </c>
      <c r="O4985" s="137">
        <v>583</v>
      </c>
    </row>
    <row r="4986" spans="1:15" ht="15" customHeight="1">
      <c r="A4986" s="15" t="str">
        <f>IFERROR((VLOOKUP(J4986,N:O,2,0)),0)</f>
        <v>N</v>
      </c>
      <c r="B4986" s="35"/>
      <c r="C4986" s="45"/>
      <c r="D4986" s="43"/>
      <c r="E4986" s="43"/>
      <c r="F4986" s="35"/>
      <c r="G4986" s="35"/>
      <c r="H4986" s="35"/>
      <c r="I4986" s="46"/>
      <c r="J4986" s="16" t="s">
        <v>130</v>
      </c>
      <c r="N4986" s="136" t="s">
        <v>326</v>
      </c>
      <c r="O4986" s="137">
        <v>584</v>
      </c>
    </row>
    <row r="4987" spans="1:15" ht="15" customHeight="1">
      <c r="A4987" s="15" t="str">
        <f>IFERROR((VLOOKUP(J4987,N:O,2,0)),0)</f>
        <v>N</v>
      </c>
      <c r="B4987" s="35"/>
      <c r="C4987" s="38" t="s">
        <v>9324</v>
      </c>
      <c r="D4987" s="38" t="s">
        <v>9325</v>
      </c>
      <c r="E4987" s="38"/>
      <c r="F4987" s="35"/>
      <c r="G4987" s="35"/>
      <c r="H4987" s="35"/>
      <c r="I4987" s="35"/>
      <c r="J4987" s="16" t="s">
        <v>130</v>
      </c>
      <c r="N4987" s="136" t="s">
        <v>327</v>
      </c>
      <c r="O4987" s="137">
        <v>585</v>
      </c>
    </row>
    <row r="4988" spans="1:15" ht="15" customHeight="1">
      <c r="A4988" s="15" t="str">
        <f>IFERROR((VLOOKUP(J4988,N:O,2,0)),0)</f>
        <v>N</v>
      </c>
      <c r="B4988" s="38" t="s">
        <v>9326</v>
      </c>
      <c r="C4988" s="38" t="s">
        <v>9327</v>
      </c>
      <c r="D4988" s="35"/>
      <c r="E4988" s="35"/>
      <c r="F4988" s="35"/>
      <c r="G4988" s="35"/>
      <c r="H4988" s="35"/>
      <c r="I4988" s="35"/>
      <c r="J4988" s="16" t="s">
        <v>130</v>
      </c>
      <c r="N4988" s="136" t="s">
        <v>328</v>
      </c>
      <c r="O4988" s="137">
        <v>586</v>
      </c>
    </row>
    <row r="4989" spans="1:15" ht="15" customHeight="1">
      <c r="A4989" s="15">
        <v>381</v>
      </c>
      <c r="B4989" s="38" t="s">
        <v>11482</v>
      </c>
      <c r="C4989" s="35"/>
      <c r="D4989" s="38" t="s">
        <v>11483</v>
      </c>
      <c r="E4989" s="38"/>
      <c r="F4989" s="35"/>
      <c r="G4989" s="35"/>
      <c r="H4989" s="35"/>
      <c r="I4989" s="44">
        <v>15000</v>
      </c>
      <c r="J4989" s="16" t="s">
        <v>130</v>
      </c>
      <c r="N4989" s="136" t="s">
        <v>329</v>
      </c>
      <c r="O4989" s="137">
        <v>587</v>
      </c>
    </row>
    <row r="4990" spans="1:15" ht="15" customHeight="1">
      <c r="A4990" s="15" t="str">
        <f>IFERROR((VLOOKUP(J4990,N:O,2,0)),0)</f>
        <v>N</v>
      </c>
      <c r="B4990" s="35"/>
      <c r="C4990" s="35"/>
      <c r="D4990" s="35"/>
      <c r="E4990" s="35"/>
      <c r="F4990" s="35"/>
      <c r="G4990" s="35"/>
      <c r="H4990" s="35"/>
      <c r="I4990" s="35"/>
      <c r="J4990" s="16" t="s">
        <v>130</v>
      </c>
      <c r="N4990" s="136" t="s">
        <v>328</v>
      </c>
      <c r="O4990" s="137">
        <v>588</v>
      </c>
    </row>
    <row r="4991" spans="1:15" ht="15" customHeight="1">
      <c r="A4991" s="15">
        <v>374</v>
      </c>
      <c r="B4991" s="38" t="s">
        <v>9328</v>
      </c>
      <c r="C4991" s="35"/>
      <c r="D4991" s="38" t="s">
        <v>9329</v>
      </c>
      <c r="E4991" s="38"/>
      <c r="F4991" s="35"/>
      <c r="G4991" s="35"/>
      <c r="H4991" s="35"/>
      <c r="I4991" s="44">
        <v>125552.68</v>
      </c>
      <c r="J4991" s="16" t="s">
        <v>130</v>
      </c>
      <c r="N4991" s="136" t="s">
        <v>329</v>
      </c>
      <c r="O4991" s="137">
        <v>587</v>
      </c>
    </row>
    <row r="4992" spans="1:15" ht="15" customHeight="1">
      <c r="A4992" s="15" t="str">
        <f>IFERROR((VLOOKUP(J4992,N:O,2,0)),0)</f>
        <v>N</v>
      </c>
      <c r="B4992" s="35"/>
      <c r="C4992" s="35"/>
      <c r="D4992" s="35"/>
      <c r="E4992" s="35"/>
      <c r="F4992" s="35"/>
      <c r="G4992" s="35"/>
      <c r="H4992" s="35"/>
      <c r="I4992" s="35"/>
      <c r="J4992" s="16" t="s">
        <v>130</v>
      </c>
      <c r="N4992" s="136" t="s">
        <v>328</v>
      </c>
      <c r="O4992" s="137">
        <v>588</v>
      </c>
    </row>
    <row r="4993" spans="1:15" ht="15" customHeight="1">
      <c r="A4993" s="15">
        <v>368</v>
      </c>
      <c r="B4993" s="38" t="s">
        <v>9330</v>
      </c>
      <c r="C4993" s="35"/>
      <c r="D4993" s="38" t="s">
        <v>9331</v>
      </c>
      <c r="E4993" s="38"/>
      <c r="F4993" s="35"/>
      <c r="G4993" s="35"/>
      <c r="H4993" s="35"/>
      <c r="I4993" s="44">
        <v>86703.41</v>
      </c>
      <c r="J4993" s="16" t="s">
        <v>130</v>
      </c>
      <c r="N4993" s="136" t="s">
        <v>330</v>
      </c>
      <c r="O4993" s="137">
        <v>601</v>
      </c>
    </row>
    <row r="4994" spans="1:15" ht="15" customHeight="1">
      <c r="A4994" s="15">
        <v>369</v>
      </c>
      <c r="B4994" s="35"/>
      <c r="C4994" s="35"/>
      <c r="D4994" s="38" t="s">
        <v>9747</v>
      </c>
      <c r="E4994" s="38"/>
      <c r="F4994" s="35"/>
      <c r="G4994" s="35"/>
      <c r="H4994" s="35"/>
      <c r="I4994" s="44">
        <v>174208.14</v>
      </c>
      <c r="J4994" s="16" t="s">
        <v>130</v>
      </c>
      <c r="N4994" s="136" t="s">
        <v>331</v>
      </c>
      <c r="O4994" s="137">
        <v>602</v>
      </c>
    </row>
    <row r="4995" spans="1:15" ht="15" customHeight="1">
      <c r="A4995" s="15" t="s">
        <v>131</v>
      </c>
      <c r="B4995" s="35"/>
      <c r="C4995" s="35"/>
      <c r="D4995" s="38"/>
      <c r="E4995" s="38"/>
      <c r="F4995" s="35"/>
      <c r="G4995" s="35"/>
      <c r="H4995" s="35"/>
      <c r="I4995" s="44"/>
      <c r="J4995" s="16" t="s">
        <v>130</v>
      </c>
    </row>
    <row r="4996" spans="1:15" ht="15" hidden="1" customHeight="1">
      <c r="A4996" s="15">
        <v>368</v>
      </c>
      <c r="B4996" s="38" t="s">
        <v>9332</v>
      </c>
      <c r="C4996" s="35"/>
      <c r="D4996" s="38" t="s">
        <v>9333</v>
      </c>
      <c r="E4996" s="38"/>
      <c r="F4996" s="35"/>
      <c r="G4996" s="35"/>
      <c r="H4996" s="35"/>
      <c r="I4996" s="44">
        <v>0</v>
      </c>
      <c r="J4996" s="16" t="s">
        <v>130</v>
      </c>
      <c r="N4996" s="141" t="s">
        <v>332</v>
      </c>
      <c r="O4996" s="142">
        <v>603</v>
      </c>
    </row>
    <row r="4997" spans="1:15" ht="15" hidden="1" customHeight="1">
      <c r="A4997" s="15" t="str">
        <f>IFERROR((VLOOKUP(J4997,N:O,2,0)),0)</f>
        <v>N</v>
      </c>
      <c r="B4997" s="35"/>
      <c r="C4997" s="35"/>
      <c r="D4997" s="35"/>
      <c r="E4997" s="35"/>
      <c r="F4997" s="35"/>
      <c r="G4997" s="35"/>
      <c r="H4997" s="35"/>
      <c r="I4997" s="35"/>
      <c r="J4997" s="16" t="s">
        <v>130</v>
      </c>
      <c r="N4997" s="136" t="s">
        <v>333</v>
      </c>
      <c r="O4997" s="137">
        <v>604</v>
      </c>
    </row>
    <row r="4998" spans="1:15" ht="15" hidden="1" customHeight="1">
      <c r="A4998" s="15">
        <v>374</v>
      </c>
      <c r="B4998" s="38" t="s">
        <v>9334</v>
      </c>
      <c r="C4998" s="35"/>
      <c r="D4998" s="38" t="s">
        <v>9335</v>
      </c>
      <c r="E4998" s="38"/>
      <c r="F4998" s="35"/>
      <c r="G4998" s="35"/>
      <c r="H4998" s="35"/>
      <c r="I4998" s="44">
        <v>0</v>
      </c>
      <c r="J4998" s="16" t="s">
        <v>130</v>
      </c>
      <c r="N4998" s="136" t="s">
        <v>334</v>
      </c>
      <c r="O4998" s="137">
        <v>605</v>
      </c>
    </row>
    <row r="4999" spans="1:15" ht="15" hidden="1" customHeight="1">
      <c r="A4999" s="15" t="str">
        <f>IFERROR((VLOOKUP(J4999,N:O,2,0)),0)</f>
        <v>N</v>
      </c>
      <c r="B4999" s="35"/>
      <c r="C4999" s="35"/>
      <c r="D4999" s="35"/>
      <c r="E4999" s="35"/>
      <c r="F4999" s="35"/>
      <c r="G4999" s="35"/>
      <c r="H4999" s="35"/>
      <c r="I4999" s="35"/>
      <c r="J4999" s="16" t="s">
        <v>130</v>
      </c>
      <c r="N4999" s="136" t="s">
        <v>335</v>
      </c>
      <c r="O4999" s="137">
        <v>606</v>
      </c>
    </row>
    <row r="5000" spans="1:15" ht="15" hidden="1" customHeight="1">
      <c r="A5000" s="15">
        <v>368</v>
      </c>
      <c r="B5000" s="38" t="s">
        <v>9336</v>
      </c>
      <c r="C5000" s="35"/>
      <c r="D5000" s="38" t="s">
        <v>9337</v>
      </c>
      <c r="E5000" s="38"/>
      <c r="F5000" s="35"/>
      <c r="G5000" s="35"/>
      <c r="H5000" s="35"/>
      <c r="I5000" s="44">
        <v>0</v>
      </c>
      <c r="J5000" s="16" t="s">
        <v>130</v>
      </c>
      <c r="N5000" s="136" t="s">
        <v>336</v>
      </c>
      <c r="O5000" s="137">
        <v>607</v>
      </c>
    </row>
    <row r="5001" spans="1:15" ht="15" hidden="1" customHeight="1">
      <c r="A5001" s="15" t="str">
        <f>IFERROR((VLOOKUP(J5001,N:O,2,0)),0)</f>
        <v>N</v>
      </c>
      <c r="B5001" s="35"/>
      <c r="C5001" s="35"/>
      <c r="D5001" s="35"/>
      <c r="E5001" s="35"/>
      <c r="F5001" s="35"/>
      <c r="G5001" s="35"/>
      <c r="H5001" s="35"/>
      <c r="I5001" s="35"/>
      <c r="J5001" s="16" t="s">
        <v>130</v>
      </c>
      <c r="N5001" s="136" t="s">
        <v>337</v>
      </c>
      <c r="O5001" s="137">
        <v>608</v>
      </c>
    </row>
    <row r="5002" spans="1:15" ht="15" customHeight="1">
      <c r="A5002" s="15">
        <v>382</v>
      </c>
      <c r="B5002" s="38" t="s">
        <v>9338</v>
      </c>
      <c r="C5002" s="35"/>
      <c r="D5002" s="38" t="s">
        <v>9339</v>
      </c>
      <c r="E5002" s="38"/>
      <c r="F5002" s="35"/>
      <c r="G5002" s="35"/>
      <c r="H5002" s="35"/>
      <c r="I5002" s="44">
        <v>32440.74</v>
      </c>
      <c r="J5002" s="16" t="s">
        <v>130</v>
      </c>
      <c r="N5002" s="141" t="s">
        <v>338</v>
      </c>
      <c r="O5002" s="137">
        <v>609</v>
      </c>
    </row>
    <row r="5003" spans="1:15" ht="15" customHeight="1">
      <c r="A5003" s="15" t="str">
        <f t="shared" ref="A5003:A5020" si="98">IFERROR((VLOOKUP(J5003,N:O,2,0)),0)</f>
        <v>N</v>
      </c>
      <c r="B5003" s="35"/>
      <c r="C5003" s="35"/>
      <c r="D5003" s="35"/>
      <c r="E5003" s="35"/>
      <c r="F5003" s="35"/>
      <c r="G5003" s="35"/>
      <c r="H5003" s="35"/>
      <c r="I5003" s="35"/>
      <c r="J5003" s="16" t="s">
        <v>130</v>
      </c>
      <c r="N5003" s="136" t="s">
        <v>166</v>
      </c>
      <c r="O5003" s="137">
        <v>345</v>
      </c>
    </row>
    <row r="5004" spans="1:15" ht="15" customHeight="1">
      <c r="A5004" s="15" t="str">
        <f t="shared" si="98"/>
        <v>N</v>
      </c>
      <c r="B5004" s="35"/>
      <c r="C5004" s="45" t="s">
        <v>1350</v>
      </c>
      <c r="D5004" s="43" t="s">
        <v>9327</v>
      </c>
      <c r="E5004" s="43"/>
      <c r="F5004" s="35"/>
      <c r="G5004" s="35"/>
      <c r="H5004" s="35"/>
      <c r="I5004" s="46">
        <f>SUM(I4989:I5002)</f>
        <v>433904.97</v>
      </c>
      <c r="J5004" s="16" t="s">
        <v>130</v>
      </c>
      <c r="N5004" s="136" t="s">
        <v>167</v>
      </c>
      <c r="O5004" s="137">
        <v>346</v>
      </c>
    </row>
    <row r="5005" spans="1:15" ht="15" customHeight="1">
      <c r="A5005" s="15" t="str">
        <f t="shared" si="98"/>
        <v>N</v>
      </c>
      <c r="B5005" s="35"/>
      <c r="C5005" s="45"/>
      <c r="D5005" s="43"/>
      <c r="E5005" s="43"/>
      <c r="F5005" s="35"/>
      <c r="G5005" s="35"/>
      <c r="H5005" s="35"/>
      <c r="I5005" s="46"/>
      <c r="J5005" s="16" t="s">
        <v>130</v>
      </c>
      <c r="N5005" s="136" t="s">
        <v>168</v>
      </c>
      <c r="O5005" s="137">
        <v>347</v>
      </c>
    </row>
    <row r="5006" spans="1:15" ht="15" customHeight="1">
      <c r="A5006" s="15" t="str">
        <f t="shared" si="98"/>
        <v>N</v>
      </c>
      <c r="B5006" s="38" t="s">
        <v>9340</v>
      </c>
      <c r="C5006" s="38" t="s">
        <v>9341</v>
      </c>
      <c r="D5006" s="35"/>
      <c r="E5006" s="35"/>
      <c r="F5006" s="35"/>
      <c r="G5006" s="35"/>
      <c r="H5006" s="35"/>
      <c r="I5006" s="35"/>
      <c r="J5006" s="16" t="s">
        <v>130</v>
      </c>
      <c r="N5006" s="136" t="s">
        <v>169</v>
      </c>
      <c r="O5006" s="137">
        <v>348</v>
      </c>
    </row>
    <row r="5007" spans="1:15" ht="15" customHeight="1">
      <c r="A5007" s="15" t="str">
        <f t="shared" si="98"/>
        <v>N</v>
      </c>
      <c r="B5007" s="38" t="s">
        <v>11484</v>
      </c>
      <c r="C5007" s="35"/>
      <c r="D5007" s="38" t="s">
        <v>9343</v>
      </c>
      <c r="E5007" s="38"/>
      <c r="F5007" s="35"/>
      <c r="G5007" s="35"/>
      <c r="H5007" s="35"/>
      <c r="I5007" s="44">
        <v>-500</v>
      </c>
      <c r="J5007" s="16" t="s">
        <v>130</v>
      </c>
      <c r="N5007" s="136" t="s">
        <v>170</v>
      </c>
      <c r="O5007" s="137">
        <v>349</v>
      </c>
    </row>
    <row r="5008" spans="1:15" ht="15" customHeight="1">
      <c r="A5008" s="15" t="str">
        <f t="shared" si="98"/>
        <v>N</v>
      </c>
      <c r="B5008" s="35"/>
      <c r="C5008" s="35"/>
      <c r="D5008" s="35"/>
      <c r="E5008" s="35"/>
      <c r="F5008" s="35"/>
      <c r="G5008" s="35"/>
      <c r="H5008" s="35"/>
      <c r="I5008" s="35"/>
      <c r="J5008" s="16" t="s">
        <v>130</v>
      </c>
      <c r="N5008" s="136" t="s">
        <v>171</v>
      </c>
      <c r="O5008" s="137">
        <v>350</v>
      </c>
    </row>
    <row r="5009" spans="1:15" ht="15" customHeight="1">
      <c r="A5009" s="15" t="str">
        <f t="shared" si="98"/>
        <v>N</v>
      </c>
      <c r="B5009" s="38" t="s">
        <v>9342</v>
      </c>
      <c r="C5009" s="35"/>
      <c r="D5009" s="38" t="s">
        <v>9343</v>
      </c>
      <c r="E5009" s="38"/>
      <c r="F5009" s="35"/>
      <c r="G5009" s="35"/>
      <c r="H5009" s="35"/>
      <c r="I5009" s="44">
        <v>-122031.56</v>
      </c>
      <c r="J5009" s="16" t="s">
        <v>130</v>
      </c>
      <c r="N5009" s="136" t="s">
        <v>170</v>
      </c>
      <c r="O5009" s="137">
        <v>349</v>
      </c>
    </row>
    <row r="5010" spans="1:15" ht="15" customHeight="1">
      <c r="A5010" s="15" t="str">
        <f t="shared" si="98"/>
        <v>N</v>
      </c>
      <c r="B5010" s="35"/>
      <c r="C5010" s="35"/>
      <c r="D5010" s="35"/>
      <c r="E5010" s="35"/>
      <c r="F5010" s="35"/>
      <c r="G5010" s="35"/>
      <c r="H5010" s="35"/>
      <c r="I5010" s="35"/>
      <c r="J5010" s="16" t="s">
        <v>130</v>
      </c>
      <c r="N5010" s="136" t="s">
        <v>171</v>
      </c>
      <c r="O5010" s="137">
        <v>350</v>
      </c>
    </row>
    <row r="5011" spans="1:15" ht="15" customHeight="1">
      <c r="A5011" s="15" t="str">
        <f t="shared" si="98"/>
        <v>N</v>
      </c>
      <c r="B5011" s="38" t="s">
        <v>9344</v>
      </c>
      <c r="C5011" s="35"/>
      <c r="D5011" s="38" t="s">
        <v>9345</v>
      </c>
      <c r="E5011" s="38"/>
      <c r="F5011" s="35"/>
      <c r="G5011" s="35"/>
      <c r="H5011" s="35"/>
      <c r="I5011" s="44">
        <v>-64489.79</v>
      </c>
      <c r="J5011" s="16" t="s">
        <v>130</v>
      </c>
      <c r="N5011" s="136" t="s">
        <v>172</v>
      </c>
      <c r="O5011" s="137">
        <v>351</v>
      </c>
    </row>
    <row r="5012" spans="1:15" ht="15" customHeight="1">
      <c r="A5012" s="15" t="str">
        <f t="shared" si="98"/>
        <v>N</v>
      </c>
      <c r="B5012" s="35"/>
      <c r="C5012" s="35"/>
      <c r="D5012" s="35"/>
      <c r="E5012" s="35"/>
      <c r="F5012" s="35"/>
      <c r="G5012" s="35"/>
      <c r="H5012" s="35"/>
      <c r="I5012" s="35"/>
      <c r="J5012" s="16" t="s">
        <v>130</v>
      </c>
      <c r="N5012" s="136" t="s">
        <v>173</v>
      </c>
      <c r="O5012" s="137">
        <v>352</v>
      </c>
    </row>
    <row r="5013" spans="1:15" ht="15" hidden="1" customHeight="1">
      <c r="A5013" s="15" t="str">
        <f t="shared" si="98"/>
        <v>N</v>
      </c>
      <c r="B5013" s="38" t="s">
        <v>9346</v>
      </c>
      <c r="C5013" s="35"/>
      <c r="D5013" s="38" t="s">
        <v>9347</v>
      </c>
      <c r="E5013" s="38"/>
      <c r="F5013" s="35"/>
      <c r="G5013" s="35"/>
      <c r="H5013" s="35"/>
      <c r="I5013" s="44">
        <v>0</v>
      </c>
      <c r="J5013" s="16" t="s">
        <v>130</v>
      </c>
      <c r="N5013" s="136" t="s">
        <v>174</v>
      </c>
      <c r="O5013" s="137">
        <v>353</v>
      </c>
    </row>
    <row r="5014" spans="1:15" ht="15" hidden="1" customHeight="1">
      <c r="A5014" s="15" t="str">
        <f t="shared" si="98"/>
        <v>N</v>
      </c>
      <c r="B5014" s="35"/>
      <c r="C5014" s="35"/>
      <c r="D5014" s="35"/>
      <c r="E5014" s="35"/>
      <c r="F5014" s="35"/>
      <c r="G5014" s="35"/>
      <c r="H5014" s="35"/>
      <c r="I5014" s="35"/>
      <c r="J5014" s="16" t="s">
        <v>130</v>
      </c>
      <c r="N5014" s="136" t="s">
        <v>175</v>
      </c>
      <c r="O5014" s="137">
        <v>354</v>
      </c>
    </row>
    <row r="5015" spans="1:15" ht="15" hidden="1" customHeight="1">
      <c r="A5015" s="15" t="str">
        <f t="shared" si="98"/>
        <v>N</v>
      </c>
      <c r="B5015" s="38" t="s">
        <v>9348</v>
      </c>
      <c r="C5015" s="35"/>
      <c r="D5015" s="38" t="s">
        <v>9349</v>
      </c>
      <c r="E5015" s="38"/>
      <c r="F5015" s="35"/>
      <c r="G5015" s="35"/>
      <c r="H5015" s="35"/>
      <c r="I5015" s="44">
        <v>0</v>
      </c>
      <c r="J5015" s="16" t="s">
        <v>130</v>
      </c>
      <c r="N5015" s="136" t="s">
        <v>176</v>
      </c>
      <c r="O5015" s="137">
        <v>355</v>
      </c>
    </row>
    <row r="5016" spans="1:15" ht="15" hidden="1" customHeight="1">
      <c r="A5016" s="15" t="str">
        <f t="shared" si="98"/>
        <v>N</v>
      </c>
      <c r="B5016" s="35"/>
      <c r="C5016" s="35"/>
      <c r="D5016" s="35"/>
      <c r="E5016" s="35"/>
      <c r="F5016" s="35"/>
      <c r="G5016" s="35"/>
      <c r="H5016" s="35"/>
      <c r="I5016" s="35"/>
      <c r="J5016" s="16" t="s">
        <v>130</v>
      </c>
      <c r="N5016" s="136" t="s">
        <v>177</v>
      </c>
      <c r="O5016" s="137">
        <v>356</v>
      </c>
    </row>
    <row r="5017" spans="1:15" ht="15" hidden="1" customHeight="1">
      <c r="A5017" s="15" t="str">
        <f t="shared" si="98"/>
        <v>N</v>
      </c>
      <c r="B5017" s="38" t="s">
        <v>9350</v>
      </c>
      <c r="C5017" s="35"/>
      <c r="D5017" s="38" t="s">
        <v>9351</v>
      </c>
      <c r="E5017" s="38"/>
      <c r="F5017" s="35"/>
      <c r="G5017" s="35"/>
      <c r="H5017" s="35"/>
      <c r="I5017" s="44">
        <v>0</v>
      </c>
      <c r="J5017" s="16" t="s">
        <v>130</v>
      </c>
      <c r="N5017" s="136" t="s">
        <v>178</v>
      </c>
      <c r="O5017" s="137">
        <v>357</v>
      </c>
    </row>
    <row r="5018" spans="1:15" ht="15" hidden="1" customHeight="1">
      <c r="A5018" s="15" t="str">
        <f t="shared" si="98"/>
        <v>N</v>
      </c>
      <c r="B5018" s="35"/>
      <c r="C5018" s="35"/>
      <c r="D5018" s="35"/>
      <c r="E5018" s="35"/>
      <c r="F5018" s="35"/>
      <c r="G5018" s="35"/>
      <c r="H5018" s="35"/>
      <c r="I5018" s="35"/>
      <c r="J5018" s="16" t="s">
        <v>130</v>
      </c>
      <c r="N5018" s="136" t="s">
        <v>179</v>
      </c>
      <c r="O5018" s="137">
        <v>358</v>
      </c>
    </row>
    <row r="5019" spans="1:15" ht="15" customHeight="1">
      <c r="A5019" s="15" t="str">
        <f t="shared" si="98"/>
        <v>N</v>
      </c>
      <c r="B5019" s="38" t="s">
        <v>9352</v>
      </c>
      <c r="C5019" s="35"/>
      <c r="D5019" s="38" t="s">
        <v>9353</v>
      </c>
      <c r="E5019" s="38"/>
      <c r="F5019" s="35"/>
      <c r="G5019" s="35"/>
      <c r="H5019" s="35"/>
      <c r="I5019" s="44">
        <v>-26403.18</v>
      </c>
      <c r="J5019" s="16" t="s">
        <v>130</v>
      </c>
      <c r="N5019" s="136" t="s">
        <v>180</v>
      </c>
      <c r="O5019" s="137">
        <v>359</v>
      </c>
    </row>
    <row r="5020" spans="1:15" ht="15" customHeight="1">
      <c r="A5020" s="15" t="str">
        <f t="shared" si="98"/>
        <v>N</v>
      </c>
      <c r="B5020" s="35"/>
      <c r="C5020" s="35"/>
      <c r="D5020" s="35"/>
      <c r="E5020" s="35"/>
      <c r="F5020" s="35"/>
      <c r="G5020" s="35"/>
      <c r="H5020" s="35"/>
      <c r="I5020" s="35"/>
      <c r="J5020" s="16" t="s">
        <v>130</v>
      </c>
      <c r="N5020" s="136" t="s">
        <v>181</v>
      </c>
      <c r="O5020" s="137">
        <v>360</v>
      </c>
    </row>
    <row r="5021" spans="1:15" ht="15" customHeight="1">
      <c r="A5021" s="15">
        <v>384</v>
      </c>
      <c r="B5021" s="35"/>
      <c r="C5021" s="45" t="s">
        <v>1350</v>
      </c>
      <c r="D5021" s="43" t="s">
        <v>9341</v>
      </c>
      <c r="E5021" s="43"/>
      <c r="F5021" s="35"/>
      <c r="G5021" s="35"/>
      <c r="H5021" s="35"/>
      <c r="I5021" s="46">
        <f>SUM(I5007:I5019)</f>
        <v>-213424.53</v>
      </c>
      <c r="J5021" s="16" t="s">
        <v>130</v>
      </c>
      <c r="N5021" s="136" t="s">
        <v>182</v>
      </c>
      <c r="O5021" s="137">
        <v>362</v>
      </c>
    </row>
    <row r="5022" spans="1:15" ht="15" customHeight="1">
      <c r="A5022" s="15" t="str">
        <f t="shared" ref="A5022:A5027" si="99">IFERROR((VLOOKUP(J5022,N:O,2,0)),0)</f>
        <v>N</v>
      </c>
      <c r="B5022" s="35"/>
      <c r="C5022" s="45" t="s">
        <v>1350</v>
      </c>
      <c r="D5022" s="43" t="s">
        <v>9325</v>
      </c>
      <c r="E5022" s="43"/>
      <c r="F5022" s="35"/>
      <c r="G5022" s="35"/>
      <c r="H5022" s="35"/>
      <c r="I5022" s="46">
        <f>+I5004+I5021</f>
        <v>220480.43999999997</v>
      </c>
      <c r="J5022" s="16" t="s">
        <v>130</v>
      </c>
      <c r="N5022" s="136" t="s">
        <v>183</v>
      </c>
      <c r="O5022" s="137">
        <v>363</v>
      </c>
    </row>
    <row r="5023" spans="1:15" ht="15" customHeight="1">
      <c r="A5023" s="15" t="str">
        <f t="shared" si="99"/>
        <v>N</v>
      </c>
      <c r="B5023" s="35"/>
      <c r="C5023" s="45"/>
      <c r="D5023" s="43"/>
      <c r="E5023" s="43"/>
      <c r="F5023" s="35"/>
      <c r="G5023" s="35"/>
      <c r="H5023" s="35"/>
      <c r="I5023" s="46"/>
      <c r="J5023" s="16" t="s">
        <v>130</v>
      </c>
      <c r="N5023" s="136" t="s">
        <v>184</v>
      </c>
      <c r="O5023" s="137">
        <v>364</v>
      </c>
    </row>
    <row r="5024" spans="1:15" ht="15" customHeight="1">
      <c r="A5024" s="15" t="str">
        <f t="shared" si="99"/>
        <v>N</v>
      </c>
      <c r="B5024" s="35"/>
      <c r="C5024" s="38" t="s">
        <v>9354</v>
      </c>
      <c r="D5024" s="38" t="s">
        <v>9355</v>
      </c>
      <c r="E5024" s="38"/>
      <c r="F5024" s="35"/>
      <c r="G5024" s="35"/>
      <c r="H5024" s="35"/>
      <c r="I5024" s="35"/>
      <c r="J5024" s="16" t="s">
        <v>130</v>
      </c>
      <c r="N5024" s="136" t="s">
        <v>185</v>
      </c>
      <c r="O5024" s="137">
        <v>365</v>
      </c>
    </row>
    <row r="5025" spans="1:15" ht="15" customHeight="1">
      <c r="A5025" s="15" t="str">
        <f t="shared" si="99"/>
        <v>N</v>
      </c>
      <c r="B5025" s="38" t="s">
        <v>9356</v>
      </c>
      <c r="C5025" s="38" t="s">
        <v>9357</v>
      </c>
      <c r="D5025" s="35"/>
      <c r="E5025" s="35"/>
      <c r="F5025" s="35"/>
      <c r="G5025" s="35"/>
      <c r="H5025" s="35"/>
      <c r="I5025" s="35"/>
      <c r="J5025" s="16" t="s">
        <v>130</v>
      </c>
      <c r="N5025" s="136" t="s">
        <v>186</v>
      </c>
      <c r="O5025" s="137">
        <v>366</v>
      </c>
    </row>
    <row r="5026" spans="1:15" ht="15" customHeight="1">
      <c r="A5026" s="15" t="str">
        <f t="shared" si="99"/>
        <v>N</v>
      </c>
      <c r="B5026" s="38" t="s">
        <v>9358</v>
      </c>
      <c r="C5026" s="35"/>
      <c r="D5026" s="38" t="s">
        <v>9359</v>
      </c>
      <c r="E5026" s="38"/>
      <c r="F5026" s="35"/>
      <c r="G5026" s="35"/>
      <c r="H5026" s="35"/>
      <c r="I5026" s="44">
        <v>0</v>
      </c>
      <c r="J5026" s="16" t="s">
        <v>130</v>
      </c>
      <c r="N5026" s="136" t="s">
        <v>187</v>
      </c>
      <c r="O5026" s="137">
        <v>367</v>
      </c>
    </row>
    <row r="5027" spans="1:15" ht="15" customHeight="1">
      <c r="A5027" s="15" t="str">
        <f t="shared" si="99"/>
        <v>N</v>
      </c>
      <c r="B5027" s="38"/>
      <c r="C5027" s="35"/>
      <c r="D5027" s="38"/>
      <c r="E5027" s="38"/>
      <c r="F5027" s="35"/>
      <c r="G5027" s="35"/>
      <c r="H5027" s="35"/>
      <c r="I5027" s="44"/>
      <c r="J5027" s="16" t="s">
        <v>130</v>
      </c>
      <c r="N5027" s="136" t="s">
        <v>188</v>
      </c>
      <c r="O5027" s="137">
        <v>368</v>
      </c>
    </row>
    <row r="5028" spans="1:15" ht="15" customHeight="1">
      <c r="A5028" s="15">
        <v>391</v>
      </c>
      <c r="B5028" s="38" t="s">
        <v>9360</v>
      </c>
      <c r="C5028" s="35"/>
      <c r="D5028" s="38" t="s">
        <v>9361</v>
      </c>
      <c r="E5028" s="38"/>
      <c r="F5028" s="35"/>
      <c r="G5028" s="35"/>
      <c r="H5028" s="35"/>
      <c r="I5028" s="44">
        <v>669.7</v>
      </c>
      <c r="J5028" s="16" t="s">
        <v>130</v>
      </c>
      <c r="N5028" s="136" t="s">
        <v>189</v>
      </c>
      <c r="O5028" s="137">
        <v>369</v>
      </c>
    </row>
    <row r="5029" spans="1:15" ht="15" customHeight="1">
      <c r="A5029" s="15" t="str">
        <f>IFERROR((VLOOKUP(J5029,N:O,2,0)),0)</f>
        <v>N</v>
      </c>
      <c r="B5029" s="38"/>
      <c r="C5029" s="35"/>
      <c r="D5029" s="38"/>
      <c r="E5029" s="38"/>
      <c r="F5029" s="35"/>
      <c r="G5029" s="35"/>
      <c r="H5029" s="35"/>
      <c r="I5029" s="44"/>
      <c r="J5029" s="16" t="s">
        <v>130</v>
      </c>
      <c r="N5029" s="136" t="s">
        <v>190</v>
      </c>
      <c r="O5029" s="137">
        <v>370</v>
      </c>
    </row>
    <row r="5030" spans="1:15" ht="15" customHeight="1">
      <c r="A5030" s="15">
        <v>391</v>
      </c>
      <c r="B5030" s="38" t="s">
        <v>9362</v>
      </c>
      <c r="C5030" s="35"/>
      <c r="D5030" s="38" t="s">
        <v>9363</v>
      </c>
      <c r="E5030" s="38"/>
      <c r="F5030" s="35"/>
      <c r="G5030" s="35"/>
      <c r="H5030" s="35"/>
      <c r="I5030" s="44">
        <v>1443.28</v>
      </c>
      <c r="J5030" s="16" t="s">
        <v>130</v>
      </c>
      <c r="N5030" s="136" t="s">
        <v>191</v>
      </c>
      <c r="O5030" s="137">
        <v>371</v>
      </c>
    </row>
    <row r="5031" spans="1:15" ht="15" customHeight="1">
      <c r="A5031" s="15" t="str">
        <f t="shared" ref="A5031:A5042" si="100">IFERROR((VLOOKUP(J5031,N:O,2,0)),0)</f>
        <v>N</v>
      </c>
      <c r="B5031" s="35"/>
      <c r="C5031" s="35"/>
      <c r="D5031" s="35"/>
      <c r="E5031" s="35"/>
      <c r="F5031" s="35"/>
      <c r="G5031" s="35"/>
      <c r="H5031" s="35"/>
      <c r="I5031" s="35"/>
      <c r="J5031" s="16" t="s">
        <v>130</v>
      </c>
      <c r="N5031" s="136" t="s">
        <v>192</v>
      </c>
      <c r="O5031" s="137">
        <v>372</v>
      </c>
    </row>
    <row r="5032" spans="1:15" ht="15" customHeight="1">
      <c r="A5032" s="15" t="str">
        <f t="shared" si="100"/>
        <v>N</v>
      </c>
      <c r="B5032" s="35"/>
      <c r="C5032" s="45" t="s">
        <v>1350</v>
      </c>
      <c r="D5032" s="43" t="s">
        <v>9357</v>
      </c>
      <c r="E5032" s="43"/>
      <c r="F5032" s="35"/>
      <c r="G5032" s="35"/>
      <c r="H5032" s="35"/>
      <c r="I5032" s="46">
        <f>SUM(I5026:I5031)</f>
        <v>2112.98</v>
      </c>
      <c r="J5032" s="16" t="s">
        <v>130</v>
      </c>
      <c r="N5032" s="136" t="s">
        <v>193</v>
      </c>
      <c r="O5032" s="137">
        <v>373</v>
      </c>
    </row>
    <row r="5033" spans="1:15" ht="15" customHeight="1">
      <c r="A5033" s="15" t="str">
        <f t="shared" si="100"/>
        <v>N</v>
      </c>
      <c r="B5033" s="38" t="s">
        <v>9364</v>
      </c>
      <c r="C5033" s="38" t="s">
        <v>9365</v>
      </c>
      <c r="D5033" s="35"/>
      <c r="E5033" s="35"/>
      <c r="F5033" s="35"/>
      <c r="G5033" s="35"/>
      <c r="H5033" s="35"/>
      <c r="I5033" s="35"/>
      <c r="J5033" s="16" t="s">
        <v>130</v>
      </c>
      <c r="N5033" s="136" t="s">
        <v>194</v>
      </c>
      <c r="O5033" s="137">
        <v>374</v>
      </c>
    </row>
    <row r="5034" spans="1:15" ht="15" customHeight="1">
      <c r="A5034" s="15" t="str">
        <f t="shared" si="100"/>
        <v>N</v>
      </c>
      <c r="B5034" s="38" t="s">
        <v>9366</v>
      </c>
      <c r="C5034" s="35"/>
      <c r="D5034" s="38" t="s">
        <v>9367</v>
      </c>
      <c r="E5034" s="38"/>
      <c r="F5034" s="35"/>
      <c r="G5034" s="35"/>
      <c r="H5034" s="35"/>
      <c r="I5034" s="44">
        <v>0</v>
      </c>
      <c r="J5034" s="16" t="s">
        <v>130</v>
      </c>
      <c r="N5034" s="136" t="s">
        <v>195</v>
      </c>
      <c r="O5034" s="137">
        <v>375</v>
      </c>
    </row>
    <row r="5035" spans="1:15" ht="15" customHeight="1">
      <c r="A5035" s="15" t="str">
        <f t="shared" si="100"/>
        <v>N</v>
      </c>
      <c r="B5035" s="35"/>
      <c r="C5035" s="45" t="s">
        <v>1350</v>
      </c>
      <c r="D5035" s="43" t="s">
        <v>9365</v>
      </c>
      <c r="E5035" s="43"/>
      <c r="F5035" s="35"/>
      <c r="G5035" s="35"/>
      <c r="H5035" s="35"/>
      <c r="I5035" s="46">
        <f>+I5034</f>
        <v>0</v>
      </c>
      <c r="J5035" s="16" t="s">
        <v>130</v>
      </c>
      <c r="N5035" s="136" t="s">
        <v>196</v>
      </c>
      <c r="O5035" s="137">
        <v>376</v>
      </c>
    </row>
    <row r="5036" spans="1:15" ht="15" customHeight="1">
      <c r="A5036" s="15" t="str">
        <f t="shared" si="100"/>
        <v>N</v>
      </c>
      <c r="B5036" s="35"/>
      <c r="C5036" s="45" t="s">
        <v>1350</v>
      </c>
      <c r="D5036" s="43" t="s">
        <v>9355</v>
      </c>
      <c r="E5036" s="43"/>
      <c r="F5036" s="35"/>
      <c r="G5036" s="35"/>
      <c r="H5036" s="35"/>
      <c r="I5036" s="46">
        <f>+I5032+I5035</f>
        <v>2112.98</v>
      </c>
      <c r="J5036" s="16" t="s">
        <v>130</v>
      </c>
      <c r="N5036" s="136" t="s">
        <v>197</v>
      </c>
      <c r="O5036" s="137">
        <v>377</v>
      </c>
    </row>
    <row r="5037" spans="1:15" ht="15" customHeight="1">
      <c r="A5037" s="15" t="str">
        <f t="shared" si="100"/>
        <v>N</v>
      </c>
      <c r="B5037" s="35"/>
      <c r="C5037" s="45" t="s">
        <v>1350</v>
      </c>
      <c r="D5037" s="43" t="s">
        <v>1340</v>
      </c>
      <c r="E5037" s="43"/>
      <c r="F5037" s="35"/>
      <c r="G5037" s="35"/>
      <c r="H5037" s="35"/>
      <c r="I5037" s="46">
        <f>+I4985+I5022+I5036</f>
        <v>1344306.44</v>
      </c>
      <c r="J5037" s="16" t="s">
        <v>130</v>
      </c>
      <c r="N5037" s="136" t="s">
        <v>198</v>
      </c>
      <c r="O5037" s="137">
        <v>378</v>
      </c>
    </row>
    <row r="5038" spans="1:15" ht="15" customHeight="1">
      <c r="A5038" s="15" t="str">
        <f t="shared" si="100"/>
        <v>N</v>
      </c>
      <c r="B5038" s="35"/>
      <c r="C5038" s="45"/>
      <c r="D5038" s="43"/>
      <c r="E5038" s="43"/>
      <c r="F5038" s="35"/>
      <c r="G5038" s="35"/>
      <c r="H5038" s="35"/>
      <c r="I5038" s="46"/>
      <c r="J5038" s="16" t="s">
        <v>130</v>
      </c>
      <c r="N5038" s="136" t="s">
        <v>199</v>
      </c>
      <c r="O5038" s="137">
        <v>379</v>
      </c>
    </row>
    <row r="5039" spans="1:15" ht="15" customHeight="1">
      <c r="A5039" s="15" t="str">
        <f t="shared" si="100"/>
        <v>N</v>
      </c>
      <c r="B5039" s="35"/>
      <c r="C5039" s="43" t="s">
        <v>9368</v>
      </c>
      <c r="D5039" s="43" t="s">
        <v>9369</v>
      </c>
      <c r="E5039" s="43"/>
      <c r="F5039" s="35"/>
      <c r="G5039" s="35"/>
      <c r="H5039" s="35"/>
      <c r="I5039" s="35"/>
      <c r="J5039" s="16" t="s">
        <v>130</v>
      </c>
      <c r="N5039" s="136" t="s">
        <v>200</v>
      </c>
      <c r="O5039" s="137">
        <v>380</v>
      </c>
    </row>
    <row r="5040" spans="1:15" ht="15" customHeight="1">
      <c r="A5040" s="15" t="str">
        <f t="shared" si="100"/>
        <v>N</v>
      </c>
      <c r="B5040" s="35"/>
      <c r="C5040" s="38" t="s">
        <v>9370</v>
      </c>
      <c r="D5040" s="38" t="s">
        <v>9371</v>
      </c>
      <c r="E5040" s="38"/>
      <c r="F5040" s="35"/>
      <c r="G5040" s="35"/>
      <c r="H5040" s="35"/>
      <c r="I5040" s="35"/>
      <c r="J5040" s="16" t="s">
        <v>130</v>
      </c>
      <c r="N5040" s="136" t="s">
        <v>201</v>
      </c>
      <c r="O5040" s="137">
        <v>381</v>
      </c>
    </row>
    <row r="5041" spans="1:15" ht="15" customHeight="1">
      <c r="A5041" s="15" t="str">
        <f t="shared" si="100"/>
        <v>N</v>
      </c>
      <c r="B5041" s="38" t="s">
        <v>9372</v>
      </c>
      <c r="C5041" s="38" t="s">
        <v>9373</v>
      </c>
      <c r="D5041" s="35"/>
      <c r="E5041" s="35"/>
      <c r="F5041" s="35"/>
      <c r="G5041" s="35"/>
      <c r="H5041" s="35"/>
      <c r="I5041" s="35"/>
      <c r="J5041" s="16" t="s">
        <v>130</v>
      </c>
      <c r="N5041" s="136" t="s">
        <v>202</v>
      </c>
      <c r="O5041" s="137">
        <v>382</v>
      </c>
    </row>
    <row r="5042" spans="1:15" ht="15" customHeight="1">
      <c r="A5042" s="15" t="str">
        <f t="shared" si="100"/>
        <v>N</v>
      </c>
      <c r="B5042" s="38" t="s">
        <v>9374</v>
      </c>
      <c r="C5042" s="35"/>
      <c r="D5042" s="38" t="s">
        <v>9375</v>
      </c>
      <c r="E5042" s="38"/>
      <c r="F5042" s="35"/>
      <c r="G5042" s="35"/>
      <c r="H5042" s="35"/>
      <c r="I5042" s="50">
        <f>SUM(I5043:I5051)</f>
        <v>7825.7599999999984</v>
      </c>
      <c r="J5042" s="16" t="s">
        <v>130</v>
      </c>
      <c r="N5042" s="136" t="s">
        <v>203</v>
      </c>
      <c r="O5042" s="137">
        <v>383</v>
      </c>
    </row>
    <row r="5043" spans="1:15" ht="15" customHeight="1">
      <c r="A5043" s="15">
        <v>513</v>
      </c>
      <c r="B5043" s="35"/>
      <c r="C5043" s="38" t="s">
        <v>9376</v>
      </c>
      <c r="D5043" s="38" t="s">
        <v>9274</v>
      </c>
      <c r="E5043" s="38"/>
      <c r="F5043" s="38" t="s">
        <v>9275</v>
      </c>
      <c r="G5043" s="38"/>
      <c r="H5043" s="38"/>
      <c r="I5043" s="44">
        <v>3833.97</v>
      </c>
      <c r="J5043" s="16" t="s">
        <v>130</v>
      </c>
      <c r="N5043" s="136" t="s">
        <v>206</v>
      </c>
      <c r="O5043" s="137">
        <v>386</v>
      </c>
    </row>
    <row r="5044" spans="1:15" ht="15" customHeight="1">
      <c r="A5044" s="15">
        <v>513</v>
      </c>
      <c r="B5044" s="35"/>
      <c r="C5044" s="38" t="s">
        <v>9376</v>
      </c>
      <c r="D5044" s="38" t="s">
        <v>11486</v>
      </c>
      <c r="E5044" s="38"/>
      <c r="F5044" s="38" t="s">
        <v>11487</v>
      </c>
      <c r="G5044" s="38"/>
      <c r="H5044" s="38"/>
      <c r="I5044" s="44">
        <v>399.8</v>
      </c>
      <c r="J5044" s="16" t="s">
        <v>130</v>
      </c>
      <c r="N5044" s="136" t="s">
        <v>207</v>
      </c>
      <c r="O5044" s="137">
        <v>387</v>
      </c>
    </row>
    <row r="5045" spans="1:15" ht="15" customHeight="1">
      <c r="A5045" s="15">
        <v>513</v>
      </c>
      <c r="B5045" s="35"/>
      <c r="C5045" s="38" t="s">
        <v>9376</v>
      </c>
      <c r="D5045" s="38" t="s">
        <v>9381</v>
      </c>
      <c r="E5045" s="38"/>
      <c r="F5045" s="38" t="s">
        <v>9382</v>
      </c>
      <c r="G5045" s="38"/>
      <c r="H5045" s="38"/>
      <c r="I5045" s="44">
        <v>660</v>
      </c>
      <c r="J5045" s="16" t="s">
        <v>130</v>
      </c>
      <c r="N5045" s="136" t="s">
        <v>209</v>
      </c>
      <c r="O5045" s="137">
        <v>389</v>
      </c>
    </row>
    <row r="5046" spans="1:15" ht="15" customHeight="1">
      <c r="A5046" s="15">
        <v>513</v>
      </c>
      <c r="B5046" s="35"/>
      <c r="C5046" s="38" t="s">
        <v>9376</v>
      </c>
      <c r="D5046" s="38" t="s">
        <v>9383</v>
      </c>
      <c r="E5046" s="38"/>
      <c r="F5046" s="38" t="s">
        <v>9384</v>
      </c>
      <c r="G5046" s="38"/>
      <c r="H5046" s="38"/>
      <c r="I5046" s="44">
        <v>2014.36</v>
      </c>
      <c r="J5046" s="16" t="s">
        <v>130</v>
      </c>
      <c r="N5046" s="136" t="s">
        <v>210</v>
      </c>
      <c r="O5046" s="137">
        <v>390</v>
      </c>
    </row>
    <row r="5047" spans="1:15" ht="15" customHeight="1">
      <c r="A5047" s="15">
        <v>513</v>
      </c>
      <c r="B5047" s="35"/>
      <c r="C5047" s="38" t="s">
        <v>9376</v>
      </c>
      <c r="D5047" s="38" t="s">
        <v>9385</v>
      </c>
      <c r="E5047" s="38"/>
      <c r="F5047" s="38" t="s">
        <v>9386</v>
      </c>
      <c r="G5047" s="38"/>
      <c r="H5047" s="38"/>
      <c r="I5047" s="44">
        <v>835.48</v>
      </c>
      <c r="J5047" s="16" t="s">
        <v>130</v>
      </c>
      <c r="N5047" s="136" t="s">
        <v>211</v>
      </c>
      <c r="O5047" s="137">
        <v>391</v>
      </c>
    </row>
    <row r="5048" spans="1:15" ht="15" customHeight="1">
      <c r="A5048" s="15">
        <v>511</v>
      </c>
      <c r="B5048" s="35"/>
      <c r="C5048" s="38" t="s">
        <v>9376</v>
      </c>
      <c r="D5048" s="38" t="s">
        <v>11488</v>
      </c>
      <c r="E5048" s="38"/>
      <c r="F5048" s="38" t="s">
        <v>11489</v>
      </c>
      <c r="G5048" s="38"/>
      <c r="H5048" s="38"/>
      <c r="I5048" s="44">
        <v>82.15</v>
      </c>
      <c r="J5048" s="16" t="s">
        <v>130</v>
      </c>
      <c r="N5048" s="136" t="s">
        <v>213</v>
      </c>
      <c r="O5048" s="137">
        <v>393</v>
      </c>
    </row>
    <row r="5049" spans="1:15" ht="15" customHeight="1">
      <c r="A5049" s="15" t="s">
        <v>131</v>
      </c>
      <c r="B5049" s="35"/>
      <c r="C5049" s="38"/>
      <c r="D5049" s="38"/>
      <c r="E5049" s="38"/>
      <c r="F5049" s="38"/>
      <c r="G5049" s="38"/>
      <c r="H5049" s="38"/>
      <c r="I5049" s="44"/>
      <c r="J5049" s="16" t="s">
        <v>130</v>
      </c>
      <c r="N5049" s="136" t="s">
        <v>215</v>
      </c>
      <c r="O5049" s="137">
        <v>395</v>
      </c>
    </row>
    <row r="5050" spans="1:15" ht="15" customHeight="1">
      <c r="A5050" s="15" t="s">
        <v>131</v>
      </c>
      <c r="B5050" s="35"/>
      <c r="C5050" s="38"/>
      <c r="D5050" s="38"/>
      <c r="E5050" s="38"/>
      <c r="F5050" s="38"/>
      <c r="G5050" s="38"/>
      <c r="H5050" s="38"/>
      <c r="I5050" s="35"/>
      <c r="J5050" s="16" t="s">
        <v>130</v>
      </c>
      <c r="N5050" s="136" t="s">
        <v>216</v>
      </c>
      <c r="O5050" s="137">
        <v>396</v>
      </c>
    </row>
    <row r="5051" spans="1:15" ht="15" customHeight="1">
      <c r="A5051" s="15" t="str">
        <f>IFERROR((VLOOKUP(J5051,N:O,2,0)),0)</f>
        <v>N</v>
      </c>
      <c r="B5051" s="35"/>
      <c r="C5051" s="35"/>
      <c r="D5051" s="35"/>
      <c r="E5051" s="35"/>
      <c r="F5051" s="35"/>
      <c r="G5051" s="35"/>
      <c r="H5051" s="35"/>
      <c r="I5051" s="35"/>
      <c r="J5051" s="16" t="s">
        <v>130</v>
      </c>
      <c r="N5051" s="136" t="s">
        <v>217</v>
      </c>
      <c r="O5051" s="137">
        <v>397</v>
      </c>
    </row>
    <row r="5052" spans="1:15" ht="15" customHeight="1">
      <c r="A5052" s="15" t="str">
        <f>IFERROR((VLOOKUP(J5052,N:O,2,0)),0)</f>
        <v>N</v>
      </c>
      <c r="B5052" s="38" t="s">
        <v>9387</v>
      </c>
      <c r="C5052" s="38" t="s">
        <v>9388</v>
      </c>
      <c r="D5052" s="35"/>
      <c r="E5052" s="35"/>
      <c r="F5052" s="35"/>
      <c r="G5052" s="35"/>
      <c r="H5052" s="35"/>
      <c r="I5052" s="35"/>
      <c r="J5052" s="16" t="s">
        <v>130</v>
      </c>
      <c r="N5052" s="136" t="s">
        <v>218</v>
      </c>
      <c r="O5052" s="137">
        <v>398</v>
      </c>
    </row>
    <row r="5053" spans="1:15" ht="15" customHeight="1">
      <c r="A5053" s="15">
        <v>513</v>
      </c>
      <c r="B5053" s="38" t="s">
        <v>9389</v>
      </c>
      <c r="C5053" s="35"/>
      <c r="D5053" s="38" t="s">
        <v>9390</v>
      </c>
      <c r="E5053" s="38"/>
      <c r="F5053" s="35"/>
      <c r="G5053" s="35"/>
      <c r="H5053" s="35"/>
      <c r="I5053" s="50">
        <f>SUM(I5054:I5056)</f>
        <v>30220.739999999998</v>
      </c>
      <c r="J5053" s="16" t="s">
        <v>130</v>
      </c>
      <c r="N5053" s="136" t="s">
        <v>219</v>
      </c>
      <c r="O5053" s="137">
        <v>399</v>
      </c>
    </row>
    <row r="5054" spans="1:15" ht="15" customHeight="1">
      <c r="A5054" s="15" t="str">
        <f t="shared" ref="A5054:A5063" si="101">IFERROR((VLOOKUP(J5054,N:O,2,0)),0)</f>
        <v>N</v>
      </c>
      <c r="B5054" s="35"/>
      <c r="C5054" s="38" t="s">
        <v>9376</v>
      </c>
      <c r="D5054" s="38" t="s">
        <v>9274</v>
      </c>
      <c r="E5054" s="38"/>
      <c r="F5054" s="38" t="s">
        <v>9275</v>
      </c>
      <c r="G5054" s="38"/>
      <c r="H5054" s="38"/>
      <c r="I5054" s="44">
        <v>23771.51</v>
      </c>
      <c r="J5054" s="16" t="s">
        <v>130</v>
      </c>
      <c r="N5054" s="136" t="s">
        <v>220</v>
      </c>
      <c r="O5054" s="137">
        <v>400</v>
      </c>
    </row>
    <row r="5055" spans="1:15" ht="15" customHeight="1">
      <c r="A5055" s="15" t="str">
        <f t="shared" si="101"/>
        <v>N</v>
      </c>
      <c r="B5055" s="35"/>
      <c r="C5055" s="38" t="s">
        <v>9376</v>
      </c>
      <c r="D5055" s="38" t="s">
        <v>9278</v>
      </c>
      <c r="E5055" s="38"/>
      <c r="F5055" s="38" t="s">
        <v>9279</v>
      </c>
      <c r="G5055" s="38"/>
      <c r="H5055" s="38"/>
      <c r="I5055" s="44">
        <v>6449.23</v>
      </c>
      <c r="J5055" s="16" t="s">
        <v>130</v>
      </c>
      <c r="N5055" s="136" t="s">
        <v>222</v>
      </c>
      <c r="O5055" s="137">
        <v>402</v>
      </c>
    </row>
    <row r="5056" spans="1:15" ht="15" customHeight="1">
      <c r="A5056" s="15" t="str">
        <f t="shared" si="101"/>
        <v>N</v>
      </c>
      <c r="B5056" s="35"/>
      <c r="C5056" s="35"/>
      <c r="D5056" s="35"/>
      <c r="E5056" s="35"/>
      <c r="F5056" s="35"/>
      <c r="G5056" s="35"/>
      <c r="H5056" s="35"/>
      <c r="I5056" s="35"/>
      <c r="J5056" s="16" t="s">
        <v>130</v>
      </c>
      <c r="N5056" s="136" t="s">
        <v>223</v>
      </c>
      <c r="O5056" s="137">
        <v>403</v>
      </c>
    </row>
    <row r="5057" spans="1:15" ht="15" customHeight="1">
      <c r="A5057" s="15" t="str">
        <f t="shared" si="101"/>
        <v>N</v>
      </c>
      <c r="B5057" s="35"/>
      <c r="C5057" s="45" t="s">
        <v>1350</v>
      </c>
      <c r="D5057" s="43" t="s">
        <v>9388</v>
      </c>
      <c r="E5057" s="43"/>
      <c r="F5057" s="35"/>
      <c r="G5057" s="35"/>
      <c r="H5057" s="35"/>
      <c r="I5057" s="47">
        <f>+I5053</f>
        <v>30220.739999999998</v>
      </c>
      <c r="J5057" s="16" t="s">
        <v>130</v>
      </c>
      <c r="N5057" s="136" t="s">
        <v>224</v>
      </c>
      <c r="O5057" s="137">
        <v>404</v>
      </c>
    </row>
    <row r="5058" spans="1:15" ht="15" customHeight="1">
      <c r="A5058" s="15" t="str">
        <f t="shared" si="101"/>
        <v>N</v>
      </c>
      <c r="B5058" s="35"/>
      <c r="C5058" s="45" t="s">
        <v>1350</v>
      </c>
      <c r="D5058" s="43" t="s">
        <v>9373</v>
      </c>
      <c r="E5058" s="43"/>
      <c r="F5058" s="35"/>
      <c r="G5058" s="35"/>
      <c r="H5058" s="35"/>
      <c r="I5058" s="46">
        <f>+I5042+I5057</f>
        <v>38046.5</v>
      </c>
      <c r="J5058" s="16" t="s">
        <v>130</v>
      </c>
      <c r="N5058" s="136" t="s">
        <v>221</v>
      </c>
      <c r="O5058" s="137">
        <v>405</v>
      </c>
    </row>
    <row r="5059" spans="1:15" ht="15" customHeight="1">
      <c r="A5059" s="15" t="str">
        <f t="shared" si="101"/>
        <v>N</v>
      </c>
      <c r="B5059" s="35"/>
      <c r="C5059" s="45" t="s">
        <v>1350</v>
      </c>
      <c r="D5059" s="43" t="s">
        <v>9371</v>
      </c>
      <c r="E5059" s="43"/>
      <c r="F5059" s="35"/>
      <c r="G5059" s="35"/>
      <c r="H5059" s="35"/>
      <c r="I5059" s="46">
        <f>+I5058</f>
        <v>38046.5</v>
      </c>
      <c r="J5059" s="16" t="s">
        <v>130</v>
      </c>
      <c r="N5059" s="136" t="s">
        <v>222</v>
      </c>
      <c r="O5059" s="137">
        <v>406</v>
      </c>
    </row>
    <row r="5060" spans="1:15" ht="15" customHeight="1">
      <c r="A5060" s="15" t="str">
        <f t="shared" si="101"/>
        <v>N</v>
      </c>
      <c r="B5060" s="35"/>
      <c r="C5060" s="45"/>
      <c r="D5060" s="43"/>
      <c r="E5060" s="43"/>
      <c r="F5060" s="35"/>
      <c r="G5060" s="35"/>
      <c r="H5060" s="35"/>
      <c r="I5060" s="46"/>
      <c r="J5060" s="16" t="s">
        <v>130</v>
      </c>
      <c r="N5060" s="136" t="s">
        <v>225</v>
      </c>
      <c r="O5060" s="137">
        <v>407</v>
      </c>
    </row>
    <row r="5061" spans="1:15" ht="15" customHeight="1">
      <c r="A5061" s="15" t="str">
        <f t="shared" si="101"/>
        <v>N</v>
      </c>
      <c r="B5061" s="35"/>
      <c r="C5061" s="38" t="s">
        <v>9391</v>
      </c>
      <c r="D5061" s="38" t="s">
        <v>9392</v>
      </c>
      <c r="E5061" s="38"/>
      <c r="F5061" s="35"/>
      <c r="G5061" s="35"/>
      <c r="H5061" s="35"/>
      <c r="I5061" s="35"/>
      <c r="J5061" s="16" t="s">
        <v>130</v>
      </c>
      <c r="N5061" s="136" t="s">
        <v>226</v>
      </c>
      <c r="O5061" s="137">
        <v>408</v>
      </c>
    </row>
    <row r="5062" spans="1:15" ht="15" customHeight="1">
      <c r="A5062" s="15" t="str">
        <f t="shared" si="101"/>
        <v>N</v>
      </c>
      <c r="B5062" s="38" t="s">
        <v>9393</v>
      </c>
      <c r="C5062" s="38" t="s">
        <v>9394</v>
      </c>
      <c r="D5062" s="35"/>
      <c r="E5062" s="35"/>
      <c r="F5062" s="35"/>
      <c r="G5062" s="35"/>
      <c r="H5062" s="35"/>
      <c r="I5062" s="35"/>
      <c r="J5062" s="16" t="s">
        <v>130</v>
      </c>
      <c r="N5062" s="136" t="s">
        <v>227</v>
      </c>
      <c r="O5062" s="137">
        <v>409</v>
      </c>
    </row>
    <row r="5063" spans="1:15" ht="15" customHeight="1">
      <c r="A5063" s="15" t="str">
        <f t="shared" si="101"/>
        <v>N</v>
      </c>
      <c r="B5063" s="38" t="s">
        <v>9395</v>
      </c>
      <c r="C5063" s="35"/>
      <c r="D5063" s="38" t="s">
        <v>9396</v>
      </c>
      <c r="E5063" s="38"/>
      <c r="F5063" s="35"/>
      <c r="G5063" s="35"/>
      <c r="H5063" s="35"/>
      <c r="I5063" s="50">
        <f>SUM(I5064:I5071)</f>
        <v>89371.959999999992</v>
      </c>
      <c r="J5063" s="16" t="s">
        <v>130</v>
      </c>
      <c r="N5063" s="136" t="s">
        <v>228</v>
      </c>
      <c r="O5063" s="137">
        <v>410</v>
      </c>
    </row>
    <row r="5064" spans="1:15" ht="15" customHeight="1">
      <c r="A5064" s="15">
        <v>536</v>
      </c>
      <c r="B5064" s="35"/>
      <c r="C5064" s="38" t="s">
        <v>9397</v>
      </c>
      <c r="D5064" s="38" t="s">
        <v>9398</v>
      </c>
      <c r="E5064" s="38"/>
      <c r="F5064" s="38" t="s">
        <v>9399</v>
      </c>
      <c r="G5064" s="38"/>
      <c r="H5064" s="38"/>
      <c r="I5064" s="44">
        <v>514.79</v>
      </c>
      <c r="J5064" s="16" t="s">
        <v>130</v>
      </c>
      <c r="N5064" s="136" t="s">
        <v>229</v>
      </c>
      <c r="O5064" s="137">
        <v>411</v>
      </c>
    </row>
    <row r="5065" spans="1:15" ht="15" customHeight="1">
      <c r="A5065" s="15">
        <v>536</v>
      </c>
      <c r="B5065" s="35"/>
      <c r="C5065" s="38" t="s">
        <v>9397</v>
      </c>
      <c r="D5065" s="38" t="s">
        <v>9400</v>
      </c>
      <c r="E5065" s="38"/>
      <c r="F5065" s="38" t="s">
        <v>9401</v>
      </c>
      <c r="G5065" s="38"/>
      <c r="H5065" s="38"/>
      <c r="I5065" s="44">
        <v>2819.32</v>
      </c>
      <c r="J5065" s="16" t="s">
        <v>130</v>
      </c>
      <c r="N5065" s="136" t="s">
        <v>230</v>
      </c>
      <c r="O5065" s="137">
        <v>412</v>
      </c>
    </row>
    <row r="5066" spans="1:15" ht="15" customHeight="1">
      <c r="A5066" s="15">
        <v>536</v>
      </c>
      <c r="B5066" s="35"/>
      <c r="C5066" s="38" t="s">
        <v>9397</v>
      </c>
      <c r="D5066" s="38" t="s">
        <v>9402</v>
      </c>
      <c r="E5066" s="38"/>
      <c r="F5066" s="38" t="s">
        <v>9403</v>
      </c>
      <c r="G5066" s="38"/>
      <c r="H5066" s="38"/>
      <c r="I5066" s="44">
        <v>10018.44</v>
      </c>
      <c r="J5066" s="16" t="s">
        <v>130</v>
      </c>
      <c r="N5066" s="136" t="s">
        <v>231</v>
      </c>
      <c r="O5066" s="137">
        <v>413</v>
      </c>
    </row>
    <row r="5067" spans="1:15" ht="15" customHeight="1">
      <c r="A5067" s="15">
        <v>536</v>
      </c>
      <c r="B5067" s="35"/>
      <c r="C5067" s="38" t="s">
        <v>9397</v>
      </c>
      <c r="D5067" s="38" t="s">
        <v>9404</v>
      </c>
      <c r="E5067" s="38"/>
      <c r="F5067" s="38" t="s">
        <v>9405</v>
      </c>
      <c r="G5067" s="38"/>
      <c r="H5067" s="38"/>
      <c r="I5067" s="44">
        <v>641.64</v>
      </c>
      <c r="J5067" s="16" t="s">
        <v>130</v>
      </c>
      <c r="N5067" s="136" t="s">
        <v>232</v>
      </c>
      <c r="O5067" s="137">
        <v>414</v>
      </c>
    </row>
    <row r="5068" spans="1:15" ht="15" customHeight="1">
      <c r="A5068" s="15">
        <v>533</v>
      </c>
      <c r="B5068" s="35"/>
      <c r="C5068" s="38" t="s">
        <v>9397</v>
      </c>
      <c r="D5068" s="38" t="s">
        <v>9751</v>
      </c>
      <c r="E5068" s="38"/>
      <c r="F5068" s="38" t="s">
        <v>9753</v>
      </c>
      <c r="G5068" s="38"/>
      <c r="H5068" s="38"/>
      <c r="I5068" s="44">
        <v>33745.919999999998</v>
      </c>
      <c r="J5068" s="16" t="s">
        <v>130</v>
      </c>
    </row>
    <row r="5069" spans="1:15" ht="15" customHeight="1">
      <c r="A5069" s="15">
        <v>573</v>
      </c>
      <c r="B5069" s="35"/>
      <c r="C5069" s="38" t="s">
        <v>9397</v>
      </c>
      <c r="D5069" s="38" t="s">
        <v>9406</v>
      </c>
      <c r="E5069" s="38"/>
      <c r="F5069" s="38" t="s">
        <v>9407</v>
      </c>
      <c r="G5069" s="38"/>
      <c r="H5069" s="38"/>
      <c r="I5069" s="44">
        <v>15857.78</v>
      </c>
      <c r="J5069" s="16" t="s">
        <v>130</v>
      </c>
      <c r="N5069" s="136" t="s">
        <v>231</v>
      </c>
      <c r="O5069" s="137">
        <v>415</v>
      </c>
    </row>
    <row r="5070" spans="1:15" ht="15" customHeight="1">
      <c r="A5070" s="15">
        <v>573</v>
      </c>
      <c r="B5070" s="35"/>
      <c r="C5070" s="38" t="s">
        <v>9397</v>
      </c>
      <c r="D5070" s="38" t="s">
        <v>9408</v>
      </c>
      <c r="E5070" s="38"/>
      <c r="F5070" s="38" t="s">
        <v>9409</v>
      </c>
      <c r="G5070" s="38"/>
      <c r="H5070" s="38"/>
      <c r="I5070" s="44">
        <v>6957.81</v>
      </c>
      <c r="J5070" s="16" t="s">
        <v>130</v>
      </c>
      <c r="N5070" s="136" t="s">
        <v>233</v>
      </c>
      <c r="O5070" s="137">
        <v>416</v>
      </c>
    </row>
    <row r="5071" spans="1:15" ht="15" customHeight="1">
      <c r="A5071" s="15">
        <v>574</v>
      </c>
      <c r="B5071" s="35"/>
      <c r="C5071" s="38" t="s">
        <v>9397</v>
      </c>
      <c r="D5071" s="38" t="s">
        <v>9410</v>
      </c>
      <c r="E5071" s="38"/>
      <c r="F5071" s="38" t="s">
        <v>9411</v>
      </c>
      <c r="G5071" s="38"/>
      <c r="H5071" s="38"/>
      <c r="I5071" s="44">
        <v>18816.259999999998</v>
      </c>
      <c r="J5071" s="16" t="s">
        <v>130</v>
      </c>
      <c r="N5071" s="136" t="s">
        <v>231</v>
      </c>
      <c r="O5071" s="137">
        <v>417</v>
      </c>
    </row>
    <row r="5072" spans="1:15" ht="15" customHeight="1">
      <c r="A5072" s="15" t="str">
        <f>IFERROR((VLOOKUP(J5072,N:O,2,0)),0)</f>
        <v>N</v>
      </c>
      <c r="B5072" s="35"/>
      <c r="C5072" s="35"/>
      <c r="D5072" s="35"/>
      <c r="E5072" s="35"/>
      <c r="F5072" s="35"/>
      <c r="G5072" s="35"/>
      <c r="H5072" s="35"/>
      <c r="I5072" s="35"/>
      <c r="J5072" s="16" t="s">
        <v>130</v>
      </c>
      <c r="N5072" s="136" t="s">
        <v>234</v>
      </c>
      <c r="O5072" s="137">
        <v>418</v>
      </c>
    </row>
    <row r="5073" spans="1:15" ht="15" customHeight="1">
      <c r="A5073" s="15" t="str">
        <f>IFERROR((VLOOKUP(J5073,N:O,2,0)),0)</f>
        <v>N</v>
      </c>
      <c r="B5073" s="38" t="s">
        <v>9412</v>
      </c>
      <c r="C5073" s="35"/>
      <c r="D5073" s="38" t="s">
        <v>9413</v>
      </c>
      <c r="E5073" s="38"/>
      <c r="F5073" s="35"/>
      <c r="G5073" s="35"/>
      <c r="H5073" s="35"/>
      <c r="I5073" s="50">
        <f>+I5074</f>
        <v>1605.57</v>
      </c>
      <c r="J5073" s="16" t="s">
        <v>130</v>
      </c>
      <c r="N5073" s="136" t="s">
        <v>235</v>
      </c>
      <c r="O5073" s="137">
        <v>419</v>
      </c>
    </row>
    <row r="5074" spans="1:15" ht="15" customHeight="1">
      <c r="A5074" s="15">
        <v>534</v>
      </c>
      <c r="B5074" s="35"/>
      <c r="C5074" s="38" t="s">
        <v>9397</v>
      </c>
      <c r="D5074" s="38" t="s">
        <v>9414</v>
      </c>
      <c r="E5074" s="38"/>
      <c r="F5074" s="38" t="s">
        <v>9415</v>
      </c>
      <c r="G5074" s="38"/>
      <c r="H5074" s="38"/>
      <c r="I5074" s="44">
        <v>1605.57</v>
      </c>
      <c r="J5074" s="16" t="s">
        <v>130</v>
      </c>
      <c r="N5074" s="136" t="s">
        <v>236</v>
      </c>
      <c r="O5074" s="137">
        <v>420</v>
      </c>
    </row>
    <row r="5075" spans="1:15" ht="15" customHeight="1">
      <c r="A5075" s="15" t="str">
        <f t="shared" ref="A5075:A5080" si="102">IFERROR((VLOOKUP(J5075,N:O,2,0)),0)</f>
        <v>N</v>
      </c>
      <c r="B5075" s="35"/>
      <c r="C5075" s="35"/>
      <c r="D5075" s="35"/>
      <c r="E5075" s="35"/>
      <c r="F5075" s="35"/>
      <c r="G5075" s="35"/>
      <c r="H5075" s="35"/>
      <c r="I5075" s="35"/>
      <c r="J5075" s="16" t="s">
        <v>130</v>
      </c>
      <c r="N5075" s="136" t="s">
        <v>237</v>
      </c>
      <c r="O5075" s="137">
        <v>421</v>
      </c>
    </row>
    <row r="5076" spans="1:15" ht="15" customHeight="1">
      <c r="A5076" s="15" t="str">
        <f t="shared" si="102"/>
        <v>N</v>
      </c>
      <c r="B5076" s="35"/>
      <c r="C5076" s="45" t="s">
        <v>1350</v>
      </c>
      <c r="D5076" s="43" t="s">
        <v>9394</v>
      </c>
      <c r="E5076" s="43"/>
      <c r="F5076" s="35"/>
      <c r="G5076" s="35"/>
      <c r="H5076" s="35"/>
      <c r="I5076" s="46">
        <f>+I5063+I5073</f>
        <v>90977.53</v>
      </c>
      <c r="J5076" s="16" t="s">
        <v>130</v>
      </c>
      <c r="N5076" s="138" t="s">
        <v>585</v>
      </c>
      <c r="O5076" s="137">
        <v>422</v>
      </c>
    </row>
    <row r="5077" spans="1:15" ht="15" customHeight="1">
      <c r="A5077" s="15" t="str">
        <f t="shared" si="102"/>
        <v>N</v>
      </c>
      <c r="B5077" s="35"/>
      <c r="C5077" s="45" t="s">
        <v>1350</v>
      </c>
      <c r="D5077" s="43" t="s">
        <v>9392</v>
      </c>
      <c r="E5077" s="43"/>
      <c r="F5077" s="35"/>
      <c r="G5077" s="35"/>
      <c r="H5077" s="35"/>
      <c r="I5077" s="46">
        <f>+I5076</f>
        <v>90977.53</v>
      </c>
      <c r="J5077" s="16" t="s">
        <v>130</v>
      </c>
      <c r="N5077" s="136" t="s">
        <v>238</v>
      </c>
      <c r="O5077" s="137">
        <v>423</v>
      </c>
    </row>
    <row r="5078" spans="1:15" ht="15" customHeight="1">
      <c r="A5078" s="15" t="str">
        <f t="shared" si="102"/>
        <v>N</v>
      </c>
      <c r="B5078" s="35"/>
      <c r="C5078" s="45"/>
      <c r="D5078" s="43"/>
      <c r="E5078" s="43"/>
      <c r="F5078" s="35"/>
      <c r="G5078" s="35"/>
      <c r="H5078" s="35"/>
      <c r="I5078" s="46"/>
      <c r="J5078" s="16" t="s">
        <v>130</v>
      </c>
      <c r="N5078" s="136" t="s">
        <v>239</v>
      </c>
      <c r="O5078" s="137">
        <v>424</v>
      </c>
    </row>
    <row r="5079" spans="1:15" ht="15" customHeight="1">
      <c r="A5079" s="15" t="str">
        <f t="shared" si="102"/>
        <v>N</v>
      </c>
      <c r="B5079" s="35"/>
      <c r="C5079" s="38" t="s">
        <v>9416</v>
      </c>
      <c r="D5079" s="38" t="s">
        <v>9417</v>
      </c>
      <c r="E5079" s="38"/>
      <c r="F5079" s="35"/>
      <c r="G5079" s="35"/>
      <c r="H5079" s="35"/>
      <c r="I5079" s="35"/>
      <c r="J5079" s="16" t="s">
        <v>130</v>
      </c>
      <c r="N5079" s="138" t="s">
        <v>586</v>
      </c>
      <c r="O5079" s="139">
        <v>425</v>
      </c>
    </row>
    <row r="5080" spans="1:15" ht="15" customHeight="1">
      <c r="A5080" s="15" t="str">
        <f t="shared" si="102"/>
        <v>N</v>
      </c>
      <c r="B5080" s="38" t="s">
        <v>9418</v>
      </c>
      <c r="C5080" s="38" t="s">
        <v>9419</v>
      </c>
      <c r="D5080" s="35"/>
      <c r="E5080" s="35"/>
      <c r="F5080" s="35"/>
      <c r="G5080" s="35"/>
      <c r="H5080" s="35"/>
      <c r="I5080" s="35"/>
      <c r="J5080" s="16" t="s">
        <v>130</v>
      </c>
      <c r="N5080" s="136" t="s">
        <v>240</v>
      </c>
      <c r="O5080" s="137">
        <v>426</v>
      </c>
    </row>
    <row r="5081" spans="1:15" ht="15" customHeight="1">
      <c r="A5081" s="15">
        <v>549</v>
      </c>
      <c r="B5081" s="38" t="s">
        <v>9420</v>
      </c>
      <c r="C5081" s="35"/>
      <c r="D5081" s="38" t="s">
        <v>9421</v>
      </c>
      <c r="E5081" s="38"/>
      <c r="F5081" s="35"/>
      <c r="G5081" s="35"/>
      <c r="H5081" s="35"/>
      <c r="I5081" s="50">
        <f>SUM(I5082:I5087)</f>
        <v>1486.71</v>
      </c>
      <c r="J5081" s="16" t="s">
        <v>130</v>
      </c>
      <c r="N5081" s="136" t="s">
        <v>241</v>
      </c>
      <c r="O5081" s="137">
        <v>427</v>
      </c>
    </row>
    <row r="5082" spans="1:15" ht="15" customHeight="1">
      <c r="A5082" s="15" t="str">
        <f t="shared" ref="A5082:A5088" si="103">IFERROR((VLOOKUP(J5082,N:O,2,0)),0)</f>
        <v>N</v>
      </c>
      <c r="B5082" s="35"/>
      <c r="C5082" s="38" t="s">
        <v>9422</v>
      </c>
      <c r="D5082" s="38" t="s">
        <v>9423</v>
      </c>
      <c r="E5082" s="38"/>
      <c r="F5082" s="38" t="s">
        <v>9424</v>
      </c>
      <c r="G5082" s="38"/>
      <c r="H5082" s="38"/>
      <c r="I5082" s="44">
        <v>1036.0999999999999</v>
      </c>
      <c r="J5082" s="16" t="s">
        <v>130</v>
      </c>
      <c r="N5082" s="138" t="s">
        <v>587</v>
      </c>
      <c r="O5082" s="137">
        <v>428</v>
      </c>
    </row>
    <row r="5083" spans="1:15" ht="15" customHeight="1">
      <c r="A5083" s="15" t="str">
        <f t="shared" si="103"/>
        <v>N</v>
      </c>
      <c r="B5083" s="35"/>
      <c r="C5083" s="38" t="s">
        <v>9422</v>
      </c>
      <c r="D5083" s="38" t="s">
        <v>11490</v>
      </c>
      <c r="E5083" s="38"/>
      <c r="F5083" s="38" t="s">
        <v>11491</v>
      </c>
      <c r="G5083" s="38"/>
      <c r="H5083" s="38"/>
      <c r="I5083" s="44">
        <v>12.8</v>
      </c>
      <c r="J5083" s="16" t="s">
        <v>130</v>
      </c>
      <c r="N5083" s="136" t="s">
        <v>242</v>
      </c>
      <c r="O5083" s="137">
        <v>429</v>
      </c>
    </row>
    <row r="5084" spans="1:15" ht="15" customHeight="1">
      <c r="A5084" s="15" t="str">
        <f t="shared" si="103"/>
        <v>N</v>
      </c>
      <c r="B5084" s="35"/>
      <c r="C5084" s="38" t="s">
        <v>9422</v>
      </c>
      <c r="D5084" s="38" t="s">
        <v>11492</v>
      </c>
      <c r="E5084" s="38"/>
      <c r="F5084" s="38" t="s">
        <v>11493</v>
      </c>
      <c r="G5084" s="38"/>
      <c r="H5084" s="38"/>
      <c r="I5084" s="44">
        <v>4.7</v>
      </c>
      <c r="J5084" s="16" t="s">
        <v>130</v>
      </c>
      <c r="N5084" s="136" t="s">
        <v>243</v>
      </c>
      <c r="O5084" s="137">
        <v>430</v>
      </c>
    </row>
    <row r="5085" spans="1:15" ht="15" customHeight="1">
      <c r="A5085" s="15" t="str">
        <f t="shared" si="103"/>
        <v>N</v>
      </c>
      <c r="B5085" s="35"/>
      <c r="C5085" s="38" t="s">
        <v>9422</v>
      </c>
      <c r="D5085" s="38" t="s">
        <v>621</v>
      </c>
      <c r="E5085" s="38"/>
      <c r="F5085" s="38" t="s">
        <v>9425</v>
      </c>
      <c r="G5085" s="38"/>
      <c r="H5085" s="38"/>
      <c r="I5085" s="44">
        <v>0.18</v>
      </c>
      <c r="J5085" s="16" t="s">
        <v>130</v>
      </c>
      <c r="N5085" s="136" t="s">
        <v>242</v>
      </c>
      <c r="O5085" s="137">
        <v>429</v>
      </c>
    </row>
    <row r="5086" spans="1:15" ht="15" customHeight="1">
      <c r="A5086" s="15" t="str">
        <f t="shared" si="103"/>
        <v>N</v>
      </c>
      <c r="B5086" s="35"/>
      <c r="C5086" s="38" t="s">
        <v>9422</v>
      </c>
      <c r="D5086" s="38" t="s">
        <v>11494</v>
      </c>
      <c r="E5086" s="38"/>
      <c r="F5086" s="38" t="s">
        <v>11495</v>
      </c>
      <c r="G5086" s="38"/>
      <c r="H5086" s="38"/>
      <c r="I5086" s="44">
        <v>431.76</v>
      </c>
      <c r="J5086" s="16" t="s">
        <v>130</v>
      </c>
      <c r="N5086" s="136" t="s">
        <v>243</v>
      </c>
      <c r="O5086" s="137">
        <v>430</v>
      </c>
    </row>
    <row r="5087" spans="1:15" ht="15" customHeight="1">
      <c r="A5087" s="15" t="str">
        <f t="shared" si="103"/>
        <v>N</v>
      </c>
      <c r="B5087" s="35"/>
      <c r="C5087" s="38" t="s">
        <v>9422</v>
      </c>
      <c r="D5087" s="38" t="s">
        <v>666</v>
      </c>
      <c r="E5087" s="38"/>
      <c r="F5087" s="38" t="s">
        <v>11496</v>
      </c>
      <c r="G5087" s="38"/>
      <c r="H5087" s="38"/>
      <c r="I5087" s="44">
        <v>1.17</v>
      </c>
      <c r="J5087" s="16" t="s">
        <v>130</v>
      </c>
      <c r="N5087" s="138" t="s">
        <v>588</v>
      </c>
      <c r="O5087" s="137">
        <v>431</v>
      </c>
    </row>
    <row r="5088" spans="1:15" ht="15" customHeight="1">
      <c r="A5088" s="15" t="str">
        <f t="shared" si="103"/>
        <v>N</v>
      </c>
      <c r="B5088" s="35"/>
      <c r="C5088" s="35"/>
      <c r="D5088" s="35"/>
      <c r="E5088" s="35"/>
      <c r="F5088" s="35"/>
      <c r="G5088" s="35"/>
      <c r="H5088" s="35"/>
      <c r="I5088" s="35"/>
      <c r="J5088" s="16" t="s">
        <v>130</v>
      </c>
      <c r="N5088" s="136" t="s">
        <v>244</v>
      </c>
      <c r="O5088" s="137">
        <v>432</v>
      </c>
    </row>
    <row r="5089" spans="1:15" ht="15" customHeight="1">
      <c r="A5089" s="15">
        <v>549</v>
      </c>
      <c r="B5089" s="38" t="s">
        <v>9426</v>
      </c>
      <c r="C5089" s="35"/>
      <c r="D5089" s="38" t="s">
        <v>9427</v>
      </c>
      <c r="E5089" s="38"/>
      <c r="F5089" s="35"/>
      <c r="G5089" s="35"/>
      <c r="H5089" s="35"/>
      <c r="I5089" s="50">
        <f>SUM(I5090:I5091)</f>
        <v>1886.71</v>
      </c>
      <c r="J5089" s="16" t="s">
        <v>130</v>
      </c>
      <c r="N5089" s="136" t="s">
        <v>245</v>
      </c>
      <c r="O5089" s="137">
        <v>433</v>
      </c>
    </row>
    <row r="5090" spans="1:15" ht="15" customHeight="1">
      <c r="A5090" s="15" t="str">
        <f>IFERROR((VLOOKUP(J5090,N:O,2,0)),0)</f>
        <v>N</v>
      </c>
      <c r="B5090" s="35"/>
      <c r="C5090" s="38" t="s">
        <v>9428</v>
      </c>
      <c r="D5090" s="38" t="s">
        <v>11497</v>
      </c>
      <c r="E5090" s="38"/>
      <c r="F5090" s="38" t="s">
        <v>11498</v>
      </c>
      <c r="G5090" s="38"/>
      <c r="H5090" s="38"/>
      <c r="I5090" s="44">
        <v>624.17999999999995</v>
      </c>
      <c r="J5090" s="16" t="s">
        <v>130</v>
      </c>
      <c r="N5090" s="136" t="s">
        <v>246</v>
      </c>
      <c r="O5090" s="137">
        <v>434</v>
      </c>
    </row>
    <row r="5091" spans="1:15" ht="15" customHeight="1">
      <c r="A5091" s="15" t="str">
        <f>IFERROR((VLOOKUP(J5091,N:O,2,0)),0)</f>
        <v>N</v>
      </c>
      <c r="B5091" s="35"/>
      <c r="C5091" s="38" t="s">
        <v>9428</v>
      </c>
      <c r="D5091" s="38" t="s">
        <v>9429</v>
      </c>
      <c r="E5091" s="38"/>
      <c r="F5091" s="38" t="s">
        <v>9430</v>
      </c>
      <c r="G5091" s="38"/>
      <c r="H5091" s="38"/>
      <c r="I5091" s="44">
        <v>1262.53</v>
      </c>
      <c r="J5091" s="16" t="s">
        <v>130</v>
      </c>
      <c r="N5091" s="136" t="s">
        <v>246</v>
      </c>
      <c r="O5091" s="137">
        <v>434</v>
      </c>
    </row>
    <row r="5092" spans="1:15" ht="15" customHeight="1">
      <c r="A5092" s="15" t="str">
        <f>IFERROR((VLOOKUP(J5092,N:O,2,0)),0)</f>
        <v>N</v>
      </c>
      <c r="B5092" s="35"/>
      <c r="C5092" s="35"/>
      <c r="D5092" s="35"/>
      <c r="E5092" s="35"/>
      <c r="F5092" s="35"/>
      <c r="G5092" s="35"/>
      <c r="H5092" s="35"/>
      <c r="I5092" s="35"/>
      <c r="J5092" s="16" t="s">
        <v>130</v>
      </c>
      <c r="N5092" s="136" t="s">
        <v>247</v>
      </c>
      <c r="O5092" s="137">
        <v>435</v>
      </c>
    </row>
    <row r="5093" spans="1:15" ht="15" customHeight="1">
      <c r="A5093" s="15">
        <v>549</v>
      </c>
      <c r="B5093" s="38" t="s">
        <v>9431</v>
      </c>
      <c r="C5093" s="35"/>
      <c r="D5093" s="38" t="s">
        <v>9432</v>
      </c>
      <c r="E5093" s="38"/>
      <c r="F5093" s="35"/>
      <c r="G5093" s="35"/>
      <c r="H5093" s="35"/>
      <c r="I5093" s="50">
        <f>SUM(I5094:I5095)</f>
        <v>12233.73</v>
      </c>
      <c r="J5093" s="16" t="s">
        <v>130</v>
      </c>
      <c r="N5093" s="136" t="s">
        <v>248</v>
      </c>
      <c r="O5093" s="137">
        <v>436</v>
      </c>
    </row>
    <row r="5094" spans="1:15" ht="15" customHeight="1">
      <c r="A5094" s="15" t="str">
        <f>IFERROR((VLOOKUP(J5094,N:O,2,0)),0)</f>
        <v>N</v>
      </c>
      <c r="B5094" s="35"/>
      <c r="C5094" s="38" t="s">
        <v>9433</v>
      </c>
      <c r="D5094" s="38" t="s">
        <v>9434</v>
      </c>
      <c r="E5094" s="38"/>
      <c r="F5094" s="38" t="s">
        <v>9435</v>
      </c>
      <c r="G5094" s="38"/>
      <c r="H5094" s="38"/>
      <c r="I5094" s="44">
        <v>4513.7</v>
      </c>
      <c r="J5094" s="16" t="s">
        <v>130</v>
      </c>
      <c r="N5094" s="136" t="s">
        <v>249</v>
      </c>
      <c r="O5094" s="137">
        <v>437</v>
      </c>
    </row>
    <row r="5095" spans="1:15" ht="15" customHeight="1">
      <c r="A5095" s="15" t="str">
        <f>IFERROR((VLOOKUP(J5095,N:O,2,0)),0)</f>
        <v>N</v>
      </c>
      <c r="B5095" s="35"/>
      <c r="C5095" s="38" t="s">
        <v>9433</v>
      </c>
      <c r="D5095" s="38" t="s">
        <v>9436</v>
      </c>
      <c r="E5095" s="38"/>
      <c r="F5095" s="38" t="s">
        <v>9437</v>
      </c>
      <c r="G5095" s="38"/>
      <c r="H5095" s="38"/>
      <c r="I5095" s="44">
        <v>7720.03</v>
      </c>
      <c r="J5095" s="16" t="s">
        <v>130</v>
      </c>
      <c r="N5095" s="136" t="s">
        <v>250</v>
      </c>
      <c r="O5095" s="137">
        <v>438</v>
      </c>
    </row>
    <row r="5096" spans="1:15" ht="15" customHeight="1">
      <c r="A5096" s="15" t="str">
        <f>IFERROR((VLOOKUP(J5096,N:O,2,0)),0)</f>
        <v>N</v>
      </c>
      <c r="B5096" s="35"/>
      <c r="C5096" s="35"/>
      <c r="D5096" s="35"/>
      <c r="E5096" s="35"/>
      <c r="F5096" s="35"/>
      <c r="G5096" s="35"/>
      <c r="H5096" s="35"/>
      <c r="I5096" s="35"/>
      <c r="J5096" s="16" t="s">
        <v>130</v>
      </c>
      <c r="N5096" s="136" t="s">
        <v>251</v>
      </c>
      <c r="O5096" s="137">
        <v>439</v>
      </c>
    </row>
    <row r="5097" spans="1:15" ht="15" customHeight="1">
      <c r="A5097" s="15">
        <v>532</v>
      </c>
      <c r="B5097" s="38" t="s">
        <v>9749</v>
      </c>
      <c r="C5097" s="35"/>
      <c r="D5097" s="38" t="s">
        <v>9750</v>
      </c>
      <c r="E5097" s="38"/>
      <c r="F5097" s="35"/>
      <c r="G5097" s="35"/>
      <c r="H5097" s="35"/>
      <c r="I5097" s="50">
        <v>40818.32</v>
      </c>
      <c r="J5097" s="16" t="s">
        <v>130</v>
      </c>
      <c r="N5097" s="136" t="s">
        <v>248</v>
      </c>
      <c r="O5097" s="137">
        <v>436</v>
      </c>
    </row>
    <row r="5098" spans="1:15" ht="15" customHeight="1">
      <c r="A5098" s="15" t="str">
        <f t="shared" ref="A5098:A5103" si="104">IFERROR((VLOOKUP(J5098,N:O,2,0)),0)</f>
        <v>N</v>
      </c>
      <c r="B5098" s="35"/>
      <c r="C5098" s="35"/>
      <c r="D5098" s="35"/>
      <c r="E5098" s="35"/>
      <c r="F5098" s="35"/>
      <c r="G5098" s="35"/>
      <c r="H5098" s="35"/>
      <c r="I5098" s="35"/>
      <c r="J5098" s="16" t="s">
        <v>130</v>
      </c>
      <c r="N5098" s="136" t="s">
        <v>251</v>
      </c>
      <c r="O5098" s="137">
        <v>439</v>
      </c>
    </row>
    <row r="5099" spans="1:15" ht="15" customHeight="1">
      <c r="A5099" s="15" t="str">
        <f t="shared" si="104"/>
        <v>N</v>
      </c>
      <c r="B5099" s="35"/>
      <c r="C5099" s="45" t="s">
        <v>1350</v>
      </c>
      <c r="D5099" s="43" t="s">
        <v>9419</v>
      </c>
      <c r="E5099" s="43"/>
      <c r="F5099" s="35"/>
      <c r="G5099" s="35"/>
      <c r="H5099" s="35"/>
      <c r="I5099" s="46">
        <f>+I5081+I5089+I5093+I5097</f>
        <v>56425.47</v>
      </c>
      <c r="J5099" s="16" t="s">
        <v>130</v>
      </c>
      <c r="N5099" s="136" t="s">
        <v>252</v>
      </c>
      <c r="O5099" s="137">
        <v>440</v>
      </c>
    </row>
    <row r="5100" spans="1:15" ht="15" customHeight="1">
      <c r="A5100" s="15" t="str">
        <f t="shared" si="104"/>
        <v>N</v>
      </c>
      <c r="B5100" s="35"/>
      <c r="C5100" s="45" t="s">
        <v>1350</v>
      </c>
      <c r="D5100" s="43" t="s">
        <v>9417</v>
      </c>
      <c r="E5100" s="43"/>
      <c r="F5100" s="35"/>
      <c r="G5100" s="35"/>
      <c r="H5100" s="35"/>
      <c r="I5100" s="46">
        <f>+I5099</f>
        <v>56425.47</v>
      </c>
      <c r="J5100" s="16" t="s">
        <v>130</v>
      </c>
      <c r="N5100" s="136" t="s">
        <v>253</v>
      </c>
      <c r="O5100" s="137">
        <v>441</v>
      </c>
    </row>
    <row r="5101" spans="1:15" ht="15" customHeight="1">
      <c r="A5101" s="15" t="str">
        <f t="shared" si="104"/>
        <v>N</v>
      </c>
      <c r="B5101" s="35"/>
      <c r="C5101" s="45"/>
      <c r="D5101" s="43"/>
      <c r="E5101" s="43"/>
      <c r="F5101" s="35"/>
      <c r="G5101" s="35"/>
      <c r="H5101" s="35"/>
      <c r="I5101" s="46"/>
      <c r="J5101" s="16" t="s">
        <v>130</v>
      </c>
      <c r="N5101" s="136" t="s">
        <v>254</v>
      </c>
      <c r="O5101" s="137">
        <v>442</v>
      </c>
    </row>
    <row r="5102" spans="1:15" ht="15" customHeight="1">
      <c r="A5102" s="15" t="str">
        <f t="shared" si="104"/>
        <v>N</v>
      </c>
      <c r="B5102" s="35"/>
      <c r="C5102" s="38" t="s">
        <v>9438</v>
      </c>
      <c r="D5102" s="38" t="s">
        <v>9439</v>
      </c>
      <c r="E5102" s="38"/>
      <c r="F5102" s="35"/>
      <c r="G5102" s="35"/>
      <c r="H5102" s="35"/>
      <c r="I5102" s="35"/>
      <c r="J5102" s="16" t="s">
        <v>130</v>
      </c>
      <c r="N5102" s="136" t="s">
        <v>255</v>
      </c>
      <c r="O5102" s="137">
        <v>443</v>
      </c>
    </row>
    <row r="5103" spans="1:15" ht="15" customHeight="1">
      <c r="A5103" s="15" t="str">
        <f t="shared" si="104"/>
        <v>N</v>
      </c>
      <c r="B5103" s="38" t="s">
        <v>9440</v>
      </c>
      <c r="C5103" s="38" t="s">
        <v>9441</v>
      </c>
      <c r="D5103" s="35"/>
      <c r="E5103" s="35"/>
      <c r="F5103" s="35"/>
      <c r="G5103" s="35"/>
      <c r="H5103" s="35"/>
      <c r="I5103" s="35"/>
      <c r="J5103" s="16" t="s">
        <v>130</v>
      </c>
      <c r="N5103" s="136" t="s">
        <v>211</v>
      </c>
      <c r="O5103" s="137">
        <v>444</v>
      </c>
    </row>
    <row r="5104" spans="1:15" ht="15" customHeight="1">
      <c r="A5104" s="15">
        <v>549</v>
      </c>
      <c r="B5104" s="38" t="s">
        <v>9442</v>
      </c>
      <c r="C5104" s="35"/>
      <c r="D5104" s="38" t="s">
        <v>9443</v>
      </c>
      <c r="E5104" s="38"/>
      <c r="F5104" s="35"/>
      <c r="G5104" s="35"/>
      <c r="H5104" s="35"/>
      <c r="I5104" s="50">
        <f>SUM(I5105:I5109)</f>
        <v>2235.0500000000002</v>
      </c>
      <c r="J5104" s="16" t="s">
        <v>130</v>
      </c>
      <c r="N5104" s="136" t="s">
        <v>256</v>
      </c>
      <c r="O5104" s="137">
        <v>445</v>
      </c>
    </row>
    <row r="5105" spans="1:15" ht="15" customHeight="1">
      <c r="A5105" s="15" t="str">
        <f t="shared" ref="A5105:A5114" si="105">IFERROR((VLOOKUP(J5105,N:O,2,0)),0)</f>
        <v>N</v>
      </c>
      <c r="B5105" s="35"/>
      <c r="C5105" s="38" t="s">
        <v>1358</v>
      </c>
      <c r="D5105" s="38" t="s">
        <v>1359</v>
      </c>
      <c r="E5105" s="38"/>
      <c r="F5105" s="38" t="s">
        <v>1360</v>
      </c>
      <c r="G5105" s="38"/>
      <c r="H5105" s="38"/>
      <c r="I5105" s="44">
        <v>554.47</v>
      </c>
      <c r="J5105" s="16" t="s">
        <v>130</v>
      </c>
      <c r="N5105" s="136" t="s">
        <v>257</v>
      </c>
      <c r="O5105" s="137">
        <v>511</v>
      </c>
    </row>
    <row r="5106" spans="1:15" ht="15" customHeight="1">
      <c r="A5106" s="15" t="str">
        <f t="shared" si="105"/>
        <v>N</v>
      </c>
      <c r="B5106" s="35"/>
      <c r="C5106" s="38" t="s">
        <v>1358</v>
      </c>
      <c r="D5106" s="38" t="s">
        <v>1361</v>
      </c>
      <c r="E5106" s="38"/>
      <c r="F5106" s="38" t="s">
        <v>1362</v>
      </c>
      <c r="G5106" s="38"/>
      <c r="H5106" s="38"/>
      <c r="I5106" s="44">
        <v>348.55</v>
      </c>
      <c r="J5106" s="16" t="s">
        <v>130</v>
      </c>
      <c r="N5106" s="136" t="s">
        <v>258</v>
      </c>
      <c r="O5106" s="137">
        <v>512</v>
      </c>
    </row>
    <row r="5107" spans="1:15" ht="15" customHeight="1">
      <c r="A5107" s="15" t="str">
        <f t="shared" si="105"/>
        <v>N</v>
      </c>
      <c r="B5107" s="35"/>
      <c r="C5107" s="38" t="s">
        <v>1358</v>
      </c>
      <c r="D5107" s="38" t="s">
        <v>1363</v>
      </c>
      <c r="E5107" s="38"/>
      <c r="F5107" s="38" t="s">
        <v>1364</v>
      </c>
      <c r="G5107" s="38"/>
      <c r="H5107" s="38"/>
      <c r="I5107" s="44">
        <v>825.71</v>
      </c>
      <c r="J5107" s="16" t="s">
        <v>130</v>
      </c>
      <c r="N5107" s="136" t="s">
        <v>259</v>
      </c>
      <c r="O5107" s="137">
        <v>513</v>
      </c>
    </row>
    <row r="5108" spans="1:15" ht="15" customHeight="1">
      <c r="A5108" s="15" t="str">
        <f t="shared" si="105"/>
        <v>N</v>
      </c>
      <c r="B5108" s="35"/>
      <c r="C5108" s="38" t="s">
        <v>1358</v>
      </c>
      <c r="D5108" s="38" t="s">
        <v>1365</v>
      </c>
      <c r="E5108" s="38"/>
      <c r="F5108" s="38" t="s">
        <v>1366</v>
      </c>
      <c r="G5108" s="38"/>
      <c r="H5108" s="38"/>
      <c r="I5108" s="44">
        <v>56.15</v>
      </c>
      <c r="J5108" s="16" t="s">
        <v>130</v>
      </c>
      <c r="N5108" s="136" t="s">
        <v>259</v>
      </c>
      <c r="O5108" s="137">
        <v>513</v>
      </c>
    </row>
    <row r="5109" spans="1:15" ht="15" customHeight="1">
      <c r="A5109" s="15" t="str">
        <f t="shared" si="105"/>
        <v>N</v>
      </c>
      <c r="B5109" s="35"/>
      <c r="C5109" s="38" t="s">
        <v>1358</v>
      </c>
      <c r="D5109" s="38" t="s">
        <v>1367</v>
      </c>
      <c r="E5109" s="38"/>
      <c r="F5109" s="38" t="s">
        <v>1368</v>
      </c>
      <c r="G5109" s="38"/>
      <c r="H5109" s="38"/>
      <c r="I5109" s="44">
        <v>450.17</v>
      </c>
      <c r="J5109" s="16" t="s">
        <v>130</v>
      </c>
      <c r="N5109" s="136" t="s">
        <v>260</v>
      </c>
      <c r="O5109" s="137">
        <v>514</v>
      </c>
    </row>
    <row r="5110" spans="1:15" ht="15" customHeight="1">
      <c r="A5110" s="15" t="str">
        <f t="shared" si="105"/>
        <v>N</v>
      </c>
      <c r="B5110" s="35"/>
      <c r="C5110" s="35"/>
      <c r="D5110" s="35"/>
      <c r="E5110" s="35"/>
      <c r="F5110" s="35"/>
      <c r="G5110" s="35"/>
      <c r="H5110" s="35"/>
      <c r="I5110" s="35"/>
      <c r="J5110" s="16" t="s">
        <v>130</v>
      </c>
      <c r="N5110" s="136" t="s">
        <v>261</v>
      </c>
      <c r="O5110" s="137">
        <v>515</v>
      </c>
    </row>
    <row r="5111" spans="1:15" ht="15" customHeight="1">
      <c r="A5111" s="15" t="str">
        <f t="shared" si="105"/>
        <v>N</v>
      </c>
      <c r="B5111" s="35"/>
      <c r="C5111" s="45" t="s">
        <v>1350</v>
      </c>
      <c r="D5111" s="43" t="s">
        <v>9441</v>
      </c>
      <c r="E5111" s="43"/>
      <c r="F5111" s="35"/>
      <c r="G5111" s="35"/>
      <c r="H5111" s="35"/>
      <c r="I5111" s="46">
        <f>+I5104</f>
        <v>2235.0500000000002</v>
      </c>
      <c r="J5111" s="16" t="s">
        <v>130</v>
      </c>
      <c r="N5111" s="136" t="s">
        <v>262</v>
      </c>
      <c r="O5111" s="137">
        <v>516</v>
      </c>
    </row>
    <row r="5112" spans="1:15" ht="15" customHeight="1">
      <c r="A5112" s="15" t="str">
        <f t="shared" si="105"/>
        <v>N</v>
      </c>
      <c r="B5112" s="35"/>
      <c r="C5112" s="45"/>
      <c r="D5112" s="43"/>
      <c r="E5112" s="43"/>
      <c r="F5112" s="35"/>
      <c r="G5112" s="35"/>
      <c r="H5112" s="35"/>
      <c r="I5112" s="46"/>
      <c r="J5112" s="16" t="s">
        <v>130</v>
      </c>
      <c r="N5112" s="136" t="s">
        <v>263</v>
      </c>
      <c r="O5112" s="137">
        <v>517</v>
      </c>
    </row>
    <row r="5113" spans="1:15" ht="15" customHeight="1">
      <c r="A5113" s="15" t="str">
        <f t="shared" si="105"/>
        <v>N</v>
      </c>
      <c r="B5113" s="38" t="s">
        <v>9444</v>
      </c>
      <c r="C5113" s="38" t="s">
        <v>9445</v>
      </c>
      <c r="D5113" s="35"/>
      <c r="E5113" s="35"/>
      <c r="F5113" s="35"/>
      <c r="G5113" s="35"/>
      <c r="H5113" s="35"/>
      <c r="I5113" s="35"/>
      <c r="J5113" s="16" t="s">
        <v>130</v>
      </c>
      <c r="N5113" s="136" t="s">
        <v>264</v>
      </c>
      <c r="O5113" s="137">
        <v>518</v>
      </c>
    </row>
    <row r="5114" spans="1:15" ht="15" customHeight="1">
      <c r="A5114" s="15" t="str">
        <f t="shared" si="105"/>
        <v>N</v>
      </c>
      <c r="B5114" s="38" t="s">
        <v>9446</v>
      </c>
      <c r="C5114" s="35"/>
      <c r="D5114" s="38" t="s">
        <v>9285</v>
      </c>
      <c r="E5114" s="38"/>
      <c r="F5114" s="35"/>
      <c r="G5114" s="35"/>
      <c r="H5114" s="35"/>
      <c r="I5114" s="50">
        <f>SUM(I5115:I5117)</f>
        <v>662129.43999999994</v>
      </c>
      <c r="J5114" s="16" t="s">
        <v>130</v>
      </c>
      <c r="N5114" s="136" t="s">
        <v>265</v>
      </c>
      <c r="O5114" s="137">
        <v>519</v>
      </c>
    </row>
    <row r="5115" spans="1:15" ht="15" customHeight="1">
      <c r="A5115" s="15">
        <v>553</v>
      </c>
      <c r="B5115" s="35"/>
      <c r="C5115" s="38" t="s">
        <v>9447</v>
      </c>
      <c r="D5115" s="38" t="s">
        <v>2125</v>
      </c>
      <c r="E5115" s="38"/>
      <c r="F5115" s="38" t="s">
        <v>2126</v>
      </c>
      <c r="G5115" s="38"/>
      <c r="H5115" s="38"/>
      <c r="I5115" s="44">
        <v>658889.4</v>
      </c>
      <c r="J5115" s="16" t="s">
        <v>130</v>
      </c>
      <c r="N5115" s="136" t="s">
        <v>266</v>
      </c>
      <c r="O5115" s="137">
        <v>520</v>
      </c>
    </row>
    <row r="5116" spans="1:15" ht="15" customHeight="1">
      <c r="A5116" s="15">
        <v>549</v>
      </c>
      <c r="B5116" s="35"/>
      <c r="C5116" s="38" t="s">
        <v>9447</v>
      </c>
      <c r="D5116" s="38" t="s">
        <v>1374</v>
      </c>
      <c r="E5116" s="38"/>
      <c r="F5116" s="38" t="s">
        <v>1375</v>
      </c>
      <c r="G5116" s="38"/>
      <c r="H5116" s="38"/>
      <c r="I5116" s="44">
        <v>3232.47</v>
      </c>
      <c r="J5116" s="16" t="s">
        <v>130</v>
      </c>
      <c r="N5116" s="136" t="s">
        <v>267</v>
      </c>
      <c r="O5116" s="137">
        <v>521</v>
      </c>
    </row>
    <row r="5117" spans="1:15" ht="15" customHeight="1">
      <c r="A5117" s="15">
        <v>549</v>
      </c>
      <c r="B5117" s="35"/>
      <c r="C5117" s="38" t="s">
        <v>9376</v>
      </c>
      <c r="D5117" s="38" t="s">
        <v>9284</v>
      </c>
      <c r="E5117" s="38"/>
      <c r="F5117" s="38" t="s">
        <v>9285</v>
      </c>
      <c r="G5117" s="38"/>
      <c r="H5117" s="38"/>
      <c r="I5117" s="44">
        <v>7.57</v>
      </c>
      <c r="J5117" s="16" t="s">
        <v>130</v>
      </c>
      <c r="N5117" s="136" t="s">
        <v>267</v>
      </c>
      <c r="O5117" s="137">
        <v>521</v>
      </c>
    </row>
    <row r="5118" spans="1:15" ht="15" customHeight="1">
      <c r="A5118" s="15" t="str">
        <f t="shared" ref="A5118:A5125" si="106">IFERROR((VLOOKUP(J5118,N:O,2,0)),0)</f>
        <v>N</v>
      </c>
      <c r="B5118" s="35"/>
      <c r="C5118" s="35"/>
      <c r="D5118" s="35"/>
      <c r="E5118" s="35"/>
      <c r="F5118" s="35"/>
      <c r="G5118" s="35"/>
      <c r="H5118" s="35"/>
      <c r="I5118" s="35"/>
      <c r="J5118" s="16" t="s">
        <v>130</v>
      </c>
      <c r="N5118" s="136" t="s">
        <v>268</v>
      </c>
      <c r="O5118" s="137">
        <v>522</v>
      </c>
    </row>
    <row r="5119" spans="1:15" ht="15" customHeight="1">
      <c r="A5119" s="15" t="str">
        <f t="shared" si="106"/>
        <v>N</v>
      </c>
      <c r="B5119" s="35"/>
      <c r="C5119" s="45" t="s">
        <v>1350</v>
      </c>
      <c r="D5119" s="43" t="s">
        <v>9445</v>
      </c>
      <c r="E5119" s="43"/>
      <c r="F5119" s="35"/>
      <c r="G5119" s="35"/>
      <c r="H5119" s="35"/>
      <c r="I5119" s="46">
        <f>+I5114</f>
        <v>662129.43999999994</v>
      </c>
      <c r="J5119" s="16" t="s">
        <v>130</v>
      </c>
      <c r="N5119" s="136" t="s">
        <v>269</v>
      </c>
      <c r="O5119" s="137">
        <v>523</v>
      </c>
    </row>
    <row r="5120" spans="1:15" ht="15" customHeight="1">
      <c r="A5120" s="15" t="str">
        <f t="shared" si="106"/>
        <v>N</v>
      </c>
      <c r="B5120" s="35"/>
      <c r="C5120" s="45" t="s">
        <v>1350</v>
      </c>
      <c r="D5120" s="43" t="s">
        <v>9439</v>
      </c>
      <c r="E5120" s="43"/>
      <c r="F5120" s="35"/>
      <c r="G5120" s="35"/>
      <c r="H5120" s="35"/>
      <c r="I5120" s="46">
        <f>+I5111+I5119</f>
        <v>664364.49</v>
      </c>
      <c r="J5120" s="16" t="s">
        <v>130</v>
      </c>
      <c r="N5120" s="136" t="s">
        <v>270</v>
      </c>
      <c r="O5120" s="137">
        <v>524</v>
      </c>
    </row>
    <row r="5121" spans="1:15" ht="15" customHeight="1">
      <c r="A5121" s="15" t="str">
        <f t="shared" si="106"/>
        <v>N</v>
      </c>
      <c r="B5121" s="35"/>
      <c r="C5121" s="45" t="s">
        <v>1350</v>
      </c>
      <c r="D5121" s="43" t="s">
        <v>9369</v>
      </c>
      <c r="E5121" s="43"/>
      <c r="F5121" s="35"/>
      <c r="G5121" s="35"/>
      <c r="H5121" s="35"/>
      <c r="I5121" s="46">
        <f>+I5059+I5077+I5100+I5120</f>
        <v>849813.99</v>
      </c>
      <c r="J5121" s="16" t="s">
        <v>130</v>
      </c>
      <c r="N5121" s="136" t="s">
        <v>271</v>
      </c>
      <c r="O5121" s="137">
        <v>525</v>
      </c>
    </row>
    <row r="5122" spans="1:15" ht="15" customHeight="1">
      <c r="A5122" s="15" t="str">
        <f t="shared" si="106"/>
        <v>N</v>
      </c>
      <c r="B5122" s="35"/>
      <c r="C5122" s="35"/>
      <c r="D5122" s="35"/>
      <c r="E5122" s="35"/>
      <c r="F5122" s="35"/>
      <c r="G5122" s="35"/>
      <c r="H5122" s="35"/>
      <c r="I5122" s="35"/>
      <c r="J5122" s="16" t="s">
        <v>130</v>
      </c>
      <c r="N5122" s="136" t="s">
        <v>268</v>
      </c>
      <c r="O5122" s="137">
        <v>522</v>
      </c>
    </row>
    <row r="5123" spans="1:15" ht="15" customHeight="1">
      <c r="A5123" s="15" t="str">
        <f t="shared" si="106"/>
        <v>N</v>
      </c>
      <c r="B5123" s="35"/>
      <c r="C5123" s="43" t="s">
        <v>9448</v>
      </c>
      <c r="D5123" s="43" t="s">
        <v>13</v>
      </c>
      <c r="E5123" s="43"/>
      <c r="F5123" s="35"/>
      <c r="G5123" s="35"/>
      <c r="H5123" s="35"/>
      <c r="I5123" s="35"/>
      <c r="J5123" s="16" t="s">
        <v>130</v>
      </c>
      <c r="N5123" s="136" t="s">
        <v>272</v>
      </c>
      <c r="O5123" s="137">
        <v>526</v>
      </c>
    </row>
    <row r="5124" spans="1:15" ht="15" customHeight="1">
      <c r="A5124" s="15" t="str">
        <f t="shared" si="106"/>
        <v>N</v>
      </c>
      <c r="B5124" s="35"/>
      <c r="C5124" s="38" t="s">
        <v>9449</v>
      </c>
      <c r="D5124" s="38" t="s">
        <v>9450</v>
      </c>
      <c r="E5124" s="38"/>
      <c r="F5124" s="35"/>
      <c r="G5124" s="35"/>
      <c r="H5124" s="35"/>
      <c r="I5124" s="35"/>
      <c r="J5124" s="16" t="s">
        <v>130</v>
      </c>
      <c r="N5124" s="136" t="s">
        <v>273</v>
      </c>
      <c r="O5124" s="137">
        <v>527</v>
      </c>
    </row>
    <row r="5125" spans="1:15" ht="15" customHeight="1">
      <c r="A5125" s="15" t="str">
        <f t="shared" si="106"/>
        <v>N</v>
      </c>
      <c r="B5125" s="38" t="s">
        <v>9451</v>
      </c>
      <c r="C5125" s="38" t="s">
        <v>9452</v>
      </c>
      <c r="D5125" s="35"/>
      <c r="E5125" s="35"/>
      <c r="F5125" s="35"/>
      <c r="G5125" s="35"/>
      <c r="H5125" s="35"/>
      <c r="I5125" s="35"/>
      <c r="J5125" s="16" t="s">
        <v>130</v>
      </c>
      <c r="N5125" s="136" t="s">
        <v>274</v>
      </c>
      <c r="O5125" s="137">
        <v>528</v>
      </c>
    </row>
    <row r="5126" spans="1:15" ht="15" customHeight="1">
      <c r="A5126" s="15">
        <v>601</v>
      </c>
      <c r="B5126" s="38" t="s">
        <v>9453</v>
      </c>
      <c r="C5126" s="35"/>
      <c r="D5126" s="38" t="s">
        <v>9454</v>
      </c>
      <c r="E5126" s="38"/>
      <c r="F5126" s="35"/>
      <c r="G5126" s="35"/>
      <c r="H5126" s="35"/>
      <c r="I5126" s="44">
        <v>3661400</v>
      </c>
      <c r="J5126" s="16" t="s">
        <v>130</v>
      </c>
      <c r="N5126" s="136" t="s">
        <v>275</v>
      </c>
      <c r="O5126" s="137">
        <v>529</v>
      </c>
    </row>
    <row r="5127" spans="1:15" ht="15" customHeight="1">
      <c r="A5127" s="15" t="str">
        <f>IFERROR((VLOOKUP(J5127,N:O,2,0)),0)</f>
        <v>N</v>
      </c>
      <c r="B5127" s="35"/>
      <c r="C5127" s="35"/>
      <c r="D5127" s="35"/>
      <c r="E5127" s="35"/>
      <c r="F5127" s="35"/>
      <c r="G5127" s="35"/>
      <c r="H5127" s="35"/>
      <c r="I5127" s="35"/>
      <c r="J5127" s="16" t="s">
        <v>130</v>
      </c>
      <c r="N5127" s="136" t="s">
        <v>276</v>
      </c>
      <c r="O5127" s="137">
        <v>530</v>
      </c>
    </row>
    <row r="5128" spans="1:15" ht="15" customHeight="1">
      <c r="A5128" s="15">
        <v>603</v>
      </c>
      <c r="B5128" s="38" t="s">
        <v>9455</v>
      </c>
      <c r="C5128" s="35"/>
      <c r="D5128" s="38" t="s">
        <v>9456</v>
      </c>
      <c r="E5128" s="38"/>
      <c r="F5128" s="35"/>
      <c r="G5128" s="35"/>
      <c r="H5128" s="35"/>
      <c r="I5128" s="44">
        <v>406799.86</v>
      </c>
      <c r="J5128" s="16" t="s">
        <v>130</v>
      </c>
      <c r="N5128" s="138" t="s">
        <v>589</v>
      </c>
      <c r="O5128" s="139">
        <v>531</v>
      </c>
    </row>
    <row r="5129" spans="1:15" ht="15" customHeight="1">
      <c r="A5129" s="15" t="str">
        <f t="shared" ref="A5129:A5134" si="107">IFERROR((VLOOKUP(J5129,N:O,2,0)),0)</f>
        <v>N</v>
      </c>
      <c r="B5129" s="35"/>
      <c r="C5129" s="35"/>
      <c r="D5129" s="35"/>
      <c r="E5129" s="35"/>
      <c r="F5129" s="35"/>
      <c r="G5129" s="35"/>
      <c r="H5129" s="35"/>
      <c r="I5129" s="35"/>
      <c r="J5129" s="16" t="s">
        <v>130</v>
      </c>
      <c r="N5129" s="140" t="s">
        <v>277</v>
      </c>
      <c r="O5129" s="137">
        <v>532</v>
      </c>
    </row>
    <row r="5130" spans="1:15" ht="15.6" customHeight="1">
      <c r="A5130" s="15" t="str">
        <f t="shared" si="107"/>
        <v>N</v>
      </c>
      <c r="B5130" s="35"/>
      <c r="C5130" s="45" t="s">
        <v>1350</v>
      </c>
      <c r="D5130" s="43" t="s">
        <v>9452</v>
      </c>
      <c r="E5130" s="43"/>
      <c r="F5130" s="35"/>
      <c r="G5130" s="35"/>
      <c r="H5130" s="35"/>
      <c r="I5130" s="46">
        <f>SUM(I5126:I5128)</f>
        <v>4068199.86</v>
      </c>
      <c r="J5130" s="16" t="s">
        <v>130</v>
      </c>
      <c r="N5130" s="136" t="s">
        <v>278</v>
      </c>
      <c r="O5130" s="137">
        <v>533</v>
      </c>
    </row>
    <row r="5131" spans="1:15" ht="15" customHeight="1">
      <c r="A5131" s="15" t="str">
        <f t="shared" si="107"/>
        <v>N</v>
      </c>
      <c r="B5131" s="35"/>
      <c r="C5131" s="45" t="s">
        <v>1350</v>
      </c>
      <c r="D5131" s="43" t="s">
        <v>9450</v>
      </c>
      <c r="E5131" s="43"/>
      <c r="F5131" s="35"/>
      <c r="G5131" s="35"/>
      <c r="H5131" s="35"/>
      <c r="I5131" s="46">
        <f>+I5130</f>
        <v>4068199.86</v>
      </c>
      <c r="J5131" s="16" t="s">
        <v>130</v>
      </c>
      <c r="N5131" s="136" t="s">
        <v>279</v>
      </c>
      <c r="O5131" s="137">
        <v>534</v>
      </c>
    </row>
    <row r="5132" spans="1:15" ht="15" customHeight="1">
      <c r="A5132" s="15" t="str">
        <f t="shared" si="107"/>
        <v>N</v>
      </c>
      <c r="B5132" s="35"/>
      <c r="C5132" s="35"/>
      <c r="D5132" s="35"/>
      <c r="E5132" s="35"/>
      <c r="F5132" s="35"/>
      <c r="G5132" s="35"/>
      <c r="H5132" s="35"/>
      <c r="I5132" s="35"/>
      <c r="J5132" s="16" t="s">
        <v>130</v>
      </c>
      <c r="N5132" s="140" t="s">
        <v>277</v>
      </c>
      <c r="O5132" s="137">
        <v>532</v>
      </c>
    </row>
    <row r="5133" spans="1:15" ht="15" customHeight="1">
      <c r="A5133" s="15" t="str">
        <f t="shared" si="107"/>
        <v>N</v>
      </c>
      <c r="B5133" s="88">
        <v>3.2</v>
      </c>
      <c r="C5133" s="43" t="s">
        <v>12</v>
      </c>
      <c r="E5133" s="43"/>
      <c r="F5133" s="35"/>
      <c r="G5133" s="35"/>
      <c r="H5133" s="35"/>
      <c r="I5133" s="35"/>
      <c r="J5133" s="16" t="s">
        <v>130</v>
      </c>
      <c r="N5133" s="136" t="s">
        <v>272</v>
      </c>
      <c r="O5133" s="137">
        <v>526</v>
      </c>
    </row>
    <row r="5134" spans="1:15" ht="15" customHeight="1">
      <c r="A5134" s="15" t="str">
        <f t="shared" si="107"/>
        <v>N</v>
      </c>
      <c r="B5134" s="38" t="s">
        <v>11500</v>
      </c>
      <c r="C5134" s="38" t="s">
        <v>11537</v>
      </c>
      <c r="E5134" s="38"/>
      <c r="F5134" s="35"/>
      <c r="G5134" s="35"/>
      <c r="H5134" s="35"/>
      <c r="I5134" s="35"/>
      <c r="J5134" s="16" t="s">
        <v>130</v>
      </c>
      <c r="N5134" s="136" t="s">
        <v>273</v>
      </c>
      <c r="O5134" s="137">
        <v>527</v>
      </c>
    </row>
    <row r="5135" spans="1:15" ht="15" customHeight="1">
      <c r="A5135" s="15">
        <v>604</v>
      </c>
      <c r="B5135" s="38" t="s">
        <v>11501</v>
      </c>
      <c r="C5135" s="35"/>
      <c r="D5135" s="38" t="s">
        <v>11502</v>
      </c>
      <c r="E5135" s="38"/>
      <c r="F5135" s="35"/>
      <c r="G5135" s="35"/>
      <c r="H5135" s="35"/>
      <c r="I5135" s="44">
        <v>104043.49</v>
      </c>
      <c r="J5135" s="16" t="s">
        <v>130</v>
      </c>
      <c r="N5135" s="136" t="s">
        <v>275</v>
      </c>
      <c r="O5135" s="137">
        <v>529</v>
      </c>
    </row>
    <row r="5136" spans="1:15" ht="15" customHeight="1">
      <c r="A5136" s="15" t="str">
        <f>IFERROR((VLOOKUP(J5136,N:O,2,0)),0)</f>
        <v>N</v>
      </c>
      <c r="B5136" s="35"/>
      <c r="C5136" s="45" t="s">
        <v>1350</v>
      </c>
      <c r="D5136" s="45" t="s">
        <v>12</v>
      </c>
      <c r="E5136" s="35"/>
      <c r="F5136" s="35"/>
      <c r="G5136" s="35"/>
      <c r="H5136" s="35"/>
      <c r="I5136" s="46">
        <f>+I5135</f>
        <v>104043.49</v>
      </c>
      <c r="J5136" s="16" t="s">
        <v>130</v>
      </c>
      <c r="N5136" s="136" t="s">
        <v>276</v>
      </c>
      <c r="O5136" s="137">
        <v>530</v>
      </c>
    </row>
    <row r="5137" spans="1:15" ht="15" customHeight="1">
      <c r="A5137" s="15" t="str">
        <f>IFERROR((VLOOKUP(J5137,N:O,2,0)),0)</f>
        <v>N</v>
      </c>
      <c r="B5137" s="35"/>
      <c r="C5137" s="35"/>
      <c r="D5137" s="35"/>
      <c r="E5137" s="35"/>
      <c r="F5137" s="35"/>
      <c r="G5137" s="35"/>
      <c r="H5137" s="35"/>
      <c r="I5137" s="35"/>
      <c r="J5137" s="16" t="s">
        <v>130</v>
      </c>
      <c r="N5137" s="136" t="s">
        <v>276</v>
      </c>
      <c r="O5137" s="137">
        <v>530</v>
      </c>
    </row>
    <row r="5138" spans="1:15" ht="15" customHeight="1">
      <c r="A5138" s="15" t="str">
        <f>IFERROR((VLOOKUP(J5138,N:O,2,0)),0)</f>
        <v>N</v>
      </c>
      <c r="B5138" s="35"/>
      <c r="C5138" s="38" t="s">
        <v>9457</v>
      </c>
      <c r="D5138" s="38" t="s">
        <v>9458</v>
      </c>
      <c r="E5138" s="38"/>
      <c r="F5138" s="35"/>
      <c r="G5138" s="35"/>
      <c r="H5138" s="35"/>
      <c r="I5138" s="35"/>
      <c r="J5138" s="16" t="s">
        <v>130</v>
      </c>
      <c r="N5138" s="136" t="s">
        <v>280</v>
      </c>
      <c r="O5138" s="137">
        <v>535</v>
      </c>
    </row>
    <row r="5139" spans="1:15" ht="15" customHeight="1">
      <c r="A5139" s="15" t="s">
        <v>131</v>
      </c>
      <c r="B5139" s="38" t="s">
        <v>9459</v>
      </c>
      <c r="C5139" s="38" t="s">
        <v>9460</v>
      </c>
      <c r="D5139" s="35"/>
      <c r="E5139" s="35"/>
      <c r="F5139" s="35"/>
      <c r="G5139" s="35"/>
      <c r="H5139" s="35"/>
      <c r="I5139" s="35"/>
      <c r="J5139" s="16" t="s">
        <v>130</v>
      </c>
      <c r="N5139" s="136" t="s">
        <v>281</v>
      </c>
      <c r="O5139" s="137">
        <v>536</v>
      </c>
    </row>
    <row r="5140" spans="1:15" ht="15" customHeight="1">
      <c r="A5140" s="15" t="str">
        <f t="shared" ref="A5140:A5149" si="108">IFERROR((VLOOKUP(J5140,N:O,2,0)),0)</f>
        <v>N</v>
      </c>
      <c r="B5140" s="38" t="s">
        <v>9461</v>
      </c>
      <c r="C5140" s="35"/>
      <c r="D5140" s="38" t="s">
        <v>9462</v>
      </c>
      <c r="E5140" s="38"/>
      <c r="F5140" s="35"/>
      <c r="G5140" s="35"/>
      <c r="H5140" s="35"/>
      <c r="I5140" s="44">
        <v>-406199.38</v>
      </c>
      <c r="J5140" s="16" t="s">
        <v>130</v>
      </c>
      <c r="N5140" s="140" t="s">
        <v>282</v>
      </c>
      <c r="O5140" s="137">
        <v>537</v>
      </c>
    </row>
    <row r="5141" spans="1:15" ht="15" customHeight="1">
      <c r="A5141" s="15" t="str">
        <f t="shared" si="108"/>
        <v>N</v>
      </c>
      <c r="B5141" s="38" t="s">
        <v>9463</v>
      </c>
      <c r="C5141" s="35"/>
      <c r="D5141" s="38" t="s">
        <v>9464</v>
      </c>
      <c r="E5141" s="38"/>
      <c r="F5141" s="35"/>
      <c r="G5141" s="35"/>
      <c r="H5141" s="35"/>
      <c r="I5141" s="44">
        <v>-548650.27</v>
      </c>
      <c r="J5141" s="16" t="s">
        <v>130</v>
      </c>
      <c r="N5141" s="140" t="s">
        <v>283</v>
      </c>
      <c r="O5141" s="137">
        <v>538</v>
      </c>
    </row>
    <row r="5142" spans="1:15" ht="15" customHeight="1">
      <c r="A5142" s="15" t="str">
        <f t="shared" si="108"/>
        <v>N</v>
      </c>
      <c r="B5142" s="38" t="s">
        <v>9465</v>
      </c>
      <c r="C5142" s="35"/>
      <c r="D5142" s="38" t="s">
        <v>9466</v>
      </c>
      <c r="E5142" s="38"/>
      <c r="F5142" s="35"/>
      <c r="G5142" s="35"/>
      <c r="H5142" s="35"/>
      <c r="I5142" s="44">
        <v>-482212.51</v>
      </c>
      <c r="J5142" s="16" t="s">
        <v>130</v>
      </c>
      <c r="N5142" s="136" t="s">
        <v>284</v>
      </c>
      <c r="O5142" s="137">
        <v>539</v>
      </c>
    </row>
    <row r="5143" spans="1:15" ht="15" customHeight="1">
      <c r="A5143" s="15" t="str">
        <f t="shared" si="108"/>
        <v>N</v>
      </c>
      <c r="B5143" s="38" t="s">
        <v>9467</v>
      </c>
      <c r="C5143" s="35"/>
      <c r="D5143" s="38" t="s">
        <v>9468</v>
      </c>
      <c r="E5143" s="38"/>
      <c r="F5143" s="35"/>
      <c r="G5143" s="35"/>
      <c r="H5143" s="35"/>
      <c r="I5143" s="44">
        <v>-437216.22</v>
      </c>
      <c r="J5143" s="16" t="s">
        <v>130</v>
      </c>
      <c r="N5143" s="136" t="s">
        <v>285</v>
      </c>
      <c r="O5143" s="137">
        <v>540</v>
      </c>
    </row>
    <row r="5144" spans="1:15" ht="15" customHeight="1">
      <c r="A5144" s="15" t="str">
        <f t="shared" si="108"/>
        <v>N</v>
      </c>
      <c r="B5144" s="38" t="s">
        <v>9469</v>
      </c>
      <c r="C5144" s="35"/>
      <c r="D5144" s="38" t="s">
        <v>9470</v>
      </c>
      <c r="E5144" s="38"/>
      <c r="F5144" s="35"/>
      <c r="G5144" s="35"/>
      <c r="H5144" s="35"/>
      <c r="I5144" s="44">
        <v>-353403</v>
      </c>
      <c r="J5144" s="16" t="s">
        <v>130</v>
      </c>
      <c r="N5144" s="136" t="s">
        <v>286</v>
      </c>
      <c r="O5144" s="137">
        <v>541</v>
      </c>
    </row>
    <row r="5145" spans="1:15" ht="15" customHeight="1">
      <c r="A5145" s="15" t="str">
        <f t="shared" si="108"/>
        <v>N</v>
      </c>
      <c r="B5145" s="38" t="s">
        <v>9471</v>
      </c>
      <c r="C5145" s="35"/>
      <c r="D5145" s="38" t="s">
        <v>9472</v>
      </c>
      <c r="E5145" s="38"/>
      <c r="F5145" s="35"/>
      <c r="G5145" s="35"/>
      <c r="H5145" s="35"/>
      <c r="I5145" s="44">
        <v>-1071428.78</v>
      </c>
      <c r="J5145" s="16" t="s">
        <v>130</v>
      </c>
      <c r="N5145" s="136" t="s">
        <v>287</v>
      </c>
      <c r="O5145" s="137">
        <v>542</v>
      </c>
    </row>
    <row r="5146" spans="1:15" ht="15" customHeight="1">
      <c r="A5146" s="15" t="str">
        <f t="shared" si="108"/>
        <v>N</v>
      </c>
      <c r="B5146" s="38" t="s">
        <v>9473</v>
      </c>
      <c r="C5146" s="35"/>
      <c r="D5146" s="38" t="s">
        <v>9474</v>
      </c>
      <c r="E5146" s="38"/>
      <c r="F5146" s="35"/>
      <c r="G5146" s="35"/>
      <c r="H5146" s="35"/>
      <c r="I5146" s="44">
        <v>-587247.03</v>
      </c>
      <c r="J5146" s="16" t="s">
        <v>130</v>
      </c>
      <c r="N5146" s="141" t="s">
        <v>288</v>
      </c>
      <c r="O5146" s="142">
        <v>543</v>
      </c>
    </row>
    <row r="5147" spans="1:15" ht="15" customHeight="1">
      <c r="A5147" s="15" t="str">
        <f t="shared" si="108"/>
        <v>N</v>
      </c>
      <c r="B5147" s="38" t="s">
        <v>9475</v>
      </c>
      <c r="C5147" s="35"/>
      <c r="D5147" s="38" t="s">
        <v>9476</v>
      </c>
      <c r="E5147" s="38"/>
      <c r="F5147" s="35"/>
      <c r="G5147" s="35"/>
      <c r="H5147" s="35"/>
      <c r="I5147" s="44">
        <v>-502401.38</v>
      </c>
      <c r="J5147" s="16" t="s">
        <v>130</v>
      </c>
      <c r="N5147" s="136" t="s">
        <v>289</v>
      </c>
      <c r="O5147" s="137">
        <v>544</v>
      </c>
    </row>
    <row r="5148" spans="1:15" ht="15" customHeight="1">
      <c r="A5148" s="15" t="str">
        <f t="shared" si="108"/>
        <v>N</v>
      </c>
      <c r="B5148" s="38" t="s">
        <v>9477</v>
      </c>
      <c r="C5148" s="35"/>
      <c r="D5148" s="38" t="s">
        <v>9478</v>
      </c>
      <c r="E5148" s="38"/>
      <c r="F5148" s="35"/>
      <c r="G5148" s="35"/>
      <c r="H5148" s="35"/>
      <c r="I5148" s="44">
        <f>-470172.32+21.51</f>
        <v>-470150.81</v>
      </c>
      <c r="J5148" s="16" t="s">
        <v>130</v>
      </c>
      <c r="N5148" s="136" t="s">
        <v>290</v>
      </c>
      <c r="O5148" s="137">
        <v>545</v>
      </c>
    </row>
    <row r="5149" spans="1:15" ht="15" customHeight="1">
      <c r="A5149" s="15" t="str">
        <f t="shared" si="108"/>
        <v>N</v>
      </c>
      <c r="B5149" s="38" t="s">
        <v>11503</v>
      </c>
      <c r="C5149" s="35"/>
      <c r="D5149" s="38" t="s">
        <v>11504</v>
      </c>
      <c r="E5149" s="38"/>
      <c r="F5149" s="35"/>
      <c r="G5149" s="35"/>
      <c r="H5149" s="35"/>
      <c r="I5149" s="44">
        <v>885634.65</v>
      </c>
      <c r="J5149" s="16" t="s">
        <v>130</v>
      </c>
      <c r="N5149" s="136" t="s">
        <v>290</v>
      </c>
      <c r="O5149" s="137">
        <v>545</v>
      </c>
    </row>
    <row r="5150" spans="1:15" ht="15" customHeight="1">
      <c r="A5150" s="15">
        <v>612</v>
      </c>
      <c r="B5150" s="35"/>
      <c r="C5150" s="45" t="s">
        <v>1350</v>
      </c>
      <c r="D5150" s="43" t="s">
        <v>9460</v>
      </c>
      <c r="E5150" s="43"/>
      <c r="F5150" s="35"/>
      <c r="G5150" s="35"/>
      <c r="H5150" s="35"/>
      <c r="I5150" s="46">
        <f>SUM(I5140:I5149)</f>
        <v>-3973274.73</v>
      </c>
      <c r="J5150" s="16" t="s">
        <v>130</v>
      </c>
      <c r="N5150" s="136" t="s">
        <v>291</v>
      </c>
      <c r="O5150" s="137">
        <v>546</v>
      </c>
    </row>
    <row r="5151" spans="1:15" ht="15" customHeight="1">
      <c r="A5151" s="15" t="str">
        <f>IFERROR((VLOOKUP(J5151,N:O,2,0)),0)</f>
        <v>N</v>
      </c>
      <c r="B5151" s="35"/>
      <c r="C5151" s="45"/>
      <c r="D5151" s="43"/>
      <c r="E5151" s="43"/>
      <c r="F5151" s="35"/>
      <c r="G5151" s="35"/>
      <c r="H5151" s="35"/>
      <c r="I5151" s="46"/>
      <c r="J5151" s="16" t="s">
        <v>130</v>
      </c>
      <c r="N5151" s="136" t="s">
        <v>292</v>
      </c>
      <c r="O5151" s="137">
        <v>547</v>
      </c>
    </row>
    <row r="5152" spans="1:15" ht="15" customHeight="1">
      <c r="A5152" s="15" t="str">
        <f>IFERROR((VLOOKUP(J5152,N:O,2,0)),0)</f>
        <v>N</v>
      </c>
      <c r="B5152" s="38" t="s">
        <v>9479</v>
      </c>
      <c r="C5152" s="38" t="s">
        <v>9480</v>
      </c>
      <c r="D5152" s="35"/>
      <c r="E5152" s="35"/>
      <c r="F5152" s="35"/>
      <c r="G5152" s="35"/>
      <c r="H5152" s="35"/>
      <c r="I5152" s="35"/>
      <c r="J5152" s="16" t="s">
        <v>130</v>
      </c>
      <c r="N5152" s="136" t="s">
        <v>293</v>
      </c>
      <c r="O5152" s="137">
        <v>548</v>
      </c>
    </row>
    <row r="5153" spans="1:15" ht="15" customHeight="1">
      <c r="A5153" s="15">
        <v>614</v>
      </c>
      <c r="B5153" s="38" t="s">
        <v>9481</v>
      </c>
      <c r="C5153" s="35"/>
      <c r="D5153" s="38" t="s">
        <v>9482</v>
      </c>
      <c r="E5153" s="38"/>
      <c r="F5153" s="35"/>
      <c r="G5153" s="35"/>
      <c r="H5153" s="35"/>
      <c r="I5153" s="44">
        <v>-56932.01</v>
      </c>
      <c r="J5153" s="16" t="s">
        <v>130</v>
      </c>
      <c r="N5153" s="136" t="s">
        <v>294</v>
      </c>
      <c r="O5153" s="137">
        <v>549</v>
      </c>
    </row>
    <row r="5154" spans="1:15" ht="15" customHeight="1">
      <c r="A5154" s="15" t="str">
        <f t="shared" ref="A5154:A5159" si="109">IFERROR((VLOOKUP(J5154,N:O,2,0)),0)</f>
        <v>N</v>
      </c>
      <c r="B5154" s="35"/>
      <c r="C5154" s="35"/>
      <c r="D5154" s="35"/>
      <c r="E5154" s="35"/>
      <c r="F5154" s="35"/>
      <c r="G5154" s="35"/>
      <c r="H5154" s="35"/>
      <c r="I5154" s="35"/>
      <c r="J5154" s="16" t="s">
        <v>130</v>
      </c>
      <c r="N5154" s="136" t="s">
        <v>295</v>
      </c>
      <c r="O5154" s="137">
        <v>553</v>
      </c>
    </row>
    <row r="5155" spans="1:15" ht="15" customHeight="1">
      <c r="A5155" s="15" t="str">
        <f t="shared" si="109"/>
        <v>N</v>
      </c>
      <c r="B5155" s="35"/>
      <c r="C5155" s="45" t="s">
        <v>1350</v>
      </c>
      <c r="D5155" s="43" t="s">
        <v>9480</v>
      </c>
      <c r="E5155" s="43"/>
      <c r="F5155" s="35"/>
      <c r="G5155" s="35"/>
      <c r="H5155" s="35"/>
      <c r="I5155" s="46">
        <f>+I5153</f>
        <v>-56932.01</v>
      </c>
      <c r="J5155" s="16" t="s">
        <v>130</v>
      </c>
      <c r="N5155" s="136" t="s">
        <v>296</v>
      </c>
      <c r="O5155" s="137">
        <v>554</v>
      </c>
    </row>
    <row r="5156" spans="1:15" ht="15" customHeight="1">
      <c r="A5156" s="15" t="str">
        <f t="shared" si="109"/>
        <v>N</v>
      </c>
      <c r="B5156" s="35"/>
      <c r="C5156" s="45" t="s">
        <v>1350</v>
      </c>
      <c r="D5156" s="43" t="s">
        <v>9458</v>
      </c>
      <c r="E5156" s="43"/>
      <c r="F5156" s="35"/>
      <c r="G5156" s="35"/>
      <c r="H5156" s="35"/>
      <c r="I5156" s="46">
        <f>+I5150+I5155</f>
        <v>-4030206.7399999998</v>
      </c>
      <c r="J5156" s="16" t="s">
        <v>130</v>
      </c>
      <c r="N5156" s="136" t="s">
        <v>297</v>
      </c>
      <c r="O5156" s="137">
        <v>555</v>
      </c>
    </row>
    <row r="5157" spans="1:15" ht="15" customHeight="1">
      <c r="A5157" s="15" t="str">
        <f t="shared" si="109"/>
        <v>N</v>
      </c>
      <c r="B5157" s="35"/>
      <c r="C5157" s="45"/>
      <c r="D5157" s="43"/>
      <c r="E5157" s="43"/>
      <c r="F5157" s="35"/>
      <c r="G5157" s="35"/>
      <c r="H5157" s="35"/>
      <c r="I5157" s="46"/>
      <c r="J5157" s="16" t="s">
        <v>130</v>
      </c>
      <c r="N5157" s="136" t="s">
        <v>298</v>
      </c>
      <c r="O5157" s="137">
        <v>556</v>
      </c>
    </row>
    <row r="5158" spans="1:15" ht="15" customHeight="1">
      <c r="A5158" s="15" t="str">
        <f t="shared" si="109"/>
        <v>N</v>
      </c>
      <c r="B5158" s="35"/>
      <c r="C5158" s="38" t="s">
        <v>9483</v>
      </c>
      <c r="D5158" s="38" t="s">
        <v>9484</v>
      </c>
      <c r="E5158" s="38"/>
      <c r="F5158" s="35"/>
      <c r="G5158" s="35"/>
      <c r="H5158" s="35"/>
      <c r="I5158" s="35"/>
      <c r="J5158" s="16" t="s">
        <v>130</v>
      </c>
      <c r="N5158" s="141" t="s">
        <v>299</v>
      </c>
      <c r="O5158" s="137">
        <v>557</v>
      </c>
    </row>
    <row r="5159" spans="1:15" ht="15" customHeight="1">
      <c r="A5159" s="15" t="str">
        <f t="shared" si="109"/>
        <v>N</v>
      </c>
      <c r="B5159" s="38" t="s">
        <v>9485</v>
      </c>
      <c r="C5159" s="38" t="s">
        <v>9486</v>
      </c>
      <c r="D5159" s="35"/>
      <c r="E5159" s="35"/>
      <c r="F5159" s="35"/>
      <c r="G5159" s="35"/>
      <c r="H5159" s="35"/>
      <c r="I5159" s="35"/>
      <c r="J5159" s="16" t="s">
        <v>130</v>
      </c>
      <c r="N5159" s="141" t="s">
        <v>300</v>
      </c>
      <c r="O5159" s="137">
        <v>558</v>
      </c>
    </row>
    <row r="5160" spans="1:15" ht="15" customHeight="1">
      <c r="A5160" s="15">
        <v>610</v>
      </c>
      <c r="B5160" s="38" t="s">
        <v>9487</v>
      </c>
      <c r="C5160" s="35"/>
      <c r="D5160" s="38" t="s">
        <v>9488</v>
      </c>
      <c r="E5160" s="38"/>
      <c r="F5160" s="35"/>
      <c r="G5160" s="35"/>
      <c r="H5160" s="35"/>
      <c r="I5160" s="44">
        <v>202047.26</v>
      </c>
      <c r="J5160" s="16" t="s">
        <v>130</v>
      </c>
      <c r="N5160" s="136" t="s">
        <v>301</v>
      </c>
      <c r="O5160" s="137">
        <v>559</v>
      </c>
    </row>
    <row r="5161" spans="1:15" ht="15" customHeight="1">
      <c r="A5161" s="15">
        <v>615</v>
      </c>
      <c r="B5161" s="35"/>
      <c r="C5161" s="35"/>
      <c r="D5161" s="52" t="s">
        <v>9748</v>
      </c>
      <c r="E5161" s="52"/>
      <c r="F5161" s="35"/>
      <c r="G5161" s="35"/>
      <c r="H5161" s="35"/>
      <c r="I5161" s="53">
        <f>224972.81-74564.23</f>
        <v>150408.58000000002</v>
      </c>
      <c r="J5161" s="16" t="s">
        <v>130</v>
      </c>
      <c r="N5161" s="136" t="s">
        <v>302</v>
      </c>
      <c r="O5161" s="137">
        <v>560</v>
      </c>
    </row>
    <row r="5162" spans="1:15" ht="15" customHeight="1">
      <c r="A5162" s="15" t="str">
        <f t="shared" ref="A5162:A5173" si="110">IFERROR((VLOOKUP(J5162,N:O,2,0)),0)</f>
        <v>N</v>
      </c>
      <c r="B5162" s="35"/>
      <c r="C5162" s="45" t="s">
        <v>1350</v>
      </c>
      <c r="D5162" s="43" t="s">
        <v>9486</v>
      </c>
      <c r="E5162" s="43"/>
      <c r="F5162" s="35"/>
      <c r="G5162" s="35"/>
      <c r="H5162" s="35"/>
      <c r="I5162" s="46">
        <f>SUM(I5160:I5161)</f>
        <v>352455.84</v>
      </c>
      <c r="J5162" s="16" t="s">
        <v>130</v>
      </c>
      <c r="N5162" s="136" t="s">
        <v>303</v>
      </c>
      <c r="O5162" s="137">
        <v>561</v>
      </c>
    </row>
    <row r="5163" spans="1:15" ht="15" customHeight="1">
      <c r="A5163" s="15" t="str">
        <f t="shared" si="110"/>
        <v>N</v>
      </c>
      <c r="B5163" s="35"/>
      <c r="C5163" s="45" t="s">
        <v>1350</v>
      </c>
      <c r="D5163" s="43" t="s">
        <v>9484</v>
      </c>
      <c r="E5163" s="43"/>
      <c r="F5163" s="35"/>
      <c r="G5163" s="35"/>
      <c r="H5163" s="35"/>
      <c r="I5163" s="46">
        <f>+I5162</f>
        <v>352455.84</v>
      </c>
      <c r="J5163" s="16" t="s">
        <v>130</v>
      </c>
      <c r="N5163" s="136" t="s">
        <v>304</v>
      </c>
      <c r="O5163" s="137">
        <v>562</v>
      </c>
    </row>
    <row r="5164" spans="1:15" ht="15" customHeight="1">
      <c r="A5164" s="15" t="str">
        <f t="shared" si="110"/>
        <v>N</v>
      </c>
      <c r="B5164" s="35"/>
      <c r="C5164" s="45" t="s">
        <v>1350</v>
      </c>
      <c r="D5164" s="43" t="s">
        <v>13</v>
      </c>
      <c r="E5164" s="43"/>
      <c r="F5164" s="35"/>
      <c r="G5164" s="35"/>
      <c r="H5164" s="35"/>
      <c r="I5164" s="78">
        <f>+I5131+I5156+I5163+I5135</f>
        <v>494492.45000000013</v>
      </c>
      <c r="J5164" s="16" t="s">
        <v>130</v>
      </c>
      <c r="N5164" s="140" t="s">
        <v>305</v>
      </c>
      <c r="O5164" s="137">
        <v>563</v>
      </c>
    </row>
    <row r="5165" spans="1:15" ht="15" customHeight="1">
      <c r="A5165" s="15" t="str">
        <f t="shared" si="110"/>
        <v>N</v>
      </c>
      <c r="B5165" s="43" t="s">
        <v>9489</v>
      </c>
      <c r="C5165" s="43"/>
      <c r="D5165" s="43"/>
      <c r="E5165" s="43"/>
      <c r="F5165" s="43"/>
      <c r="G5165" s="43"/>
      <c r="H5165" s="43"/>
      <c r="I5165" s="46">
        <f>+I5121+I5164</f>
        <v>1344306.4400000002</v>
      </c>
      <c r="J5165" s="16" t="s">
        <v>130</v>
      </c>
      <c r="N5165" s="140" t="s">
        <v>306</v>
      </c>
      <c r="O5165" s="137">
        <v>564</v>
      </c>
    </row>
    <row r="5166" spans="1:15" ht="15" customHeight="1">
      <c r="A5166" s="15" t="str">
        <f t="shared" si="110"/>
        <v>N</v>
      </c>
      <c r="B5166" s="35"/>
      <c r="C5166" s="35"/>
      <c r="D5166" s="35"/>
      <c r="E5166" s="35"/>
      <c r="F5166" s="35"/>
      <c r="G5166" s="35"/>
      <c r="H5166" s="35"/>
      <c r="I5166" s="35"/>
      <c r="J5166" s="16" t="s">
        <v>130</v>
      </c>
      <c r="N5166" s="140" t="s">
        <v>307</v>
      </c>
      <c r="O5166" s="137">
        <v>565</v>
      </c>
    </row>
    <row r="5167" spans="1:15" ht="15" customHeight="1">
      <c r="A5167" s="15" t="str">
        <f t="shared" si="110"/>
        <v>N</v>
      </c>
      <c r="B5167" s="35"/>
      <c r="C5167" s="35"/>
      <c r="D5167" s="35"/>
      <c r="E5167" s="35"/>
      <c r="F5167" s="35"/>
      <c r="G5167" s="35"/>
      <c r="H5167" s="35"/>
      <c r="I5167" s="46">
        <f>+I5037-I5165</f>
        <v>0</v>
      </c>
      <c r="J5167" s="16" t="s">
        <v>130</v>
      </c>
      <c r="N5167" s="140" t="s">
        <v>308</v>
      </c>
      <c r="O5167" s="137">
        <v>566</v>
      </c>
    </row>
    <row r="5168" spans="1:15" ht="15" customHeight="1">
      <c r="A5168" s="143" t="str">
        <f t="shared" si="110"/>
        <v>N</v>
      </c>
      <c r="B5168" s="143"/>
      <c r="C5168" s="143"/>
      <c r="D5168" s="143"/>
      <c r="E5168" s="143"/>
      <c r="F5168" s="143"/>
      <c r="G5168" s="143"/>
      <c r="H5168" s="143"/>
      <c r="I5168" s="143"/>
      <c r="J5168" s="143" t="s">
        <v>130</v>
      </c>
      <c r="N5168" s="136" t="s">
        <v>309</v>
      </c>
      <c r="O5168" s="137">
        <v>567</v>
      </c>
    </row>
    <row r="5169" spans="1:15" ht="15" customHeight="1">
      <c r="A5169" s="15" t="str">
        <f t="shared" si="110"/>
        <v>N</v>
      </c>
      <c r="B5169" s="35"/>
      <c r="C5169" s="35"/>
      <c r="D5169" s="35"/>
      <c r="E5169" s="35"/>
      <c r="F5169" s="35"/>
      <c r="G5169" s="35"/>
      <c r="H5169" s="35"/>
      <c r="I5169" s="35"/>
      <c r="J5169" s="16" t="s">
        <v>130</v>
      </c>
      <c r="N5169" s="140" t="s">
        <v>310</v>
      </c>
      <c r="O5169" s="137">
        <v>568</v>
      </c>
    </row>
    <row r="5170" spans="1:15" ht="15" customHeight="1">
      <c r="A5170" s="15" t="str">
        <f t="shared" si="110"/>
        <v>N</v>
      </c>
      <c r="B5170" s="63" t="s">
        <v>9499</v>
      </c>
      <c r="C5170" s="35"/>
      <c r="D5170" s="63" t="s">
        <v>100</v>
      </c>
      <c r="E5170" s="35"/>
      <c r="F5170" s="35"/>
      <c r="G5170" s="35"/>
      <c r="H5170" s="35"/>
      <c r="I5170" s="35"/>
      <c r="J5170" s="16" t="s">
        <v>130</v>
      </c>
      <c r="N5170" s="136" t="s">
        <v>311</v>
      </c>
      <c r="O5170" s="137">
        <v>569</v>
      </c>
    </row>
    <row r="5171" spans="1:15" ht="15" customHeight="1">
      <c r="A5171" s="15" t="str">
        <f t="shared" si="110"/>
        <v>N</v>
      </c>
      <c r="B5171" s="65" t="s">
        <v>9500</v>
      </c>
      <c r="C5171" s="35"/>
      <c r="D5171" s="65" t="s">
        <v>9501</v>
      </c>
      <c r="E5171" s="35"/>
      <c r="F5171" s="35"/>
      <c r="G5171" s="35"/>
      <c r="H5171" s="35"/>
      <c r="I5171" s="35"/>
      <c r="J5171" s="16" t="s">
        <v>130</v>
      </c>
      <c r="N5171" s="136" t="s">
        <v>312</v>
      </c>
      <c r="O5171" s="137">
        <v>570</v>
      </c>
    </row>
    <row r="5172" spans="1:15" ht="15" customHeight="1">
      <c r="A5172" s="15" t="str">
        <f t="shared" si="110"/>
        <v>N</v>
      </c>
      <c r="B5172" s="65" t="s">
        <v>9502</v>
      </c>
      <c r="C5172" s="35"/>
      <c r="D5172" s="65" t="s">
        <v>9503</v>
      </c>
      <c r="E5172" s="35"/>
      <c r="F5172" s="35"/>
      <c r="G5172" s="35"/>
      <c r="H5172" s="35"/>
      <c r="I5172" s="35"/>
      <c r="J5172" s="16" t="s">
        <v>130</v>
      </c>
      <c r="N5172" s="136" t="s">
        <v>313</v>
      </c>
      <c r="O5172" s="137">
        <v>571</v>
      </c>
    </row>
    <row r="5173" spans="1:15" ht="15" customHeight="1">
      <c r="A5173" s="15" t="str">
        <f t="shared" si="110"/>
        <v>N</v>
      </c>
      <c r="B5173" s="65" t="s">
        <v>11506</v>
      </c>
      <c r="C5173" s="35"/>
      <c r="D5173" s="65" t="s">
        <v>11507</v>
      </c>
      <c r="E5173" s="35"/>
      <c r="F5173" s="35"/>
      <c r="G5173" s="35"/>
      <c r="H5173" s="35"/>
      <c r="I5173" s="35"/>
      <c r="J5173" s="16" t="s">
        <v>130</v>
      </c>
      <c r="N5173" s="136" t="s">
        <v>314</v>
      </c>
      <c r="O5173" s="137">
        <v>572</v>
      </c>
    </row>
    <row r="5174" spans="1:15" ht="15" customHeight="1">
      <c r="A5174" s="15">
        <v>6005</v>
      </c>
      <c r="B5174" s="65" t="s">
        <v>11508</v>
      </c>
      <c r="C5174" s="35"/>
      <c r="D5174" s="35"/>
      <c r="E5174" s="65" t="s">
        <v>11509</v>
      </c>
      <c r="F5174" s="35"/>
      <c r="G5174" s="35"/>
      <c r="H5174" s="35"/>
      <c r="I5174" s="66">
        <f>SUM(G5175:G5182)</f>
        <v>900</v>
      </c>
      <c r="J5174" s="16" t="s">
        <v>130</v>
      </c>
      <c r="N5174" s="136" t="s">
        <v>315</v>
      </c>
      <c r="O5174" s="137">
        <v>573</v>
      </c>
    </row>
    <row r="5175" spans="1:15" ht="15" customHeight="1">
      <c r="A5175" s="15" t="str">
        <f t="shared" ref="A5175:A5184" si="111">IFERROR((VLOOKUP(J5175,N:O,2,0)),0)</f>
        <v>N</v>
      </c>
      <c r="B5175" s="35"/>
      <c r="C5175" s="65" t="s">
        <v>9508</v>
      </c>
      <c r="D5175" s="65" t="s">
        <v>9509</v>
      </c>
      <c r="E5175" s="35"/>
      <c r="F5175" s="65" t="s">
        <v>9510</v>
      </c>
      <c r="G5175" s="66">
        <v>60</v>
      </c>
      <c r="H5175" s="35"/>
      <c r="I5175" s="35"/>
      <c r="J5175" s="16" t="s">
        <v>130</v>
      </c>
      <c r="N5175" s="136" t="s">
        <v>316</v>
      </c>
      <c r="O5175" s="137">
        <v>574</v>
      </c>
    </row>
    <row r="5176" spans="1:15" ht="15" customHeight="1">
      <c r="A5176" s="15" t="str">
        <f t="shared" si="111"/>
        <v>N</v>
      </c>
      <c r="B5176" s="35"/>
      <c r="C5176" s="65" t="s">
        <v>9508</v>
      </c>
      <c r="D5176" s="65" t="s">
        <v>9520</v>
      </c>
      <c r="E5176" s="35"/>
      <c r="F5176" s="65" t="s">
        <v>9521</v>
      </c>
      <c r="G5176" s="66">
        <v>60</v>
      </c>
      <c r="H5176" s="35"/>
      <c r="I5176" s="35"/>
      <c r="J5176" s="16" t="s">
        <v>130</v>
      </c>
      <c r="N5176" s="136" t="s">
        <v>317</v>
      </c>
      <c r="O5176" s="137">
        <v>575</v>
      </c>
    </row>
    <row r="5177" spans="1:15" ht="15" customHeight="1">
      <c r="A5177" s="15" t="str">
        <f t="shared" si="111"/>
        <v>N</v>
      </c>
      <c r="B5177" s="35"/>
      <c r="C5177" s="65" t="s">
        <v>9508</v>
      </c>
      <c r="D5177" s="65" t="s">
        <v>9522</v>
      </c>
      <c r="E5177" s="35"/>
      <c r="F5177" s="65" t="s">
        <v>8072</v>
      </c>
      <c r="G5177" s="66">
        <v>60</v>
      </c>
      <c r="H5177" s="35"/>
      <c r="I5177" s="35"/>
      <c r="J5177" s="16" t="s">
        <v>130</v>
      </c>
      <c r="N5177" s="136" t="s">
        <v>318</v>
      </c>
      <c r="O5177" s="137">
        <v>576</v>
      </c>
    </row>
    <row r="5178" spans="1:15" ht="15" customHeight="1">
      <c r="A5178" s="15" t="str">
        <f t="shared" si="111"/>
        <v>N</v>
      </c>
      <c r="B5178" s="35"/>
      <c r="C5178" s="65" t="s">
        <v>9508</v>
      </c>
      <c r="D5178" s="65" t="s">
        <v>9529</v>
      </c>
      <c r="E5178" s="35"/>
      <c r="F5178" s="65" t="s">
        <v>9530</v>
      </c>
      <c r="G5178" s="66">
        <v>120</v>
      </c>
      <c r="H5178" s="35"/>
      <c r="I5178" s="35"/>
      <c r="J5178" s="16" t="s">
        <v>130</v>
      </c>
      <c r="N5178" s="136" t="s">
        <v>319</v>
      </c>
      <c r="O5178" s="137">
        <v>577</v>
      </c>
    </row>
    <row r="5179" spans="1:15" ht="15" customHeight="1">
      <c r="A5179" s="15" t="str">
        <f t="shared" si="111"/>
        <v>N</v>
      </c>
      <c r="B5179" s="35"/>
      <c r="C5179" s="65" t="s">
        <v>9508</v>
      </c>
      <c r="D5179" s="65" t="s">
        <v>9531</v>
      </c>
      <c r="E5179" s="35"/>
      <c r="F5179" s="65" t="s">
        <v>2112</v>
      </c>
      <c r="G5179" s="66">
        <v>60</v>
      </c>
      <c r="H5179" s="35"/>
      <c r="I5179" s="35"/>
      <c r="J5179" s="16" t="s">
        <v>130</v>
      </c>
      <c r="N5179" s="136" t="s">
        <v>320</v>
      </c>
      <c r="O5179" s="137">
        <v>578</v>
      </c>
    </row>
    <row r="5180" spans="1:15" ht="15" customHeight="1">
      <c r="A5180" s="15" t="str">
        <f t="shared" si="111"/>
        <v>N</v>
      </c>
      <c r="B5180" s="35"/>
      <c r="C5180" s="65" t="s">
        <v>9508</v>
      </c>
      <c r="D5180" s="65" t="s">
        <v>9535</v>
      </c>
      <c r="E5180" s="35"/>
      <c r="F5180" s="65" t="s">
        <v>9536</v>
      </c>
      <c r="G5180" s="66">
        <v>60</v>
      </c>
      <c r="H5180" s="35"/>
      <c r="I5180" s="35"/>
      <c r="J5180" s="16" t="s">
        <v>130</v>
      </c>
      <c r="N5180" s="136" t="s">
        <v>321</v>
      </c>
      <c r="O5180" s="137">
        <v>579</v>
      </c>
    </row>
    <row r="5181" spans="1:15" ht="15" customHeight="1">
      <c r="A5181" s="15" t="str">
        <f t="shared" si="111"/>
        <v>N</v>
      </c>
      <c r="B5181" s="35"/>
      <c r="C5181" s="65" t="s">
        <v>9508</v>
      </c>
      <c r="D5181" s="65" t="s">
        <v>9539</v>
      </c>
      <c r="E5181" s="35"/>
      <c r="F5181" s="65" t="s">
        <v>6670</v>
      </c>
      <c r="G5181" s="66">
        <v>120</v>
      </c>
      <c r="H5181" s="35"/>
      <c r="I5181" s="35"/>
      <c r="J5181" s="16" t="s">
        <v>130</v>
      </c>
      <c r="N5181" s="136" t="s">
        <v>322</v>
      </c>
      <c r="O5181" s="137">
        <v>580</v>
      </c>
    </row>
    <row r="5182" spans="1:15" ht="15" customHeight="1">
      <c r="A5182" s="15" t="str">
        <f t="shared" si="111"/>
        <v>N</v>
      </c>
      <c r="B5182" s="35"/>
      <c r="C5182" s="65" t="s">
        <v>9508</v>
      </c>
      <c r="D5182" s="65" t="s">
        <v>9545</v>
      </c>
      <c r="E5182" s="35"/>
      <c r="F5182" s="65" t="s">
        <v>9546</v>
      </c>
      <c r="G5182" s="66">
        <v>360</v>
      </c>
      <c r="H5182" s="35"/>
      <c r="I5182" s="35"/>
      <c r="J5182" s="16" t="s">
        <v>130</v>
      </c>
      <c r="N5182" s="136" t="s">
        <v>323</v>
      </c>
      <c r="O5182" s="137">
        <v>581</v>
      </c>
    </row>
    <row r="5183" spans="1:15" ht="15" customHeight="1">
      <c r="A5183" s="15" t="str">
        <f t="shared" si="111"/>
        <v>N</v>
      </c>
      <c r="B5183" s="35"/>
      <c r="C5183" s="65"/>
      <c r="D5183" s="65"/>
      <c r="E5183" s="35"/>
      <c r="F5183" s="65"/>
      <c r="G5183" s="66"/>
      <c r="H5183" s="35"/>
      <c r="I5183" s="35"/>
      <c r="J5183" s="16" t="s">
        <v>130</v>
      </c>
      <c r="N5183" s="136" t="s">
        <v>152</v>
      </c>
      <c r="O5183" s="137">
        <v>329</v>
      </c>
    </row>
    <row r="5184" spans="1:15" ht="15" customHeight="1">
      <c r="A5184" s="15" t="str">
        <f t="shared" si="111"/>
        <v>N</v>
      </c>
      <c r="B5184" s="65" t="s">
        <v>9504</v>
      </c>
      <c r="C5184" s="35"/>
      <c r="D5184" s="65" t="s">
        <v>9505</v>
      </c>
      <c r="E5184" s="35"/>
      <c r="F5184" s="35"/>
      <c r="G5184" s="35"/>
      <c r="H5184" s="35"/>
      <c r="I5184" s="35"/>
      <c r="J5184" s="16" t="s">
        <v>130</v>
      </c>
      <c r="N5184" s="136" t="s">
        <v>314</v>
      </c>
      <c r="O5184" s="137">
        <v>572</v>
      </c>
    </row>
    <row r="5185" spans="1:15" ht="15" customHeight="1">
      <c r="A5185" s="15">
        <v>6005</v>
      </c>
      <c r="B5185" s="65" t="s">
        <v>9506</v>
      </c>
      <c r="C5185" s="35"/>
      <c r="D5185" s="35"/>
      <c r="E5185" s="65" t="s">
        <v>9507</v>
      </c>
      <c r="F5185" s="35"/>
      <c r="G5185" s="35"/>
      <c r="H5185" s="35"/>
      <c r="I5185" s="66">
        <f>SUM(G5186:G5218)</f>
        <v>146429.49</v>
      </c>
      <c r="J5185" s="16" t="s">
        <v>130</v>
      </c>
      <c r="N5185" s="136" t="s">
        <v>315</v>
      </c>
      <c r="O5185" s="137">
        <v>573</v>
      </c>
    </row>
    <row r="5186" spans="1:15" ht="15" customHeight="1">
      <c r="A5186" s="15" t="str">
        <f t="shared" ref="A5186:A5219" si="112">IFERROR((VLOOKUP(J5186,N:O,2,0)),0)</f>
        <v>N</v>
      </c>
      <c r="B5186" s="35"/>
      <c r="C5186" s="65" t="s">
        <v>9508</v>
      </c>
      <c r="D5186" s="65" t="s">
        <v>9509</v>
      </c>
      <c r="E5186" s="35"/>
      <c r="F5186" s="65" t="s">
        <v>9510</v>
      </c>
      <c r="G5186" s="66">
        <v>1824.13</v>
      </c>
      <c r="H5186" s="35"/>
      <c r="I5186" s="35"/>
      <c r="J5186" s="16" t="s">
        <v>130</v>
      </c>
      <c r="N5186" s="136" t="s">
        <v>316</v>
      </c>
      <c r="O5186" s="137">
        <v>574</v>
      </c>
    </row>
    <row r="5187" spans="1:15" ht="15" customHeight="1">
      <c r="A5187" s="15" t="str">
        <f t="shared" si="112"/>
        <v>N</v>
      </c>
      <c r="B5187" s="35"/>
      <c r="C5187" s="65" t="s">
        <v>9508</v>
      </c>
      <c r="D5187" s="65" t="s">
        <v>9511</v>
      </c>
      <c r="E5187" s="35"/>
      <c r="F5187" s="65" t="s">
        <v>3240</v>
      </c>
      <c r="G5187" s="66">
        <v>3513.18</v>
      </c>
      <c r="H5187" s="35"/>
      <c r="I5187" s="35"/>
      <c r="J5187" s="16" t="s">
        <v>130</v>
      </c>
      <c r="N5187" s="136" t="s">
        <v>317</v>
      </c>
      <c r="O5187" s="137">
        <v>575</v>
      </c>
    </row>
    <row r="5188" spans="1:15" ht="15" customHeight="1">
      <c r="A5188" s="15" t="str">
        <f t="shared" si="112"/>
        <v>N</v>
      </c>
      <c r="B5188" s="35"/>
      <c r="C5188" s="65" t="s">
        <v>9508</v>
      </c>
      <c r="D5188" s="65" t="s">
        <v>9512</v>
      </c>
      <c r="E5188" s="35"/>
      <c r="F5188" s="65" t="s">
        <v>9513</v>
      </c>
      <c r="G5188" s="66">
        <v>258.89999999999998</v>
      </c>
      <c r="H5188" s="35"/>
      <c r="I5188" s="35"/>
      <c r="J5188" s="16" t="s">
        <v>130</v>
      </c>
      <c r="N5188" s="136" t="s">
        <v>318</v>
      </c>
      <c r="O5188" s="137">
        <v>576</v>
      </c>
    </row>
    <row r="5189" spans="1:15" ht="15" customHeight="1">
      <c r="A5189" s="15" t="str">
        <f t="shared" si="112"/>
        <v>N</v>
      </c>
      <c r="B5189" s="35"/>
      <c r="C5189" s="65" t="s">
        <v>9508</v>
      </c>
      <c r="D5189" s="65" t="s">
        <v>9514</v>
      </c>
      <c r="E5189" s="35"/>
      <c r="F5189" s="65" t="s">
        <v>9515</v>
      </c>
      <c r="G5189" s="66">
        <v>2120.7600000000002</v>
      </c>
      <c r="H5189" s="35"/>
      <c r="I5189" s="35"/>
      <c r="J5189" s="16" t="s">
        <v>130</v>
      </c>
      <c r="N5189" s="136" t="s">
        <v>319</v>
      </c>
      <c r="O5189" s="137">
        <v>577</v>
      </c>
    </row>
    <row r="5190" spans="1:15" ht="15" customHeight="1">
      <c r="A5190" s="15" t="str">
        <f t="shared" si="112"/>
        <v>N</v>
      </c>
      <c r="B5190" s="35"/>
      <c r="C5190" s="65" t="s">
        <v>9508</v>
      </c>
      <c r="D5190" s="65" t="s">
        <v>9516</v>
      </c>
      <c r="E5190" s="35"/>
      <c r="F5190" s="65" t="s">
        <v>6211</v>
      </c>
      <c r="G5190" s="66">
        <v>3301.9</v>
      </c>
      <c r="H5190" s="35"/>
      <c r="I5190" s="35"/>
      <c r="J5190" s="16" t="s">
        <v>130</v>
      </c>
      <c r="N5190" s="136" t="s">
        <v>320</v>
      </c>
      <c r="O5190" s="137">
        <v>578</v>
      </c>
    </row>
    <row r="5191" spans="1:15" ht="15" customHeight="1">
      <c r="A5191" s="15" t="str">
        <f t="shared" si="112"/>
        <v>N</v>
      </c>
      <c r="B5191" s="35"/>
      <c r="C5191" s="65" t="s">
        <v>9508</v>
      </c>
      <c r="D5191" s="65" t="s">
        <v>9517</v>
      </c>
      <c r="E5191" s="35"/>
      <c r="F5191" s="65" t="s">
        <v>8606</v>
      </c>
      <c r="G5191" s="66">
        <v>1018</v>
      </c>
      <c r="H5191" s="35"/>
      <c r="I5191" s="35"/>
      <c r="J5191" s="16" t="s">
        <v>130</v>
      </c>
      <c r="N5191" s="136" t="s">
        <v>321</v>
      </c>
      <c r="O5191" s="137">
        <v>579</v>
      </c>
    </row>
    <row r="5192" spans="1:15" ht="15" customHeight="1">
      <c r="A5192" s="15" t="str">
        <f t="shared" si="112"/>
        <v>N</v>
      </c>
      <c r="B5192" s="35"/>
      <c r="C5192" s="65" t="s">
        <v>9508</v>
      </c>
      <c r="D5192" s="65" t="s">
        <v>9518</v>
      </c>
      <c r="E5192" s="35"/>
      <c r="F5192" s="65" t="s">
        <v>9519</v>
      </c>
      <c r="G5192" s="66">
        <v>74.400000000000006</v>
      </c>
      <c r="H5192" s="35"/>
      <c r="I5192" s="35"/>
      <c r="J5192" s="16" t="s">
        <v>130</v>
      </c>
      <c r="N5192" s="136" t="s">
        <v>322</v>
      </c>
      <c r="O5192" s="137">
        <v>580</v>
      </c>
    </row>
    <row r="5193" spans="1:15" ht="15" customHeight="1">
      <c r="A5193" s="15" t="str">
        <f t="shared" si="112"/>
        <v>N</v>
      </c>
      <c r="B5193" s="35"/>
      <c r="C5193" s="65" t="s">
        <v>9508</v>
      </c>
      <c r="D5193" s="65" t="s">
        <v>9520</v>
      </c>
      <c r="E5193" s="35"/>
      <c r="F5193" s="65" t="s">
        <v>9521</v>
      </c>
      <c r="G5193" s="66">
        <v>3529.06</v>
      </c>
      <c r="H5193" s="35"/>
      <c r="I5193" s="35"/>
      <c r="J5193" s="16" t="s">
        <v>130</v>
      </c>
      <c r="N5193" s="136" t="s">
        <v>323</v>
      </c>
      <c r="O5193" s="137">
        <v>581</v>
      </c>
    </row>
    <row r="5194" spans="1:15" ht="15" customHeight="1">
      <c r="A5194" s="15" t="str">
        <f t="shared" si="112"/>
        <v>N</v>
      </c>
      <c r="B5194" s="35"/>
      <c r="C5194" s="65" t="s">
        <v>9508</v>
      </c>
      <c r="D5194" s="65" t="s">
        <v>9522</v>
      </c>
      <c r="E5194" s="35"/>
      <c r="F5194" s="65" t="s">
        <v>8072</v>
      </c>
      <c r="G5194" s="66">
        <v>4277.8900000000003</v>
      </c>
      <c r="H5194" s="35"/>
      <c r="I5194" s="35"/>
      <c r="J5194" s="16" t="s">
        <v>130</v>
      </c>
      <c r="N5194" s="141" t="s">
        <v>324</v>
      </c>
      <c r="O5194" s="142">
        <v>582</v>
      </c>
    </row>
    <row r="5195" spans="1:15" ht="15" customHeight="1">
      <c r="A5195" s="15" t="str">
        <f t="shared" si="112"/>
        <v>N</v>
      </c>
      <c r="B5195" s="35"/>
      <c r="C5195" s="65" t="s">
        <v>9508</v>
      </c>
      <c r="D5195" s="65" t="s">
        <v>9523</v>
      </c>
      <c r="E5195" s="35"/>
      <c r="F5195" s="65" t="s">
        <v>9524</v>
      </c>
      <c r="G5195" s="66">
        <v>2446.86</v>
      </c>
      <c r="H5195" s="35"/>
      <c r="I5195" s="35"/>
      <c r="J5195" s="16" t="s">
        <v>130</v>
      </c>
      <c r="N5195" s="136" t="s">
        <v>325</v>
      </c>
      <c r="O5195" s="137">
        <v>583</v>
      </c>
    </row>
    <row r="5196" spans="1:15" ht="15" customHeight="1">
      <c r="A5196" s="15" t="str">
        <f t="shared" si="112"/>
        <v>N</v>
      </c>
      <c r="B5196" s="35"/>
      <c r="C5196" s="65" t="s">
        <v>9508</v>
      </c>
      <c r="D5196" s="65" t="s">
        <v>9525</v>
      </c>
      <c r="E5196" s="35"/>
      <c r="F5196" s="65" t="s">
        <v>9526</v>
      </c>
      <c r="G5196" s="66">
        <v>100.5</v>
      </c>
      <c r="H5196" s="35"/>
      <c r="I5196" s="35"/>
      <c r="J5196" s="16" t="s">
        <v>130</v>
      </c>
      <c r="N5196" s="136" t="s">
        <v>326</v>
      </c>
      <c r="O5196" s="137">
        <v>584</v>
      </c>
    </row>
    <row r="5197" spans="1:15" ht="15" customHeight="1">
      <c r="A5197" s="15" t="str">
        <f t="shared" si="112"/>
        <v>N</v>
      </c>
      <c r="B5197" s="35"/>
      <c r="C5197" s="65" t="s">
        <v>9508</v>
      </c>
      <c r="D5197" s="65" t="s">
        <v>9527</v>
      </c>
      <c r="E5197" s="35"/>
      <c r="F5197" s="65" t="s">
        <v>2636</v>
      </c>
      <c r="G5197" s="66">
        <v>1059.96</v>
      </c>
      <c r="H5197" s="35"/>
      <c r="I5197" s="35"/>
      <c r="J5197" s="16" t="s">
        <v>130</v>
      </c>
      <c r="N5197" s="136" t="s">
        <v>327</v>
      </c>
      <c r="O5197" s="137">
        <v>585</v>
      </c>
    </row>
    <row r="5198" spans="1:15" ht="15" customHeight="1">
      <c r="A5198" s="15" t="str">
        <f t="shared" si="112"/>
        <v>N</v>
      </c>
      <c r="B5198" s="35"/>
      <c r="C5198" s="65" t="s">
        <v>9508</v>
      </c>
      <c r="D5198" s="65" t="s">
        <v>9528</v>
      </c>
      <c r="E5198" s="35"/>
      <c r="F5198" s="65" t="s">
        <v>3480</v>
      </c>
      <c r="G5198" s="66">
        <v>279.06</v>
      </c>
      <c r="H5198" s="35"/>
      <c r="I5198" s="35"/>
      <c r="J5198" s="16" t="s">
        <v>130</v>
      </c>
      <c r="N5198" s="136" t="s">
        <v>328</v>
      </c>
      <c r="O5198" s="137">
        <v>586</v>
      </c>
    </row>
    <row r="5199" spans="1:15" ht="15" customHeight="1">
      <c r="A5199" s="15" t="str">
        <f t="shared" si="112"/>
        <v>N</v>
      </c>
      <c r="B5199" s="35"/>
      <c r="C5199" s="65" t="s">
        <v>9508</v>
      </c>
      <c r="D5199" s="65" t="s">
        <v>9529</v>
      </c>
      <c r="E5199" s="35"/>
      <c r="F5199" s="65" t="s">
        <v>9530</v>
      </c>
      <c r="G5199" s="66">
        <v>8436.7199999999993</v>
      </c>
      <c r="H5199" s="35"/>
      <c r="I5199" s="35"/>
      <c r="J5199" s="16" t="s">
        <v>130</v>
      </c>
      <c r="N5199" s="136" t="s">
        <v>329</v>
      </c>
      <c r="O5199" s="137">
        <v>587</v>
      </c>
    </row>
    <row r="5200" spans="1:15" ht="15" customHeight="1">
      <c r="A5200" s="15" t="str">
        <f t="shared" si="112"/>
        <v>N</v>
      </c>
      <c r="B5200" s="35"/>
      <c r="C5200" s="65" t="s">
        <v>9508</v>
      </c>
      <c r="D5200" s="65" t="s">
        <v>9531</v>
      </c>
      <c r="E5200" s="35"/>
      <c r="F5200" s="65" t="s">
        <v>2112</v>
      </c>
      <c r="G5200" s="66">
        <v>62940.1</v>
      </c>
      <c r="H5200" s="35"/>
      <c r="I5200" s="35"/>
      <c r="J5200" s="16" t="s">
        <v>130</v>
      </c>
      <c r="N5200" s="136" t="s">
        <v>328</v>
      </c>
      <c r="O5200" s="137">
        <v>588</v>
      </c>
    </row>
    <row r="5201" spans="1:15" ht="15" customHeight="1">
      <c r="A5201" s="15" t="str">
        <f t="shared" si="112"/>
        <v>N</v>
      </c>
      <c r="B5201" s="35"/>
      <c r="C5201" s="65" t="s">
        <v>9508</v>
      </c>
      <c r="D5201" s="65" t="s">
        <v>9532</v>
      </c>
      <c r="E5201" s="35"/>
      <c r="F5201" s="65" t="s">
        <v>3110</v>
      </c>
      <c r="G5201" s="66">
        <v>49.5</v>
      </c>
      <c r="H5201" s="35"/>
      <c r="I5201" s="35"/>
      <c r="J5201" s="16" t="s">
        <v>130</v>
      </c>
      <c r="N5201" s="136" t="s">
        <v>330</v>
      </c>
      <c r="O5201" s="137">
        <v>601</v>
      </c>
    </row>
    <row r="5202" spans="1:15" ht="15" customHeight="1">
      <c r="A5202" s="15" t="str">
        <f t="shared" si="112"/>
        <v>N</v>
      </c>
      <c r="B5202" s="35"/>
      <c r="C5202" s="65" t="s">
        <v>9508</v>
      </c>
      <c r="D5202" s="65" t="s">
        <v>9533</v>
      </c>
      <c r="E5202" s="35"/>
      <c r="F5202" s="65" t="s">
        <v>3132</v>
      </c>
      <c r="G5202" s="66">
        <v>15</v>
      </c>
      <c r="H5202" s="35"/>
      <c r="I5202" s="35"/>
      <c r="J5202" s="16" t="s">
        <v>130</v>
      </c>
      <c r="N5202" s="136" t="s">
        <v>331</v>
      </c>
      <c r="O5202" s="137">
        <v>602</v>
      </c>
    </row>
    <row r="5203" spans="1:15" ht="15" customHeight="1">
      <c r="A5203" s="15" t="str">
        <f t="shared" si="112"/>
        <v>N</v>
      </c>
      <c r="B5203" s="35"/>
      <c r="C5203" s="65" t="s">
        <v>9508</v>
      </c>
      <c r="D5203" s="65" t="s">
        <v>9534</v>
      </c>
      <c r="E5203" s="35"/>
      <c r="F5203" s="65" t="s">
        <v>3154</v>
      </c>
      <c r="G5203" s="66">
        <v>301.5</v>
      </c>
      <c r="H5203" s="35"/>
      <c r="I5203" s="35"/>
      <c r="J5203" s="16" t="s">
        <v>130</v>
      </c>
      <c r="N5203" s="141" t="s">
        <v>332</v>
      </c>
      <c r="O5203" s="142">
        <v>603</v>
      </c>
    </row>
    <row r="5204" spans="1:15" ht="15" customHeight="1">
      <c r="A5204" s="15" t="str">
        <f t="shared" si="112"/>
        <v>N</v>
      </c>
      <c r="B5204" s="35"/>
      <c r="C5204" s="65" t="s">
        <v>9508</v>
      </c>
      <c r="D5204" s="65" t="s">
        <v>9535</v>
      </c>
      <c r="E5204" s="35"/>
      <c r="F5204" s="65" t="s">
        <v>9536</v>
      </c>
      <c r="G5204" s="66">
        <v>2022.28</v>
      </c>
      <c r="H5204" s="35"/>
      <c r="I5204" s="35"/>
      <c r="J5204" s="16" t="s">
        <v>130</v>
      </c>
      <c r="N5204" s="136" t="s">
        <v>333</v>
      </c>
      <c r="O5204" s="137">
        <v>604</v>
      </c>
    </row>
    <row r="5205" spans="1:15" ht="15" customHeight="1">
      <c r="A5205" s="15" t="str">
        <f t="shared" si="112"/>
        <v>N</v>
      </c>
      <c r="B5205" s="35"/>
      <c r="C5205" s="65" t="s">
        <v>9508</v>
      </c>
      <c r="D5205" s="65" t="s">
        <v>9537</v>
      </c>
      <c r="E5205" s="35"/>
      <c r="F5205" s="65" t="s">
        <v>9538</v>
      </c>
      <c r="G5205" s="66">
        <v>36</v>
      </c>
      <c r="H5205" s="35"/>
      <c r="I5205" s="35"/>
      <c r="J5205" s="16" t="s">
        <v>130</v>
      </c>
      <c r="N5205" s="136" t="s">
        <v>334</v>
      </c>
      <c r="O5205" s="137">
        <v>605</v>
      </c>
    </row>
    <row r="5206" spans="1:15" ht="15" customHeight="1">
      <c r="A5206" s="15" t="str">
        <f t="shared" si="112"/>
        <v>N</v>
      </c>
      <c r="B5206" s="35"/>
      <c r="C5206" s="65" t="s">
        <v>9508</v>
      </c>
      <c r="D5206" s="65" t="s">
        <v>9539</v>
      </c>
      <c r="E5206" s="35"/>
      <c r="F5206" s="65" t="s">
        <v>6670</v>
      </c>
      <c r="G5206" s="66">
        <v>11721.16</v>
      </c>
      <c r="H5206" s="35"/>
      <c r="I5206" s="35"/>
      <c r="J5206" s="16" t="s">
        <v>130</v>
      </c>
      <c r="N5206" s="136" t="s">
        <v>335</v>
      </c>
      <c r="O5206" s="137">
        <v>606</v>
      </c>
    </row>
    <row r="5207" spans="1:15" ht="15" customHeight="1">
      <c r="A5207" s="15" t="str">
        <f t="shared" si="112"/>
        <v>N</v>
      </c>
      <c r="B5207" s="35"/>
      <c r="C5207" s="65" t="s">
        <v>9508</v>
      </c>
      <c r="D5207" s="65" t="s">
        <v>9540</v>
      </c>
      <c r="E5207" s="35"/>
      <c r="F5207" s="65" t="s">
        <v>1974</v>
      </c>
      <c r="G5207" s="66">
        <v>3027.8</v>
      </c>
      <c r="H5207" s="35"/>
      <c r="I5207" s="35"/>
      <c r="J5207" s="16" t="s">
        <v>130</v>
      </c>
      <c r="N5207" s="136" t="s">
        <v>336</v>
      </c>
      <c r="O5207" s="137">
        <v>607</v>
      </c>
    </row>
    <row r="5208" spans="1:15" ht="15" customHeight="1">
      <c r="A5208" s="15" t="str">
        <f t="shared" si="112"/>
        <v>N</v>
      </c>
      <c r="B5208" s="35"/>
      <c r="C5208" s="65" t="s">
        <v>9508</v>
      </c>
      <c r="D5208" s="65" t="s">
        <v>9541</v>
      </c>
      <c r="E5208" s="35"/>
      <c r="F5208" s="65" t="s">
        <v>9542</v>
      </c>
      <c r="G5208" s="66">
        <v>3713.68</v>
      </c>
      <c r="H5208" s="35"/>
      <c r="I5208" s="35"/>
      <c r="J5208" s="16" t="s">
        <v>130</v>
      </c>
      <c r="N5208" s="136" t="s">
        <v>337</v>
      </c>
      <c r="O5208" s="137">
        <v>608</v>
      </c>
    </row>
    <row r="5209" spans="1:15" ht="15" customHeight="1">
      <c r="A5209" s="15" t="str">
        <f t="shared" si="112"/>
        <v>N</v>
      </c>
      <c r="B5209" s="35"/>
      <c r="C5209" s="65" t="s">
        <v>9508</v>
      </c>
      <c r="D5209" s="65" t="s">
        <v>9543</v>
      </c>
      <c r="E5209" s="35"/>
      <c r="F5209" s="65" t="s">
        <v>1948</v>
      </c>
      <c r="G5209" s="66">
        <v>1116.72</v>
      </c>
      <c r="H5209" s="35"/>
      <c r="I5209" s="35"/>
      <c r="J5209" s="16" t="s">
        <v>130</v>
      </c>
      <c r="N5209" s="141" t="s">
        <v>338</v>
      </c>
      <c r="O5209" s="137">
        <v>609</v>
      </c>
    </row>
    <row r="5210" spans="1:15" ht="15" customHeight="1">
      <c r="A5210" s="15" t="str">
        <f t="shared" si="112"/>
        <v>N</v>
      </c>
      <c r="B5210" s="35"/>
      <c r="C5210" s="65" t="s">
        <v>9508</v>
      </c>
      <c r="D5210" s="65" t="s">
        <v>9544</v>
      </c>
      <c r="E5210" s="35"/>
      <c r="F5210" s="65" t="s">
        <v>8969</v>
      </c>
      <c r="G5210" s="66">
        <v>16.5</v>
      </c>
      <c r="H5210" s="35"/>
      <c r="I5210" s="35"/>
      <c r="J5210" s="16" t="s">
        <v>130</v>
      </c>
      <c r="N5210" s="141" t="s">
        <v>339</v>
      </c>
      <c r="O5210" s="137">
        <v>610</v>
      </c>
    </row>
    <row r="5211" spans="1:15" ht="15" customHeight="1">
      <c r="A5211" s="15" t="str">
        <f t="shared" si="112"/>
        <v>N</v>
      </c>
      <c r="B5211" s="35"/>
      <c r="C5211" s="65" t="s">
        <v>9508</v>
      </c>
      <c r="D5211" s="65" t="s">
        <v>9545</v>
      </c>
      <c r="E5211" s="35"/>
      <c r="F5211" s="65" t="s">
        <v>9546</v>
      </c>
      <c r="G5211" s="66">
        <v>10364.84</v>
      </c>
      <c r="H5211" s="35"/>
      <c r="I5211" s="35"/>
      <c r="J5211" s="16" t="s">
        <v>130</v>
      </c>
      <c r="N5211" s="136" t="s">
        <v>340</v>
      </c>
      <c r="O5211" s="137">
        <v>611</v>
      </c>
    </row>
    <row r="5212" spans="1:15" ht="15" customHeight="1">
      <c r="A5212" s="15" t="str">
        <f t="shared" si="112"/>
        <v>N</v>
      </c>
      <c r="B5212" s="35"/>
      <c r="C5212" s="65" t="s">
        <v>9508</v>
      </c>
      <c r="D5212" s="65" t="s">
        <v>9547</v>
      </c>
      <c r="E5212" s="35"/>
      <c r="F5212" s="65" t="s">
        <v>9548</v>
      </c>
      <c r="G5212" s="66">
        <v>336.6</v>
      </c>
      <c r="H5212" s="35"/>
      <c r="I5212" s="35"/>
      <c r="J5212" s="16" t="s">
        <v>130</v>
      </c>
      <c r="N5212" s="136" t="s">
        <v>341</v>
      </c>
      <c r="O5212" s="137">
        <v>612</v>
      </c>
    </row>
    <row r="5213" spans="1:15" ht="15" customHeight="1">
      <c r="A5213" s="15" t="str">
        <f t="shared" si="112"/>
        <v>N</v>
      </c>
      <c r="B5213" s="35"/>
      <c r="C5213" s="65" t="s">
        <v>9508</v>
      </c>
      <c r="D5213" s="65" t="s">
        <v>9549</v>
      </c>
      <c r="E5213" s="35"/>
      <c r="F5213" s="65" t="s">
        <v>9550</v>
      </c>
      <c r="G5213" s="66">
        <v>510.54</v>
      </c>
      <c r="H5213" s="35"/>
      <c r="I5213" s="35"/>
      <c r="J5213" s="16" t="s">
        <v>130</v>
      </c>
      <c r="N5213" s="136" t="s">
        <v>1327</v>
      </c>
      <c r="O5213" s="137">
        <v>613</v>
      </c>
    </row>
    <row r="5214" spans="1:15" ht="15" customHeight="1">
      <c r="A5214" s="15" t="str">
        <f t="shared" si="112"/>
        <v>N</v>
      </c>
      <c r="B5214" s="35"/>
      <c r="C5214" s="65" t="s">
        <v>9508</v>
      </c>
      <c r="D5214" s="65" t="s">
        <v>9551</v>
      </c>
      <c r="E5214" s="35"/>
      <c r="F5214" s="65" t="s">
        <v>2790</v>
      </c>
      <c r="G5214" s="66">
        <v>3607.58</v>
      </c>
      <c r="H5214" s="35"/>
      <c r="I5214" s="35"/>
      <c r="J5214" s="16" t="s">
        <v>130</v>
      </c>
      <c r="N5214" s="136" t="s">
        <v>342</v>
      </c>
      <c r="O5214" s="137">
        <v>614</v>
      </c>
    </row>
    <row r="5215" spans="1:15" ht="15" customHeight="1">
      <c r="A5215" s="15" t="str">
        <f t="shared" si="112"/>
        <v>N</v>
      </c>
      <c r="B5215" s="35"/>
      <c r="C5215" s="65" t="s">
        <v>9508</v>
      </c>
      <c r="D5215" s="65" t="s">
        <v>9552</v>
      </c>
      <c r="E5215" s="35"/>
      <c r="F5215" s="65" t="s">
        <v>1622</v>
      </c>
      <c r="G5215" s="66">
        <v>8218.7199999999993</v>
      </c>
      <c r="H5215" s="35"/>
      <c r="I5215" s="35"/>
      <c r="J5215" s="16" t="s">
        <v>130</v>
      </c>
      <c r="N5215" s="136" t="s">
        <v>343</v>
      </c>
      <c r="O5215" s="137">
        <v>615</v>
      </c>
    </row>
    <row r="5216" spans="1:15" ht="15" customHeight="1">
      <c r="A5216" s="15" t="str">
        <f t="shared" si="112"/>
        <v>N</v>
      </c>
      <c r="B5216" s="35"/>
      <c r="C5216" s="65" t="s">
        <v>9508</v>
      </c>
      <c r="D5216" s="65" t="s">
        <v>9553</v>
      </c>
      <c r="E5216" s="35"/>
      <c r="F5216" s="65" t="s">
        <v>9554</v>
      </c>
      <c r="G5216" s="66">
        <v>2676.33</v>
      </c>
      <c r="H5216" s="35"/>
      <c r="I5216" s="35"/>
      <c r="J5216" s="16" t="s">
        <v>130</v>
      </c>
      <c r="N5216" s="136" t="s">
        <v>344</v>
      </c>
      <c r="O5216" s="137">
        <v>616</v>
      </c>
    </row>
    <row r="5217" spans="1:15" ht="15" customHeight="1">
      <c r="A5217" s="15" t="str">
        <f t="shared" si="112"/>
        <v>N</v>
      </c>
      <c r="B5217" s="35"/>
      <c r="C5217" s="65" t="s">
        <v>9508</v>
      </c>
      <c r="D5217" s="65" t="s">
        <v>9555</v>
      </c>
      <c r="E5217" s="35"/>
      <c r="F5217" s="65" t="s">
        <v>2684</v>
      </c>
      <c r="G5217" s="66">
        <v>3513.32</v>
      </c>
      <c r="H5217" s="35"/>
      <c r="I5217" s="35"/>
      <c r="J5217" s="16" t="s">
        <v>130</v>
      </c>
      <c r="N5217" s="136" t="s">
        <v>1328</v>
      </c>
      <c r="O5217" s="137">
        <v>617</v>
      </c>
    </row>
    <row r="5218" spans="1:15" ht="15" customHeight="1">
      <c r="A5218" s="15" t="str">
        <f t="shared" si="112"/>
        <v>N</v>
      </c>
      <c r="B5218" s="35"/>
      <c r="C5218" s="65"/>
      <c r="D5218" s="65"/>
      <c r="E5218" s="35"/>
      <c r="F5218" s="65"/>
      <c r="G5218" s="66"/>
      <c r="H5218" s="35"/>
      <c r="I5218" s="35"/>
      <c r="J5218" s="16" t="s">
        <v>130</v>
      </c>
      <c r="N5218" s="136" t="s">
        <v>151</v>
      </c>
      <c r="O5218" s="137">
        <v>328</v>
      </c>
    </row>
    <row r="5219" spans="1:15" ht="15" customHeight="1">
      <c r="A5219" s="15" t="str">
        <f t="shared" si="112"/>
        <v>N</v>
      </c>
      <c r="B5219" s="35"/>
      <c r="C5219" s="65"/>
      <c r="D5219" s="65"/>
      <c r="E5219" s="35"/>
      <c r="F5219" s="65"/>
      <c r="G5219" s="66"/>
      <c r="H5219" s="35"/>
      <c r="I5219" s="35"/>
      <c r="J5219" s="16" t="s">
        <v>130</v>
      </c>
      <c r="N5219" s="136" t="s">
        <v>152</v>
      </c>
      <c r="O5219" s="137">
        <v>329</v>
      </c>
    </row>
    <row r="5220" spans="1:15" ht="15" customHeight="1">
      <c r="A5220" s="15">
        <v>6005</v>
      </c>
      <c r="B5220" s="65" t="s">
        <v>9556</v>
      </c>
      <c r="C5220" s="35"/>
      <c r="D5220" s="35"/>
      <c r="E5220" s="65" t="s">
        <v>9557</v>
      </c>
      <c r="F5220" s="35"/>
      <c r="G5220" s="35"/>
      <c r="H5220" s="35"/>
      <c r="I5220" s="66">
        <f>SUM(G5221:G5250)</f>
        <v>36269.32</v>
      </c>
      <c r="J5220" s="16" t="s">
        <v>130</v>
      </c>
      <c r="N5220" s="136" t="s">
        <v>153</v>
      </c>
      <c r="O5220" s="137">
        <v>330</v>
      </c>
    </row>
    <row r="5221" spans="1:15" ht="15" customHeight="1">
      <c r="A5221" s="15" t="str">
        <f t="shared" ref="A5221:A5250" si="113">IFERROR((VLOOKUP(J5221,N:O,2,0)),0)</f>
        <v>N</v>
      </c>
      <c r="B5221" s="35"/>
      <c r="C5221" s="65" t="s">
        <v>9508</v>
      </c>
      <c r="D5221" s="65" t="s">
        <v>9509</v>
      </c>
      <c r="E5221" s="35"/>
      <c r="F5221" s="65" t="s">
        <v>9510</v>
      </c>
      <c r="G5221" s="66">
        <v>1548.01</v>
      </c>
      <c r="H5221" s="35"/>
      <c r="I5221" s="35"/>
      <c r="J5221" s="16" t="s">
        <v>130</v>
      </c>
      <c r="N5221" s="136" t="s">
        <v>154</v>
      </c>
      <c r="O5221" s="137">
        <v>331</v>
      </c>
    </row>
    <row r="5222" spans="1:15" ht="15" customHeight="1">
      <c r="A5222" s="15" t="str">
        <f t="shared" si="113"/>
        <v>N</v>
      </c>
      <c r="B5222" s="35"/>
      <c r="C5222" s="65" t="s">
        <v>9508</v>
      </c>
      <c r="D5222" s="65" t="s">
        <v>9511</v>
      </c>
      <c r="E5222" s="35"/>
      <c r="F5222" s="65" t="s">
        <v>3240</v>
      </c>
      <c r="G5222" s="66">
        <v>619.57000000000005</v>
      </c>
      <c r="H5222" s="35"/>
      <c r="I5222" s="35"/>
      <c r="J5222" s="16" t="s">
        <v>130</v>
      </c>
      <c r="N5222" s="138" t="s">
        <v>583</v>
      </c>
      <c r="O5222" s="139">
        <v>332</v>
      </c>
    </row>
    <row r="5223" spans="1:15" ht="15" customHeight="1">
      <c r="A5223" s="15" t="str">
        <f t="shared" si="113"/>
        <v>N</v>
      </c>
      <c r="B5223" s="35"/>
      <c r="C5223" s="65" t="s">
        <v>9508</v>
      </c>
      <c r="D5223" s="65" t="s">
        <v>9514</v>
      </c>
      <c r="E5223" s="35"/>
      <c r="F5223" s="65" t="s">
        <v>9515</v>
      </c>
      <c r="G5223" s="66">
        <v>60.54</v>
      </c>
      <c r="H5223" s="35"/>
      <c r="I5223" s="35"/>
      <c r="J5223" s="16" t="s">
        <v>130</v>
      </c>
      <c r="N5223" s="136" t="s">
        <v>155</v>
      </c>
      <c r="O5223" s="137">
        <v>333</v>
      </c>
    </row>
    <row r="5224" spans="1:15" ht="15" customHeight="1">
      <c r="A5224" s="15" t="str">
        <f t="shared" si="113"/>
        <v>N</v>
      </c>
      <c r="B5224" s="35"/>
      <c r="C5224" s="65" t="s">
        <v>9508</v>
      </c>
      <c r="D5224" s="65" t="s">
        <v>9516</v>
      </c>
      <c r="E5224" s="35"/>
      <c r="F5224" s="65" t="s">
        <v>6211</v>
      </c>
      <c r="G5224" s="66">
        <v>1830.24</v>
      </c>
      <c r="H5224" s="35"/>
      <c r="I5224" s="35"/>
      <c r="J5224" s="16" t="s">
        <v>130</v>
      </c>
      <c r="N5224" s="138" t="s">
        <v>584</v>
      </c>
      <c r="O5224" s="139">
        <v>334</v>
      </c>
    </row>
    <row r="5225" spans="1:15" ht="15" customHeight="1">
      <c r="A5225" s="15" t="str">
        <f t="shared" si="113"/>
        <v>N</v>
      </c>
      <c r="B5225" s="35"/>
      <c r="C5225" s="65" t="s">
        <v>9508</v>
      </c>
      <c r="D5225" s="65" t="s">
        <v>9517</v>
      </c>
      <c r="E5225" s="35"/>
      <c r="F5225" s="65" t="s">
        <v>8606</v>
      </c>
      <c r="G5225" s="66">
        <v>613.83000000000004</v>
      </c>
      <c r="H5225" s="35"/>
      <c r="I5225" s="35"/>
      <c r="J5225" s="16" t="s">
        <v>130</v>
      </c>
      <c r="N5225" s="136" t="s">
        <v>156</v>
      </c>
      <c r="O5225" s="137">
        <v>335</v>
      </c>
    </row>
    <row r="5226" spans="1:15" ht="15" customHeight="1">
      <c r="A5226" s="15" t="str">
        <f t="shared" si="113"/>
        <v>N</v>
      </c>
      <c r="B5226" s="35"/>
      <c r="C5226" s="65" t="s">
        <v>9508</v>
      </c>
      <c r="D5226" s="65" t="s">
        <v>9518</v>
      </c>
      <c r="E5226" s="35"/>
      <c r="F5226" s="65" t="s">
        <v>9519</v>
      </c>
      <c r="G5226" s="66">
        <v>1.6</v>
      </c>
      <c r="H5226" s="35"/>
      <c r="I5226" s="35"/>
      <c r="J5226" s="16" t="s">
        <v>130</v>
      </c>
      <c r="N5226" s="136" t="s">
        <v>157</v>
      </c>
      <c r="O5226" s="137">
        <v>336</v>
      </c>
    </row>
    <row r="5227" spans="1:15" ht="15" customHeight="1">
      <c r="A5227" s="15" t="str">
        <f t="shared" si="113"/>
        <v>N</v>
      </c>
      <c r="B5227" s="35"/>
      <c r="C5227" s="65" t="s">
        <v>9508</v>
      </c>
      <c r="D5227" s="65" t="s">
        <v>9520</v>
      </c>
      <c r="E5227" s="35"/>
      <c r="F5227" s="65" t="s">
        <v>9521</v>
      </c>
      <c r="G5227" s="66">
        <v>1049.54</v>
      </c>
      <c r="H5227" s="35"/>
      <c r="I5227" s="35"/>
      <c r="J5227" s="16" t="s">
        <v>130</v>
      </c>
      <c r="N5227" s="136" t="s">
        <v>158</v>
      </c>
      <c r="O5227" s="137">
        <v>337</v>
      </c>
    </row>
    <row r="5228" spans="1:15" ht="15" customHeight="1">
      <c r="A5228" s="15" t="str">
        <f t="shared" si="113"/>
        <v>N</v>
      </c>
      <c r="B5228" s="35"/>
      <c r="C5228" s="65" t="s">
        <v>9508</v>
      </c>
      <c r="D5228" s="65" t="s">
        <v>9522</v>
      </c>
      <c r="E5228" s="35"/>
      <c r="F5228" s="65" t="s">
        <v>8072</v>
      </c>
      <c r="G5228" s="66">
        <v>2964.02</v>
      </c>
      <c r="H5228" s="35"/>
      <c r="I5228" s="35"/>
      <c r="J5228" s="16" t="s">
        <v>130</v>
      </c>
      <c r="N5228" s="136" t="s">
        <v>159</v>
      </c>
      <c r="O5228" s="137">
        <v>338</v>
      </c>
    </row>
    <row r="5229" spans="1:15" ht="15" customHeight="1">
      <c r="A5229" s="15" t="str">
        <f t="shared" si="113"/>
        <v>N</v>
      </c>
      <c r="B5229" s="35"/>
      <c r="C5229" s="65" t="s">
        <v>9508</v>
      </c>
      <c r="D5229" s="65" t="s">
        <v>9523</v>
      </c>
      <c r="E5229" s="35"/>
      <c r="F5229" s="65" t="s">
        <v>9524</v>
      </c>
      <c r="G5229" s="66">
        <v>1272.95</v>
      </c>
      <c r="H5229" s="35"/>
      <c r="I5229" s="35"/>
      <c r="J5229" s="16" t="s">
        <v>130</v>
      </c>
      <c r="N5229" s="136" t="s">
        <v>160</v>
      </c>
      <c r="O5229" s="137">
        <v>339</v>
      </c>
    </row>
    <row r="5230" spans="1:15" ht="15" customHeight="1">
      <c r="A5230" s="15" t="str">
        <f t="shared" si="113"/>
        <v>N</v>
      </c>
      <c r="B5230" s="35"/>
      <c r="C5230" s="65" t="s">
        <v>9508</v>
      </c>
      <c r="D5230" s="65" t="s">
        <v>9525</v>
      </c>
      <c r="E5230" s="35"/>
      <c r="F5230" s="65" t="s">
        <v>9526</v>
      </c>
      <c r="G5230" s="66">
        <v>30.4</v>
      </c>
      <c r="H5230" s="35"/>
      <c r="I5230" s="35"/>
      <c r="J5230" s="16" t="s">
        <v>130</v>
      </c>
      <c r="N5230" s="136" t="s">
        <v>161</v>
      </c>
      <c r="O5230" s="137">
        <v>340</v>
      </c>
    </row>
    <row r="5231" spans="1:15" ht="15" customHeight="1">
      <c r="A5231" s="15" t="str">
        <f t="shared" si="113"/>
        <v>N</v>
      </c>
      <c r="B5231" s="35"/>
      <c r="C5231" s="65" t="s">
        <v>9508</v>
      </c>
      <c r="D5231" s="65" t="s">
        <v>9527</v>
      </c>
      <c r="E5231" s="35"/>
      <c r="F5231" s="65" t="s">
        <v>2636</v>
      </c>
      <c r="G5231" s="66">
        <v>197.04</v>
      </c>
      <c r="H5231" s="35"/>
      <c r="I5231" s="35"/>
      <c r="J5231" s="16" t="s">
        <v>130</v>
      </c>
      <c r="N5231" s="136" t="s">
        <v>162</v>
      </c>
      <c r="O5231" s="137">
        <v>341</v>
      </c>
    </row>
    <row r="5232" spans="1:15" ht="15" customHeight="1">
      <c r="A5232" s="15" t="str">
        <f t="shared" si="113"/>
        <v>N</v>
      </c>
      <c r="B5232" s="35"/>
      <c r="C5232" s="65" t="s">
        <v>9508</v>
      </c>
      <c r="D5232" s="65" t="s">
        <v>9528</v>
      </c>
      <c r="E5232" s="35"/>
      <c r="F5232" s="65" t="s">
        <v>3480</v>
      </c>
      <c r="G5232" s="66">
        <v>34.64</v>
      </c>
      <c r="H5232" s="35"/>
      <c r="I5232" s="35"/>
      <c r="J5232" s="16" t="s">
        <v>130</v>
      </c>
      <c r="N5232" s="136" t="s">
        <v>163</v>
      </c>
      <c r="O5232" s="137">
        <v>342</v>
      </c>
    </row>
    <row r="5233" spans="1:15" ht="15" customHeight="1">
      <c r="A5233" s="15" t="str">
        <f t="shared" si="113"/>
        <v>N</v>
      </c>
      <c r="B5233" s="35"/>
      <c r="C5233" s="65" t="s">
        <v>9508</v>
      </c>
      <c r="D5233" s="65" t="s">
        <v>9529</v>
      </c>
      <c r="E5233" s="35"/>
      <c r="F5233" s="65" t="s">
        <v>9530</v>
      </c>
      <c r="G5233" s="66">
        <v>4008.65</v>
      </c>
      <c r="H5233" s="35"/>
      <c r="I5233" s="35"/>
      <c r="J5233" s="16" t="s">
        <v>130</v>
      </c>
      <c r="N5233" s="136" t="s">
        <v>164</v>
      </c>
      <c r="O5233" s="137">
        <v>343</v>
      </c>
    </row>
    <row r="5234" spans="1:15" ht="15" customHeight="1">
      <c r="A5234" s="15" t="str">
        <f t="shared" si="113"/>
        <v>N</v>
      </c>
      <c r="B5234" s="35"/>
      <c r="C5234" s="65" t="s">
        <v>9508</v>
      </c>
      <c r="D5234" s="65" t="s">
        <v>9531</v>
      </c>
      <c r="E5234" s="35"/>
      <c r="F5234" s="65" t="s">
        <v>2112</v>
      </c>
      <c r="G5234" s="66">
        <v>10063.86</v>
      </c>
      <c r="H5234" s="35"/>
      <c r="I5234" s="35"/>
      <c r="J5234" s="16" t="s">
        <v>130</v>
      </c>
      <c r="N5234" s="136" t="s">
        <v>165</v>
      </c>
      <c r="O5234" s="137">
        <v>344</v>
      </c>
    </row>
    <row r="5235" spans="1:15" ht="15" customHeight="1">
      <c r="A5235" s="15" t="str">
        <f t="shared" si="113"/>
        <v>N</v>
      </c>
      <c r="B5235" s="35"/>
      <c r="C5235" s="65" t="s">
        <v>9508</v>
      </c>
      <c r="D5235" s="65" t="s">
        <v>9532</v>
      </c>
      <c r="E5235" s="35"/>
      <c r="F5235" s="65" t="s">
        <v>3110</v>
      </c>
      <c r="G5235" s="66">
        <v>26.77</v>
      </c>
      <c r="H5235" s="35"/>
      <c r="I5235" s="35"/>
      <c r="J5235" s="16" t="s">
        <v>130</v>
      </c>
      <c r="N5235" s="136" t="s">
        <v>166</v>
      </c>
      <c r="O5235" s="137">
        <v>345</v>
      </c>
    </row>
    <row r="5236" spans="1:15" ht="15" customHeight="1">
      <c r="A5236" s="15" t="str">
        <f t="shared" si="113"/>
        <v>N</v>
      </c>
      <c r="B5236" s="35"/>
      <c r="C5236" s="65" t="s">
        <v>9508</v>
      </c>
      <c r="D5236" s="65" t="s">
        <v>9533</v>
      </c>
      <c r="E5236" s="35"/>
      <c r="F5236" s="65" t="s">
        <v>3132</v>
      </c>
      <c r="G5236" s="66">
        <v>0.01</v>
      </c>
      <c r="H5236" s="35"/>
      <c r="I5236" s="35"/>
      <c r="J5236" s="16" t="s">
        <v>130</v>
      </c>
      <c r="N5236" s="136" t="s">
        <v>167</v>
      </c>
      <c r="O5236" s="137">
        <v>346</v>
      </c>
    </row>
    <row r="5237" spans="1:15" ht="15" customHeight="1">
      <c r="A5237" s="15" t="str">
        <f t="shared" si="113"/>
        <v>N</v>
      </c>
      <c r="B5237" s="35"/>
      <c r="C5237" s="65" t="s">
        <v>9508</v>
      </c>
      <c r="D5237" s="65" t="s">
        <v>9534</v>
      </c>
      <c r="E5237" s="35"/>
      <c r="F5237" s="65" t="s">
        <v>3154</v>
      </c>
      <c r="G5237" s="66">
        <v>117.06</v>
      </c>
      <c r="H5237" s="35"/>
      <c r="I5237" s="35"/>
      <c r="J5237" s="16" t="s">
        <v>130</v>
      </c>
      <c r="N5237" s="136" t="s">
        <v>168</v>
      </c>
      <c r="O5237" s="137">
        <v>347</v>
      </c>
    </row>
    <row r="5238" spans="1:15" ht="15" customHeight="1">
      <c r="A5238" s="15" t="str">
        <f t="shared" si="113"/>
        <v>N</v>
      </c>
      <c r="B5238" s="35"/>
      <c r="C5238" s="65" t="s">
        <v>9508</v>
      </c>
      <c r="D5238" s="65" t="s">
        <v>9535</v>
      </c>
      <c r="E5238" s="35"/>
      <c r="F5238" s="65" t="s">
        <v>9536</v>
      </c>
      <c r="G5238" s="66">
        <v>316.82</v>
      </c>
      <c r="H5238" s="35"/>
      <c r="I5238" s="35"/>
      <c r="J5238" s="16" t="s">
        <v>130</v>
      </c>
      <c r="N5238" s="136" t="s">
        <v>169</v>
      </c>
      <c r="O5238" s="137">
        <v>348</v>
      </c>
    </row>
    <row r="5239" spans="1:15" ht="15" customHeight="1">
      <c r="A5239" s="15" t="str">
        <f t="shared" si="113"/>
        <v>N</v>
      </c>
      <c r="B5239" s="35"/>
      <c r="C5239" s="65" t="s">
        <v>9508</v>
      </c>
      <c r="D5239" s="65" t="s">
        <v>9537</v>
      </c>
      <c r="E5239" s="35"/>
      <c r="F5239" s="65" t="s">
        <v>9538</v>
      </c>
      <c r="G5239" s="66">
        <v>4.8600000000000003</v>
      </c>
      <c r="H5239" s="35"/>
      <c r="I5239" s="35"/>
      <c r="J5239" s="16" t="s">
        <v>130</v>
      </c>
      <c r="N5239" s="136" t="s">
        <v>170</v>
      </c>
      <c r="O5239" s="137">
        <v>349</v>
      </c>
    </row>
    <row r="5240" spans="1:15" ht="15" customHeight="1">
      <c r="A5240" s="15" t="str">
        <f t="shared" si="113"/>
        <v>N</v>
      </c>
      <c r="B5240" s="35"/>
      <c r="C5240" s="65" t="s">
        <v>9508</v>
      </c>
      <c r="D5240" s="65" t="s">
        <v>9539</v>
      </c>
      <c r="E5240" s="35"/>
      <c r="F5240" s="65" t="s">
        <v>6670</v>
      </c>
      <c r="G5240" s="66">
        <v>5267.05</v>
      </c>
      <c r="H5240" s="35"/>
      <c r="I5240" s="35"/>
      <c r="J5240" s="16" t="s">
        <v>130</v>
      </c>
      <c r="N5240" s="136" t="s">
        <v>171</v>
      </c>
      <c r="O5240" s="137">
        <v>350</v>
      </c>
    </row>
    <row r="5241" spans="1:15" ht="15" customHeight="1">
      <c r="A5241" s="15" t="str">
        <f t="shared" si="113"/>
        <v>N</v>
      </c>
      <c r="B5241" s="35"/>
      <c r="C5241" s="65" t="s">
        <v>9508</v>
      </c>
      <c r="D5241" s="65" t="s">
        <v>9540</v>
      </c>
      <c r="E5241" s="35"/>
      <c r="F5241" s="65" t="s">
        <v>1974</v>
      </c>
      <c r="G5241" s="66">
        <v>334.61</v>
      </c>
      <c r="H5241" s="35"/>
      <c r="I5241" s="35"/>
      <c r="J5241" s="16" t="s">
        <v>130</v>
      </c>
      <c r="N5241" s="136" t="s">
        <v>172</v>
      </c>
      <c r="O5241" s="137">
        <v>351</v>
      </c>
    </row>
    <row r="5242" spans="1:15" ht="15" customHeight="1">
      <c r="A5242" s="15" t="str">
        <f t="shared" si="113"/>
        <v>N</v>
      </c>
      <c r="B5242" s="35"/>
      <c r="C5242" s="65" t="s">
        <v>9508</v>
      </c>
      <c r="D5242" s="65" t="s">
        <v>9541</v>
      </c>
      <c r="E5242" s="35"/>
      <c r="F5242" s="65" t="s">
        <v>9542</v>
      </c>
      <c r="G5242" s="66">
        <v>449.82</v>
      </c>
      <c r="H5242" s="35"/>
      <c r="I5242" s="35"/>
      <c r="J5242" s="16" t="s">
        <v>130</v>
      </c>
      <c r="N5242" s="136" t="s">
        <v>173</v>
      </c>
      <c r="O5242" s="137">
        <v>352</v>
      </c>
    </row>
    <row r="5243" spans="1:15" ht="15" customHeight="1">
      <c r="A5243" s="15" t="str">
        <f t="shared" si="113"/>
        <v>N</v>
      </c>
      <c r="B5243" s="35"/>
      <c r="C5243" s="65" t="s">
        <v>9508</v>
      </c>
      <c r="D5243" s="65" t="s">
        <v>9545</v>
      </c>
      <c r="E5243" s="35"/>
      <c r="F5243" s="65" t="s">
        <v>9546</v>
      </c>
      <c r="G5243" s="66">
        <v>3895.1</v>
      </c>
      <c r="H5243" s="35"/>
      <c r="I5243" s="35"/>
      <c r="J5243" s="16" t="s">
        <v>130</v>
      </c>
      <c r="N5243" s="136" t="s">
        <v>174</v>
      </c>
      <c r="O5243" s="137">
        <v>353</v>
      </c>
    </row>
    <row r="5244" spans="1:15" ht="15" customHeight="1">
      <c r="A5244" s="15" t="str">
        <f t="shared" si="113"/>
        <v>N</v>
      </c>
      <c r="B5244" s="35"/>
      <c r="C5244" s="65" t="s">
        <v>9508</v>
      </c>
      <c r="D5244" s="65" t="s">
        <v>9547</v>
      </c>
      <c r="E5244" s="35"/>
      <c r="F5244" s="65" t="s">
        <v>9548</v>
      </c>
      <c r="G5244" s="66">
        <v>17.309999999999999</v>
      </c>
      <c r="H5244" s="35"/>
      <c r="I5244" s="35"/>
      <c r="J5244" s="16" t="s">
        <v>130</v>
      </c>
      <c r="N5244" s="136" t="s">
        <v>175</v>
      </c>
      <c r="O5244" s="137">
        <v>354</v>
      </c>
    </row>
    <row r="5245" spans="1:15" ht="15" customHeight="1">
      <c r="A5245" s="15" t="str">
        <f t="shared" si="113"/>
        <v>N</v>
      </c>
      <c r="B5245" s="35"/>
      <c r="C5245" s="65" t="s">
        <v>9508</v>
      </c>
      <c r="D5245" s="65" t="s">
        <v>9549</v>
      </c>
      <c r="E5245" s="35"/>
      <c r="F5245" s="65" t="s">
        <v>9550</v>
      </c>
      <c r="G5245" s="66">
        <v>69.819999999999993</v>
      </c>
      <c r="H5245" s="35"/>
      <c r="I5245" s="35"/>
      <c r="J5245" s="16" t="s">
        <v>130</v>
      </c>
      <c r="N5245" s="136" t="s">
        <v>176</v>
      </c>
      <c r="O5245" s="137">
        <v>355</v>
      </c>
    </row>
    <row r="5246" spans="1:15" ht="15" customHeight="1">
      <c r="A5246" s="15" t="str">
        <f t="shared" si="113"/>
        <v>N</v>
      </c>
      <c r="B5246" s="35"/>
      <c r="C5246" s="65" t="s">
        <v>9508</v>
      </c>
      <c r="D5246" s="65" t="s">
        <v>9551</v>
      </c>
      <c r="E5246" s="35"/>
      <c r="F5246" s="65" t="s">
        <v>2790</v>
      </c>
      <c r="G5246" s="66">
        <v>319.73</v>
      </c>
      <c r="H5246" s="35"/>
      <c r="I5246" s="35"/>
      <c r="J5246" s="16" t="s">
        <v>130</v>
      </c>
      <c r="N5246" s="136" t="s">
        <v>177</v>
      </c>
      <c r="O5246" s="137">
        <v>356</v>
      </c>
    </row>
    <row r="5247" spans="1:15" ht="15" customHeight="1">
      <c r="A5247" s="15" t="str">
        <f t="shared" si="113"/>
        <v>N</v>
      </c>
      <c r="B5247" s="35"/>
      <c r="C5247" s="65" t="s">
        <v>9508</v>
      </c>
      <c r="D5247" s="65" t="s">
        <v>9552</v>
      </c>
      <c r="E5247" s="35"/>
      <c r="F5247" s="65" t="s">
        <v>1622</v>
      </c>
      <c r="G5247" s="66">
        <v>613.58000000000004</v>
      </c>
      <c r="H5247" s="35"/>
      <c r="I5247" s="35"/>
      <c r="J5247" s="16" t="s">
        <v>130</v>
      </c>
      <c r="N5247" s="136" t="s">
        <v>178</v>
      </c>
      <c r="O5247" s="137">
        <v>357</v>
      </c>
    </row>
    <row r="5248" spans="1:15" ht="15" customHeight="1">
      <c r="A5248" s="15" t="str">
        <f t="shared" si="113"/>
        <v>N</v>
      </c>
      <c r="B5248" s="35"/>
      <c r="C5248" s="65" t="s">
        <v>9508</v>
      </c>
      <c r="D5248" s="65" t="s">
        <v>9553</v>
      </c>
      <c r="E5248" s="35"/>
      <c r="F5248" s="65" t="s">
        <v>9554</v>
      </c>
      <c r="G5248" s="66">
        <v>190.72</v>
      </c>
      <c r="H5248" s="35"/>
      <c r="I5248" s="35"/>
      <c r="J5248" s="16" t="s">
        <v>130</v>
      </c>
      <c r="N5248" s="136" t="s">
        <v>179</v>
      </c>
      <c r="O5248" s="137">
        <v>358</v>
      </c>
    </row>
    <row r="5249" spans="1:15" ht="15" customHeight="1">
      <c r="A5249" s="15" t="str">
        <f t="shared" si="113"/>
        <v>N</v>
      </c>
      <c r="B5249" s="35"/>
      <c r="C5249" s="65" t="s">
        <v>9508</v>
      </c>
      <c r="D5249" s="65" t="s">
        <v>9555</v>
      </c>
      <c r="E5249" s="35"/>
      <c r="F5249" s="65" t="s">
        <v>2684</v>
      </c>
      <c r="G5249" s="66">
        <v>351.17</v>
      </c>
      <c r="H5249" s="35"/>
      <c r="I5249" s="35"/>
      <c r="J5249" s="16" t="s">
        <v>130</v>
      </c>
      <c r="N5249" s="136" t="s">
        <v>180</v>
      </c>
      <c r="O5249" s="137">
        <v>359</v>
      </c>
    </row>
    <row r="5250" spans="1:15" ht="15" customHeight="1">
      <c r="A5250" s="15" t="str">
        <f t="shared" si="113"/>
        <v>N</v>
      </c>
      <c r="B5250" s="35"/>
      <c r="C5250" s="65"/>
      <c r="D5250" s="65"/>
      <c r="E5250" s="35"/>
      <c r="F5250" s="65"/>
      <c r="G5250" s="66"/>
      <c r="H5250" s="35"/>
      <c r="I5250" s="35"/>
      <c r="J5250" s="16" t="s">
        <v>130</v>
      </c>
      <c r="N5250" s="136" t="s">
        <v>183</v>
      </c>
      <c r="O5250" s="137">
        <v>363</v>
      </c>
    </row>
    <row r="5251" spans="1:15" ht="15" customHeight="1">
      <c r="A5251" s="15">
        <v>6005</v>
      </c>
      <c r="B5251" s="65" t="s">
        <v>9558</v>
      </c>
      <c r="C5251" s="35"/>
      <c r="D5251" s="35"/>
      <c r="E5251" s="65" t="s">
        <v>9559</v>
      </c>
      <c r="F5251" s="35"/>
      <c r="G5251" s="35"/>
      <c r="H5251" s="35"/>
      <c r="I5251" s="66">
        <f>SUM(G5252:G5281)</f>
        <v>13672.830000000002</v>
      </c>
      <c r="J5251" s="16" t="s">
        <v>130</v>
      </c>
      <c r="N5251" s="136" t="s">
        <v>184</v>
      </c>
      <c r="O5251" s="137">
        <v>364</v>
      </c>
    </row>
    <row r="5252" spans="1:15" ht="15" customHeight="1">
      <c r="A5252" s="15" t="str">
        <f t="shared" ref="A5252:A5282" si="114">IFERROR((VLOOKUP(J5252,N:O,2,0)),0)</f>
        <v>N</v>
      </c>
      <c r="B5252" s="35"/>
      <c r="C5252" s="65" t="s">
        <v>9508</v>
      </c>
      <c r="D5252" s="65" t="s">
        <v>9509</v>
      </c>
      <c r="E5252" s="35"/>
      <c r="F5252" s="65" t="s">
        <v>9510</v>
      </c>
      <c r="G5252" s="66">
        <v>229.68</v>
      </c>
      <c r="H5252" s="35"/>
      <c r="I5252" s="35"/>
      <c r="J5252" s="16" t="s">
        <v>130</v>
      </c>
      <c r="N5252" s="136" t="s">
        <v>185</v>
      </c>
      <c r="O5252" s="137">
        <v>365</v>
      </c>
    </row>
    <row r="5253" spans="1:15" ht="15" customHeight="1">
      <c r="A5253" s="15" t="str">
        <f t="shared" si="114"/>
        <v>N</v>
      </c>
      <c r="B5253" s="35"/>
      <c r="C5253" s="65" t="s">
        <v>9508</v>
      </c>
      <c r="D5253" s="65" t="s">
        <v>9511</v>
      </c>
      <c r="E5253" s="35"/>
      <c r="F5253" s="65" t="s">
        <v>3240</v>
      </c>
      <c r="G5253" s="66">
        <v>411.54</v>
      </c>
      <c r="H5253" s="35"/>
      <c r="I5253" s="35"/>
      <c r="J5253" s="16" t="s">
        <v>130</v>
      </c>
      <c r="N5253" s="136" t="s">
        <v>186</v>
      </c>
      <c r="O5253" s="137">
        <v>366</v>
      </c>
    </row>
    <row r="5254" spans="1:15" ht="15" customHeight="1">
      <c r="A5254" s="15" t="str">
        <f t="shared" si="114"/>
        <v>N</v>
      </c>
      <c r="B5254" s="35"/>
      <c r="C5254" s="65" t="s">
        <v>9508</v>
      </c>
      <c r="D5254" s="65" t="s">
        <v>9514</v>
      </c>
      <c r="E5254" s="35"/>
      <c r="F5254" s="65" t="s">
        <v>9515</v>
      </c>
      <c r="G5254" s="66">
        <v>23.03</v>
      </c>
      <c r="H5254" s="35"/>
      <c r="I5254" s="35"/>
      <c r="J5254" s="16" t="s">
        <v>130</v>
      </c>
      <c r="N5254" s="136" t="s">
        <v>187</v>
      </c>
      <c r="O5254" s="137">
        <v>367</v>
      </c>
    </row>
    <row r="5255" spans="1:15" ht="15" customHeight="1">
      <c r="A5255" s="15" t="str">
        <f t="shared" si="114"/>
        <v>N</v>
      </c>
      <c r="B5255" s="35"/>
      <c r="C5255" s="65" t="s">
        <v>9508</v>
      </c>
      <c r="D5255" s="65" t="s">
        <v>9516</v>
      </c>
      <c r="E5255" s="35"/>
      <c r="F5255" s="65" t="s">
        <v>6211</v>
      </c>
      <c r="G5255" s="66">
        <v>632.16999999999996</v>
      </c>
      <c r="H5255" s="35"/>
      <c r="I5255" s="35"/>
      <c r="J5255" s="16" t="s">
        <v>130</v>
      </c>
      <c r="N5255" s="136" t="s">
        <v>188</v>
      </c>
      <c r="O5255" s="137">
        <v>368</v>
      </c>
    </row>
    <row r="5256" spans="1:15" ht="15" customHeight="1">
      <c r="A5256" s="15" t="str">
        <f t="shared" si="114"/>
        <v>N</v>
      </c>
      <c r="B5256" s="35"/>
      <c r="C5256" s="65" t="s">
        <v>9508</v>
      </c>
      <c r="D5256" s="65" t="s">
        <v>9517</v>
      </c>
      <c r="E5256" s="35"/>
      <c r="F5256" s="65" t="s">
        <v>8606</v>
      </c>
      <c r="G5256" s="66">
        <v>133.13</v>
      </c>
      <c r="H5256" s="35"/>
      <c r="I5256" s="35"/>
      <c r="J5256" s="16" t="s">
        <v>130</v>
      </c>
      <c r="N5256" s="136" t="s">
        <v>189</v>
      </c>
      <c r="O5256" s="137">
        <v>369</v>
      </c>
    </row>
    <row r="5257" spans="1:15" ht="15" customHeight="1">
      <c r="A5257" s="15" t="str">
        <f t="shared" si="114"/>
        <v>N</v>
      </c>
      <c r="B5257" s="35"/>
      <c r="C5257" s="65" t="s">
        <v>9508</v>
      </c>
      <c r="D5257" s="65" t="s">
        <v>9518</v>
      </c>
      <c r="E5257" s="35"/>
      <c r="F5257" s="65" t="s">
        <v>9519</v>
      </c>
      <c r="G5257" s="66">
        <v>0.01</v>
      </c>
      <c r="H5257" s="35"/>
      <c r="I5257" s="35"/>
      <c r="J5257" s="16" t="s">
        <v>130</v>
      </c>
      <c r="N5257" s="136" t="s">
        <v>190</v>
      </c>
      <c r="O5257" s="137">
        <v>370</v>
      </c>
    </row>
    <row r="5258" spans="1:15" ht="15" customHeight="1">
      <c r="A5258" s="15" t="str">
        <f t="shared" si="114"/>
        <v>N</v>
      </c>
      <c r="B5258" s="35"/>
      <c r="C5258" s="65" t="s">
        <v>9508</v>
      </c>
      <c r="D5258" s="65" t="s">
        <v>9520</v>
      </c>
      <c r="E5258" s="35"/>
      <c r="F5258" s="65" t="s">
        <v>9521</v>
      </c>
      <c r="G5258" s="66">
        <v>530.35</v>
      </c>
      <c r="H5258" s="35"/>
      <c r="I5258" s="35"/>
      <c r="J5258" s="16" t="s">
        <v>130</v>
      </c>
      <c r="N5258" s="136" t="s">
        <v>191</v>
      </c>
      <c r="O5258" s="137">
        <v>371</v>
      </c>
    </row>
    <row r="5259" spans="1:15" ht="15" customHeight="1">
      <c r="A5259" s="15" t="str">
        <f t="shared" si="114"/>
        <v>N</v>
      </c>
      <c r="B5259" s="35"/>
      <c r="C5259" s="65" t="s">
        <v>9508</v>
      </c>
      <c r="D5259" s="65" t="s">
        <v>9522</v>
      </c>
      <c r="E5259" s="35"/>
      <c r="F5259" s="65" t="s">
        <v>8072</v>
      </c>
      <c r="G5259" s="66">
        <v>528.48</v>
      </c>
      <c r="H5259" s="35"/>
      <c r="I5259" s="35"/>
      <c r="J5259" s="16" t="s">
        <v>130</v>
      </c>
      <c r="N5259" s="136" t="s">
        <v>192</v>
      </c>
      <c r="O5259" s="137">
        <v>372</v>
      </c>
    </row>
    <row r="5260" spans="1:15" ht="15" customHeight="1">
      <c r="A5260" s="15" t="str">
        <f t="shared" si="114"/>
        <v>N</v>
      </c>
      <c r="B5260" s="35"/>
      <c r="C5260" s="65" t="s">
        <v>9508</v>
      </c>
      <c r="D5260" s="65" t="s">
        <v>9523</v>
      </c>
      <c r="E5260" s="35"/>
      <c r="F5260" s="65" t="s">
        <v>9524</v>
      </c>
      <c r="G5260" s="66">
        <v>255.78</v>
      </c>
      <c r="H5260" s="35"/>
      <c r="I5260" s="35"/>
      <c r="J5260" s="16" t="s">
        <v>130</v>
      </c>
      <c r="N5260" s="136" t="s">
        <v>193</v>
      </c>
      <c r="O5260" s="137">
        <v>373</v>
      </c>
    </row>
    <row r="5261" spans="1:15" ht="15" customHeight="1">
      <c r="A5261" s="15" t="str">
        <f t="shared" si="114"/>
        <v>N</v>
      </c>
      <c r="B5261" s="35"/>
      <c r="C5261" s="65" t="s">
        <v>9508</v>
      </c>
      <c r="D5261" s="65" t="s">
        <v>9525</v>
      </c>
      <c r="E5261" s="35"/>
      <c r="F5261" s="65" t="s">
        <v>9526</v>
      </c>
      <c r="G5261" s="66">
        <v>9.43</v>
      </c>
      <c r="H5261" s="35"/>
      <c r="I5261" s="35"/>
      <c r="J5261" s="16" t="s">
        <v>130</v>
      </c>
      <c r="N5261" s="136" t="s">
        <v>194</v>
      </c>
      <c r="O5261" s="137">
        <v>374</v>
      </c>
    </row>
    <row r="5262" spans="1:15" ht="15" customHeight="1">
      <c r="A5262" s="15" t="str">
        <f t="shared" si="114"/>
        <v>N</v>
      </c>
      <c r="B5262" s="35"/>
      <c r="C5262" s="65" t="s">
        <v>9508</v>
      </c>
      <c r="D5262" s="65" t="s">
        <v>9527</v>
      </c>
      <c r="E5262" s="35"/>
      <c r="F5262" s="65" t="s">
        <v>2636</v>
      </c>
      <c r="G5262" s="66">
        <v>114.29</v>
      </c>
      <c r="H5262" s="35"/>
      <c r="I5262" s="35"/>
      <c r="J5262" s="16" t="s">
        <v>130</v>
      </c>
      <c r="N5262" s="136" t="s">
        <v>195</v>
      </c>
      <c r="O5262" s="137">
        <v>375</v>
      </c>
    </row>
    <row r="5263" spans="1:15" ht="15" customHeight="1">
      <c r="A5263" s="15" t="str">
        <f t="shared" si="114"/>
        <v>N</v>
      </c>
      <c r="B5263" s="35"/>
      <c r="C5263" s="65" t="s">
        <v>9508</v>
      </c>
      <c r="D5263" s="65" t="s">
        <v>9528</v>
      </c>
      <c r="E5263" s="35"/>
      <c r="F5263" s="65" t="s">
        <v>3480</v>
      </c>
      <c r="G5263" s="66">
        <v>4.1500000000000004</v>
      </c>
      <c r="H5263" s="35"/>
      <c r="I5263" s="35"/>
      <c r="J5263" s="16" t="s">
        <v>130</v>
      </c>
      <c r="N5263" s="136" t="s">
        <v>196</v>
      </c>
      <c r="O5263" s="137">
        <v>376</v>
      </c>
    </row>
    <row r="5264" spans="1:15" ht="15" customHeight="1">
      <c r="A5264" s="15" t="str">
        <f t="shared" si="114"/>
        <v>N</v>
      </c>
      <c r="B5264" s="35"/>
      <c r="C5264" s="65" t="s">
        <v>9508</v>
      </c>
      <c r="D5264" s="65" t="s">
        <v>9529</v>
      </c>
      <c r="E5264" s="35"/>
      <c r="F5264" s="65" t="s">
        <v>9530</v>
      </c>
      <c r="G5264" s="66">
        <v>1190.82</v>
      </c>
      <c r="H5264" s="35"/>
      <c r="I5264" s="35"/>
      <c r="J5264" s="16" t="s">
        <v>130</v>
      </c>
      <c r="N5264" s="136" t="s">
        <v>197</v>
      </c>
      <c r="O5264" s="137">
        <v>377</v>
      </c>
    </row>
    <row r="5265" spans="1:15" ht="15" customHeight="1">
      <c r="A5265" s="15" t="str">
        <f t="shared" si="114"/>
        <v>N</v>
      </c>
      <c r="B5265" s="35"/>
      <c r="C5265" s="65" t="s">
        <v>9508</v>
      </c>
      <c r="D5265" s="65" t="s">
        <v>9531</v>
      </c>
      <c r="E5265" s="35"/>
      <c r="F5265" s="65" t="s">
        <v>2112</v>
      </c>
      <c r="G5265" s="66">
        <v>5993.59</v>
      </c>
      <c r="H5265" s="35"/>
      <c r="I5265" s="35"/>
      <c r="J5265" s="16" t="s">
        <v>130</v>
      </c>
      <c r="N5265" s="136" t="s">
        <v>198</v>
      </c>
      <c r="O5265" s="137">
        <v>378</v>
      </c>
    </row>
    <row r="5266" spans="1:15" ht="15" customHeight="1">
      <c r="A5266" s="15" t="str">
        <f t="shared" si="114"/>
        <v>N</v>
      </c>
      <c r="B5266" s="35"/>
      <c r="C5266" s="65" t="s">
        <v>9508</v>
      </c>
      <c r="D5266" s="65" t="s">
        <v>9532</v>
      </c>
      <c r="E5266" s="35"/>
      <c r="F5266" s="65" t="s">
        <v>3110</v>
      </c>
      <c r="G5266" s="66">
        <v>16.25</v>
      </c>
      <c r="H5266" s="35"/>
      <c r="I5266" s="35"/>
      <c r="J5266" s="16" t="s">
        <v>130</v>
      </c>
      <c r="N5266" s="136" t="s">
        <v>199</v>
      </c>
      <c r="O5266" s="137">
        <v>379</v>
      </c>
    </row>
    <row r="5267" spans="1:15" ht="15" customHeight="1">
      <c r="A5267" s="15" t="str">
        <f t="shared" si="114"/>
        <v>N</v>
      </c>
      <c r="B5267" s="35"/>
      <c r="C5267" s="65" t="s">
        <v>9508</v>
      </c>
      <c r="D5267" s="65" t="s">
        <v>9534</v>
      </c>
      <c r="E5267" s="35"/>
      <c r="F5267" s="65" t="s">
        <v>3154</v>
      </c>
      <c r="G5267" s="66">
        <v>21.66</v>
      </c>
      <c r="H5267" s="35"/>
      <c r="I5267" s="35"/>
      <c r="J5267" s="16" t="s">
        <v>130</v>
      </c>
      <c r="N5267" s="136" t="s">
        <v>200</v>
      </c>
      <c r="O5267" s="137">
        <v>380</v>
      </c>
    </row>
    <row r="5268" spans="1:15" ht="15" customHeight="1">
      <c r="A5268" s="15" t="str">
        <f t="shared" si="114"/>
        <v>N</v>
      </c>
      <c r="B5268" s="35"/>
      <c r="C5268" s="65" t="s">
        <v>9508</v>
      </c>
      <c r="D5268" s="65" t="s">
        <v>9535</v>
      </c>
      <c r="E5268" s="35"/>
      <c r="F5268" s="65" t="s">
        <v>9536</v>
      </c>
      <c r="G5268" s="66">
        <v>74.48</v>
      </c>
      <c r="H5268" s="35"/>
      <c r="I5268" s="35"/>
      <c r="J5268" s="16" t="s">
        <v>130</v>
      </c>
      <c r="N5268" s="136" t="s">
        <v>201</v>
      </c>
      <c r="O5268" s="137">
        <v>381</v>
      </c>
    </row>
    <row r="5269" spans="1:15" ht="15" customHeight="1">
      <c r="A5269" s="15" t="str">
        <f t="shared" si="114"/>
        <v>N</v>
      </c>
      <c r="B5269" s="35"/>
      <c r="C5269" s="65" t="s">
        <v>9508</v>
      </c>
      <c r="D5269" s="65" t="s">
        <v>9537</v>
      </c>
      <c r="E5269" s="35"/>
      <c r="F5269" s="65" t="s">
        <v>9538</v>
      </c>
      <c r="G5269" s="66">
        <v>6.1</v>
      </c>
      <c r="H5269" s="35"/>
      <c r="I5269" s="35"/>
      <c r="J5269" s="16" t="s">
        <v>130</v>
      </c>
      <c r="N5269" s="136" t="s">
        <v>202</v>
      </c>
      <c r="O5269" s="137">
        <v>382</v>
      </c>
    </row>
    <row r="5270" spans="1:15" ht="15" customHeight="1">
      <c r="A5270" s="15" t="str">
        <f t="shared" si="114"/>
        <v>N</v>
      </c>
      <c r="B5270" s="35"/>
      <c r="C5270" s="65" t="s">
        <v>9508</v>
      </c>
      <c r="D5270" s="65" t="s">
        <v>9539</v>
      </c>
      <c r="E5270" s="35"/>
      <c r="F5270" s="65" t="s">
        <v>6670</v>
      </c>
      <c r="G5270" s="66">
        <v>1752.01</v>
      </c>
      <c r="H5270" s="35"/>
      <c r="I5270" s="35"/>
      <c r="J5270" s="16" t="s">
        <v>130</v>
      </c>
      <c r="N5270" s="136" t="s">
        <v>203</v>
      </c>
      <c r="O5270" s="137">
        <v>383</v>
      </c>
    </row>
    <row r="5271" spans="1:15" ht="15" customHeight="1">
      <c r="A5271" s="15" t="str">
        <f t="shared" si="114"/>
        <v>N</v>
      </c>
      <c r="B5271" s="35"/>
      <c r="C5271" s="65" t="s">
        <v>9508</v>
      </c>
      <c r="D5271" s="65" t="s">
        <v>9540</v>
      </c>
      <c r="E5271" s="35"/>
      <c r="F5271" s="65" t="s">
        <v>1974</v>
      </c>
      <c r="G5271" s="66">
        <v>73.150000000000006</v>
      </c>
      <c r="H5271" s="35"/>
      <c r="I5271" s="35"/>
      <c r="J5271" s="16" t="s">
        <v>130</v>
      </c>
      <c r="N5271" s="136" t="s">
        <v>204</v>
      </c>
      <c r="O5271" s="137">
        <v>384</v>
      </c>
    </row>
    <row r="5272" spans="1:15" ht="15" customHeight="1">
      <c r="A5272" s="15" t="str">
        <f t="shared" si="114"/>
        <v>N</v>
      </c>
      <c r="B5272" s="35"/>
      <c r="C5272" s="65" t="s">
        <v>9508</v>
      </c>
      <c r="D5272" s="65" t="s">
        <v>9541</v>
      </c>
      <c r="E5272" s="35"/>
      <c r="F5272" s="65" t="s">
        <v>9542</v>
      </c>
      <c r="G5272" s="66">
        <v>86.27</v>
      </c>
      <c r="H5272" s="35"/>
      <c r="I5272" s="35"/>
      <c r="J5272" s="16" t="s">
        <v>130</v>
      </c>
      <c r="N5272" s="136" t="s">
        <v>205</v>
      </c>
      <c r="O5272" s="137">
        <v>385</v>
      </c>
    </row>
    <row r="5273" spans="1:15" ht="15" customHeight="1">
      <c r="A5273" s="15" t="str">
        <f t="shared" si="114"/>
        <v>N</v>
      </c>
      <c r="B5273" s="35"/>
      <c r="C5273" s="65" t="s">
        <v>9508</v>
      </c>
      <c r="D5273" s="65" t="s">
        <v>9543</v>
      </c>
      <c r="E5273" s="35"/>
      <c r="F5273" s="65" t="s">
        <v>1948</v>
      </c>
      <c r="G5273" s="66">
        <v>7.55</v>
      </c>
      <c r="H5273" s="35"/>
      <c r="I5273" s="35"/>
      <c r="J5273" s="16" t="s">
        <v>130</v>
      </c>
      <c r="N5273" s="136" t="s">
        <v>206</v>
      </c>
      <c r="O5273" s="137">
        <v>386</v>
      </c>
    </row>
    <row r="5274" spans="1:15" ht="15" customHeight="1">
      <c r="A5274" s="15" t="str">
        <f t="shared" si="114"/>
        <v>N</v>
      </c>
      <c r="B5274" s="35"/>
      <c r="C5274" s="65" t="s">
        <v>9508</v>
      </c>
      <c r="D5274" s="65" t="s">
        <v>9544</v>
      </c>
      <c r="E5274" s="35"/>
      <c r="F5274" s="65" t="s">
        <v>8969</v>
      </c>
      <c r="G5274" s="66">
        <v>16</v>
      </c>
      <c r="H5274" s="35"/>
      <c r="I5274" s="35"/>
      <c r="J5274" s="16" t="s">
        <v>130</v>
      </c>
      <c r="N5274" s="136" t="s">
        <v>207</v>
      </c>
      <c r="O5274" s="137">
        <v>387</v>
      </c>
    </row>
    <row r="5275" spans="1:15" ht="15" customHeight="1">
      <c r="A5275" s="15" t="str">
        <f t="shared" si="114"/>
        <v>N</v>
      </c>
      <c r="B5275" s="35"/>
      <c r="C5275" s="65" t="s">
        <v>9508</v>
      </c>
      <c r="D5275" s="65" t="s">
        <v>9545</v>
      </c>
      <c r="E5275" s="35"/>
      <c r="F5275" s="65" t="s">
        <v>9546</v>
      </c>
      <c r="G5275" s="66">
        <v>853.16</v>
      </c>
      <c r="H5275" s="35"/>
      <c r="I5275" s="35"/>
      <c r="J5275" s="16" t="s">
        <v>130</v>
      </c>
      <c r="N5275" s="136" t="s">
        <v>208</v>
      </c>
      <c r="O5275" s="137">
        <v>388</v>
      </c>
    </row>
    <row r="5276" spans="1:15" ht="15" customHeight="1">
      <c r="A5276" s="15" t="str">
        <f t="shared" si="114"/>
        <v>N</v>
      </c>
      <c r="B5276" s="35"/>
      <c r="C5276" s="65" t="s">
        <v>9508</v>
      </c>
      <c r="D5276" s="65" t="s">
        <v>9547</v>
      </c>
      <c r="E5276" s="35"/>
      <c r="F5276" s="65" t="s">
        <v>9548</v>
      </c>
      <c r="G5276" s="66">
        <v>6.45</v>
      </c>
      <c r="H5276" s="35"/>
      <c r="I5276" s="35"/>
      <c r="J5276" s="16" t="s">
        <v>130</v>
      </c>
      <c r="N5276" s="136" t="s">
        <v>209</v>
      </c>
      <c r="O5276" s="137">
        <v>389</v>
      </c>
    </row>
    <row r="5277" spans="1:15" ht="15" customHeight="1">
      <c r="A5277" s="15" t="str">
        <f t="shared" si="114"/>
        <v>N</v>
      </c>
      <c r="B5277" s="35"/>
      <c r="C5277" s="65" t="s">
        <v>9508</v>
      </c>
      <c r="D5277" s="65" t="s">
        <v>9549</v>
      </c>
      <c r="E5277" s="35"/>
      <c r="F5277" s="65" t="s">
        <v>9550</v>
      </c>
      <c r="G5277" s="66">
        <v>103.33</v>
      </c>
      <c r="H5277" s="35"/>
      <c r="I5277" s="35"/>
      <c r="J5277" s="16" t="s">
        <v>130</v>
      </c>
      <c r="N5277" s="136" t="s">
        <v>210</v>
      </c>
      <c r="O5277" s="137">
        <v>390</v>
      </c>
    </row>
    <row r="5278" spans="1:15" ht="15" customHeight="1">
      <c r="A5278" s="15" t="str">
        <f t="shared" si="114"/>
        <v>N</v>
      </c>
      <c r="B5278" s="35"/>
      <c r="C5278" s="65" t="s">
        <v>9508</v>
      </c>
      <c r="D5278" s="65" t="s">
        <v>9551</v>
      </c>
      <c r="E5278" s="35"/>
      <c r="F5278" s="65" t="s">
        <v>2790</v>
      </c>
      <c r="G5278" s="66">
        <v>31.62</v>
      </c>
      <c r="H5278" s="35"/>
      <c r="I5278" s="35"/>
      <c r="J5278" s="16" t="s">
        <v>130</v>
      </c>
      <c r="N5278" s="136" t="s">
        <v>211</v>
      </c>
      <c r="O5278" s="137">
        <v>391</v>
      </c>
    </row>
    <row r="5279" spans="1:15" ht="15" customHeight="1">
      <c r="A5279" s="15" t="str">
        <f t="shared" si="114"/>
        <v>N</v>
      </c>
      <c r="B5279" s="35"/>
      <c r="C5279" s="65" t="s">
        <v>9508</v>
      </c>
      <c r="D5279" s="65" t="s">
        <v>9552</v>
      </c>
      <c r="E5279" s="35"/>
      <c r="F5279" s="65" t="s">
        <v>1622</v>
      </c>
      <c r="G5279" s="66">
        <v>454.1</v>
      </c>
      <c r="H5279" s="35"/>
      <c r="I5279" s="35"/>
      <c r="J5279" s="16" t="s">
        <v>130</v>
      </c>
      <c r="N5279" s="136" t="s">
        <v>212</v>
      </c>
      <c r="O5279" s="137">
        <v>392</v>
      </c>
    </row>
    <row r="5280" spans="1:15" ht="15" customHeight="1">
      <c r="A5280" s="15" t="str">
        <f t="shared" si="114"/>
        <v>N</v>
      </c>
      <c r="B5280" s="35"/>
      <c r="C5280" s="65" t="s">
        <v>9508</v>
      </c>
      <c r="D5280" s="65" t="s">
        <v>9553</v>
      </c>
      <c r="E5280" s="35"/>
      <c r="F5280" s="65" t="s">
        <v>9554</v>
      </c>
      <c r="G5280" s="66">
        <v>14.75</v>
      </c>
      <c r="H5280" s="35"/>
      <c r="I5280" s="35"/>
      <c r="J5280" s="16" t="s">
        <v>130</v>
      </c>
      <c r="N5280" s="136" t="s">
        <v>213</v>
      </c>
      <c r="O5280" s="137">
        <v>393</v>
      </c>
    </row>
    <row r="5281" spans="1:15" ht="15" customHeight="1">
      <c r="A5281" s="15" t="str">
        <f t="shared" si="114"/>
        <v>N</v>
      </c>
      <c r="B5281" s="35"/>
      <c r="C5281" s="65" t="s">
        <v>9508</v>
      </c>
      <c r="D5281" s="65" t="s">
        <v>9555</v>
      </c>
      <c r="E5281" s="35"/>
      <c r="F5281" s="65" t="s">
        <v>2684</v>
      </c>
      <c r="G5281" s="66">
        <v>99.5</v>
      </c>
      <c r="H5281" s="35"/>
      <c r="I5281" s="35"/>
      <c r="J5281" s="16" t="s">
        <v>130</v>
      </c>
      <c r="N5281" s="136" t="s">
        <v>214</v>
      </c>
      <c r="O5281" s="137">
        <v>394</v>
      </c>
    </row>
    <row r="5282" spans="1:15" ht="15" customHeight="1">
      <c r="A5282" s="15" t="str">
        <f t="shared" si="114"/>
        <v>N</v>
      </c>
      <c r="B5282" s="35"/>
      <c r="C5282" s="65"/>
      <c r="D5282" s="65"/>
      <c r="E5282" s="35"/>
      <c r="F5282" s="65"/>
      <c r="G5282" s="66"/>
      <c r="H5282" s="35"/>
      <c r="I5282" s="35"/>
      <c r="J5282" s="16" t="s">
        <v>130</v>
      </c>
      <c r="N5282" s="136" t="s">
        <v>215</v>
      </c>
      <c r="O5282" s="137">
        <v>395</v>
      </c>
    </row>
    <row r="5283" spans="1:15" ht="15" customHeight="1">
      <c r="A5283" s="15">
        <v>6005</v>
      </c>
      <c r="B5283" s="65" t="s">
        <v>9560</v>
      </c>
      <c r="C5283" s="35"/>
      <c r="D5283" s="35"/>
      <c r="E5283" s="65" t="s">
        <v>9561</v>
      </c>
      <c r="F5283" s="35"/>
      <c r="G5283" s="35"/>
      <c r="H5283" s="35"/>
      <c r="I5283" s="66">
        <f>SUM(G5284:G5314)</f>
        <v>200631.07</v>
      </c>
      <c r="J5283" s="16" t="s">
        <v>130</v>
      </c>
      <c r="N5283" s="136" t="s">
        <v>216</v>
      </c>
      <c r="O5283" s="137">
        <v>396</v>
      </c>
    </row>
    <row r="5284" spans="1:15" ht="15" customHeight="1">
      <c r="A5284" s="15" t="str">
        <f t="shared" ref="A5284:A5315" si="115">IFERROR((VLOOKUP(J5284,N:O,2,0)),0)</f>
        <v>N</v>
      </c>
      <c r="B5284" s="35"/>
      <c r="C5284" s="65" t="s">
        <v>9508</v>
      </c>
      <c r="D5284" s="65" t="s">
        <v>9509</v>
      </c>
      <c r="E5284" s="35"/>
      <c r="F5284" s="65" t="s">
        <v>9510</v>
      </c>
      <c r="G5284" s="66">
        <v>1512.66</v>
      </c>
      <c r="H5284" s="35"/>
      <c r="I5284" s="35"/>
      <c r="J5284" s="16" t="s">
        <v>130</v>
      </c>
      <c r="N5284" s="136" t="s">
        <v>217</v>
      </c>
      <c r="O5284" s="137">
        <v>397</v>
      </c>
    </row>
    <row r="5285" spans="1:15" ht="15" customHeight="1">
      <c r="A5285" s="15" t="str">
        <f t="shared" si="115"/>
        <v>N</v>
      </c>
      <c r="B5285" s="35"/>
      <c r="C5285" s="65" t="s">
        <v>9508</v>
      </c>
      <c r="D5285" s="65" t="s">
        <v>9511</v>
      </c>
      <c r="E5285" s="35"/>
      <c r="F5285" s="65" t="s">
        <v>3240</v>
      </c>
      <c r="G5285" s="66">
        <v>791.04</v>
      </c>
      <c r="H5285" s="35"/>
      <c r="I5285" s="35"/>
      <c r="J5285" s="16" t="s">
        <v>130</v>
      </c>
      <c r="N5285" s="136" t="s">
        <v>218</v>
      </c>
      <c r="O5285" s="137">
        <v>398</v>
      </c>
    </row>
    <row r="5286" spans="1:15" ht="15" customHeight="1">
      <c r="A5286" s="15" t="str">
        <f t="shared" si="115"/>
        <v>N</v>
      </c>
      <c r="B5286" s="35"/>
      <c r="C5286" s="65" t="s">
        <v>9508</v>
      </c>
      <c r="D5286" s="65" t="s">
        <v>11510</v>
      </c>
      <c r="E5286" s="35"/>
      <c r="F5286" s="65" t="s">
        <v>3232</v>
      </c>
      <c r="G5286" s="66">
        <v>-3.47</v>
      </c>
      <c r="H5286" s="35"/>
      <c r="I5286" s="35"/>
      <c r="J5286" s="16" t="s">
        <v>130</v>
      </c>
      <c r="N5286" s="136" t="s">
        <v>219</v>
      </c>
      <c r="O5286" s="137">
        <v>399</v>
      </c>
    </row>
    <row r="5287" spans="1:15" ht="15" customHeight="1">
      <c r="A5287" s="15" t="str">
        <f t="shared" si="115"/>
        <v>N</v>
      </c>
      <c r="B5287" s="35"/>
      <c r="C5287" s="65" t="s">
        <v>9508</v>
      </c>
      <c r="D5287" s="65" t="s">
        <v>9514</v>
      </c>
      <c r="E5287" s="35"/>
      <c r="F5287" s="65" t="s">
        <v>9515</v>
      </c>
      <c r="G5287" s="66">
        <v>311.47000000000003</v>
      </c>
      <c r="H5287" s="35"/>
      <c r="I5287" s="35"/>
      <c r="J5287" s="16" t="s">
        <v>130</v>
      </c>
      <c r="N5287" s="136" t="s">
        <v>220</v>
      </c>
      <c r="O5287" s="137">
        <v>400</v>
      </c>
    </row>
    <row r="5288" spans="1:15" ht="15" customHeight="1">
      <c r="A5288" s="15" t="str">
        <f t="shared" si="115"/>
        <v>N</v>
      </c>
      <c r="B5288" s="35"/>
      <c r="C5288" s="65" t="s">
        <v>9508</v>
      </c>
      <c r="D5288" s="65" t="s">
        <v>9516</v>
      </c>
      <c r="E5288" s="35"/>
      <c r="F5288" s="65" t="s">
        <v>6211</v>
      </c>
      <c r="G5288" s="66">
        <v>2103.4499999999998</v>
      </c>
      <c r="H5288" s="35"/>
      <c r="I5288" s="35"/>
      <c r="J5288" s="16" t="s">
        <v>130</v>
      </c>
      <c r="N5288" s="136" t="s">
        <v>221</v>
      </c>
      <c r="O5288" s="137">
        <v>401</v>
      </c>
    </row>
    <row r="5289" spans="1:15" ht="15" customHeight="1">
      <c r="A5289" s="15" t="str">
        <f t="shared" si="115"/>
        <v>N</v>
      </c>
      <c r="B5289" s="35"/>
      <c r="C5289" s="65" t="s">
        <v>9508</v>
      </c>
      <c r="D5289" s="65" t="s">
        <v>9517</v>
      </c>
      <c r="E5289" s="35"/>
      <c r="F5289" s="65" t="s">
        <v>8606</v>
      </c>
      <c r="G5289" s="66">
        <v>1464.87</v>
      </c>
      <c r="H5289" s="35"/>
      <c r="I5289" s="35"/>
      <c r="J5289" s="16" t="s">
        <v>130</v>
      </c>
      <c r="N5289" s="136" t="s">
        <v>222</v>
      </c>
      <c r="O5289" s="137">
        <v>402</v>
      </c>
    </row>
    <row r="5290" spans="1:15" ht="15" customHeight="1">
      <c r="A5290" s="15" t="str">
        <f t="shared" si="115"/>
        <v>N</v>
      </c>
      <c r="B5290" s="35"/>
      <c r="C5290" s="65" t="s">
        <v>9508</v>
      </c>
      <c r="D5290" s="65" t="s">
        <v>9518</v>
      </c>
      <c r="E5290" s="35"/>
      <c r="F5290" s="65" t="s">
        <v>9519</v>
      </c>
      <c r="G5290" s="66">
        <v>0.42</v>
      </c>
      <c r="H5290" s="35"/>
      <c r="I5290" s="35"/>
      <c r="J5290" s="16" t="s">
        <v>130</v>
      </c>
      <c r="N5290" s="136" t="s">
        <v>223</v>
      </c>
      <c r="O5290" s="137">
        <v>403</v>
      </c>
    </row>
    <row r="5291" spans="1:15" ht="15" customHeight="1">
      <c r="A5291" s="15" t="str">
        <f t="shared" si="115"/>
        <v>N</v>
      </c>
      <c r="B5291" s="35"/>
      <c r="C5291" s="65" t="s">
        <v>9508</v>
      </c>
      <c r="D5291" s="65" t="s">
        <v>9520</v>
      </c>
      <c r="E5291" s="35"/>
      <c r="F5291" s="65" t="s">
        <v>9521</v>
      </c>
      <c r="G5291" s="66">
        <v>2231.88</v>
      </c>
      <c r="H5291" s="35"/>
      <c r="I5291" s="35"/>
      <c r="J5291" s="16" t="s">
        <v>130</v>
      </c>
      <c r="N5291" s="136" t="s">
        <v>224</v>
      </c>
      <c r="O5291" s="137">
        <v>404</v>
      </c>
    </row>
    <row r="5292" spans="1:15" ht="15" customHeight="1">
      <c r="A5292" s="15" t="str">
        <f t="shared" si="115"/>
        <v>N</v>
      </c>
      <c r="B5292" s="35"/>
      <c r="C5292" s="65" t="s">
        <v>9508</v>
      </c>
      <c r="D5292" s="65" t="s">
        <v>9522</v>
      </c>
      <c r="E5292" s="35"/>
      <c r="F5292" s="65" t="s">
        <v>8072</v>
      </c>
      <c r="G5292" s="66">
        <v>2235.44</v>
      </c>
      <c r="H5292" s="35"/>
      <c r="I5292" s="35"/>
      <c r="J5292" s="16" t="s">
        <v>130</v>
      </c>
      <c r="N5292" s="136" t="s">
        <v>221</v>
      </c>
      <c r="O5292" s="137">
        <v>405</v>
      </c>
    </row>
    <row r="5293" spans="1:15" ht="15" customHeight="1">
      <c r="A5293" s="15" t="str">
        <f t="shared" si="115"/>
        <v>N</v>
      </c>
      <c r="B5293" s="35"/>
      <c r="C5293" s="65" t="s">
        <v>9508</v>
      </c>
      <c r="D5293" s="65" t="s">
        <v>9523</v>
      </c>
      <c r="E5293" s="35"/>
      <c r="F5293" s="65" t="s">
        <v>9524</v>
      </c>
      <c r="G5293" s="66">
        <v>2875.95</v>
      </c>
      <c r="H5293" s="35"/>
      <c r="I5293" s="35"/>
      <c r="J5293" s="16" t="s">
        <v>130</v>
      </c>
      <c r="N5293" s="136" t="s">
        <v>222</v>
      </c>
      <c r="O5293" s="137">
        <v>406</v>
      </c>
    </row>
    <row r="5294" spans="1:15" ht="15" customHeight="1">
      <c r="A5294" s="15" t="str">
        <f t="shared" si="115"/>
        <v>N</v>
      </c>
      <c r="B5294" s="35"/>
      <c r="C5294" s="65" t="s">
        <v>9508</v>
      </c>
      <c r="D5294" s="65" t="s">
        <v>9525</v>
      </c>
      <c r="E5294" s="35"/>
      <c r="F5294" s="65" t="s">
        <v>9526</v>
      </c>
      <c r="G5294" s="66">
        <v>101.02</v>
      </c>
      <c r="H5294" s="35"/>
      <c r="I5294" s="35"/>
      <c r="J5294" s="16" t="s">
        <v>130</v>
      </c>
      <c r="N5294" s="136" t="s">
        <v>225</v>
      </c>
      <c r="O5294" s="137">
        <v>407</v>
      </c>
    </row>
    <row r="5295" spans="1:15" ht="15" customHeight="1">
      <c r="A5295" s="15" t="str">
        <f t="shared" si="115"/>
        <v>N</v>
      </c>
      <c r="B5295" s="35"/>
      <c r="C5295" s="65" t="s">
        <v>9508</v>
      </c>
      <c r="D5295" s="65" t="s">
        <v>9527</v>
      </c>
      <c r="E5295" s="35"/>
      <c r="F5295" s="65" t="s">
        <v>2636</v>
      </c>
      <c r="G5295" s="66">
        <v>1906.18</v>
      </c>
      <c r="H5295" s="35"/>
      <c r="I5295" s="35"/>
      <c r="J5295" s="16" t="s">
        <v>130</v>
      </c>
      <c r="N5295" s="136" t="s">
        <v>226</v>
      </c>
      <c r="O5295" s="137">
        <v>408</v>
      </c>
    </row>
    <row r="5296" spans="1:15" ht="15" customHeight="1">
      <c r="A5296" s="15" t="str">
        <f t="shared" si="115"/>
        <v>N</v>
      </c>
      <c r="B5296" s="35"/>
      <c r="C5296" s="65" t="s">
        <v>9508</v>
      </c>
      <c r="D5296" s="65" t="s">
        <v>9528</v>
      </c>
      <c r="E5296" s="35"/>
      <c r="F5296" s="65" t="s">
        <v>3480</v>
      </c>
      <c r="G5296" s="66">
        <v>123.72</v>
      </c>
      <c r="H5296" s="35"/>
      <c r="I5296" s="35"/>
      <c r="J5296" s="16" t="s">
        <v>130</v>
      </c>
      <c r="N5296" s="136" t="s">
        <v>227</v>
      </c>
      <c r="O5296" s="137">
        <v>409</v>
      </c>
    </row>
    <row r="5297" spans="1:15" ht="15" customHeight="1">
      <c r="A5297" s="15" t="str">
        <f t="shared" si="115"/>
        <v>N</v>
      </c>
      <c r="B5297" s="35"/>
      <c r="C5297" s="65" t="s">
        <v>9508</v>
      </c>
      <c r="D5297" s="65" t="s">
        <v>9529</v>
      </c>
      <c r="E5297" s="35"/>
      <c r="F5297" s="65" t="s">
        <v>9530</v>
      </c>
      <c r="G5297" s="66">
        <v>9254.15</v>
      </c>
      <c r="H5297" s="35"/>
      <c r="I5297" s="35"/>
      <c r="J5297" s="16" t="s">
        <v>130</v>
      </c>
      <c r="N5297" s="136" t="s">
        <v>228</v>
      </c>
      <c r="O5297" s="137">
        <v>410</v>
      </c>
    </row>
    <row r="5298" spans="1:15" ht="15" customHeight="1">
      <c r="A5298" s="15" t="str">
        <f t="shared" si="115"/>
        <v>N</v>
      </c>
      <c r="B5298" s="35"/>
      <c r="C5298" s="65" t="s">
        <v>9508</v>
      </c>
      <c r="D5298" s="65" t="s">
        <v>9531</v>
      </c>
      <c r="E5298" s="35"/>
      <c r="F5298" s="65" t="s">
        <v>2112</v>
      </c>
      <c r="G5298" s="66">
        <v>151119.01999999999</v>
      </c>
      <c r="H5298" s="35"/>
      <c r="I5298" s="35"/>
      <c r="J5298" s="16" t="s">
        <v>130</v>
      </c>
      <c r="N5298" s="136" t="s">
        <v>229</v>
      </c>
      <c r="O5298" s="137">
        <v>411</v>
      </c>
    </row>
    <row r="5299" spans="1:15" ht="15" customHeight="1">
      <c r="A5299" s="15" t="str">
        <f t="shared" si="115"/>
        <v>N</v>
      </c>
      <c r="B5299" s="35"/>
      <c r="C5299" s="65" t="s">
        <v>9508</v>
      </c>
      <c r="D5299" s="65" t="s">
        <v>9532</v>
      </c>
      <c r="E5299" s="35"/>
      <c r="F5299" s="65" t="s">
        <v>3110</v>
      </c>
      <c r="G5299" s="66">
        <v>15</v>
      </c>
      <c r="H5299" s="35"/>
      <c r="I5299" s="35"/>
      <c r="J5299" s="16" t="s">
        <v>130</v>
      </c>
      <c r="N5299" s="136" t="s">
        <v>230</v>
      </c>
      <c r="O5299" s="137">
        <v>412</v>
      </c>
    </row>
    <row r="5300" spans="1:15" ht="15" customHeight="1">
      <c r="A5300" s="15" t="str">
        <f t="shared" si="115"/>
        <v>N</v>
      </c>
      <c r="B5300" s="35"/>
      <c r="C5300" s="65" t="s">
        <v>9508</v>
      </c>
      <c r="D5300" s="65" t="s">
        <v>9533</v>
      </c>
      <c r="E5300" s="35"/>
      <c r="F5300" s="65" t="s">
        <v>3132</v>
      </c>
      <c r="G5300" s="66">
        <v>2.65</v>
      </c>
      <c r="H5300" s="35"/>
      <c r="I5300" s="35"/>
      <c r="J5300" s="16" t="s">
        <v>130</v>
      </c>
      <c r="N5300" s="136" t="s">
        <v>231</v>
      </c>
      <c r="O5300" s="137">
        <v>413</v>
      </c>
    </row>
    <row r="5301" spans="1:15" ht="15" customHeight="1">
      <c r="A5301" s="15" t="str">
        <f t="shared" si="115"/>
        <v>N</v>
      </c>
      <c r="B5301" s="35"/>
      <c r="C5301" s="65" t="s">
        <v>9508</v>
      </c>
      <c r="D5301" s="65" t="s">
        <v>9534</v>
      </c>
      <c r="E5301" s="35"/>
      <c r="F5301" s="65" t="s">
        <v>3154</v>
      </c>
      <c r="G5301" s="66">
        <v>81.540000000000006</v>
      </c>
      <c r="H5301" s="35"/>
      <c r="I5301" s="35"/>
      <c r="J5301" s="16" t="s">
        <v>130</v>
      </c>
      <c r="N5301" s="136" t="s">
        <v>232</v>
      </c>
      <c r="O5301" s="137">
        <v>414</v>
      </c>
    </row>
    <row r="5302" spans="1:15" ht="15" customHeight="1">
      <c r="A5302" s="15" t="str">
        <f t="shared" si="115"/>
        <v>N</v>
      </c>
      <c r="B5302" s="35"/>
      <c r="C5302" s="65" t="s">
        <v>9508</v>
      </c>
      <c r="D5302" s="65" t="s">
        <v>9535</v>
      </c>
      <c r="E5302" s="35"/>
      <c r="F5302" s="65" t="s">
        <v>9536</v>
      </c>
      <c r="G5302" s="66">
        <v>444.87</v>
      </c>
      <c r="H5302" s="35"/>
      <c r="I5302" s="35"/>
      <c r="J5302" s="16" t="s">
        <v>130</v>
      </c>
      <c r="N5302" s="136" t="s">
        <v>231</v>
      </c>
      <c r="O5302" s="137">
        <v>415</v>
      </c>
    </row>
    <row r="5303" spans="1:15" ht="15" customHeight="1">
      <c r="A5303" s="15" t="str">
        <f t="shared" si="115"/>
        <v>N</v>
      </c>
      <c r="B5303" s="35"/>
      <c r="C5303" s="65" t="s">
        <v>9508</v>
      </c>
      <c r="D5303" s="65" t="s">
        <v>9537</v>
      </c>
      <c r="E5303" s="35"/>
      <c r="F5303" s="65" t="s">
        <v>9538</v>
      </c>
      <c r="G5303" s="66">
        <v>0.92</v>
      </c>
      <c r="H5303" s="35"/>
      <c r="I5303" s="35"/>
      <c r="J5303" s="16" t="s">
        <v>130</v>
      </c>
      <c r="N5303" s="136" t="s">
        <v>233</v>
      </c>
      <c r="O5303" s="137">
        <v>416</v>
      </c>
    </row>
    <row r="5304" spans="1:15" ht="15" customHeight="1">
      <c r="A5304" s="15" t="str">
        <f t="shared" si="115"/>
        <v>N</v>
      </c>
      <c r="B5304" s="35"/>
      <c r="C5304" s="65" t="s">
        <v>9508</v>
      </c>
      <c r="D5304" s="65" t="s">
        <v>9539</v>
      </c>
      <c r="E5304" s="35"/>
      <c r="F5304" s="65" t="s">
        <v>6670</v>
      </c>
      <c r="G5304" s="66">
        <v>16453.32</v>
      </c>
      <c r="H5304" s="35"/>
      <c r="I5304" s="35"/>
      <c r="J5304" s="16" t="s">
        <v>130</v>
      </c>
      <c r="N5304" s="136" t="s">
        <v>231</v>
      </c>
      <c r="O5304" s="137">
        <v>417</v>
      </c>
    </row>
    <row r="5305" spans="1:15" ht="15" customHeight="1">
      <c r="A5305" s="15" t="str">
        <f t="shared" si="115"/>
        <v>N</v>
      </c>
      <c r="B5305" s="35"/>
      <c r="C5305" s="65" t="s">
        <v>9508</v>
      </c>
      <c r="D5305" s="65" t="s">
        <v>9540</v>
      </c>
      <c r="E5305" s="35"/>
      <c r="F5305" s="65" t="s">
        <v>1974</v>
      </c>
      <c r="G5305" s="66">
        <v>1230.28</v>
      </c>
      <c r="H5305" s="35"/>
      <c r="I5305" s="35"/>
      <c r="J5305" s="16" t="s">
        <v>130</v>
      </c>
      <c r="N5305" s="136" t="s">
        <v>234</v>
      </c>
      <c r="O5305" s="137">
        <v>418</v>
      </c>
    </row>
    <row r="5306" spans="1:15" ht="15" customHeight="1">
      <c r="A5306" s="15" t="str">
        <f t="shared" si="115"/>
        <v>N</v>
      </c>
      <c r="B5306" s="35"/>
      <c r="C5306" s="65" t="s">
        <v>9508</v>
      </c>
      <c r="D5306" s="65" t="s">
        <v>9541</v>
      </c>
      <c r="E5306" s="35"/>
      <c r="F5306" s="65" t="s">
        <v>9542</v>
      </c>
      <c r="G5306" s="66">
        <v>476.1</v>
      </c>
      <c r="H5306" s="35"/>
      <c r="I5306" s="35"/>
      <c r="J5306" s="16" t="s">
        <v>130</v>
      </c>
      <c r="N5306" s="136" t="s">
        <v>235</v>
      </c>
      <c r="O5306" s="137">
        <v>419</v>
      </c>
    </row>
    <row r="5307" spans="1:15" ht="15" customHeight="1">
      <c r="A5307" s="15" t="str">
        <f t="shared" si="115"/>
        <v>N</v>
      </c>
      <c r="B5307" s="35"/>
      <c r="C5307" s="65" t="s">
        <v>9508</v>
      </c>
      <c r="D5307" s="65" t="s">
        <v>9544</v>
      </c>
      <c r="E5307" s="35"/>
      <c r="F5307" s="65" t="s">
        <v>8969</v>
      </c>
      <c r="G5307" s="66">
        <v>1.19</v>
      </c>
      <c r="H5307" s="35"/>
      <c r="I5307" s="35"/>
      <c r="J5307" s="16" t="s">
        <v>130</v>
      </c>
      <c r="N5307" s="136" t="s">
        <v>236</v>
      </c>
      <c r="O5307" s="137">
        <v>420</v>
      </c>
    </row>
    <row r="5308" spans="1:15" ht="15" customHeight="1">
      <c r="A5308" s="15" t="str">
        <f t="shared" si="115"/>
        <v>N</v>
      </c>
      <c r="B5308" s="35"/>
      <c r="C5308" s="65" t="s">
        <v>9508</v>
      </c>
      <c r="D5308" s="65" t="s">
        <v>9545</v>
      </c>
      <c r="E5308" s="35"/>
      <c r="F5308" s="65" t="s">
        <v>9546</v>
      </c>
      <c r="G5308" s="66">
        <v>3857.61</v>
      </c>
      <c r="H5308" s="35"/>
      <c r="I5308" s="35"/>
      <c r="J5308" s="16" t="s">
        <v>130</v>
      </c>
      <c r="N5308" s="136" t="s">
        <v>237</v>
      </c>
      <c r="O5308" s="137">
        <v>421</v>
      </c>
    </row>
    <row r="5309" spans="1:15" ht="15" customHeight="1">
      <c r="A5309" s="15" t="str">
        <f t="shared" si="115"/>
        <v>N</v>
      </c>
      <c r="B5309" s="35"/>
      <c r="C5309" s="65" t="s">
        <v>9508</v>
      </c>
      <c r="D5309" s="65" t="s">
        <v>9547</v>
      </c>
      <c r="E5309" s="35"/>
      <c r="F5309" s="65" t="s">
        <v>9548</v>
      </c>
      <c r="G5309" s="66">
        <v>2.16</v>
      </c>
      <c r="H5309" s="35"/>
      <c r="I5309" s="35"/>
      <c r="J5309" s="16" t="s">
        <v>130</v>
      </c>
      <c r="N5309" s="138" t="s">
        <v>585</v>
      </c>
      <c r="O5309" s="137">
        <v>422</v>
      </c>
    </row>
    <row r="5310" spans="1:15" ht="15" customHeight="1">
      <c r="A5310" s="15" t="str">
        <f t="shared" si="115"/>
        <v>N</v>
      </c>
      <c r="B5310" s="35"/>
      <c r="C5310" s="65" t="s">
        <v>9508</v>
      </c>
      <c r="D5310" s="65" t="s">
        <v>9549</v>
      </c>
      <c r="E5310" s="35"/>
      <c r="F5310" s="65" t="s">
        <v>9550</v>
      </c>
      <c r="G5310" s="66">
        <v>149.22999999999999</v>
      </c>
      <c r="H5310" s="35"/>
      <c r="I5310" s="35"/>
      <c r="J5310" s="16" t="s">
        <v>130</v>
      </c>
      <c r="N5310" s="136" t="s">
        <v>238</v>
      </c>
      <c r="O5310" s="137">
        <v>423</v>
      </c>
    </row>
    <row r="5311" spans="1:15" ht="15" customHeight="1">
      <c r="A5311" s="15" t="str">
        <f t="shared" si="115"/>
        <v>N</v>
      </c>
      <c r="B5311" s="35"/>
      <c r="C5311" s="65" t="s">
        <v>9508</v>
      </c>
      <c r="D5311" s="65" t="s">
        <v>9551</v>
      </c>
      <c r="E5311" s="35"/>
      <c r="F5311" s="65" t="s">
        <v>2790</v>
      </c>
      <c r="G5311" s="66">
        <v>589.94000000000005</v>
      </c>
      <c r="H5311" s="35"/>
      <c r="I5311" s="35"/>
      <c r="J5311" s="16" t="s">
        <v>130</v>
      </c>
      <c r="N5311" s="136" t="s">
        <v>239</v>
      </c>
      <c r="O5311" s="137">
        <v>424</v>
      </c>
    </row>
    <row r="5312" spans="1:15" ht="15" customHeight="1">
      <c r="A5312" s="15" t="str">
        <f t="shared" si="115"/>
        <v>N</v>
      </c>
      <c r="B5312" s="35"/>
      <c r="C5312" s="65" t="s">
        <v>9508</v>
      </c>
      <c r="D5312" s="65" t="s">
        <v>9552</v>
      </c>
      <c r="E5312" s="35"/>
      <c r="F5312" s="65" t="s">
        <v>1622</v>
      </c>
      <c r="G5312" s="66">
        <v>794.96</v>
      </c>
      <c r="H5312" s="35"/>
      <c r="I5312" s="35"/>
      <c r="J5312" s="16" t="s">
        <v>130</v>
      </c>
      <c r="N5312" s="138" t="s">
        <v>586</v>
      </c>
      <c r="O5312" s="139">
        <v>425</v>
      </c>
    </row>
    <row r="5313" spans="1:15" ht="15" customHeight="1">
      <c r="A5313" s="15" t="str">
        <f t="shared" si="115"/>
        <v>N</v>
      </c>
      <c r="B5313" s="35"/>
      <c r="C5313" s="65" t="s">
        <v>9508</v>
      </c>
      <c r="D5313" s="65" t="s">
        <v>9553</v>
      </c>
      <c r="E5313" s="35"/>
      <c r="F5313" s="65" t="s">
        <v>9554</v>
      </c>
      <c r="G5313" s="66">
        <v>90.05</v>
      </c>
      <c r="H5313" s="35"/>
      <c r="I5313" s="35"/>
      <c r="J5313" s="16" t="s">
        <v>130</v>
      </c>
      <c r="N5313" s="138" t="s">
        <v>586</v>
      </c>
      <c r="O5313" s="139">
        <v>425</v>
      </c>
    </row>
    <row r="5314" spans="1:15" ht="15" customHeight="1">
      <c r="A5314" s="15" t="str">
        <f t="shared" si="115"/>
        <v>N</v>
      </c>
      <c r="B5314" s="35"/>
      <c r="C5314" s="65" t="s">
        <v>9508</v>
      </c>
      <c r="D5314" s="65" t="s">
        <v>9555</v>
      </c>
      <c r="E5314" s="35"/>
      <c r="F5314" s="65" t="s">
        <v>2684</v>
      </c>
      <c r="G5314" s="66">
        <v>413.45</v>
      </c>
      <c r="H5314" s="35"/>
      <c r="I5314" s="35"/>
      <c r="J5314" s="16" t="s">
        <v>130</v>
      </c>
      <c r="N5314" s="138" t="s">
        <v>586</v>
      </c>
      <c r="O5314" s="139">
        <v>425</v>
      </c>
    </row>
    <row r="5315" spans="1:15" ht="15" customHeight="1">
      <c r="A5315" s="15" t="str">
        <f t="shared" si="115"/>
        <v>N</v>
      </c>
      <c r="B5315" s="35"/>
      <c r="C5315" s="65"/>
      <c r="D5315" s="65"/>
      <c r="E5315" s="35"/>
      <c r="F5315" s="65"/>
      <c r="G5315" s="66"/>
      <c r="H5315" s="35"/>
      <c r="I5315" s="35"/>
      <c r="J5315" s="16" t="s">
        <v>130</v>
      </c>
      <c r="N5315" s="138" t="s">
        <v>586</v>
      </c>
      <c r="O5315" s="139">
        <v>425</v>
      </c>
    </row>
    <row r="5316" spans="1:15" ht="15" customHeight="1">
      <c r="A5316" s="15">
        <v>6005</v>
      </c>
      <c r="B5316" s="65" t="s">
        <v>9562</v>
      </c>
      <c r="C5316" s="35"/>
      <c r="D5316" s="35"/>
      <c r="E5316" s="65" t="s">
        <v>9563</v>
      </c>
      <c r="F5316" s="35"/>
      <c r="G5316" s="35"/>
      <c r="H5316" s="35"/>
      <c r="I5316" s="66">
        <f>SUM(G5317:G5336)</f>
        <v>2149.0700000000002</v>
      </c>
      <c r="J5316" s="16" t="s">
        <v>130</v>
      </c>
      <c r="N5316" s="136" t="s">
        <v>240</v>
      </c>
      <c r="O5316" s="137">
        <v>426</v>
      </c>
    </row>
    <row r="5317" spans="1:15" ht="15" customHeight="1">
      <c r="A5317" s="15" t="str">
        <f t="shared" ref="A5317:A5338" si="116">IFERROR((VLOOKUP(J5317,N:O,2,0)),0)</f>
        <v>N</v>
      </c>
      <c r="B5317" s="35"/>
      <c r="C5317" s="65" t="s">
        <v>9508</v>
      </c>
      <c r="D5317" s="65" t="s">
        <v>9509</v>
      </c>
      <c r="E5317" s="35"/>
      <c r="F5317" s="65" t="s">
        <v>9510</v>
      </c>
      <c r="G5317" s="66">
        <v>17.62</v>
      </c>
      <c r="H5317" s="35"/>
      <c r="I5317" s="35"/>
      <c r="J5317" s="16" t="s">
        <v>130</v>
      </c>
      <c r="N5317" s="136" t="s">
        <v>241</v>
      </c>
      <c r="O5317" s="137">
        <v>427</v>
      </c>
    </row>
    <row r="5318" spans="1:15" ht="15" customHeight="1">
      <c r="A5318" s="15" t="str">
        <f t="shared" si="116"/>
        <v>N</v>
      </c>
      <c r="B5318" s="35"/>
      <c r="C5318" s="65" t="s">
        <v>9508</v>
      </c>
      <c r="D5318" s="65" t="s">
        <v>9516</v>
      </c>
      <c r="E5318" s="35"/>
      <c r="F5318" s="65" t="s">
        <v>6211</v>
      </c>
      <c r="G5318" s="66">
        <v>52.69</v>
      </c>
      <c r="H5318" s="35"/>
      <c r="I5318" s="35"/>
      <c r="J5318" s="16" t="s">
        <v>130</v>
      </c>
      <c r="N5318" s="138" t="s">
        <v>587</v>
      </c>
      <c r="O5318" s="137">
        <v>428</v>
      </c>
    </row>
    <row r="5319" spans="1:15" ht="15" customHeight="1">
      <c r="A5319" s="15" t="str">
        <f t="shared" si="116"/>
        <v>N</v>
      </c>
      <c r="B5319" s="35"/>
      <c r="C5319" s="65" t="s">
        <v>9508</v>
      </c>
      <c r="D5319" s="65" t="s">
        <v>9517</v>
      </c>
      <c r="E5319" s="35"/>
      <c r="F5319" s="65" t="s">
        <v>8606</v>
      </c>
      <c r="G5319" s="66">
        <v>14.06</v>
      </c>
      <c r="H5319" s="35"/>
      <c r="I5319" s="35"/>
      <c r="J5319" s="16" t="s">
        <v>130</v>
      </c>
      <c r="N5319" s="136" t="s">
        <v>242</v>
      </c>
      <c r="O5319" s="137">
        <v>429</v>
      </c>
    </row>
    <row r="5320" spans="1:15" ht="15" customHeight="1">
      <c r="A5320" s="15" t="str">
        <f t="shared" si="116"/>
        <v>N</v>
      </c>
      <c r="B5320" s="35"/>
      <c r="C5320" s="65" t="s">
        <v>9508</v>
      </c>
      <c r="D5320" s="65" t="s">
        <v>9520</v>
      </c>
      <c r="E5320" s="35"/>
      <c r="F5320" s="65" t="s">
        <v>9521</v>
      </c>
      <c r="G5320" s="66">
        <v>85.71</v>
      </c>
      <c r="H5320" s="35"/>
      <c r="I5320" s="35"/>
      <c r="J5320" s="16" t="s">
        <v>130</v>
      </c>
      <c r="N5320" s="136" t="s">
        <v>243</v>
      </c>
      <c r="O5320" s="137">
        <v>430</v>
      </c>
    </row>
    <row r="5321" spans="1:15" ht="15" customHeight="1">
      <c r="A5321" s="15" t="str">
        <f t="shared" si="116"/>
        <v>N</v>
      </c>
      <c r="B5321" s="35"/>
      <c r="C5321" s="65" t="s">
        <v>9508</v>
      </c>
      <c r="D5321" s="65" t="s">
        <v>9522</v>
      </c>
      <c r="E5321" s="35"/>
      <c r="F5321" s="65" t="s">
        <v>8072</v>
      </c>
      <c r="G5321" s="66">
        <v>69.489999999999995</v>
      </c>
      <c r="H5321" s="35"/>
      <c r="I5321" s="35"/>
      <c r="J5321" s="16" t="s">
        <v>130</v>
      </c>
      <c r="N5321" s="138" t="s">
        <v>588</v>
      </c>
      <c r="O5321" s="137">
        <v>431</v>
      </c>
    </row>
    <row r="5322" spans="1:15" ht="15" customHeight="1">
      <c r="A5322" s="15" t="str">
        <f t="shared" si="116"/>
        <v>N</v>
      </c>
      <c r="B5322" s="35"/>
      <c r="C5322" s="65" t="s">
        <v>9508</v>
      </c>
      <c r="D5322" s="65" t="s">
        <v>9523</v>
      </c>
      <c r="E5322" s="35"/>
      <c r="F5322" s="65" t="s">
        <v>9524</v>
      </c>
      <c r="G5322" s="66">
        <v>52.6</v>
      </c>
      <c r="H5322" s="35"/>
      <c r="I5322" s="35"/>
      <c r="J5322" s="16" t="s">
        <v>130</v>
      </c>
      <c r="N5322" s="136" t="s">
        <v>244</v>
      </c>
      <c r="O5322" s="137">
        <v>432</v>
      </c>
    </row>
    <row r="5323" spans="1:15" ht="15" customHeight="1">
      <c r="A5323" s="15" t="str">
        <f t="shared" si="116"/>
        <v>N</v>
      </c>
      <c r="B5323" s="35"/>
      <c r="C5323" s="65" t="s">
        <v>9508</v>
      </c>
      <c r="D5323" s="65" t="s">
        <v>9527</v>
      </c>
      <c r="E5323" s="35"/>
      <c r="F5323" s="65" t="s">
        <v>2636</v>
      </c>
      <c r="G5323" s="66">
        <v>0.08</v>
      </c>
      <c r="H5323" s="35"/>
      <c r="I5323" s="35"/>
      <c r="J5323" s="16" t="s">
        <v>130</v>
      </c>
      <c r="N5323" s="136" t="s">
        <v>245</v>
      </c>
      <c r="O5323" s="137">
        <v>433</v>
      </c>
    </row>
    <row r="5324" spans="1:15" ht="15" customHeight="1">
      <c r="A5324" s="15" t="str">
        <f t="shared" si="116"/>
        <v>N</v>
      </c>
      <c r="B5324" s="35"/>
      <c r="C5324" s="65" t="s">
        <v>9508</v>
      </c>
      <c r="D5324" s="65" t="s">
        <v>9529</v>
      </c>
      <c r="E5324" s="35"/>
      <c r="F5324" s="65" t="s">
        <v>9530</v>
      </c>
      <c r="G5324" s="66">
        <v>40.72</v>
      </c>
      <c r="H5324" s="35"/>
      <c r="I5324" s="35"/>
      <c r="J5324" s="16" t="s">
        <v>130</v>
      </c>
      <c r="N5324" s="136" t="s">
        <v>246</v>
      </c>
      <c r="O5324" s="137">
        <v>434</v>
      </c>
    </row>
    <row r="5325" spans="1:15" ht="15" customHeight="1">
      <c r="A5325" s="15" t="str">
        <f t="shared" si="116"/>
        <v>N</v>
      </c>
      <c r="B5325" s="35"/>
      <c r="C5325" s="65" t="s">
        <v>9508</v>
      </c>
      <c r="D5325" s="65" t="s">
        <v>9531</v>
      </c>
      <c r="E5325" s="35"/>
      <c r="F5325" s="65" t="s">
        <v>2112</v>
      </c>
      <c r="G5325" s="66">
        <v>958.73</v>
      </c>
      <c r="H5325" s="35"/>
      <c r="I5325" s="35"/>
      <c r="J5325" s="16" t="s">
        <v>130</v>
      </c>
      <c r="N5325" s="136" t="s">
        <v>247</v>
      </c>
      <c r="O5325" s="137">
        <v>435</v>
      </c>
    </row>
    <row r="5326" spans="1:15" ht="15" customHeight="1">
      <c r="A5326" s="15" t="str">
        <f t="shared" si="116"/>
        <v>N</v>
      </c>
      <c r="B5326" s="35"/>
      <c r="C5326" s="65" t="s">
        <v>9508</v>
      </c>
      <c r="D5326" s="65" t="s">
        <v>9534</v>
      </c>
      <c r="E5326" s="35"/>
      <c r="F5326" s="65" t="s">
        <v>3154</v>
      </c>
      <c r="G5326" s="66">
        <v>0.78</v>
      </c>
      <c r="H5326" s="35"/>
      <c r="I5326" s="35"/>
      <c r="J5326" s="16" t="s">
        <v>130</v>
      </c>
      <c r="N5326" s="136" t="s">
        <v>248</v>
      </c>
      <c r="O5326" s="137">
        <v>436</v>
      </c>
    </row>
    <row r="5327" spans="1:15" ht="15" customHeight="1">
      <c r="A5327" s="15" t="str">
        <f t="shared" si="116"/>
        <v>N</v>
      </c>
      <c r="B5327" s="35"/>
      <c r="C5327" s="65" t="s">
        <v>9508</v>
      </c>
      <c r="D5327" s="65" t="s">
        <v>9535</v>
      </c>
      <c r="E5327" s="35"/>
      <c r="F5327" s="65" t="s">
        <v>9536</v>
      </c>
      <c r="G5327" s="66">
        <v>1.27</v>
      </c>
      <c r="H5327" s="35"/>
      <c r="I5327" s="35"/>
      <c r="J5327" s="16" t="s">
        <v>130</v>
      </c>
      <c r="N5327" s="136" t="s">
        <v>249</v>
      </c>
      <c r="O5327" s="137">
        <v>437</v>
      </c>
    </row>
    <row r="5328" spans="1:15" ht="15" customHeight="1">
      <c r="A5328" s="15" t="str">
        <f t="shared" si="116"/>
        <v>N</v>
      </c>
      <c r="B5328" s="35"/>
      <c r="C5328" s="65" t="s">
        <v>9508</v>
      </c>
      <c r="D5328" s="65" t="s">
        <v>9539</v>
      </c>
      <c r="E5328" s="35"/>
      <c r="F5328" s="65" t="s">
        <v>6670</v>
      </c>
      <c r="G5328" s="66">
        <v>413.89</v>
      </c>
      <c r="H5328" s="35"/>
      <c r="I5328" s="35"/>
      <c r="J5328" s="16" t="s">
        <v>130</v>
      </c>
      <c r="N5328" s="136" t="s">
        <v>250</v>
      </c>
      <c r="O5328" s="137">
        <v>438</v>
      </c>
    </row>
    <row r="5329" spans="1:15" ht="15" customHeight="1">
      <c r="A5329" s="15" t="str">
        <f t="shared" si="116"/>
        <v>N</v>
      </c>
      <c r="B5329" s="35"/>
      <c r="C5329" s="65" t="s">
        <v>9508</v>
      </c>
      <c r="D5329" s="65" t="s">
        <v>9540</v>
      </c>
      <c r="E5329" s="35"/>
      <c r="F5329" s="65" t="s">
        <v>1974</v>
      </c>
      <c r="G5329" s="66">
        <v>13.8</v>
      </c>
      <c r="H5329" s="35"/>
      <c r="I5329" s="35"/>
      <c r="J5329" s="16" t="s">
        <v>130</v>
      </c>
      <c r="N5329" s="136" t="s">
        <v>251</v>
      </c>
      <c r="O5329" s="137">
        <v>439</v>
      </c>
    </row>
    <row r="5330" spans="1:15" ht="15" customHeight="1">
      <c r="A5330" s="15" t="str">
        <f t="shared" si="116"/>
        <v>N</v>
      </c>
      <c r="B5330" s="35"/>
      <c r="C5330" s="65" t="s">
        <v>9508</v>
      </c>
      <c r="D5330" s="65" t="s">
        <v>9541</v>
      </c>
      <c r="E5330" s="35"/>
      <c r="F5330" s="65" t="s">
        <v>9542</v>
      </c>
      <c r="G5330" s="66">
        <v>15.26</v>
      </c>
      <c r="H5330" s="35"/>
      <c r="I5330" s="35"/>
      <c r="J5330" s="16" t="s">
        <v>130</v>
      </c>
      <c r="N5330" s="136" t="s">
        <v>252</v>
      </c>
      <c r="O5330" s="137">
        <v>440</v>
      </c>
    </row>
    <row r="5331" spans="1:15" ht="15" customHeight="1">
      <c r="A5331" s="15" t="str">
        <f t="shared" si="116"/>
        <v>N</v>
      </c>
      <c r="B5331" s="35"/>
      <c r="C5331" s="65" t="s">
        <v>9508</v>
      </c>
      <c r="D5331" s="65" t="s">
        <v>9545</v>
      </c>
      <c r="E5331" s="35"/>
      <c r="F5331" s="65" t="s">
        <v>9546</v>
      </c>
      <c r="G5331" s="66">
        <v>385.36</v>
      </c>
      <c r="H5331" s="35"/>
      <c r="I5331" s="35"/>
      <c r="J5331" s="16" t="s">
        <v>130</v>
      </c>
      <c r="N5331" s="136" t="s">
        <v>253</v>
      </c>
      <c r="O5331" s="137">
        <v>441</v>
      </c>
    </row>
    <row r="5332" spans="1:15" ht="15" customHeight="1">
      <c r="A5332" s="15" t="str">
        <f t="shared" si="116"/>
        <v>N</v>
      </c>
      <c r="B5332" s="35"/>
      <c r="C5332" s="65" t="s">
        <v>9508</v>
      </c>
      <c r="D5332" s="65" t="s">
        <v>9551</v>
      </c>
      <c r="E5332" s="35"/>
      <c r="F5332" s="65" t="s">
        <v>2790</v>
      </c>
      <c r="G5332" s="66">
        <v>2.5099999999999998</v>
      </c>
      <c r="H5332" s="35"/>
      <c r="I5332" s="35"/>
      <c r="J5332" s="16" t="s">
        <v>130</v>
      </c>
      <c r="N5332" s="136" t="s">
        <v>254</v>
      </c>
      <c r="O5332" s="137">
        <v>442</v>
      </c>
    </row>
    <row r="5333" spans="1:15" ht="15" customHeight="1">
      <c r="A5333" s="15" t="str">
        <f t="shared" si="116"/>
        <v>N</v>
      </c>
      <c r="B5333" s="35"/>
      <c r="C5333" s="65" t="s">
        <v>9508</v>
      </c>
      <c r="D5333" s="65" t="s">
        <v>9552</v>
      </c>
      <c r="E5333" s="35"/>
      <c r="F5333" s="65" t="s">
        <v>1622</v>
      </c>
      <c r="G5333" s="66">
        <v>0.03</v>
      </c>
      <c r="H5333" s="35"/>
      <c r="I5333" s="35"/>
      <c r="J5333" s="16" t="s">
        <v>130</v>
      </c>
      <c r="N5333" s="136" t="s">
        <v>255</v>
      </c>
      <c r="O5333" s="137">
        <v>443</v>
      </c>
    </row>
    <row r="5334" spans="1:15" ht="15" customHeight="1">
      <c r="A5334" s="15" t="str">
        <f t="shared" si="116"/>
        <v>N</v>
      </c>
      <c r="B5334" s="35"/>
      <c r="C5334" s="65" t="s">
        <v>9508</v>
      </c>
      <c r="D5334" s="65" t="s">
        <v>9553</v>
      </c>
      <c r="E5334" s="35"/>
      <c r="F5334" s="65" t="s">
        <v>9554</v>
      </c>
      <c r="G5334" s="66">
        <v>1.43</v>
      </c>
      <c r="H5334" s="35"/>
      <c r="I5334" s="35"/>
      <c r="J5334" s="16" t="s">
        <v>130</v>
      </c>
      <c r="N5334" s="136" t="s">
        <v>211</v>
      </c>
      <c r="O5334" s="137">
        <v>444</v>
      </c>
    </row>
    <row r="5335" spans="1:15" ht="15" customHeight="1">
      <c r="A5335" s="15" t="str">
        <f t="shared" si="116"/>
        <v>N</v>
      </c>
      <c r="B5335" s="35"/>
      <c r="C5335" s="65" t="s">
        <v>9508</v>
      </c>
      <c r="D5335" s="65" t="s">
        <v>9555</v>
      </c>
      <c r="E5335" s="35"/>
      <c r="F5335" s="65" t="s">
        <v>2684</v>
      </c>
      <c r="G5335" s="66">
        <v>23.04</v>
      </c>
      <c r="H5335" s="35"/>
      <c r="I5335" s="35"/>
      <c r="J5335" s="16" t="s">
        <v>130</v>
      </c>
      <c r="N5335" s="136" t="s">
        <v>256</v>
      </c>
      <c r="O5335" s="137">
        <v>445</v>
      </c>
    </row>
    <row r="5336" spans="1:15" ht="15" customHeight="1">
      <c r="A5336" s="15" t="str">
        <f t="shared" si="116"/>
        <v>N</v>
      </c>
      <c r="B5336" s="35"/>
      <c r="C5336" s="65"/>
      <c r="D5336" s="65"/>
      <c r="E5336" s="35"/>
      <c r="F5336" s="65"/>
      <c r="G5336" s="66"/>
      <c r="H5336" s="35"/>
      <c r="I5336" s="35"/>
      <c r="J5336" s="16" t="s">
        <v>130</v>
      </c>
      <c r="N5336" s="136" t="s">
        <v>261</v>
      </c>
      <c r="O5336" s="137">
        <v>515</v>
      </c>
    </row>
    <row r="5337" spans="1:15" ht="15" customHeight="1">
      <c r="A5337" s="15" t="str">
        <f t="shared" si="116"/>
        <v>N</v>
      </c>
      <c r="B5337" s="65" t="s">
        <v>9564</v>
      </c>
      <c r="C5337" s="35"/>
      <c r="D5337" s="65" t="s">
        <v>9565</v>
      </c>
      <c r="E5337" s="35"/>
      <c r="F5337" s="35"/>
      <c r="G5337" s="35"/>
      <c r="H5337" s="35"/>
      <c r="I5337" s="35"/>
      <c r="J5337" s="16" t="s">
        <v>130</v>
      </c>
      <c r="N5337" s="136" t="s">
        <v>262</v>
      </c>
      <c r="O5337" s="137">
        <v>516</v>
      </c>
    </row>
    <row r="5338" spans="1:15" ht="15" customHeight="1">
      <c r="A5338" s="15" t="str">
        <f t="shared" si="116"/>
        <v>N</v>
      </c>
      <c r="B5338" s="65" t="s">
        <v>9566</v>
      </c>
      <c r="C5338" s="35"/>
      <c r="D5338" s="35"/>
      <c r="E5338" s="65" t="s">
        <v>9567</v>
      </c>
      <c r="F5338" s="35"/>
      <c r="G5338" s="35"/>
      <c r="H5338" s="66">
        <f>SUM(G5339:G5344)</f>
        <v>91498.97</v>
      </c>
      <c r="J5338" s="16" t="s">
        <v>130</v>
      </c>
      <c r="N5338" s="136" t="s">
        <v>263</v>
      </c>
      <c r="O5338" s="137">
        <v>517</v>
      </c>
    </row>
    <row r="5339" spans="1:15" ht="15" customHeight="1">
      <c r="A5339" s="15">
        <v>6001</v>
      </c>
      <c r="B5339" s="35"/>
      <c r="C5339" s="65" t="s">
        <v>9508</v>
      </c>
      <c r="D5339" s="65" t="s">
        <v>9568</v>
      </c>
      <c r="E5339" s="35"/>
      <c r="F5339" s="65" t="s">
        <v>9569</v>
      </c>
      <c r="G5339" s="66">
        <v>57.89</v>
      </c>
      <c r="H5339" s="35"/>
      <c r="I5339" s="66">
        <v>57.89</v>
      </c>
      <c r="J5339" s="16" t="s">
        <v>130</v>
      </c>
      <c r="N5339" s="136" t="s">
        <v>264</v>
      </c>
      <c r="O5339" s="137">
        <v>518</v>
      </c>
    </row>
    <row r="5340" spans="1:15" ht="15" customHeight="1">
      <c r="A5340" s="15">
        <v>6005</v>
      </c>
      <c r="B5340" s="35"/>
      <c r="C5340" s="65" t="s">
        <v>9508</v>
      </c>
      <c r="D5340" s="65" t="s">
        <v>11511</v>
      </c>
      <c r="E5340" s="35"/>
      <c r="F5340" s="65" t="s">
        <v>11512</v>
      </c>
      <c r="G5340" s="66">
        <v>26.76</v>
      </c>
      <c r="H5340" s="35"/>
      <c r="I5340" s="66">
        <v>26.76</v>
      </c>
      <c r="J5340" s="16" t="s">
        <v>130</v>
      </c>
      <c r="N5340" s="136" t="s">
        <v>265</v>
      </c>
      <c r="O5340" s="137">
        <v>519</v>
      </c>
    </row>
    <row r="5341" spans="1:15" ht="15" customHeight="1">
      <c r="A5341" s="15">
        <v>6005</v>
      </c>
      <c r="B5341" s="35"/>
      <c r="C5341" s="65" t="s">
        <v>9508</v>
      </c>
      <c r="D5341" s="65" t="s">
        <v>11513</v>
      </c>
      <c r="E5341" s="35"/>
      <c r="F5341" s="65" t="s">
        <v>11514</v>
      </c>
      <c r="G5341" s="66">
        <v>5500</v>
      </c>
      <c r="H5341" s="35"/>
      <c r="I5341" s="66">
        <v>5500</v>
      </c>
      <c r="J5341" s="16" t="s">
        <v>130</v>
      </c>
      <c r="N5341" s="136" t="s">
        <v>266</v>
      </c>
      <c r="O5341" s="137">
        <v>520</v>
      </c>
    </row>
    <row r="5342" spans="1:15" ht="15" customHeight="1">
      <c r="A5342" s="15">
        <v>6005</v>
      </c>
      <c r="B5342" s="35"/>
      <c r="C5342" s="65" t="s">
        <v>9508</v>
      </c>
      <c r="D5342" s="65" t="s">
        <v>9570</v>
      </c>
      <c r="E5342" s="35"/>
      <c r="F5342" s="65" t="s">
        <v>9571</v>
      </c>
      <c r="G5342" s="66">
        <v>85714.32</v>
      </c>
      <c r="H5342" s="35"/>
      <c r="I5342" s="66">
        <v>85714.32</v>
      </c>
      <c r="J5342" s="16" t="s">
        <v>130</v>
      </c>
      <c r="N5342" s="136" t="s">
        <v>267</v>
      </c>
      <c r="O5342" s="137">
        <v>521</v>
      </c>
    </row>
    <row r="5343" spans="1:15" ht="15" customHeight="1">
      <c r="A5343" s="15">
        <v>6005</v>
      </c>
      <c r="B5343" s="35"/>
      <c r="C5343" s="65" t="s">
        <v>9508</v>
      </c>
      <c r="D5343" s="65" t="s">
        <v>9572</v>
      </c>
      <c r="E5343" s="35"/>
      <c r="F5343" s="65" t="s">
        <v>9573</v>
      </c>
      <c r="G5343" s="66">
        <v>200</v>
      </c>
      <c r="H5343" s="35"/>
      <c r="I5343" s="66">
        <v>200</v>
      </c>
      <c r="J5343" s="16" t="s">
        <v>130</v>
      </c>
      <c r="N5343" s="136" t="s">
        <v>268</v>
      </c>
      <c r="O5343" s="137">
        <v>522</v>
      </c>
    </row>
    <row r="5344" spans="1:15" ht="15" customHeight="1">
      <c r="A5344" s="15"/>
      <c r="B5344" s="35"/>
      <c r="C5344" s="65"/>
      <c r="D5344" s="65"/>
      <c r="E5344" s="35"/>
      <c r="F5344" s="65"/>
      <c r="G5344" s="66"/>
      <c r="H5344" s="35"/>
      <c r="I5344" s="66"/>
      <c r="J5344" s="16" t="s">
        <v>130</v>
      </c>
      <c r="N5344" s="136" t="s">
        <v>269</v>
      </c>
      <c r="O5344" s="137">
        <v>523</v>
      </c>
    </row>
    <row r="5345" spans="1:15" ht="15" customHeight="1">
      <c r="A5345" s="15" t="str">
        <f>IFERROR((VLOOKUP(J5345,N:O,2,0)),0)</f>
        <v>N</v>
      </c>
      <c r="B5345" s="35"/>
      <c r="C5345" s="65"/>
      <c r="D5345" s="65"/>
      <c r="E5345" s="35"/>
      <c r="F5345" s="65"/>
      <c r="G5345" s="66"/>
      <c r="H5345" s="35"/>
      <c r="I5345" s="35"/>
      <c r="J5345" s="16" t="s">
        <v>130</v>
      </c>
      <c r="N5345" s="136" t="s">
        <v>270</v>
      </c>
      <c r="O5345" s="137">
        <v>524</v>
      </c>
    </row>
    <row r="5346" spans="1:15" ht="15" customHeight="1">
      <c r="A5346" s="15" t="str">
        <f>IFERROR((VLOOKUP(J5346,N:O,2,0)),0)</f>
        <v>N</v>
      </c>
      <c r="B5346" s="65" t="s">
        <v>9574</v>
      </c>
      <c r="C5346" s="35"/>
      <c r="D5346" s="65" t="s">
        <v>9575</v>
      </c>
      <c r="E5346" s="35"/>
      <c r="F5346" s="35"/>
      <c r="G5346" s="35"/>
      <c r="H5346" s="35"/>
      <c r="I5346" s="35"/>
      <c r="J5346" s="16" t="s">
        <v>130</v>
      </c>
      <c r="N5346" s="136" t="s">
        <v>271</v>
      </c>
      <c r="O5346" s="137">
        <v>525</v>
      </c>
    </row>
    <row r="5347" spans="1:15" ht="15" customHeight="1">
      <c r="A5347" s="15">
        <v>6005</v>
      </c>
      <c r="B5347" s="65" t="s">
        <v>9576</v>
      </c>
      <c r="C5347" s="35"/>
      <c r="D5347" s="35"/>
      <c r="E5347" s="65" t="s">
        <v>9507</v>
      </c>
      <c r="F5347" s="35"/>
      <c r="G5347" s="35"/>
      <c r="H5347" s="35"/>
      <c r="I5347" s="66">
        <v>1550</v>
      </c>
      <c r="J5347" s="16" t="s">
        <v>130</v>
      </c>
      <c r="N5347" s="136" t="s">
        <v>272</v>
      </c>
      <c r="O5347" s="137">
        <v>526</v>
      </c>
    </row>
    <row r="5348" spans="1:15" ht="15" customHeight="1">
      <c r="A5348" s="15" t="s">
        <v>131</v>
      </c>
      <c r="B5348" s="35"/>
      <c r="C5348" s="65" t="s">
        <v>9508</v>
      </c>
      <c r="D5348" s="65" t="s">
        <v>9577</v>
      </c>
      <c r="E5348" s="35"/>
      <c r="F5348" s="65" t="s">
        <v>9578</v>
      </c>
      <c r="G5348" s="66">
        <v>1550</v>
      </c>
      <c r="H5348" s="35"/>
      <c r="I5348" s="35"/>
      <c r="J5348" s="16" t="s">
        <v>130</v>
      </c>
      <c r="N5348" s="136" t="s">
        <v>273</v>
      </c>
      <c r="O5348" s="137">
        <v>527</v>
      </c>
    </row>
    <row r="5349" spans="1:15" ht="15" customHeight="1">
      <c r="A5349" s="15">
        <v>6005</v>
      </c>
      <c r="B5349" s="65" t="s">
        <v>9579</v>
      </c>
      <c r="C5349" s="35"/>
      <c r="D5349" s="35"/>
      <c r="E5349" s="65" t="s">
        <v>9557</v>
      </c>
      <c r="F5349" s="35"/>
      <c r="G5349" s="35"/>
      <c r="H5349" s="35"/>
      <c r="I5349" s="66">
        <v>19.600000000000001</v>
      </c>
      <c r="J5349" s="16" t="s">
        <v>130</v>
      </c>
      <c r="N5349" s="136" t="s">
        <v>274</v>
      </c>
      <c r="O5349" s="137">
        <v>528</v>
      </c>
    </row>
    <row r="5350" spans="1:15" ht="15" customHeight="1">
      <c r="A5350" s="15" t="s">
        <v>131</v>
      </c>
      <c r="B5350" s="35"/>
      <c r="C5350" s="65" t="s">
        <v>9508</v>
      </c>
      <c r="D5350" s="65" t="s">
        <v>9577</v>
      </c>
      <c r="E5350" s="35"/>
      <c r="F5350" s="65" t="s">
        <v>9578</v>
      </c>
      <c r="G5350" s="66">
        <v>19.600000000000001</v>
      </c>
      <c r="H5350" s="35"/>
      <c r="I5350" s="35"/>
      <c r="J5350" s="16" t="s">
        <v>130</v>
      </c>
      <c r="N5350" s="136" t="s">
        <v>275</v>
      </c>
      <c r="O5350" s="137">
        <v>529</v>
      </c>
    </row>
    <row r="5351" spans="1:15" ht="15" customHeight="1">
      <c r="A5351" s="15">
        <v>6005</v>
      </c>
      <c r="B5351" s="65" t="s">
        <v>9580</v>
      </c>
      <c r="C5351" s="35"/>
      <c r="D5351" s="35"/>
      <c r="E5351" s="65" t="s">
        <v>9559</v>
      </c>
      <c r="F5351" s="35"/>
      <c r="G5351" s="35"/>
      <c r="H5351" s="35"/>
      <c r="I5351" s="66">
        <v>125.58</v>
      </c>
      <c r="J5351" s="16" t="s">
        <v>130</v>
      </c>
      <c r="N5351" s="136" t="s">
        <v>276</v>
      </c>
      <c r="O5351" s="137">
        <v>530</v>
      </c>
    </row>
    <row r="5352" spans="1:15" ht="15" customHeight="1">
      <c r="A5352" s="15" t="s">
        <v>131</v>
      </c>
      <c r="B5352" s="35"/>
      <c r="C5352" s="65" t="s">
        <v>9508</v>
      </c>
      <c r="D5352" s="65" t="s">
        <v>9577</v>
      </c>
      <c r="E5352" s="35"/>
      <c r="F5352" s="65" t="s">
        <v>9578</v>
      </c>
      <c r="G5352" s="66">
        <v>125.58</v>
      </c>
      <c r="H5352" s="35"/>
      <c r="I5352" s="35"/>
      <c r="J5352" s="16" t="s">
        <v>130</v>
      </c>
      <c r="N5352" s="138" t="s">
        <v>589</v>
      </c>
      <c r="O5352" s="139">
        <v>531</v>
      </c>
    </row>
    <row r="5353" spans="1:15" ht="15" customHeight="1">
      <c r="A5353" s="15">
        <v>6005</v>
      </c>
      <c r="B5353" s="65" t="s">
        <v>9581</v>
      </c>
      <c r="C5353" s="35"/>
      <c r="D5353" s="35"/>
      <c r="E5353" s="65" t="s">
        <v>9561</v>
      </c>
      <c r="F5353" s="35"/>
      <c r="G5353" s="35"/>
      <c r="H5353" s="35"/>
      <c r="I5353" s="66">
        <v>717.54</v>
      </c>
      <c r="J5353" s="16" t="s">
        <v>130</v>
      </c>
      <c r="N5353" s="140" t="s">
        <v>277</v>
      </c>
      <c r="O5353" s="137">
        <v>532</v>
      </c>
    </row>
    <row r="5354" spans="1:15" ht="15" customHeight="1">
      <c r="A5354" s="15" t="s">
        <v>131</v>
      </c>
      <c r="B5354" s="35"/>
      <c r="C5354" s="65" t="s">
        <v>9508</v>
      </c>
      <c r="D5354" s="65" t="s">
        <v>9577</v>
      </c>
      <c r="E5354" s="35"/>
      <c r="F5354" s="65" t="s">
        <v>9578</v>
      </c>
      <c r="G5354" s="66">
        <v>717.54</v>
      </c>
      <c r="H5354" s="35"/>
      <c r="I5354" s="35"/>
      <c r="J5354" s="16" t="s">
        <v>130</v>
      </c>
      <c r="N5354" s="136" t="s">
        <v>278</v>
      </c>
      <c r="O5354" s="137">
        <v>533</v>
      </c>
    </row>
    <row r="5355" spans="1:15" ht="15" customHeight="1">
      <c r="A5355" s="15">
        <v>6005</v>
      </c>
      <c r="B5355" s="65" t="s">
        <v>11515</v>
      </c>
      <c r="C5355" s="35"/>
      <c r="D5355" s="35"/>
      <c r="E5355" s="65" t="s">
        <v>9563</v>
      </c>
      <c r="F5355" s="35"/>
      <c r="G5355" s="35"/>
      <c r="H5355" s="35"/>
      <c r="I5355" s="66">
        <v>0.15</v>
      </c>
      <c r="J5355" s="16" t="s">
        <v>130</v>
      </c>
      <c r="N5355" s="140" t="s">
        <v>277</v>
      </c>
      <c r="O5355" s="137">
        <v>532</v>
      </c>
    </row>
    <row r="5356" spans="1:15" ht="15" customHeight="1">
      <c r="A5356" s="15" t="s">
        <v>131</v>
      </c>
      <c r="B5356" s="35"/>
      <c r="C5356" s="65" t="s">
        <v>9508</v>
      </c>
      <c r="D5356" s="65" t="s">
        <v>9577</v>
      </c>
      <c r="E5356" s="35"/>
      <c r="F5356" s="65" t="s">
        <v>9578</v>
      </c>
      <c r="G5356" s="66">
        <v>0.15</v>
      </c>
      <c r="H5356" s="35"/>
      <c r="I5356" s="35"/>
      <c r="J5356" s="16" t="s">
        <v>130</v>
      </c>
      <c r="N5356" s="136" t="s">
        <v>278</v>
      </c>
      <c r="O5356" s="137">
        <v>533</v>
      </c>
    </row>
    <row r="5357" spans="1:15" ht="15" customHeight="1">
      <c r="A5357" s="15" t="s">
        <v>131</v>
      </c>
      <c r="B5357" s="35"/>
      <c r="C5357" s="65"/>
      <c r="D5357" s="65"/>
      <c r="E5357" s="35"/>
      <c r="F5357" s="65"/>
      <c r="G5357" s="66"/>
      <c r="H5357" s="35"/>
      <c r="I5357" s="35"/>
      <c r="J5357" s="16" t="s">
        <v>130</v>
      </c>
    </row>
    <row r="5358" spans="1:15" ht="15" customHeight="1">
      <c r="A5358" s="15" t="s">
        <v>131</v>
      </c>
      <c r="B5358" s="65" t="s">
        <v>11516</v>
      </c>
      <c r="C5358" s="35"/>
      <c r="D5358" s="65" t="s">
        <v>11517</v>
      </c>
      <c r="E5358" s="35"/>
      <c r="F5358" s="65"/>
      <c r="G5358" s="66"/>
      <c r="H5358" s="35"/>
      <c r="I5358" s="35"/>
      <c r="J5358" s="16" t="s">
        <v>130</v>
      </c>
    </row>
    <row r="5359" spans="1:15" ht="15" customHeight="1">
      <c r="A5359" s="15">
        <v>6005</v>
      </c>
      <c r="B5359" s="65" t="s">
        <v>11518</v>
      </c>
      <c r="C5359" s="35"/>
      <c r="D5359" s="35"/>
      <c r="E5359" s="65" t="s">
        <v>11519</v>
      </c>
      <c r="F5359" s="65"/>
      <c r="G5359" s="66"/>
      <c r="H5359" s="35"/>
      <c r="I5359" s="66">
        <v>35.979999999999997</v>
      </c>
      <c r="J5359" s="16" t="s">
        <v>130</v>
      </c>
    </row>
    <row r="5360" spans="1:15" ht="15" customHeight="1">
      <c r="A5360" s="15" t="s">
        <v>131</v>
      </c>
      <c r="B5360" s="35"/>
      <c r="C5360" s="65"/>
      <c r="D5360" s="65"/>
      <c r="E5360" s="35"/>
      <c r="F5360" s="65"/>
      <c r="G5360" s="66"/>
      <c r="H5360" s="35"/>
      <c r="I5360" s="35"/>
      <c r="J5360" s="16" t="s">
        <v>130</v>
      </c>
    </row>
    <row r="5361" spans="1:15" ht="15" customHeight="1">
      <c r="A5361" s="15" t="s">
        <v>131</v>
      </c>
      <c r="B5361" s="65" t="s">
        <v>9582</v>
      </c>
      <c r="C5361" s="35"/>
      <c r="D5361" s="65" t="s">
        <v>9583</v>
      </c>
      <c r="E5361" s="35"/>
      <c r="F5361" s="35"/>
      <c r="G5361" s="35"/>
      <c r="H5361" s="35"/>
      <c r="I5361" s="35"/>
      <c r="J5361" s="16" t="s">
        <v>130</v>
      </c>
      <c r="N5361" s="136" t="s">
        <v>279</v>
      </c>
      <c r="O5361" s="137">
        <v>534</v>
      </c>
    </row>
    <row r="5362" spans="1:15" ht="15" customHeight="1">
      <c r="A5362" s="15">
        <v>6005</v>
      </c>
      <c r="B5362" s="65" t="s">
        <v>11520</v>
      </c>
      <c r="C5362" s="35"/>
      <c r="D5362" s="65" t="s">
        <v>11509</v>
      </c>
      <c r="E5362" s="35"/>
      <c r="F5362" s="35"/>
      <c r="G5362" s="35"/>
      <c r="H5362" s="35"/>
      <c r="I5362" s="66">
        <v>180</v>
      </c>
      <c r="J5362" s="16" t="s">
        <v>130</v>
      </c>
      <c r="N5362" s="136" t="s">
        <v>280</v>
      </c>
      <c r="O5362" s="137">
        <v>535</v>
      </c>
    </row>
    <row r="5363" spans="1:15" ht="15" customHeight="1">
      <c r="A5363" s="15" t="s">
        <v>131</v>
      </c>
      <c r="B5363" s="35"/>
      <c r="C5363" s="65" t="s">
        <v>9508</v>
      </c>
      <c r="D5363" s="35"/>
      <c r="E5363" s="65" t="s">
        <v>8975</v>
      </c>
      <c r="F5363" s="65" t="s">
        <v>8975</v>
      </c>
      <c r="G5363" s="66">
        <v>180</v>
      </c>
      <c r="H5363" s="35"/>
      <c r="I5363" s="35"/>
      <c r="J5363" s="16" t="s">
        <v>130</v>
      </c>
      <c r="N5363" s="136" t="s">
        <v>281</v>
      </c>
      <c r="O5363" s="137">
        <v>536</v>
      </c>
    </row>
    <row r="5364" spans="1:15" ht="15" customHeight="1">
      <c r="A5364" s="15">
        <v>6005</v>
      </c>
      <c r="B5364" s="65" t="s">
        <v>9584</v>
      </c>
      <c r="C5364" s="35"/>
      <c r="D5364" s="65" t="s">
        <v>9507</v>
      </c>
      <c r="E5364" s="35"/>
      <c r="F5364" s="35"/>
      <c r="G5364" s="35"/>
      <c r="H5364" s="35"/>
      <c r="I5364" s="66">
        <v>3924.7</v>
      </c>
      <c r="J5364" s="16" t="s">
        <v>130</v>
      </c>
      <c r="N5364" s="136" t="s">
        <v>280</v>
      </c>
      <c r="O5364" s="137">
        <v>535</v>
      </c>
    </row>
    <row r="5365" spans="1:15" ht="15" customHeight="1">
      <c r="A5365" s="15" t="s">
        <v>131</v>
      </c>
      <c r="B5365" s="35"/>
      <c r="C5365" s="65" t="s">
        <v>9508</v>
      </c>
      <c r="D5365" s="35"/>
      <c r="E5365" s="65" t="s">
        <v>8975</v>
      </c>
      <c r="F5365" s="65" t="s">
        <v>8975</v>
      </c>
      <c r="G5365" s="66">
        <v>3924.7</v>
      </c>
      <c r="H5365" s="35"/>
      <c r="I5365" s="35"/>
      <c r="J5365" s="16" t="s">
        <v>130</v>
      </c>
      <c r="N5365" s="136" t="s">
        <v>281</v>
      </c>
      <c r="O5365" s="137">
        <v>536</v>
      </c>
    </row>
    <row r="5366" spans="1:15" ht="15" customHeight="1">
      <c r="A5366" s="15">
        <v>6005</v>
      </c>
      <c r="B5366" s="65" t="s">
        <v>9586</v>
      </c>
      <c r="C5366" s="35"/>
      <c r="D5366" s="65" t="s">
        <v>9557</v>
      </c>
      <c r="E5366" s="35"/>
      <c r="F5366" s="35"/>
      <c r="G5366" s="35"/>
      <c r="H5366" s="35"/>
      <c r="I5366" s="66">
        <v>2840.2</v>
      </c>
      <c r="J5366" s="16" t="s">
        <v>130</v>
      </c>
      <c r="N5366" s="140" t="s">
        <v>282</v>
      </c>
      <c r="O5366" s="137">
        <v>537</v>
      </c>
    </row>
    <row r="5367" spans="1:15" ht="15" customHeight="1">
      <c r="A5367" s="15" t="s">
        <v>131</v>
      </c>
      <c r="B5367" s="35"/>
      <c r="C5367" s="65" t="s">
        <v>9508</v>
      </c>
      <c r="D5367" s="35"/>
      <c r="E5367" s="65" t="s">
        <v>8975</v>
      </c>
      <c r="F5367" s="65" t="s">
        <v>8975</v>
      </c>
      <c r="G5367" s="66">
        <v>2840.2</v>
      </c>
      <c r="H5367" s="35"/>
      <c r="I5367" s="35"/>
      <c r="J5367" s="16" t="s">
        <v>130</v>
      </c>
      <c r="N5367" s="140" t="s">
        <v>283</v>
      </c>
      <c r="O5367" s="137">
        <v>538</v>
      </c>
    </row>
    <row r="5368" spans="1:15" ht="15" customHeight="1">
      <c r="A5368" s="15">
        <v>6005</v>
      </c>
      <c r="B5368" s="65" t="s">
        <v>11521</v>
      </c>
      <c r="C5368" s="35"/>
      <c r="D5368" s="65" t="s">
        <v>11522</v>
      </c>
      <c r="E5368" s="35"/>
      <c r="F5368" s="35"/>
      <c r="G5368" s="35"/>
      <c r="H5368" s="35"/>
      <c r="I5368" s="66">
        <v>0.5</v>
      </c>
      <c r="J5368" s="16" t="s">
        <v>130</v>
      </c>
      <c r="N5368" s="140" t="s">
        <v>282</v>
      </c>
      <c r="O5368" s="137">
        <v>537</v>
      </c>
    </row>
    <row r="5369" spans="1:15" ht="15" customHeight="1">
      <c r="A5369" s="15" t="s">
        <v>131</v>
      </c>
      <c r="B5369" s="35"/>
      <c r="C5369" s="65" t="s">
        <v>9508</v>
      </c>
      <c r="D5369" s="35"/>
      <c r="E5369" s="65" t="s">
        <v>8975</v>
      </c>
      <c r="F5369" s="65" t="s">
        <v>8975</v>
      </c>
      <c r="G5369" s="66">
        <v>0.5</v>
      </c>
      <c r="H5369" s="35"/>
      <c r="I5369" s="35"/>
      <c r="J5369" s="16" t="s">
        <v>130</v>
      </c>
      <c r="N5369" s="140" t="s">
        <v>283</v>
      </c>
      <c r="O5369" s="137">
        <v>538</v>
      </c>
    </row>
    <row r="5370" spans="1:15" ht="15" customHeight="1">
      <c r="A5370" s="15">
        <v>6005</v>
      </c>
      <c r="B5370" s="65" t="s">
        <v>9587</v>
      </c>
      <c r="C5370" s="35"/>
      <c r="D5370" s="65" t="s">
        <v>9559</v>
      </c>
      <c r="E5370" s="35"/>
      <c r="F5370" s="35"/>
      <c r="G5370" s="35"/>
      <c r="H5370" s="35"/>
      <c r="I5370" s="66">
        <v>2585.5</v>
      </c>
      <c r="J5370" s="16" t="s">
        <v>130</v>
      </c>
      <c r="N5370" s="136" t="s">
        <v>284</v>
      </c>
      <c r="O5370" s="137">
        <v>539</v>
      </c>
    </row>
    <row r="5371" spans="1:15" ht="15" customHeight="1">
      <c r="A5371" s="15" t="s">
        <v>131</v>
      </c>
      <c r="B5371" s="35"/>
      <c r="C5371" s="65" t="s">
        <v>9508</v>
      </c>
      <c r="D5371" s="35"/>
      <c r="E5371" s="65" t="s">
        <v>8975</v>
      </c>
      <c r="F5371" s="65" t="s">
        <v>8975</v>
      </c>
      <c r="G5371" s="66">
        <v>2585.5</v>
      </c>
      <c r="H5371" s="35"/>
      <c r="I5371" s="35"/>
      <c r="J5371" s="16" t="s">
        <v>130</v>
      </c>
      <c r="N5371" s="136" t="s">
        <v>285</v>
      </c>
      <c r="O5371" s="137">
        <v>540</v>
      </c>
    </row>
    <row r="5372" spans="1:15" ht="15" customHeight="1">
      <c r="A5372" s="15">
        <v>6005</v>
      </c>
      <c r="B5372" s="65" t="s">
        <v>9588</v>
      </c>
      <c r="C5372" s="35"/>
      <c r="D5372" s="65" t="s">
        <v>9561</v>
      </c>
      <c r="E5372" s="35"/>
      <c r="F5372" s="35"/>
      <c r="G5372" s="35"/>
      <c r="H5372" s="35"/>
      <c r="I5372" s="66">
        <v>36650.26</v>
      </c>
      <c r="J5372" s="16" t="s">
        <v>130</v>
      </c>
      <c r="N5372" s="136" t="s">
        <v>286</v>
      </c>
      <c r="O5372" s="137">
        <v>541</v>
      </c>
    </row>
    <row r="5373" spans="1:15" ht="15" customHeight="1">
      <c r="A5373" s="15" t="s">
        <v>131</v>
      </c>
      <c r="B5373" s="35"/>
      <c r="C5373" s="65" t="s">
        <v>9508</v>
      </c>
      <c r="D5373" s="35"/>
      <c r="E5373" s="65" t="s">
        <v>8975</v>
      </c>
      <c r="F5373" s="65" t="s">
        <v>8975</v>
      </c>
      <c r="G5373" s="66">
        <v>36650.26</v>
      </c>
      <c r="H5373" s="35"/>
      <c r="I5373" s="35"/>
      <c r="J5373" s="16" t="s">
        <v>130</v>
      </c>
      <c r="N5373" s="136" t="s">
        <v>287</v>
      </c>
      <c r="O5373" s="137">
        <v>542</v>
      </c>
    </row>
    <row r="5374" spans="1:15" ht="15" customHeight="1">
      <c r="A5374" s="15">
        <v>6005</v>
      </c>
      <c r="B5374" s="65" t="s">
        <v>9589</v>
      </c>
      <c r="C5374" s="35"/>
      <c r="D5374" s="65" t="s">
        <v>9563</v>
      </c>
      <c r="E5374" s="35"/>
      <c r="F5374" s="35"/>
      <c r="G5374" s="35"/>
      <c r="H5374" s="35"/>
      <c r="I5374" s="66">
        <v>86.17</v>
      </c>
      <c r="J5374" s="16" t="s">
        <v>130</v>
      </c>
      <c r="N5374" s="141" t="s">
        <v>288</v>
      </c>
      <c r="O5374" s="142">
        <v>543</v>
      </c>
    </row>
    <row r="5375" spans="1:15" ht="15" customHeight="1">
      <c r="A5375" s="15" t="s">
        <v>131</v>
      </c>
      <c r="B5375" s="35"/>
      <c r="C5375" s="65" t="s">
        <v>9508</v>
      </c>
      <c r="D5375" s="35"/>
      <c r="E5375" s="65" t="s">
        <v>8975</v>
      </c>
      <c r="F5375" s="65" t="s">
        <v>8975</v>
      </c>
      <c r="G5375" s="66">
        <v>86.17</v>
      </c>
      <c r="H5375" s="35"/>
      <c r="I5375" s="35"/>
      <c r="J5375" s="16" t="s">
        <v>130</v>
      </c>
      <c r="N5375" s="136" t="s">
        <v>289</v>
      </c>
      <c r="O5375" s="137">
        <v>544</v>
      </c>
    </row>
    <row r="5376" spans="1:15" ht="15" customHeight="1">
      <c r="A5376" s="15">
        <v>6005</v>
      </c>
      <c r="B5376" s="65" t="s">
        <v>9590</v>
      </c>
      <c r="C5376" s="35"/>
      <c r="D5376" s="65" t="s">
        <v>9567</v>
      </c>
      <c r="E5376" s="35"/>
      <c r="F5376" s="35"/>
      <c r="G5376" s="35"/>
      <c r="H5376" s="35"/>
      <c r="I5376" s="66">
        <v>190</v>
      </c>
      <c r="J5376" s="16" t="s">
        <v>130</v>
      </c>
      <c r="N5376" s="136" t="s">
        <v>290</v>
      </c>
      <c r="O5376" s="137">
        <v>545</v>
      </c>
    </row>
    <row r="5377" spans="1:15" ht="15" customHeight="1">
      <c r="A5377" s="15" t="s">
        <v>131</v>
      </c>
      <c r="B5377" s="35"/>
      <c r="C5377" s="65" t="s">
        <v>9508</v>
      </c>
      <c r="D5377" s="35"/>
      <c r="E5377" s="65" t="s">
        <v>9573</v>
      </c>
      <c r="F5377" s="65" t="s">
        <v>9573</v>
      </c>
      <c r="G5377" s="66">
        <v>190</v>
      </c>
      <c r="H5377" s="35"/>
      <c r="I5377" s="35"/>
      <c r="J5377" s="16" t="s">
        <v>130</v>
      </c>
      <c r="N5377" s="136" t="s">
        <v>291</v>
      </c>
      <c r="O5377" s="137">
        <v>546</v>
      </c>
    </row>
    <row r="5378" spans="1:15" ht="15" customHeight="1">
      <c r="A5378" s="15" t="s">
        <v>131</v>
      </c>
      <c r="B5378" s="35"/>
      <c r="C5378" s="65"/>
      <c r="D5378" s="65"/>
      <c r="E5378" s="35"/>
      <c r="F5378" s="65"/>
      <c r="G5378" s="66"/>
      <c r="H5378" s="35"/>
      <c r="I5378" s="35"/>
      <c r="J5378" s="16" t="s">
        <v>130</v>
      </c>
      <c r="N5378" s="136" t="s">
        <v>291</v>
      </c>
      <c r="O5378" s="137">
        <v>546</v>
      </c>
    </row>
    <row r="5379" spans="1:15" ht="15" customHeight="1">
      <c r="A5379" s="15" t="s">
        <v>131</v>
      </c>
      <c r="B5379" s="65" t="s">
        <v>9591</v>
      </c>
      <c r="C5379" s="35"/>
      <c r="D5379" s="65" t="s">
        <v>9592</v>
      </c>
      <c r="E5379" s="35"/>
      <c r="F5379" s="35"/>
      <c r="G5379" s="35"/>
      <c r="H5379" s="35"/>
      <c r="I5379" s="35"/>
      <c r="J5379" s="16" t="s">
        <v>130</v>
      </c>
      <c r="N5379" s="136" t="s">
        <v>292</v>
      </c>
      <c r="O5379" s="137">
        <v>547</v>
      </c>
    </row>
    <row r="5380" spans="1:15" ht="15" customHeight="1">
      <c r="A5380" s="15" t="s">
        <v>131</v>
      </c>
      <c r="B5380" s="65" t="s">
        <v>9593</v>
      </c>
      <c r="C5380" s="35"/>
      <c r="D5380" s="65" t="s">
        <v>9594</v>
      </c>
      <c r="E5380" s="35"/>
      <c r="F5380" s="35"/>
      <c r="G5380" s="35"/>
      <c r="H5380" s="35"/>
      <c r="I5380" s="35"/>
      <c r="J5380" s="16" t="s">
        <v>130</v>
      </c>
      <c r="N5380" s="136" t="s">
        <v>293</v>
      </c>
      <c r="O5380" s="137">
        <v>548</v>
      </c>
    </row>
    <row r="5381" spans="1:15" ht="15" customHeight="1">
      <c r="A5381" s="15">
        <v>6005</v>
      </c>
      <c r="B5381" s="65" t="s">
        <v>9595</v>
      </c>
      <c r="C5381" s="35"/>
      <c r="D5381" s="35"/>
      <c r="E5381" s="65" t="s">
        <v>9596</v>
      </c>
      <c r="F5381" s="35"/>
      <c r="G5381" s="35"/>
      <c r="H5381" s="35"/>
      <c r="I5381" s="66">
        <v>205.39</v>
      </c>
      <c r="J5381" s="16" t="s">
        <v>130</v>
      </c>
      <c r="N5381" s="136" t="s">
        <v>294</v>
      </c>
      <c r="O5381" s="137">
        <v>549</v>
      </c>
    </row>
    <row r="5382" spans="1:15" ht="15" customHeight="1">
      <c r="A5382" s="15">
        <v>6005</v>
      </c>
      <c r="B5382" s="65" t="s">
        <v>9597</v>
      </c>
      <c r="C5382" s="35"/>
      <c r="D5382" s="35"/>
      <c r="E5382" s="65" t="s">
        <v>9598</v>
      </c>
      <c r="F5382" s="35"/>
      <c r="G5382" s="35"/>
      <c r="H5382" s="35"/>
      <c r="I5382" s="66">
        <v>13.12</v>
      </c>
      <c r="J5382" s="16" t="s">
        <v>130</v>
      </c>
      <c r="N5382" s="136" t="s">
        <v>295</v>
      </c>
      <c r="O5382" s="137">
        <v>553</v>
      </c>
    </row>
    <row r="5383" spans="1:15" ht="15" customHeight="1">
      <c r="A5383" s="15" t="str">
        <f t="shared" ref="A5383:A5394" si="117">IFERROR((VLOOKUP(J5383,N:O,2,0)),0)</f>
        <v>N</v>
      </c>
      <c r="B5383" s="35"/>
      <c r="C5383" s="35"/>
      <c r="D5383" s="35"/>
      <c r="E5383" s="35"/>
      <c r="F5383" s="35"/>
      <c r="G5383" s="35"/>
      <c r="H5383" s="35"/>
      <c r="I5383" s="35"/>
      <c r="J5383" s="16" t="s">
        <v>130</v>
      </c>
      <c r="N5383" s="136" t="s">
        <v>296</v>
      </c>
      <c r="O5383" s="137">
        <v>554</v>
      </c>
    </row>
    <row r="5384" spans="1:15" ht="15" customHeight="1">
      <c r="A5384" s="15" t="str">
        <f t="shared" si="117"/>
        <v>N</v>
      </c>
      <c r="B5384" s="35"/>
      <c r="C5384" s="35"/>
      <c r="D5384" s="35"/>
      <c r="E5384" s="67" t="s">
        <v>1350</v>
      </c>
      <c r="F5384" s="63" t="s">
        <v>9501</v>
      </c>
      <c r="G5384" s="35"/>
      <c r="H5384" s="35"/>
      <c r="I5384" s="68">
        <f>SUM(I5174:I5383)</f>
        <v>540675.44000000006</v>
      </c>
      <c r="J5384" s="16" t="s">
        <v>130</v>
      </c>
      <c r="N5384" s="136" t="s">
        <v>297</v>
      </c>
      <c r="O5384" s="137">
        <v>555</v>
      </c>
    </row>
    <row r="5385" spans="1:15" ht="15" customHeight="1">
      <c r="A5385" s="15" t="str">
        <f t="shared" si="117"/>
        <v>N</v>
      </c>
      <c r="B5385" s="35"/>
      <c r="C5385" s="35"/>
      <c r="D5385" s="35"/>
      <c r="E5385" s="67"/>
      <c r="F5385" s="63"/>
      <c r="G5385" s="35"/>
      <c r="H5385" s="35"/>
      <c r="I5385" s="69"/>
      <c r="J5385" s="16" t="s">
        <v>130</v>
      </c>
      <c r="N5385" s="136" t="s">
        <v>298</v>
      </c>
      <c r="O5385" s="137">
        <v>556</v>
      </c>
    </row>
    <row r="5386" spans="1:15" ht="15" customHeight="1">
      <c r="A5386" s="15" t="str">
        <f t="shared" si="117"/>
        <v>N</v>
      </c>
      <c r="B5386" s="65" t="s">
        <v>9599</v>
      </c>
      <c r="C5386" s="35"/>
      <c r="D5386" s="65" t="s">
        <v>9600</v>
      </c>
      <c r="E5386" s="35"/>
      <c r="F5386" s="35"/>
      <c r="G5386" s="35"/>
      <c r="H5386" s="35"/>
      <c r="I5386" s="35"/>
      <c r="J5386" s="16" t="s">
        <v>130</v>
      </c>
      <c r="N5386" s="141" t="s">
        <v>299</v>
      </c>
      <c r="O5386" s="137">
        <v>557</v>
      </c>
    </row>
    <row r="5387" spans="1:15" ht="15" customHeight="1">
      <c r="A5387" s="15" t="str">
        <f t="shared" si="117"/>
        <v>N</v>
      </c>
      <c r="B5387" s="65" t="s">
        <v>9601</v>
      </c>
      <c r="C5387" s="35"/>
      <c r="D5387" s="65" t="s">
        <v>9602</v>
      </c>
      <c r="E5387" s="35"/>
      <c r="F5387" s="35"/>
      <c r="G5387" s="35"/>
      <c r="H5387" s="35"/>
      <c r="I5387" s="35"/>
      <c r="J5387" s="16" t="s">
        <v>130</v>
      </c>
      <c r="N5387" s="141" t="s">
        <v>300</v>
      </c>
      <c r="O5387" s="137">
        <v>558</v>
      </c>
    </row>
    <row r="5388" spans="1:15" ht="15" customHeight="1">
      <c r="A5388" s="15" t="str">
        <f t="shared" si="117"/>
        <v>N</v>
      </c>
      <c r="B5388" s="65" t="s">
        <v>9603</v>
      </c>
      <c r="C5388" s="35"/>
      <c r="D5388" s="35"/>
      <c r="E5388" s="65" t="s">
        <v>9604</v>
      </c>
      <c r="F5388" s="35"/>
      <c r="G5388" s="35"/>
      <c r="H5388" s="35"/>
      <c r="I5388" s="66">
        <v>88612.57</v>
      </c>
      <c r="J5388" s="16" t="s">
        <v>130</v>
      </c>
      <c r="N5388" s="136" t="s">
        <v>301</v>
      </c>
      <c r="O5388" s="137">
        <v>559</v>
      </c>
    </row>
    <row r="5389" spans="1:15" ht="15" customHeight="1">
      <c r="A5389" s="15" t="str">
        <f t="shared" si="117"/>
        <v>N</v>
      </c>
      <c r="B5389" s="65" t="s">
        <v>9605</v>
      </c>
      <c r="C5389" s="35"/>
      <c r="D5389" s="35"/>
      <c r="E5389" s="65" t="s">
        <v>9606</v>
      </c>
      <c r="F5389" s="35"/>
      <c r="G5389" s="35"/>
      <c r="H5389" s="35"/>
      <c r="I5389" s="66">
        <v>83469.61</v>
      </c>
      <c r="J5389" s="16" t="s">
        <v>130</v>
      </c>
      <c r="N5389" s="136" t="s">
        <v>302</v>
      </c>
      <c r="O5389" s="137">
        <v>560</v>
      </c>
    </row>
    <row r="5390" spans="1:15" ht="15" customHeight="1">
      <c r="A5390" s="15" t="str">
        <f t="shared" si="117"/>
        <v>N</v>
      </c>
      <c r="B5390" s="65" t="s">
        <v>9607</v>
      </c>
      <c r="C5390" s="35"/>
      <c r="D5390" s="35"/>
      <c r="E5390" s="65" t="s">
        <v>9608</v>
      </c>
      <c r="F5390" s="35"/>
      <c r="G5390" s="35"/>
      <c r="H5390" s="35"/>
      <c r="I5390" s="66">
        <v>51770.16</v>
      </c>
      <c r="J5390" s="16" t="s">
        <v>130</v>
      </c>
      <c r="N5390" s="136" t="s">
        <v>303</v>
      </c>
      <c r="O5390" s="137">
        <v>561</v>
      </c>
    </row>
    <row r="5391" spans="1:15" ht="15" customHeight="1">
      <c r="A5391" s="15" t="str">
        <f t="shared" si="117"/>
        <v>N</v>
      </c>
      <c r="B5391" s="65" t="s">
        <v>9609</v>
      </c>
      <c r="C5391" s="35"/>
      <c r="D5391" s="35"/>
      <c r="E5391" s="65" t="s">
        <v>9610</v>
      </c>
      <c r="F5391" s="35"/>
      <c r="G5391" s="35"/>
      <c r="H5391" s="35"/>
      <c r="I5391" s="66">
        <v>13143.91</v>
      </c>
      <c r="J5391" s="16" t="s">
        <v>130</v>
      </c>
      <c r="N5391" s="136" t="s">
        <v>304</v>
      </c>
      <c r="O5391" s="137">
        <v>562</v>
      </c>
    </row>
    <row r="5392" spans="1:15" ht="15" customHeight="1">
      <c r="A5392" s="15" t="str">
        <f t="shared" si="117"/>
        <v>N</v>
      </c>
      <c r="B5392" s="65" t="s">
        <v>9611</v>
      </c>
      <c r="C5392" s="35"/>
      <c r="D5392" s="35"/>
      <c r="E5392" s="65" t="s">
        <v>9612</v>
      </c>
      <c r="F5392" s="35"/>
      <c r="G5392" s="35"/>
      <c r="H5392" s="35"/>
      <c r="I5392" s="66">
        <v>4165.82</v>
      </c>
      <c r="J5392" s="16" t="s">
        <v>130</v>
      </c>
      <c r="N5392" s="140" t="s">
        <v>305</v>
      </c>
      <c r="O5392" s="137">
        <v>563</v>
      </c>
    </row>
    <row r="5393" spans="1:15" ht="15" customHeight="1">
      <c r="A5393" s="15" t="str">
        <f t="shared" si="117"/>
        <v>N</v>
      </c>
      <c r="B5393" s="65" t="s">
        <v>9613</v>
      </c>
      <c r="C5393" s="35"/>
      <c r="D5393" s="35"/>
      <c r="E5393" s="65" t="s">
        <v>9614</v>
      </c>
      <c r="F5393" s="35"/>
      <c r="G5393" s="35"/>
      <c r="H5393" s="35"/>
      <c r="I5393" s="66">
        <v>1163.8</v>
      </c>
      <c r="J5393" s="16" t="s">
        <v>130</v>
      </c>
      <c r="N5393" s="140" t="s">
        <v>306</v>
      </c>
      <c r="O5393" s="137">
        <v>564</v>
      </c>
    </row>
    <row r="5394" spans="1:15" ht="15" customHeight="1">
      <c r="A5394" s="15" t="str">
        <f t="shared" si="117"/>
        <v>N</v>
      </c>
      <c r="B5394" s="35"/>
      <c r="C5394" s="35"/>
      <c r="D5394" s="35"/>
      <c r="E5394" s="35"/>
      <c r="F5394" s="35"/>
      <c r="G5394" s="35"/>
      <c r="H5394" s="35"/>
      <c r="I5394" s="35"/>
      <c r="J5394" s="16" t="s">
        <v>130</v>
      </c>
      <c r="N5394" s="140" t="s">
        <v>307</v>
      </c>
      <c r="O5394" s="137">
        <v>565</v>
      </c>
    </row>
    <row r="5395" spans="1:15" ht="15" customHeight="1">
      <c r="A5395" s="15">
        <v>6005</v>
      </c>
      <c r="B5395" s="35"/>
      <c r="C5395" s="35"/>
      <c r="D5395" s="35"/>
      <c r="E5395" s="67" t="s">
        <v>1350</v>
      </c>
      <c r="F5395" s="63" t="s">
        <v>9600</v>
      </c>
      <c r="G5395" s="35"/>
      <c r="H5395" s="35"/>
      <c r="I5395" s="68">
        <f>SUM(I5388:I5394)</f>
        <v>242325.87</v>
      </c>
      <c r="J5395" s="16" t="s">
        <v>130</v>
      </c>
      <c r="N5395" s="140" t="s">
        <v>308</v>
      </c>
      <c r="O5395" s="137">
        <v>566</v>
      </c>
    </row>
    <row r="5396" spans="1:15" ht="15" customHeight="1">
      <c r="A5396" s="15" t="str">
        <f>IFERROR((VLOOKUP(J5396,N:O,2,0)),0)</f>
        <v>N</v>
      </c>
      <c r="B5396" s="35"/>
      <c r="C5396" s="35"/>
      <c r="D5396" s="35"/>
      <c r="E5396" s="67"/>
      <c r="F5396" s="63"/>
      <c r="G5396" s="35"/>
      <c r="H5396" s="35"/>
      <c r="I5396" s="69"/>
      <c r="J5396" s="16" t="s">
        <v>130</v>
      </c>
      <c r="N5396" s="136" t="s">
        <v>309</v>
      </c>
      <c r="O5396" s="137">
        <v>567</v>
      </c>
    </row>
    <row r="5397" spans="1:15" ht="15" customHeight="1">
      <c r="A5397" s="15" t="str">
        <f>IFERROR((VLOOKUP(J5397,N:O,2,0)),0)</f>
        <v>N</v>
      </c>
      <c r="B5397" s="65" t="s">
        <v>9615</v>
      </c>
      <c r="C5397" s="35"/>
      <c r="D5397" s="65" t="s">
        <v>91</v>
      </c>
      <c r="E5397" s="35"/>
      <c r="F5397" s="35"/>
      <c r="G5397" s="35"/>
      <c r="H5397" s="35"/>
      <c r="I5397" s="35"/>
      <c r="J5397" s="16" t="s">
        <v>130</v>
      </c>
      <c r="N5397" s="140" t="s">
        <v>310</v>
      </c>
      <c r="O5397" s="137">
        <v>568</v>
      </c>
    </row>
    <row r="5398" spans="1:15" ht="15" customHeight="1">
      <c r="A5398" s="15" t="str">
        <f>IFERROR((VLOOKUP(J5398,N:O,2,0)),0)</f>
        <v>N</v>
      </c>
      <c r="B5398" s="65" t="s">
        <v>9616</v>
      </c>
      <c r="C5398" s="35"/>
      <c r="D5398" s="65" t="s">
        <v>9617</v>
      </c>
      <c r="E5398" s="35"/>
      <c r="F5398" s="35"/>
      <c r="G5398" s="35"/>
      <c r="H5398" s="35"/>
      <c r="I5398" s="35"/>
      <c r="J5398" s="16" t="s">
        <v>130</v>
      </c>
      <c r="N5398" s="136" t="s">
        <v>311</v>
      </c>
      <c r="O5398" s="137">
        <v>569</v>
      </c>
    </row>
    <row r="5399" spans="1:15" ht="15" customHeight="1">
      <c r="A5399" s="15">
        <v>6093</v>
      </c>
      <c r="B5399" s="65" t="s">
        <v>9618</v>
      </c>
      <c r="C5399" s="35"/>
      <c r="D5399" s="35"/>
      <c r="E5399" s="65" t="s">
        <v>9617</v>
      </c>
      <c r="F5399" s="35"/>
      <c r="G5399" s="35"/>
      <c r="H5399" s="35"/>
      <c r="I5399" s="66">
        <v>456.33</v>
      </c>
      <c r="J5399" s="16" t="s">
        <v>130</v>
      </c>
      <c r="N5399" s="136" t="s">
        <v>312</v>
      </c>
      <c r="O5399" s="137">
        <v>570</v>
      </c>
    </row>
    <row r="5400" spans="1:15" ht="15" customHeight="1">
      <c r="A5400" s="15" t="str">
        <f>IFERROR((VLOOKUP(J5400,N:O,2,0)),0)</f>
        <v>N</v>
      </c>
      <c r="B5400" s="35"/>
      <c r="C5400" s="35"/>
      <c r="D5400" s="35"/>
      <c r="E5400" s="35"/>
      <c r="F5400" s="35"/>
      <c r="G5400" s="35"/>
      <c r="H5400" s="35"/>
      <c r="I5400" s="35"/>
      <c r="J5400" s="16" t="s">
        <v>130</v>
      </c>
      <c r="N5400" s="136" t="s">
        <v>314</v>
      </c>
      <c r="O5400" s="137">
        <v>572</v>
      </c>
    </row>
    <row r="5401" spans="1:15" ht="15" customHeight="1">
      <c r="A5401" s="15" t="s">
        <v>131</v>
      </c>
      <c r="B5401" s="35"/>
      <c r="C5401" s="35"/>
      <c r="D5401" s="35"/>
      <c r="E5401" s="67" t="s">
        <v>1350</v>
      </c>
      <c r="F5401" s="63" t="s">
        <v>91</v>
      </c>
      <c r="G5401" s="35"/>
      <c r="H5401" s="35"/>
      <c r="I5401" s="68">
        <f>SUM(I5399:I5400)</f>
        <v>456.33</v>
      </c>
      <c r="J5401" s="16" t="s">
        <v>130</v>
      </c>
      <c r="N5401" s="136" t="s">
        <v>315</v>
      </c>
      <c r="O5401" s="137">
        <v>573</v>
      </c>
    </row>
    <row r="5402" spans="1:15" ht="15" customHeight="1">
      <c r="A5402" s="15" t="str">
        <f>IFERROR((VLOOKUP(J5402,N:O,2,0)),0)</f>
        <v>N</v>
      </c>
      <c r="B5402" s="35"/>
      <c r="C5402" s="35"/>
      <c r="D5402" s="35"/>
      <c r="E5402" s="67"/>
      <c r="F5402" s="63"/>
      <c r="G5402" s="35"/>
      <c r="H5402" s="35"/>
      <c r="I5402" s="69"/>
      <c r="J5402" s="16" t="s">
        <v>130</v>
      </c>
      <c r="N5402" s="136" t="s">
        <v>316</v>
      </c>
      <c r="O5402" s="137">
        <v>574</v>
      </c>
    </row>
    <row r="5403" spans="1:15" ht="15" customHeight="1">
      <c r="A5403" s="15" t="str">
        <f>IFERROR((VLOOKUP(J5403,N:O,2,0)),0)</f>
        <v>N</v>
      </c>
      <c r="B5403" s="65" t="s">
        <v>9619</v>
      </c>
      <c r="C5403" s="35"/>
      <c r="D5403" s="65" t="s">
        <v>9620</v>
      </c>
      <c r="E5403" s="35"/>
      <c r="F5403" s="35"/>
      <c r="G5403" s="35"/>
      <c r="H5403" s="35"/>
      <c r="I5403" s="35"/>
      <c r="J5403" s="16" t="s">
        <v>130</v>
      </c>
      <c r="N5403" s="136" t="s">
        <v>317</v>
      </c>
      <c r="O5403" s="137">
        <v>575</v>
      </c>
    </row>
    <row r="5404" spans="1:15" ht="15" customHeight="1">
      <c r="A5404" s="15" t="str">
        <f>IFERROR((VLOOKUP(J5404,N:O,2,0)),0)</f>
        <v>N</v>
      </c>
      <c r="B5404" s="65" t="s">
        <v>9621</v>
      </c>
      <c r="C5404" s="35"/>
      <c r="D5404" s="65" t="s">
        <v>9622</v>
      </c>
      <c r="E5404" s="35"/>
      <c r="F5404" s="35"/>
      <c r="G5404" s="35"/>
      <c r="H5404" s="35"/>
      <c r="I5404" s="35"/>
      <c r="J5404" s="16" t="s">
        <v>130</v>
      </c>
      <c r="N5404" s="136" t="s">
        <v>318</v>
      </c>
      <c r="O5404" s="137">
        <v>576</v>
      </c>
    </row>
    <row r="5405" spans="1:15" ht="15" customHeight="1">
      <c r="A5405" s="15">
        <v>6005</v>
      </c>
      <c r="B5405" s="65" t="s">
        <v>9623</v>
      </c>
      <c r="C5405" s="35"/>
      <c r="D5405" s="35"/>
      <c r="E5405" s="65" t="s">
        <v>9624</v>
      </c>
      <c r="F5405" s="35"/>
      <c r="G5405" s="35"/>
      <c r="H5405" s="35"/>
      <c r="I5405" s="66">
        <v>-2394.13</v>
      </c>
      <c r="J5405" s="16" t="s">
        <v>130</v>
      </c>
      <c r="N5405" s="136" t="s">
        <v>319</v>
      </c>
      <c r="O5405" s="137">
        <v>577</v>
      </c>
    </row>
    <row r="5406" spans="1:15" ht="15" customHeight="1">
      <c r="A5406" s="15" t="str">
        <f t="shared" ref="A5406:A5414" si="118">IFERROR((VLOOKUP(J5406,N:O,2,0)),0)</f>
        <v>N</v>
      </c>
      <c r="B5406" s="35"/>
      <c r="C5406" s="35"/>
      <c r="D5406" s="35"/>
      <c r="E5406" s="35"/>
      <c r="F5406" s="35"/>
      <c r="G5406" s="35"/>
      <c r="H5406" s="35"/>
      <c r="I5406" s="35"/>
      <c r="J5406" s="16" t="s">
        <v>130</v>
      </c>
      <c r="N5406" s="136" t="s">
        <v>320</v>
      </c>
      <c r="O5406" s="137">
        <v>578</v>
      </c>
    </row>
    <row r="5407" spans="1:15" ht="15" customHeight="1">
      <c r="A5407" s="15" t="str">
        <f t="shared" si="118"/>
        <v>N</v>
      </c>
      <c r="B5407" s="35"/>
      <c r="C5407" s="35"/>
      <c r="D5407" s="35"/>
      <c r="E5407" s="67" t="s">
        <v>1350</v>
      </c>
      <c r="F5407" s="63" t="s">
        <v>9620</v>
      </c>
      <c r="G5407" s="35"/>
      <c r="H5407" s="35"/>
      <c r="I5407" s="68">
        <f>+I5405</f>
        <v>-2394.13</v>
      </c>
      <c r="J5407" s="16" t="s">
        <v>130</v>
      </c>
      <c r="N5407" s="136" t="s">
        <v>321</v>
      </c>
      <c r="O5407" s="137">
        <v>579</v>
      </c>
    </row>
    <row r="5408" spans="1:15" ht="15" customHeight="1">
      <c r="A5408" s="15" t="str">
        <f t="shared" si="118"/>
        <v>N</v>
      </c>
      <c r="B5408" s="35"/>
      <c r="C5408" s="35"/>
      <c r="D5408" s="35"/>
      <c r="E5408" s="35"/>
      <c r="F5408" s="35"/>
      <c r="G5408" s="35"/>
      <c r="H5408" s="35"/>
      <c r="I5408" s="35"/>
      <c r="J5408" s="16" t="s">
        <v>130</v>
      </c>
      <c r="N5408" s="136" t="s">
        <v>322</v>
      </c>
      <c r="O5408" s="137">
        <v>580</v>
      </c>
    </row>
    <row r="5409" spans="1:15" ht="15" customHeight="1">
      <c r="A5409" s="15" t="str">
        <f t="shared" si="118"/>
        <v>N</v>
      </c>
      <c r="B5409" s="35"/>
      <c r="C5409" s="35"/>
      <c r="D5409" s="35"/>
      <c r="E5409" s="67" t="s">
        <v>1350</v>
      </c>
      <c r="F5409" s="63" t="s">
        <v>100</v>
      </c>
      <c r="G5409" s="35"/>
      <c r="H5409" s="35"/>
      <c r="I5409" s="68">
        <f>+I5384+I5395+I5401+I5407</f>
        <v>781063.51</v>
      </c>
      <c r="J5409" s="16" t="s">
        <v>130</v>
      </c>
      <c r="N5409" s="136" t="s">
        <v>323</v>
      </c>
      <c r="O5409" s="137">
        <v>581</v>
      </c>
    </row>
    <row r="5410" spans="1:15" ht="15" customHeight="1">
      <c r="A5410" s="15" t="str">
        <f t="shared" si="118"/>
        <v>N</v>
      </c>
      <c r="B5410" s="35"/>
      <c r="C5410" s="35"/>
      <c r="D5410" s="35"/>
      <c r="E5410" s="67"/>
      <c r="F5410" s="63"/>
      <c r="G5410" s="35"/>
      <c r="H5410" s="35"/>
      <c r="I5410" s="69"/>
      <c r="J5410" s="16" t="s">
        <v>130</v>
      </c>
      <c r="N5410" s="141" t="s">
        <v>324</v>
      </c>
      <c r="O5410" s="142">
        <v>582</v>
      </c>
    </row>
    <row r="5411" spans="1:15" ht="15" customHeight="1">
      <c r="A5411" s="15" t="str">
        <f t="shared" si="118"/>
        <v>N</v>
      </c>
      <c r="B5411" s="63" t="s">
        <v>9625</v>
      </c>
      <c r="C5411" s="35"/>
      <c r="D5411" s="63" t="s">
        <v>9626</v>
      </c>
      <c r="E5411" s="35"/>
      <c r="F5411" s="35"/>
      <c r="G5411" s="35"/>
      <c r="H5411" s="35"/>
      <c r="I5411" s="35"/>
      <c r="J5411" s="16" t="s">
        <v>130</v>
      </c>
      <c r="N5411" s="136" t="s">
        <v>325</v>
      </c>
      <c r="O5411" s="137">
        <v>583</v>
      </c>
    </row>
    <row r="5412" spans="1:15" ht="15" customHeight="1">
      <c r="A5412" s="15" t="str">
        <f t="shared" si="118"/>
        <v>N</v>
      </c>
      <c r="B5412" s="65" t="s">
        <v>9627</v>
      </c>
      <c r="C5412" s="35"/>
      <c r="D5412" s="65" t="s">
        <v>9628</v>
      </c>
      <c r="E5412" s="35"/>
      <c r="F5412" s="35"/>
      <c r="G5412" s="35"/>
      <c r="H5412" s="35"/>
      <c r="I5412" s="35"/>
      <c r="J5412" s="16" t="s">
        <v>130</v>
      </c>
      <c r="N5412" s="136" t="s">
        <v>326</v>
      </c>
      <c r="O5412" s="137">
        <v>584</v>
      </c>
    </row>
    <row r="5413" spans="1:15" ht="15" customHeight="1">
      <c r="A5413" s="15" t="str">
        <f t="shared" si="118"/>
        <v>N</v>
      </c>
      <c r="B5413" s="65" t="s">
        <v>9629</v>
      </c>
      <c r="C5413" s="35"/>
      <c r="D5413" s="65" t="s">
        <v>9630</v>
      </c>
      <c r="E5413" s="35"/>
      <c r="F5413" s="35"/>
      <c r="G5413" s="35"/>
      <c r="H5413" s="35"/>
      <c r="I5413" s="35"/>
      <c r="J5413" s="16" t="s">
        <v>130</v>
      </c>
      <c r="N5413" s="136" t="s">
        <v>327</v>
      </c>
      <c r="O5413" s="137">
        <v>585</v>
      </c>
    </row>
    <row r="5414" spans="1:15" ht="15" customHeight="1">
      <c r="A5414" s="15" t="str">
        <f t="shared" si="118"/>
        <v>N</v>
      </c>
      <c r="B5414" s="65" t="s">
        <v>9631</v>
      </c>
      <c r="C5414" s="35"/>
      <c r="D5414" s="65" t="s">
        <v>9630</v>
      </c>
      <c r="E5414" s="35"/>
      <c r="F5414" s="35"/>
      <c r="G5414" s="35"/>
      <c r="H5414" s="35"/>
      <c r="I5414" s="35"/>
      <c r="J5414" s="16" t="s">
        <v>130</v>
      </c>
      <c r="N5414" s="136" t="s">
        <v>328</v>
      </c>
      <c r="O5414" s="137">
        <v>586</v>
      </c>
    </row>
    <row r="5415" spans="1:15" ht="15" customHeight="1">
      <c r="A5415" s="15">
        <v>7248</v>
      </c>
      <c r="B5415" s="65" t="s">
        <v>9632</v>
      </c>
      <c r="C5415" s="35"/>
      <c r="D5415" s="35"/>
      <c r="E5415" s="65" t="s">
        <v>9633</v>
      </c>
      <c r="F5415" s="35"/>
      <c r="G5415" s="35"/>
      <c r="H5415" s="35"/>
      <c r="I5415" s="66">
        <v>-20</v>
      </c>
      <c r="J5415" s="16" t="s">
        <v>130</v>
      </c>
      <c r="N5415" s="136" t="s">
        <v>329</v>
      </c>
      <c r="O5415" s="137">
        <v>587</v>
      </c>
    </row>
    <row r="5416" spans="1:15" ht="15" customHeight="1">
      <c r="A5416" s="15">
        <v>7209</v>
      </c>
      <c r="B5416" s="65" t="s">
        <v>9634</v>
      </c>
      <c r="C5416" s="35"/>
      <c r="D5416" s="35"/>
      <c r="E5416" s="65" t="s">
        <v>9635</v>
      </c>
      <c r="F5416" s="35"/>
      <c r="G5416" s="35"/>
      <c r="H5416" s="35"/>
      <c r="I5416" s="66">
        <v>-94.57</v>
      </c>
      <c r="J5416" s="16" t="s">
        <v>130</v>
      </c>
      <c r="K5416" s="118">
        <v>94.57</v>
      </c>
      <c r="N5416" s="136" t="s">
        <v>328</v>
      </c>
      <c r="O5416" s="137">
        <v>588</v>
      </c>
    </row>
    <row r="5417" spans="1:15" ht="15" customHeight="1">
      <c r="A5417" s="15">
        <v>7248</v>
      </c>
      <c r="B5417" s="65" t="s">
        <v>9636</v>
      </c>
      <c r="C5417" s="35"/>
      <c r="D5417" s="35"/>
      <c r="E5417" s="65" t="s">
        <v>9637</v>
      </c>
      <c r="F5417" s="35"/>
      <c r="G5417" s="35"/>
      <c r="H5417" s="35"/>
      <c r="I5417" s="66">
        <v>-1199.4000000000001</v>
      </c>
      <c r="J5417" s="16" t="s">
        <v>130</v>
      </c>
      <c r="N5417" s="136" t="s">
        <v>330</v>
      </c>
      <c r="O5417" s="137">
        <v>601</v>
      </c>
    </row>
    <row r="5418" spans="1:15" ht="15" hidden="1" customHeight="1">
      <c r="A5418" s="15">
        <v>7176</v>
      </c>
      <c r="B5418" s="65" t="s">
        <v>9638</v>
      </c>
      <c r="C5418" s="35"/>
      <c r="D5418" s="35"/>
      <c r="E5418" s="65" t="s">
        <v>9639</v>
      </c>
      <c r="F5418" s="35"/>
      <c r="G5418" s="35"/>
      <c r="H5418" s="35"/>
      <c r="I5418" s="66">
        <v>0</v>
      </c>
      <c r="J5418" s="16" t="s">
        <v>130</v>
      </c>
      <c r="N5418" s="136" t="s">
        <v>331</v>
      </c>
      <c r="O5418" s="137">
        <v>602</v>
      </c>
    </row>
    <row r="5419" spans="1:15" ht="15" customHeight="1">
      <c r="A5419" s="15">
        <v>7173</v>
      </c>
      <c r="B5419" s="65" t="s">
        <v>9640</v>
      </c>
      <c r="C5419" s="35"/>
      <c r="D5419" s="35"/>
      <c r="E5419" s="65" t="s">
        <v>9641</v>
      </c>
      <c r="F5419" s="35"/>
      <c r="G5419" s="35"/>
      <c r="H5419" s="35"/>
      <c r="I5419" s="66">
        <v>-1561.04</v>
      </c>
      <c r="J5419" s="16" t="s">
        <v>130</v>
      </c>
      <c r="K5419" s="118">
        <v>1561.04</v>
      </c>
      <c r="N5419" s="141" t="s">
        <v>332</v>
      </c>
      <c r="O5419" s="142">
        <v>603</v>
      </c>
    </row>
    <row r="5420" spans="1:15" ht="15" customHeight="1">
      <c r="A5420" s="15">
        <v>7248</v>
      </c>
      <c r="B5420" s="65" t="s">
        <v>9642</v>
      </c>
      <c r="C5420" s="35"/>
      <c r="D5420" s="35"/>
      <c r="E5420" s="65" t="s">
        <v>9643</v>
      </c>
      <c r="F5420" s="35"/>
      <c r="G5420" s="35"/>
      <c r="H5420" s="35"/>
      <c r="I5420" s="66">
        <v>-23.1</v>
      </c>
      <c r="J5420" s="16" t="s">
        <v>130</v>
      </c>
      <c r="N5420" s="136" t="s">
        <v>333</v>
      </c>
      <c r="O5420" s="137">
        <v>604</v>
      </c>
    </row>
    <row r="5421" spans="1:15" ht="15" customHeight="1">
      <c r="A5421" s="15">
        <v>7182</v>
      </c>
      <c r="B5421" s="65" t="s">
        <v>9644</v>
      </c>
      <c r="C5421" s="35"/>
      <c r="D5421" s="35"/>
      <c r="E5421" s="65" t="s">
        <v>9645</v>
      </c>
      <c r="F5421" s="35"/>
      <c r="G5421" s="35"/>
      <c r="H5421" s="35"/>
      <c r="I5421" s="66">
        <v>-230</v>
      </c>
      <c r="J5421" s="16" t="s">
        <v>130</v>
      </c>
      <c r="K5421" s="118">
        <v>230</v>
      </c>
      <c r="N5421" s="136" t="s">
        <v>334</v>
      </c>
      <c r="O5421" s="137">
        <v>605</v>
      </c>
    </row>
    <row r="5422" spans="1:15" ht="15" customHeight="1">
      <c r="A5422" s="15">
        <v>7203</v>
      </c>
      <c r="B5422" s="65" t="s">
        <v>9646</v>
      </c>
      <c r="C5422" s="35"/>
      <c r="D5422" s="35"/>
      <c r="E5422" s="65" t="s">
        <v>9647</v>
      </c>
      <c r="F5422" s="35"/>
      <c r="G5422" s="35"/>
      <c r="H5422" s="35"/>
      <c r="I5422" s="66">
        <v>-3012.18</v>
      </c>
      <c r="J5422" s="16" t="s">
        <v>130</v>
      </c>
      <c r="N5422" s="136" t="s">
        <v>335</v>
      </c>
      <c r="O5422" s="137">
        <v>606</v>
      </c>
    </row>
    <row r="5423" spans="1:15" ht="15" customHeight="1">
      <c r="A5423" s="15">
        <v>7248</v>
      </c>
      <c r="B5423" s="65" t="s">
        <v>9648</v>
      </c>
      <c r="C5423" s="35"/>
      <c r="D5423" s="35"/>
      <c r="E5423" s="65" t="s">
        <v>9649</v>
      </c>
      <c r="F5423" s="35"/>
      <c r="G5423" s="35"/>
      <c r="H5423" s="35"/>
      <c r="I5423" s="66">
        <v>-1376.41</v>
      </c>
      <c r="J5423" s="16" t="s">
        <v>130</v>
      </c>
      <c r="N5423" s="136" t="s">
        <v>336</v>
      </c>
      <c r="O5423" s="137">
        <v>607</v>
      </c>
    </row>
    <row r="5424" spans="1:15" ht="15" hidden="1" customHeight="1">
      <c r="A5424" s="15">
        <v>7197</v>
      </c>
      <c r="B5424" s="65" t="s">
        <v>9650</v>
      </c>
      <c r="C5424" s="35"/>
      <c r="D5424" s="35"/>
      <c r="E5424" s="65" t="s">
        <v>9651</v>
      </c>
      <c r="F5424" s="35"/>
      <c r="G5424" s="35"/>
      <c r="H5424" s="35"/>
      <c r="I5424" s="66">
        <v>0</v>
      </c>
      <c r="J5424" s="16" t="s">
        <v>130</v>
      </c>
      <c r="N5424" s="136" t="s">
        <v>337</v>
      </c>
      <c r="O5424" s="137">
        <v>608</v>
      </c>
    </row>
    <row r="5425" spans="1:15" ht="15" customHeight="1">
      <c r="A5425" s="15">
        <v>7050</v>
      </c>
      <c r="B5425" s="65" t="s">
        <v>9652</v>
      </c>
      <c r="C5425" s="35"/>
      <c r="D5425" s="35"/>
      <c r="E5425" s="65" t="s">
        <v>9653</v>
      </c>
      <c r="F5425" s="35"/>
      <c r="G5425" s="35"/>
      <c r="H5425" s="35"/>
      <c r="I5425" s="66">
        <v>-77946.78</v>
      </c>
      <c r="J5425" s="16" t="s">
        <v>130</v>
      </c>
      <c r="N5425" s="141" t="s">
        <v>338</v>
      </c>
      <c r="O5425" s="137">
        <v>609</v>
      </c>
    </row>
    <row r="5426" spans="1:15" ht="15" customHeight="1">
      <c r="A5426" s="15">
        <v>7248</v>
      </c>
      <c r="B5426" s="65" t="s">
        <v>9654</v>
      </c>
      <c r="C5426" s="35"/>
      <c r="D5426" s="35"/>
      <c r="E5426" s="65" t="s">
        <v>9655</v>
      </c>
      <c r="F5426" s="35"/>
      <c r="G5426" s="35"/>
      <c r="H5426" s="35"/>
      <c r="I5426" s="66">
        <v>-233</v>
      </c>
      <c r="J5426" s="16" t="s">
        <v>130</v>
      </c>
      <c r="N5426" s="136" t="s">
        <v>166</v>
      </c>
      <c r="O5426" s="137">
        <v>345</v>
      </c>
    </row>
    <row r="5427" spans="1:15" ht="15" hidden="1" customHeight="1">
      <c r="A5427" s="15">
        <v>7248</v>
      </c>
      <c r="B5427" s="65" t="s">
        <v>9656</v>
      </c>
      <c r="C5427" s="35"/>
      <c r="D5427" s="35"/>
      <c r="E5427" s="65" t="s">
        <v>9657</v>
      </c>
      <c r="F5427" s="35"/>
      <c r="G5427" s="35"/>
      <c r="H5427" s="35"/>
      <c r="I5427" s="66">
        <v>0</v>
      </c>
      <c r="J5427" s="16" t="s">
        <v>130</v>
      </c>
      <c r="N5427" s="136" t="s">
        <v>167</v>
      </c>
      <c r="O5427" s="137">
        <v>346</v>
      </c>
    </row>
    <row r="5428" spans="1:15" ht="15" customHeight="1">
      <c r="A5428" s="15" t="str">
        <f>IFERROR((VLOOKUP(J5428,N:O,2,0)),0)</f>
        <v>N</v>
      </c>
      <c r="B5428" s="65"/>
      <c r="C5428" s="35"/>
      <c r="D5428" s="35"/>
      <c r="E5428" s="65"/>
      <c r="F5428" s="35"/>
      <c r="G5428" s="35"/>
      <c r="H5428" s="35"/>
      <c r="I5428" s="66"/>
      <c r="J5428" s="16" t="s">
        <v>130</v>
      </c>
      <c r="N5428" s="136" t="s">
        <v>168</v>
      </c>
      <c r="O5428" s="137">
        <v>347</v>
      </c>
    </row>
    <row r="5429" spans="1:15" ht="15" customHeight="1">
      <c r="A5429" s="15" t="str">
        <f>IFERROR((VLOOKUP(J5429,N:O,2,0)),0)</f>
        <v>N</v>
      </c>
      <c r="B5429" s="65" t="s">
        <v>9658</v>
      </c>
      <c r="C5429" s="35"/>
      <c r="D5429" s="65" t="s">
        <v>9659</v>
      </c>
      <c r="E5429" s="35"/>
      <c r="F5429" s="35"/>
      <c r="G5429" s="35"/>
      <c r="H5429" s="35"/>
      <c r="I5429" s="35"/>
      <c r="J5429" s="16" t="s">
        <v>130</v>
      </c>
      <c r="N5429" s="136" t="s">
        <v>169</v>
      </c>
      <c r="O5429" s="137">
        <v>348</v>
      </c>
    </row>
    <row r="5430" spans="1:15" ht="15" customHeight="1">
      <c r="A5430" s="15" t="str">
        <f>IFERROR((VLOOKUP(J5430,N:O,2,0)),0)</f>
        <v>N</v>
      </c>
      <c r="B5430" s="65" t="s">
        <v>9660</v>
      </c>
      <c r="C5430" s="35"/>
      <c r="D5430" s="65" t="s">
        <v>9661</v>
      </c>
      <c r="E5430" s="35"/>
      <c r="F5430" s="35"/>
      <c r="G5430" s="35"/>
      <c r="H5430" s="35"/>
      <c r="I5430" s="35"/>
      <c r="J5430" s="16" t="s">
        <v>130</v>
      </c>
      <c r="N5430" s="136" t="s">
        <v>170</v>
      </c>
      <c r="O5430" s="137">
        <v>349</v>
      </c>
    </row>
    <row r="5431" spans="1:15" ht="15" customHeight="1">
      <c r="A5431" s="15" t="str">
        <f>IFERROR((VLOOKUP(J5431,N:O,2,0)),0)</f>
        <v>N</v>
      </c>
      <c r="B5431" s="65" t="s">
        <v>9662</v>
      </c>
      <c r="C5431" s="35"/>
      <c r="D5431" s="35"/>
      <c r="E5431" s="65" t="s">
        <v>9663</v>
      </c>
      <c r="F5431" s="35"/>
      <c r="G5431" s="35"/>
      <c r="H5431" s="66">
        <f>SUM(G5432:G5441)</f>
        <v>-132008.90000000002</v>
      </c>
      <c r="J5431" s="16" t="s">
        <v>130</v>
      </c>
      <c r="N5431" s="136" t="s">
        <v>171</v>
      </c>
      <c r="O5431" s="137">
        <v>350</v>
      </c>
    </row>
    <row r="5432" spans="1:15" ht="15" customHeight="1">
      <c r="A5432" s="15">
        <v>7044</v>
      </c>
      <c r="B5432" s="35"/>
      <c r="C5432" s="65" t="s">
        <v>9397</v>
      </c>
      <c r="D5432" s="65" t="s">
        <v>9398</v>
      </c>
      <c r="E5432" s="35"/>
      <c r="F5432" s="65" t="s">
        <v>9399</v>
      </c>
      <c r="G5432" s="66">
        <v>-7667.09</v>
      </c>
      <c r="H5432" s="35"/>
      <c r="I5432" s="66">
        <v>-7667.09</v>
      </c>
      <c r="J5432" s="16" t="s">
        <v>130</v>
      </c>
      <c r="N5432" s="136" t="s">
        <v>172</v>
      </c>
      <c r="O5432" s="137">
        <v>351</v>
      </c>
    </row>
    <row r="5433" spans="1:15" ht="15" customHeight="1">
      <c r="A5433" s="15">
        <v>7044</v>
      </c>
      <c r="B5433" s="35"/>
      <c r="C5433" s="65" t="s">
        <v>9397</v>
      </c>
      <c r="D5433" s="65" t="s">
        <v>9400</v>
      </c>
      <c r="E5433" s="35"/>
      <c r="F5433" s="65" t="s">
        <v>9401</v>
      </c>
      <c r="G5433" s="66">
        <v>-3999.6</v>
      </c>
      <c r="H5433" s="35"/>
      <c r="I5433" s="66">
        <v>-3999.6</v>
      </c>
      <c r="J5433" s="16" t="s">
        <v>130</v>
      </c>
      <c r="N5433" s="136" t="s">
        <v>173</v>
      </c>
      <c r="O5433" s="137">
        <v>352</v>
      </c>
    </row>
    <row r="5434" spans="1:15" ht="15" customHeight="1">
      <c r="A5434" s="15">
        <v>7044</v>
      </c>
      <c r="B5434" s="35"/>
      <c r="C5434" s="65" t="s">
        <v>9397</v>
      </c>
      <c r="D5434" s="65" t="s">
        <v>9402</v>
      </c>
      <c r="E5434" s="35"/>
      <c r="F5434" s="65" t="s">
        <v>9403</v>
      </c>
      <c r="G5434" s="66">
        <v>-4603.05</v>
      </c>
      <c r="H5434" s="35"/>
      <c r="I5434" s="66">
        <v>-4603.05</v>
      </c>
      <c r="J5434" s="16" t="s">
        <v>130</v>
      </c>
      <c r="N5434" s="136" t="s">
        <v>174</v>
      </c>
      <c r="O5434" s="137">
        <v>353</v>
      </c>
    </row>
    <row r="5435" spans="1:15" ht="15" customHeight="1">
      <c r="A5435" s="15">
        <v>7047</v>
      </c>
      <c r="B5435" s="35"/>
      <c r="C5435" s="65" t="s">
        <v>9397</v>
      </c>
      <c r="D5435" s="65" t="s">
        <v>9404</v>
      </c>
      <c r="E5435" s="35"/>
      <c r="F5435" s="65" t="s">
        <v>9405</v>
      </c>
      <c r="G5435" s="66">
        <v>-7664.1</v>
      </c>
      <c r="H5435" s="35"/>
      <c r="I5435" s="66">
        <v>-7664.1</v>
      </c>
      <c r="J5435" s="16" t="s">
        <v>130</v>
      </c>
      <c r="N5435" s="136" t="s">
        <v>175</v>
      </c>
      <c r="O5435" s="137">
        <v>354</v>
      </c>
    </row>
    <row r="5436" spans="1:15" ht="15" customHeight="1">
      <c r="A5436" s="15">
        <v>7047</v>
      </c>
      <c r="B5436" s="35"/>
      <c r="C5436" s="65" t="s">
        <v>9397</v>
      </c>
      <c r="D5436" s="65" t="s">
        <v>9664</v>
      </c>
      <c r="E5436" s="35"/>
      <c r="F5436" s="65" t="s">
        <v>9665</v>
      </c>
      <c r="G5436" s="66">
        <v>-11178.44</v>
      </c>
      <c r="H5436" s="35"/>
      <c r="I5436" s="66">
        <v>-11178.44</v>
      </c>
      <c r="J5436" s="16" t="s">
        <v>130</v>
      </c>
      <c r="N5436" s="136" t="s">
        <v>176</v>
      </c>
      <c r="O5436" s="137">
        <v>355</v>
      </c>
    </row>
    <row r="5437" spans="1:15" ht="15" customHeight="1">
      <c r="A5437" s="15">
        <v>7041</v>
      </c>
      <c r="B5437" s="35"/>
      <c r="C5437" s="65" t="s">
        <v>9397</v>
      </c>
      <c r="D5437" s="65" t="s">
        <v>9666</v>
      </c>
      <c r="E5437" s="35"/>
      <c r="F5437" s="65" t="s">
        <v>9667</v>
      </c>
      <c r="G5437" s="66">
        <v>-92013.42</v>
      </c>
      <c r="H5437" s="35"/>
      <c r="I5437" s="66">
        <v>-92013.42</v>
      </c>
      <c r="J5437" s="16" t="s">
        <v>130</v>
      </c>
      <c r="N5437" s="136" t="s">
        <v>177</v>
      </c>
      <c r="O5437" s="137">
        <v>356</v>
      </c>
    </row>
    <row r="5438" spans="1:15" ht="15" hidden="1" customHeight="1">
      <c r="A5438" s="15">
        <v>7044</v>
      </c>
      <c r="B5438" s="35"/>
      <c r="C5438" s="65" t="s">
        <v>9397</v>
      </c>
      <c r="D5438" s="65" t="s">
        <v>9668</v>
      </c>
      <c r="E5438" s="35"/>
      <c r="F5438" s="65" t="s">
        <v>9669</v>
      </c>
      <c r="G5438" s="66">
        <v>0</v>
      </c>
      <c r="H5438" s="35"/>
      <c r="I5438" s="66">
        <v>0</v>
      </c>
      <c r="J5438" s="16" t="s">
        <v>130</v>
      </c>
      <c r="N5438" s="136" t="s">
        <v>178</v>
      </c>
      <c r="O5438" s="137">
        <v>357</v>
      </c>
    </row>
    <row r="5439" spans="1:15" ht="15" customHeight="1">
      <c r="A5439" s="15">
        <v>7056</v>
      </c>
      <c r="B5439" s="35"/>
      <c r="C5439" s="65" t="s">
        <v>9397</v>
      </c>
      <c r="D5439" s="65" t="s">
        <v>9406</v>
      </c>
      <c r="E5439" s="35"/>
      <c r="F5439" s="65" t="s">
        <v>9407</v>
      </c>
      <c r="G5439" s="66">
        <v>-2133.0300000000002</v>
      </c>
      <c r="H5439" s="35"/>
      <c r="I5439" s="66">
        <v>-2133.0300000000002</v>
      </c>
      <c r="J5439" s="16" t="s">
        <v>130</v>
      </c>
      <c r="K5439" s="118">
        <v>497.61</v>
      </c>
      <c r="N5439" s="136" t="s">
        <v>179</v>
      </c>
      <c r="O5439" s="137">
        <v>358</v>
      </c>
    </row>
    <row r="5440" spans="1:15" ht="15" customHeight="1">
      <c r="A5440" s="15">
        <v>7059</v>
      </c>
      <c r="B5440" s="35"/>
      <c r="C5440" s="65" t="s">
        <v>9397</v>
      </c>
      <c r="D5440" s="65" t="s">
        <v>9410</v>
      </c>
      <c r="E5440" s="35"/>
      <c r="F5440" s="65" t="s">
        <v>9411</v>
      </c>
      <c r="G5440" s="66">
        <v>-2750.17</v>
      </c>
      <c r="H5440" s="35"/>
      <c r="I5440" s="66">
        <v>-2750.17</v>
      </c>
      <c r="J5440" s="16" t="s">
        <v>130</v>
      </c>
      <c r="N5440" s="136" t="s">
        <v>180</v>
      </c>
      <c r="O5440" s="137">
        <v>359</v>
      </c>
    </row>
    <row r="5441" spans="1:15" ht="15" hidden="1" customHeight="1">
      <c r="A5441" s="15">
        <v>7044</v>
      </c>
      <c r="B5441" s="35"/>
      <c r="C5441" s="65" t="s">
        <v>9397</v>
      </c>
      <c r="D5441" s="65" t="s">
        <v>9670</v>
      </c>
      <c r="E5441" s="35"/>
      <c r="F5441" s="65" t="s">
        <v>9671</v>
      </c>
      <c r="G5441" s="66">
        <v>0</v>
      </c>
      <c r="H5441" s="35"/>
      <c r="I5441" s="66">
        <v>0</v>
      </c>
      <c r="J5441" s="16" t="s">
        <v>130</v>
      </c>
      <c r="N5441" s="136" t="s">
        <v>181</v>
      </c>
      <c r="O5441" s="137">
        <v>360</v>
      </c>
    </row>
    <row r="5442" spans="1:15" ht="15" customHeight="1">
      <c r="A5442" s="15" t="str">
        <f>IFERROR((VLOOKUP(J5442,N:O,2,0)),0)</f>
        <v>N</v>
      </c>
      <c r="B5442" s="35"/>
      <c r="C5442" s="65"/>
      <c r="D5442" s="65"/>
      <c r="E5442" s="35"/>
      <c r="F5442" s="65"/>
      <c r="G5442" s="66"/>
      <c r="H5442" s="35"/>
      <c r="I5442" s="35"/>
      <c r="J5442" s="16" t="s">
        <v>130</v>
      </c>
      <c r="N5442" s="136" t="s">
        <v>182</v>
      </c>
      <c r="O5442" s="137">
        <v>362</v>
      </c>
    </row>
    <row r="5443" spans="1:15" ht="15" customHeight="1">
      <c r="A5443" s="15" t="str">
        <f>IFERROR((VLOOKUP(J5443,N:O,2,0)),0)</f>
        <v>N</v>
      </c>
      <c r="B5443" s="65" t="s">
        <v>9672</v>
      </c>
      <c r="C5443" s="35"/>
      <c r="D5443" s="35"/>
      <c r="E5443" s="65" t="s">
        <v>9673</v>
      </c>
      <c r="F5443" s="35"/>
      <c r="G5443" s="35"/>
      <c r="H5443" s="66">
        <f>SUM(G5444:G5454)</f>
        <v>-14884.420000000002</v>
      </c>
      <c r="J5443" s="16" t="s">
        <v>130</v>
      </c>
      <c r="N5443" s="136" t="s">
        <v>183</v>
      </c>
      <c r="O5443" s="137">
        <v>363</v>
      </c>
    </row>
    <row r="5444" spans="1:15" ht="15" customHeight="1">
      <c r="A5444" s="15">
        <v>7209</v>
      </c>
      <c r="B5444" s="35"/>
      <c r="C5444" s="65" t="s">
        <v>9674</v>
      </c>
      <c r="D5444" s="65" t="s">
        <v>11523</v>
      </c>
      <c r="E5444" s="35"/>
      <c r="F5444" s="65" t="s">
        <v>11524</v>
      </c>
      <c r="G5444" s="66">
        <v>-300</v>
      </c>
      <c r="H5444" s="35"/>
      <c r="I5444" s="66">
        <v>-300</v>
      </c>
      <c r="J5444" s="16" t="s">
        <v>130</v>
      </c>
      <c r="N5444" s="136" t="s">
        <v>184</v>
      </c>
      <c r="O5444" s="137">
        <v>364</v>
      </c>
    </row>
    <row r="5445" spans="1:15" ht="15" customHeight="1">
      <c r="A5445" s="15">
        <v>7197</v>
      </c>
      <c r="B5445" s="35"/>
      <c r="C5445" s="65" t="s">
        <v>9674</v>
      </c>
      <c r="D5445" s="65" t="s">
        <v>9675</v>
      </c>
      <c r="E5445" s="35"/>
      <c r="F5445" s="65" t="s">
        <v>9676</v>
      </c>
      <c r="G5445" s="66">
        <v>-1118.31</v>
      </c>
      <c r="H5445" s="35"/>
      <c r="I5445" s="66">
        <v>-1118.31</v>
      </c>
      <c r="J5445" s="16" t="s">
        <v>130</v>
      </c>
      <c r="N5445" s="136" t="s">
        <v>184</v>
      </c>
      <c r="O5445" s="137">
        <v>364</v>
      </c>
    </row>
    <row r="5446" spans="1:15" ht="15" customHeight="1">
      <c r="A5446" s="15">
        <v>7209</v>
      </c>
      <c r="B5446" s="35"/>
      <c r="C5446" s="65" t="s">
        <v>9674</v>
      </c>
      <c r="D5446" s="65" t="s">
        <v>9677</v>
      </c>
      <c r="E5446" s="35"/>
      <c r="F5446" s="65" t="s">
        <v>9285</v>
      </c>
      <c r="G5446" s="66">
        <v>0</v>
      </c>
      <c r="H5446" s="35"/>
      <c r="I5446" s="66">
        <v>0</v>
      </c>
      <c r="J5446" s="16" t="s">
        <v>130</v>
      </c>
      <c r="N5446" s="136" t="s">
        <v>185</v>
      </c>
      <c r="O5446" s="137">
        <v>365</v>
      </c>
    </row>
    <row r="5447" spans="1:15" ht="15" customHeight="1">
      <c r="A5447" s="15">
        <v>7209</v>
      </c>
      <c r="B5447" s="35"/>
      <c r="C5447" s="65" t="s">
        <v>9674</v>
      </c>
      <c r="D5447" s="65" t="s">
        <v>9678</v>
      </c>
      <c r="E5447" s="35"/>
      <c r="F5447" s="65" t="s">
        <v>9679</v>
      </c>
      <c r="G5447" s="66">
        <v>-1748.92</v>
      </c>
      <c r="H5447" s="35"/>
      <c r="I5447" s="66">
        <v>-1748.92</v>
      </c>
      <c r="J5447" s="16" t="s">
        <v>130</v>
      </c>
      <c r="N5447" s="136" t="s">
        <v>186</v>
      </c>
      <c r="O5447" s="137">
        <v>366</v>
      </c>
    </row>
    <row r="5448" spans="1:15" ht="15" customHeight="1">
      <c r="A5448" s="15">
        <v>7209</v>
      </c>
      <c r="B5448" s="35"/>
      <c r="C5448" s="65" t="s">
        <v>9674</v>
      </c>
      <c r="D5448" s="65" t="s">
        <v>9680</v>
      </c>
      <c r="E5448" s="35"/>
      <c r="F5448" s="65" t="s">
        <v>9681</v>
      </c>
      <c r="G5448" s="66">
        <v>-32.229999999999997</v>
      </c>
      <c r="H5448" s="35"/>
      <c r="I5448" s="66">
        <v>-32.229999999999997</v>
      </c>
      <c r="J5448" s="16" t="s">
        <v>130</v>
      </c>
      <c r="K5448" s="118">
        <v>32.229999999999997</v>
      </c>
      <c r="N5448" s="136" t="s">
        <v>187</v>
      </c>
      <c r="O5448" s="137">
        <v>367</v>
      </c>
    </row>
    <row r="5449" spans="1:15" ht="15" customHeight="1">
      <c r="A5449" s="15">
        <v>7209</v>
      </c>
      <c r="B5449" s="35"/>
      <c r="C5449" s="65" t="s">
        <v>9674</v>
      </c>
      <c r="D5449" s="65" t="s">
        <v>9682</v>
      </c>
      <c r="E5449" s="35"/>
      <c r="F5449" s="65" t="s">
        <v>9683</v>
      </c>
      <c r="G5449" s="66">
        <v>-54.51</v>
      </c>
      <c r="H5449" s="35"/>
      <c r="I5449" s="66">
        <v>-54.51</v>
      </c>
      <c r="J5449" s="16" t="s">
        <v>130</v>
      </c>
      <c r="K5449" s="118">
        <v>54.51</v>
      </c>
      <c r="N5449" s="136" t="s">
        <v>188</v>
      </c>
      <c r="O5449" s="137">
        <v>368</v>
      </c>
    </row>
    <row r="5450" spans="1:15" ht="15" customHeight="1">
      <c r="A5450" s="15">
        <v>7209</v>
      </c>
      <c r="B5450" s="35"/>
      <c r="C5450" s="65" t="s">
        <v>9674</v>
      </c>
      <c r="D5450" s="65" t="s">
        <v>9684</v>
      </c>
      <c r="E5450" s="35"/>
      <c r="F5450" s="65" t="s">
        <v>9685</v>
      </c>
      <c r="G5450" s="66">
        <v>-1283.4000000000001</v>
      </c>
      <c r="H5450" s="35"/>
      <c r="I5450" s="66">
        <v>-1283.4000000000001</v>
      </c>
      <c r="J5450" s="16" t="s">
        <v>130</v>
      </c>
      <c r="N5450" s="136" t="s">
        <v>189</v>
      </c>
      <c r="O5450" s="137">
        <v>369</v>
      </c>
    </row>
    <row r="5451" spans="1:15" ht="15" customHeight="1">
      <c r="A5451" s="15">
        <v>7209</v>
      </c>
      <c r="B5451" s="35"/>
      <c r="C5451" s="65" t="s">
        <v>9674</v>
      </c>
      <c r="D5451" s="65" t="s">
        <v>9686</v>
      </c>
      <c r="E5451" s="35"/>
      <c r="F5451" s="65" t="s">
        <v>9687</v>
      </c>
      <c r="G5451" s="66">
        <v>-827.04</v>
      </c>
      <c r="H5451" s="35"/>
      <c r="I5451" s="66">
        <v>-827.04</v>
      </c>
      <c r="J5451" s="16" t="s">
        <v>130</v>
      </c>
      <c r="N5451" s="136" t="s">
        <v>190</v>
      </c>
      <c r="O5451" s="137">
        <v>370</v>
      </c>
    </row>
    <row r="5452" spans="1:15" ht="15" customHeight="1">
      <c r="A5452" s="15">
        <v>7209</v>
      </c>
      <c r="B5452" s="35"/>
      <c r="C5452" s="65" t="s">
        <v>9674</v>
      </c>
      <c r="D5452" s="65" t="s">
        <v>9688</v>
      </c>
      <c r="E5452" s="35"/>
      <c r="F5452" s="65" t="s">
        <v>9689</v>
      </c>
      <c r="G5452" s="66">
        <v>-6515.06</v>
      </c>
      <c r="H5452" s="35"/>
      <c r="I5452" s="66">
        <v>-6515.06</v>
      </c>
      <c r="J5452" s="16" t="s">
        <v>130</v>
      </c>
      <c r="K5452" s="118">
        <v>1687.48</v>
      </c>
      <c r="N5452" s="136" t="s">
        <v>191</v>
      </c>
      <c r="O5452" s="137">
        <v>371</v>
      </c>
    </row>
    <row r="5453" spans="1:15" ht="15" customHeight="1">
      <c r="A5453" s="15">
        <v>7209</v>
      </c>
      <c r="B5453" s="35"/>
      <c r="C5453" s="65" t="s">
        <v>9674</v>
      </c>
      <c r="D5453" s="65" t="s">
        <v>11526</v>
      </c>
      <c r="E5453" s="35"/>
      <c r="F5453" s="65" t="s">
        <v>11527</v>
      </c>
      <c r="G5453" s="66">
        <v>-3000</v>
      </c>
      <c r="H5453" s="35"/>
      <c r="I5453" s="66">
        <v>-3000</v>
      </c>
      <c r="J5453" s="16" t="s">
        <v>130</v>
      </c>
      <c r="N5453" s="136" t="s">
        <v>192</v>
      </c>
      <c r="O5453" s="137">
        <v>372</v>
      </c>
    </row>
    <row r="5454" spans="1:15" ht="15" customHeight="1">
      <c r="A5454" s="15">
        <v>7209</v>
      </c>
      <c r="B5454" s="35"/>
      <c r="C5454" s="65" t="s">
        <v>9674</v>
      </c>
      <c r="D5454" s="65" t="s">
        <v>9284</v>
      </c>
      <c r="E5454" s="35"/>
      <c r="F5454" s="65" t="s">
        <v>9285</v>
      </c>
      <c r="G5454" s="66">
        <v>-4.95</v>
      </c>
      <c r="H5454" s="35"/>
      <c r="I5454" s="66">
        <v>-4.95</v>
      </c>
      <c r="J5454" s="16" t="s">
        <v>130</v>
      </c>
      <c r="K5454" s="118">
        <v>4.95</v>
      </c>
      <c r="N5454" s="136" t="s">
        <v>194</v>
      </c>
      <c r="O5454" s="137">
        <v>374</v>
      </c>
    </row>
    <row r="5455" spans="1:15" ht="15" customHeight="1">
      <c r="A5455" s="15" t="str">
        <f>IFERROR((VLOOKUP(J5455,N:O,2,0)),0)</f>
        <v>N</v>
      </c>
      <c r="B5455" s="35"/>
      <c r="C5455" s="65"/>
      <c r="D5455" s="65"/>
      <c r="E5455" s="35"/>
      <c r="F5455" s="65"/>
      <c r="G5455" s="66"/>
      <c r="H5455" s="35"/>
      <c r="I5455" s="35"/>
      <c r="J5455" s="16" t="s">
        <v>130</v>
      </c>
      <c r="N5455" s="136" t="s">
        <v>195</v>
      </c>
      <c r="O5455" s="137">
        <v>375</v>
      </c>
    </row>
    <row r="5456" spans="1:15" ht="15" customHeight="1">
      <c r="A5456" s="15" t="str">
        <f>IFERROR((VLOOKUP(J5456,N:O,2,0)),0)</f>
        <v>N</v>
      </c>
      <c r="B5456" s="65" t="s">
        <v>9690</v>
      </c>
      <c r="C5456" s="35"/>
      <c r="D5456" s="65" t="s">
        <v>9691</v>
      </c>
      <c r="E5456" s="35"/>
      <c r="F5456" s="35"/>
      <c r="G5456" s="35"/>
      <c r="H5456" s="35"/>
      <c r="I5456" s="35"/>
      <c r="J5456" s="16" t="s">
        <v>130</v>
      </c>
      <c r="N5456" s="136" t="s">
        <v>196</v>
      </c>
      <c r="O5456" s="137">
        <v>376</v>
      </c>
    </row>
    <row r="5457" spans="1:15" ht="15" customHeight="1">
      <c r="A5457" s="15" t="str">
        <f>IFERROR((VLOOKUP(J5457,N:O,2,0)),0)</f>
        <v>N</v>
      </c>
      <c r="B5457" s="65" t="s">
        <v>9692</v>
      </c>
      <c r="C5457" s="35"/>
      <c r="D5457" s="65" t="s">
        <v>9693</v>
      </c>
      <c r="E5457" s="35"/>
      <c r="F5457" s="35"/>
      <c r="G5457" s="35"/>
      <c r="H5457" s="66">
        <f>SUM(G5458:G5465)</f>
        <v>-166389.18999999997</v>
      </c>
      <c r="J5457" s="16" t="s">
        <v>130</v>
      </c>
      <c r="N5457" s="136" t="s">
        <v>197</v>
      </c>
      <c r="O5457" s="137">
        <v>377</v>
      </c>
    </row>
    <row r="5458" spans="1:15" ht="15" customHeight="1">
      <c r="A5458" s="15">
        <v>7176</v>
      </c>
      <c r="B5458" s="65" t="s">
        <v>9694</v>
      </c>
      <c r="C5458" s="35"/>
      <c r="D5458" s="35"/>
      <c r="E5458" s="65" t="s">
        <v>9695</v>
      </c>
      <c r="F5458" s="35"/>
      <c r="G5458" s="66">
        <v>-1707.2</v>
      </c>
      <c r="I5458" s="66">
        <v>-1707.2</v>
      </c>
      <c r="J5458" s="16" t="s">
        <v>130</v>
      </c>
      <c r="K5458" s="118">
        <v>45</v>
      </c>
      <c r="N5458" s="136" t="s">
        <v>198</v>
      </c>
      <c r="O5458" s="137">
        <v>378</v>
      </c>
    </row>
    <row r="5459" spans="1:15" s="85" customFormat="1" ht="15" customHeight="1">
      <c r="A5459" s="81">
        <v>7247</v>
      </c>
      <c r="B5459" s="82" t="s">
        <v>9696</v>
      </c>
      <c r="C5459" s="83"/>
      <c r="D5459" s="83"/>
      <c r="E5459" s="82" t="s">
        <v>9697</v>
      </c>
      <c r="F5459" s="83"/>
      <c r="G5459" s="84">
        <v>-71316.039999999994</v>
      </c>
      <c r="I5459" s="84">
        <v>-71316.039999999994</v>
      </c>
      <c r="J5459" s="86" t="s">
        <v>130</v>
      </c>
      <c r="K5459" s="119"/>
      <c r="N5459" s="138" t="s">
        <v>199</v>
      </c>
      <c r="O5459" s="139">
        <v>379</v>
      </c>
    </row>
    <row r="5460" spans="1:15" s="85" customFormat="1" ht="15" customHeight="1">
      <c r="A5460" s="81">
        <v>7247</v>
      </c>
      <c r="B5460" s="82" t="s">
        <v>9698</v>
      </c>
      <c r="C5460" s="83"/>
      <c r="D5460" s="83"/>
      <c r="E5460" s="82" t="s">
        <v>9651</v>
      </c>
      <c r="F5460" s="83"/>
      <c r="G5460" s="84">
        <v>-77224.479999999996</v>
      </c>
      <c r="I5460" s="84">
        <v>-77224.479999999996</v>
      </c>
      <c r="J5460" s="86" t="s">
        <v>130</v>
      </c>
      <c r="K5460" s="119"/>
      <c r="N5460" s="138" t="s">
        <v>200</v>
      </c>
      <c r="O5460" s="139">
        <v>380</v>
      </c>
    </row>
    <row r="5461" spans="1:15" ht="15" customHeight="1">
      <c r="A5461" s="15">
        <v>7242</v>
      </c>
      <c r="B5461" s="65" t="s">
        <v>9699</v>
      </c>
      <c r="C5461" s="35"/>
      <c r="D5461" s="35"/>
      <c r="E5461" s="65" t="s">
        <v>9700</v>
      </c>
      <c r="F5461" s="35"/>
      <c r="G5461" s="35"/>
      <c r="I5461" s="66">
        <v>-3265.04</v>
      </c>
      <c r="J5461" s="16" t="s">
        <v>130</v>
      </c>
      <c r="N5461" s="136" t="s">
        <v>201</v>
      </c>
      <c r="O5461" s="137">
        <v>381</v>
      </c>
    </row>
    <row r="5462" spans="1:15" ht="15" customHeight="1">
      <c r="A5462" s="15">
        <v>7242</v>
      </c>
      <c r="B5462" s="65" t="s">
        <v>9701</v>
      </c>
      <c r="C5462" s="35"/>
      <c r="D5462" s="35"/>
      <c r="E5462" s="65" t="s">
        <v>9702</v>
      </c>
      <c r="F5462" s="35"/>
      <c r="G5462" s="35"/>
      <c r="I5462" s="66">
        <v>-148.63999999999999</v>
      </c>
      <c r="J5462" s="16" t="s">
        <v>130</v>
      </c>
      <c r="N5462" s="136" t="s">
        <v>202</v>
      </c>
      <c r="O5462" s="137">
        <v>382</v>
      </c>
    </row>
    <row r="5463" spans="1:15" ht="15" customHeight="1">
      <c r="A5463" s="15">
        <v>7248</v>
      </c>
      <c r="B5463" s="65" t="s">
        <v>9703</v>
      </c>
      <c r="C5463" s="35"/>
      <c r="D5463" s="35"/>
      <c r="E5463" s="65" t="s">
        <v>9704</v>
      </c>
      <c r="F5463" s="35"/>
      <c r="G5463" s="66">
        <v>-4623.92</v>
      </c>
      <c r="I5463" s="66">
        <v>-4623.92</v>
      </c>
      <c r="J5463" s="16" t="s">
        <v>130</v>
      </c>
      <c r="N5463" s="136" t="s">
        <v>203</v>
      </c>
      <c r="O5463" s="137">
        <v>383</v>
      </c>
    </row>
    <row r="5464" spans="1:15" ht="15" customHeight="1">
      <c r="A5464" s="15">
        <v>7248</v>
      </c>
      <c r="B5464" s="65" t="s">
        <v>9705</v>
      </c>
      <c r="C5464" s="35"/>
      <c r="D5464" s="35"/>
      <c r="E5464" s="65" t="s">
        <v>9285</v>
      </c>
      <c r="F5464" s="35"/>
      <c r="G5464" s="66">
        <v>-10883.96</v>
      </c>
      <c r="I5464" s="66">
        <v>-10883.96</v>
      </c>
      <c r="J5464" s="16" t="s">
        <v>130</v>
      </c>
      <c r="N5464" s="136" t="s">
        <v>204</v>
      </c>
      <c r="O5464" s="137">
        <v>384</v>
      </c>
    </row>
    <row r="5465" spans="1:15" ht="15" customHeight="1">
      <c r="A5465" s="15">
        <v>7248</v>
      </c>
      <c r="B5465" s="65" t="s">
        <v>9706</v>
      </c>
      <c r="C5465" s="35"/>
      <c r="D5465" s="35"/>
      <c r="E5465" s="65" t="s">
        <v>9707</v>
      </c>
      <c r="F5465" s="35"/>
      <c r="G5465" s="66">
        <v>-633.59</v>
      </c>
      <c r="I5465" s="66">
        <v>-633.59</v>
      </c>
      <c r="J5465" s="16" t="s">
        <v>130</v>
      </c>
      <c r="N5465" s="136" t="s">
        <v>205</v>
      </c>
      <c r="O5465" s="137">
        <v>385</v>
      </c>
    </row>
    <row r="5466" spans="1:15" ht="15" customHeight="1">
      <c r="A5466" s="15" t="str">
        <f>IFERROR((VLOOKUP(J5466,N:O,2,0)),0)</f>
        <v>N</v>
      </c>
      <c r="B5466" s="65"/>
      <c r="C5466" s="35"/>
      <c r="D5466" s="35"/>
      <c r="E5466" s="65"/>
      <c r="F5466" s="35"/>
      <c r="G5466" s="35"/>
      <c r="H5466" s="35"/>
      <c r="I5466" s="66"/>
      <c r="J5466" s="16" t="s">
        <v>130</v>
      </c>
      <c r="N5466" s="136" t="s">
        <v>207</v>
      </c>
      <c r="O5466" s="137">
        <v>387</v>
      </c>
    </row>
    <row r="5467" spans="1:15" s="85" customFormat="1" ht="15" customHeight="1">
      <c r="A5467" s="81">
        <v>7247</v>
      </c>
      <c r="B5467" s="82" t="s">
        <v>9708</v>
      </c>
      <c r="C5467" s="83"/>
      <c r="D5467" s="82" t="s">
        <v>9709</v>
      </c>
      <c r="E5467" s="83"/>
      <c r="F5467" s="83"/>
      <c r="G5467" s="83"/>
      <c r="I5467" s="84">
        <f>SUM(G5468:G5474)</f>
        <v>-116090.06000000001</v>
      </c>
      <c r="J5467" s="86" t="s">
        <v>130</v>
      </c>
      <c r="K5467" s="119"/>
      <c r="N5467" s="138" t="s">
        <v>208</v>
      </c>
      <c r="O5467" s="139">
        <v>388</v>
      </c>
    </row>
    <row r="5468" spans="1:15" ht="15" customHeight="1">
      <c r="A5468" s="15" t="str">
        <f t="shared" ref="A5468:A5477" si="119">IFERROR((VLOOKUP(J5468,N:O,2,0)),0)</f>
        <v>N</v>
      </c>
      <c r="B5468" s="65" t="s">
        <v>9710</v>
      </c>
      <c r="C5468" s="35"/>
      <c r="D5468" s="35"/>
      <c r="E5468" s="65" t="s">
        <v>9711</v>
      </c>
      <c r="F5468" s="35"/>
      <c r="G5468" s="66">
        <v>-11287.61</v>
      </c>
      <c r="I5468" s="66"/>
      <c r="J5468" s="16" t="s">
        <v>130</v>
      </c>
      <c r="N5468" s="136" t="s">
        <v>209</v>
      </c>
      <c r="O5468" s="137">
        <v>389</v>
      </c>
    </row>
    <row r="5469" spans="1:15" ht="15" customHeight="1">
      <c r="A5469" s="15" t="str">
        <f t="shared" si="119"/>
        <v>N</v>
      </c>
      <c r="B5469" s="65" t="s">
        <v>9712</v>
      </c>
      <c r="C5469" s="35"/>
      <c r="D5469" s="35"/>
      <c r="E5469" s="65" t="s">
        <v>9713</v>
      </c>
      <c r="F5469" s="35"/>
      <c r="G5469" s="66">
        <v>-30832.74</v>
      </c>
      <c r="I5469" s="66"/>
      <c r="J5469" s="16" t="s">
        <v>130</v>
      </c>
      <c r="N5469" s="136" t="s">
        <v>210</v>
      </c>
      <c r="O5469" s="137">
        <v>390</v>
      </c>
    </row>
    <row r="5470" spans="1:15" ht="15" customHeight="1">
      <c r="A5470" s="15" t="str">
        <f t="shared" si="119"/>
        <v>N</v>
      </c>
      <c r="B5470" s="65" t="s">
        <v>9714</v>
      </c>
      <c r="C5470" s="35"/>
      <c r="D5470" s="35"/>
      <c r="E5470" s="65" t="s">
        <v>9715</v>
      </c>
      <c r="F5470" s="35"/>
      <c r="G5470" s="66">
        <v>-15431.58</v>
      </c>
      <c r="I5470" s="66"/>
      <c r="J5470" s="16" t="s">
        <v>130</v>
      </c>
      <c r="N5470" s="136" t="s">
        <v>211</v>
      </c>
      <c r="O5470" s="137">
        <v>391</v>
      </c>
    </row>
    <row r="5471" spans="1:15" ht="15" customHeight="1">
      <c r="A5471" s="15" t="str">
        <f t="shared" si="119"/>
        <v>N</v>
      </c>
      <c r="B5471" s="65" t="s">
        <v>9716</v>
      </c>
      <c r="C5471" s="35"/>
      <c r="D5471" s="35"/>
      <c r="E5471" s="65" t="s">
        <v>9717</v>
      </c>
      <c r="F5471" s="35"/>
      <c r="G5471" s="66">
        <v>-20123.38</v>
      </c>
      <c r="I5471" s="66"/>
      <c r="J5471" s="16" t="s">
        <v>130</v>
      </c>
      <c r="N5471" s="136" t="s">
        <v>212</v>
      </c>
      <c r="O5471" s="137">
        <v>392</v>
      </c>
    </row>
    <row r="5472" spans="1:15" ht="15" customHeight="1">
      <c r="A5472" s="15" t="str">
        <f t="shared" si="119"/>
        <v>N</v>
      </c>
      <c r="B5472" s="65" t="s">
        <v>9718</v>
      </c>
      <c r="C5472" s="35"/>
      <c r="D5472" s="35"/>
      <c r="E5472" s="65" t="s">
        <v>9719</v>
      </c>
      <c r="F5472" s="35"/>
      <c r="G5472" s="66">
        <v>-31421.360000000001</v>
      </c>
      <c r="I5472" s="66"/>
      <c r="J5472" s="16" t="s">
        <v>130</v>
      </c>
      <c r="N5472" s="136" t="s">
        <v>213</v>
      </c>
      <c r="O5472" s="137">
        <v>393</v>
      </c>
    </row>
    <row r="5473" spans="1:15" ht="15" customHeight="1">
      <c r="A5473" s="15" t="str">
        <f t="shared" si="119"/>
        <v>N</v>
      </c>
      <c r="B5473" s="65" t="s">
        <v>9720</v>
      </c>
      <c r="C5473" s="35"/>
      <c r="D5473" s="35"/>
      <c r="E5473" s="65" t="s">
        <v>9612</v>
      </c>
      <c r="F5473" s="35"/>
      <c r="G5473" s="66">
        <v>-3686.13</v>
      </c>
      <c r="I5473" s="66"/>
      <c r="J5473" s="16" t="s">
        <v>130</v>
      </c>
      <c r="N5473" s="136" t="s">
        <v>214</v>
      </c>
      <c r="O5473" s="137">
        <v>394</v>
      </c>
    </row>
    <row r="5474" spans="1:15" ht="15" customHeight="1">
      <c r="A5474" s="15" t="str">
        <f t="shared" si="119"/>
        <v>N</v>
      </c>
      <c r="B5474" s="65" t="s">
        <v>9721</v>
      </c>
      <c r="C5474" s="35"/>
      <c r="D5474" s="35"/>
      <c r="E5474" s="65" t="s">
        <v>9277</v>
      </c>
      <c r="F5474" s="35"/>
      <c r="G5474" s="66">
        <v>-3307.26</v>
      </c>
      <c r="I5474" s="66"/>
      <c r="J5474" s="16" t="s">
        <v>130</v>
      </c>
      <c r="N5474" s="136" t="s">
        <v>215</v>
      </c>
      <c r="O5474" s="137">
        <v>395</v>
      </c>
    </row>
    <row r="5475" spans="1:15" ht="15" customHeight="1">
      <c r="A5475" s="15" t="str">
        <f t="shared" si="119"/>
        <v>N</v>
      </c>
      <c r="B5475" s="65"/>
      <c r="C5475" s="35"/>
      <c r="D5475" s="35"/>
      <c r="E5475" s="65"/>
      <c r="F5475" s="35"/>
      <c r="G5475" s="35"/>
      <c r="H5475" s="35"/>
      <c r="I5475" s="66"/>
      <c r="J5475" s="16" t="s">
        <v>130</v>
      </c>
      <c r="N5475" s="136" t="s">
        <v>216</v>
      </c>
      <c r="O5475" s="137">
        <v>396</v>
      </c>
    </row>
    <row r="5476" spans="1:15" ht="15" customHeight="1">
      <c r="A5476" s="15" t="str">
        <f t="shared" si="119"/>
        <v>N</v>
      </c>
      <c r="B5476" s="65" t="s">
        <v>9722</v>
      </c>
      <c r="C5476" s="35"/>
      <c r="D5476" s="65" t="s">
        <v>9723</v>
      </c>
      <c r="E5476" s="35"/>
      <c r="F5476" s="35"/>
      <c r="G5476" s="35"/>
      <c r="H5476" s="35"/>
      <c r="I5476" s="35"/>
      <c r="J5476" s="16" t="s">
        <v>130</v>
      </c>
      <c r="N5476" s="136" t="s">
        <v>217</v>
      </c>
      <c r="O5476" s="137">
        <v>397</v>
      </c>
    </row>
    <row r="5477" spans="1:15" ht="15" customHeight="1">
      <c r="A5477" s="15" t="str">
        <f t="shared" si="119"/>
        <v>N</v>
      </c>
      <c r="B5477" s="65" t="s">
        <v>9724</v>
      </c>
      <c r="C5477" s="35"/>
      <c r="D5477" s="35"/>
      <c r="E5477" s="65" t="s">
        <v>9725</v>
      </c>
      <c r="F5477" s="35"/>
      <c r="G5477" s="35"/>
      <c r="H5477" s="66">
        <f>SUM(G5478:G5478)</f>
        <v>-784.23</v>
      </c>
      <c r="J5477" s="16" t="s">
        <v>130</v>
      </c>
      <c r="N5477" s="136" t="s">
        <v>218</v>
      </c>
      <c r="O5477" s="137">
        <v>398</v>
      </c>
    </row>
    <row r="5478" spans="1:15" ht="15" customHeight="1">
      <c r="A5478" s="15">
        <v>7248</v>
      </c>
      <c r="B5478" s="35"/>
      <c r="C5478" s="65" t="s">
        <v>9726</v>
      </c>
      <c r="D5478" s="65" t="s">
        <v>9727</v>
      </c>
      <c r="E5478" s="35"/>
      <c r="F5478" s="65" t="s">
        <v>9728</v>
      </c>
      <c r="G5478" s="66">
        <v>-784.23</v>
      </c>
      <c r="H5478" s="35"/>
      <c r="I5478" s="66">
        <v>-784.23</v>
      </c>
      <c r="J5478" s="16" t="s">
        <v>130</v>
      </c>
      <c r="N5478" s="136" t="s">
        <v>221</v>
      </c>
      <c r="O5478" s="137">
        <v>401</v>
      </c>
    </row>
    <row r="5479" spans="1:15" ht="15" customHeight="1">
      <c r="A5479" s="15" t="s">
        <v>131</v>
      </c>
      <c r="B5479" s="80"/>
      <c r="C5479" s="35"/>
      <c r="D5479" s="35"/>
      <c r="E5479" s="35"/>
      <c r="F5479" s="35"/>
      <c r="G5479" s="35"/>
      <c r="H5479" s="35"/>
      <c r="I5479" s="35"/>
      <c r="J5479" s="16" t="s">
        <v>130</v>
      </c>
      <c r="N5479" s="136" t="s">
        <v>222</v>
      </c>
      <c r="O5479" s="137">
        <v>402</v>
      </c>
    </row>
    <row r="5480" spans="1:15" ht="15" customHeight="1">
      <c r="A5480" s="15" t="str">
        <f>IFERROR((VLOOKUP(J5480,N:O,2,0)),0)</f>
        <v>N</v>
      </c>
      <c r="B5480" s="35"/>
      <c r="C5480" s="35"/>
      <c r="D5480" s="35"/>
      <c r="E5480" s="67" t="s">
        <v>1350</v>
      </c>
      <c r="F5480" s="63" t="s">
        <v>9628</v>
      </c>
      <c r="G5480" s="35"/>
      <c r="H5480" s="35"/>
      <c r="I5480" s="68">
        <f>SUM(I5415:I5479)</f>
        <v>-519266.96</v>
      </c>
      <c r="J5480" s="16" t="s">
        <v>130</v>
      </c>
      <c r="N5480" s="136" t="s">
        <v>223</v>
      </c>
      <c r="O5480" s="137">
        <v>403</v>
      </c>
    </row>
    <row r="5481" spans="1:15" ht="15" customHeight="1">
      <c r="A5481" s="15" t="str">
        <f>IFERROR((VLOOKUP(J5481,N:O,2,0)),0)</f>
        <v>N</v>
      </c>
      <c r="B5481" s="35"/>
      <c r="C5481" s="35"/>
      <c r="D5481" s="35"/>
      <c r="E5481" s="67"/>
      <c r="F5481" s="63"/>
      <c r="G5481" s="35"/>
      <c r="H5481" s="35"/>
      <c r="I5481" s="69"/>
      <c r="J5481" s="16" t="s">
        <v>130</v>
      </c>
      <c r="N5481" s="136" t="s">
        <v>224</v>
      </c>
      <c r="O5481" s="137">
        <v>404</v>
      </c>
    </row>
    <row r="5482" spans="1:15" ht="15" customHeight="1">
      <c r="A5482" s="15" t="str">
        <f>IFERROR((VLOOKUP(J5482,N:O,2,0)),0)</f>
        <v>N</v>
      </c>
      <c r="B5482" s="65" t="s">
        <v>9729</v>
      </c>
      <c r="C5482" s="35"/>
      <c r="D5482" s="65" t="s">
        <v>38</v>
      </c>
      <c r="E5482" s="35"/>
      <c r="F5482" s="35"/>
      <c r="G5482" s="35"/>
      <c r="H5482" s="35"/>
      <c r="I5482" s="35"/>
      <c r="J5482" s="16" t="s">
        <v>130</v>
      </c>
      <c r="N5482" s="136" t="s">
        <v>221</v>
      </c>
      <c r="O5482" s="137">
        <v>405</v>
      </c>
    </row>
    <row r="5483" spans="1:15" ht="15" customHeight="1">
      <c r="A5483" s="15" t="str">
        <f>IFERROR((VLOOKUP(J5483,N:O,2,0)),0)</f>
        <v>N</v>
      </c>
      <c r="B5483" s="65" t="s">
        <v>9730</v>
      </c>
      <c r="C5483" s="35"/>
      <c r="D5483" s="65" t="s">
        <v>9731</v>
      </c>
      <c r="E5483" s="35"/>
      <c r="F5483" s="35"/>
      <c r="G5483" s="35"/>
      <c r="H5483" s="35"/>
      <c r="I5483" s="35"/>
      <c r="J5483" s="16" t="s">
        <v>130</v>
      </c>
      <c r="N5483" s="136" t="s">
        <v>222</v>
      </c>
      <c r="O5483" s="137">
        <v>406</v>
      </c>
    </row>
    <row r="5484" spans="1:15" ht="15" customHeight="1">
      <c r="A5484" s="15">
        <v>7248</v>
      </c>
      <c r="B5484" s="65" t="s">
        <v>9732</v>
      </c>
      <c r="C5484" s="35"/>
      <c r="D5484" s="35"/>
      <c r="E5484" s="65" t="s">
        <v>9731</v>
      </c>
      <c r="F5484" s="35"/>
      <c r="G5484" s="35"/>
      <c r="H5484" s="35"/>
      <c r="I5484" s="66">
        <v>-7838.15</v>
      </c>
      <c r="J5484" s="16" t="s">
        <v>130</v>
      </c>
      <c r="N5484" s="136" t="s">
        <v>225</v>
      </c>
      <c r="O5484" s="137">
        <v>407</v>
      </c>
    </row>
    <row r="5485" spans="1:15" ht="15" customHeight="1">
      <c r="A5485" s="15" t="str">
        <f>IFERROR((VLOOKUP(J5485,N:O,2,0)),0)</f>
        <v>N</v>
      </c>
      <c r="B5485" s="35"/>
      <c r="C5485" s="35"/>
      <c r="D5485" s="35"/>
      <c r="E5485" s="35"/>
      <c r="F5485" s="35"/>
      <c r="G5485" s="35"/>
      <c r="H5485" s="35"/>
      <c r="I5485" s="35"/>
      <c r="J5485" s="16" t="s">
        <v>130</v>
      </c>
      <c r="N5485" s="136" t="s">
        <v>226</v>
      </c>
      <c r="O5485" s="137">
        <v>408</v>
      </c>
    </row>
    <row r="5486" spans="1:15" ht="15" customHeight="1">
      <c r="A5486" s="15" t="str">
        <f>IFERROR((VLOOKUP(J5486,N:O,2,0)),0)</f>
        <v>N</v>
      </c>
      <c r="B5486" s="35"/>
      <c r="C5486" s="35"/>
      <c r="D5486" s="35"/>
      <c r="E5486" s="67" t="s">
        <v>1350</v>
      </c>
      <c r="F5486" s="63" t="s">
        <v>38</v>
      </c>
      <c r="G5486" s="35"/>
      <c r="H5486" s="35"/>
      <c r="I5486" s="68">
        <f>+I5484</f>
        <v>-7838.15</v>
      </c>
      <c r="J5486" s="16" t="s">
        <v>130</v>
      </c>
      <c r="N5486" s="136" t="s">
        <v>227</v>
      </c>
      <c r="O5486" s="137">
        <v>409</v>
      </c>
    </row>
    <row r="5487" spans="1:15" ht="15" customHeight="1">
      <c r="A5487" s="15" t="str">
        <f>IFERROR((VLOOKUP(J5487,N:O,2,0)),0)</f>
        <v>N</v>
      </c>
      <c r="B5487" s="65" t="s">
        <v>9733</v>
      </c>
      <c r="C5487" s="35"/>
      <c r="D5487" s="65" t="s">
        <v>9734</v>
      </c>
      <c r="E5487" s="35"/>
      <c r="F5487" s="35"/>
      <c r="G5487" s="35"/>
      <c r="H5487" s="35"/>
      <c r="I5487" s="35"/>
      <c r="J5487" s="16" t="s">
        <v>130</v>
      </c>
      <c r="N5487" s="136" t="s">
        <v>228</v>
      </c>
      <c r="O5487" s="137">
        <v>410</v>
      </c>
    </row>
    <row r="5488" spans="1:15" ht="15" customHeight="1">
      <c r="A5488" s="15" t="str">
        <f>IFERROR((VLOOKUP(J5488,N:O,2,0)),0)</f>
        <v>N</v>
      </c>
      <c r="B5488" s="65" t="s">
        <v>9735</v>
      </c>
      <c r="C5488" s="35"/>
      <c r="D5488" s="65" t="s">
        <v>9736</v>
      </c>
      <c r="E5488" s="35"/>
      <c r="F5488" s="35"/>
      <c r="G5488" s="35"/>
      <c r="H5488" s="35"/>
      <c r="I5488" s="35"/>
      <c r="J5488" s="16" t="s">
        <v>130</v>
      </c>
      <c r="N5488" s="136" t="s">
        <v>229</v>
      </c>
      <c r="O5488" s="137">
        <v>411</v>
      </c>
    </row>
    <row r="5489" spans="1:15" ht="15" customHeight="1">
      <c r="A5489" s="15">
        <v>7248</v>
      </c>
      <c r="B5489" s="65" t="s">
        <v>11528</v>
      </c>
      <c r="C5489" s="35"/>
      <c r="D5489" s="35"/>
      <c r="E5489" s="65" t="s">
        <v>11529</v>
      </c>
      <c r="F5489" s="35"/>
      <c r="G5489" s="35"/>
      <c r="H5489" s="35"/>
      <c r="I5489" s="66">
        <v>-4719.78</v>
      </c>
      <c r="J5489" s="16" t="s">
        <v>130</v>
      </c>
      <c r="K5489" s="118">
        <v>4719.78</v>
      </c>
      <c r="N5489" s="136" t="s">
        <v>230</v>
      </c>
      <c r="O5489" s="137">
        <v>412</v>
      </c>
    </row>
    <row r="5490" spans="1:15" ht="15" customHeight="1">
      <c r="A5490" s="15">
        <v>7248</v>
      </c>
      <c r="B5490" s="65" t="s">
        <v>9737</v>
      </c>
      <c r="C5490" s="35"/>
      <c r="D5490" s="35"/>
      <c r="E5490" s="65" t="s">
        <v>9738</v>
      </c>
      <c r="F5490" s="35"/>
      <c r="G5490" s="35"/>
      <c r="H5490" s="35"/>
      <c r="I5490" s="66">
        <v>-1576.35</v>
      </c>
      <c r="J5490" s="16" t="s">
        <v>130</v>
      </c>
      <c r="N5490" s="136" t="s">
        <v>231</v>
      </c>
      <c r="O5490" s="137">
        <v>413</v>
      </c>
    </row>
    <row r="5491" spans="1:15" ht="15" customHeight="1">
      <c r="A5491" s="15" t="str">
        <f>IFERROR((VLOOKUP(J5491,N:O,2,0)),0)</f>
        <v>N</v>
      </c>
      <c r="B5491" s="35"/>
      <c r="C5491" s="35"/>
      <c r="D5491" s="35"/>
      <c r="E5491" s="35"/>
      <c r="F5491" s="35"/>
      <c r="G5491" s="35"/>
      <c r="H5491" s="35"/>
      <c r="I5491" s="35"/>
      <c r="J5491" s="16" t="s">
        <v>130</v>
      </c>
      <c r="N5491" s="136" t="s">
        <v>231</v>
      </c>
      <c r="O5491" s="137">
        <v>413</v>
      </c>
    </row>
    <row r="5492" spans="1:15" ht="15" customHeight="1">
      <c r="A5492" s="15" t="str">
        <f>IFERROR((VLOOKUP(J5492,N:O,2,0)),0)</f>
        <v>N</v>
      </c>
      <c r="B5492" s="35"/>
      <c r="C5492" s="35"/>
      <c r="D5492" s="35"/>
      <c r="E5492" s="67" t="s">
        <v>1350</v>
      </c>
      <c r="F5492" s="63" t="s">
        <v>9734</v>
      </c>
      <c r="G5492" s="35"/>
      <c r="H5492" s="35"/>
      <c r="I5492" s="68">
        <f>SUM(I5489:I5491)</f>
        <v>-6296.1299999999992</v>
      </c>
      <c r="J5492" s="16" t="s">
        <v>130</v>
      </c>
      <c r="N5492" s="136" t="s">
        <v>232</v>
      </c>
      <c r="O5492" s="137">
        <v>414</v>
      </c>
    </row>
    <row r="5493" spans="1:15" ht="15" customHeight="1">
      <c r="A5493" s="15" t="str">
        <f>IFERROR((VLOOKUP(J5493,N:O,2,0)),0)</f>
        <v>N</v>
      </c>
      <c r="B5493" s="70">
        <v>5.4</v>
      </c>
      <c r="C5493" s="35"/>
      <c r="D5493" s="65" t="s">
        <v>9739</v>
      </c>
      <c r="E5493" s="35"/>
      <c r="F5493" s="35"/>
      <c r="G5493" s="35"/>
      <c r="H5493" s="35"/>
      <c r="I5493" s="35"/>
      <c r="J5493" s="16" t="s">
        <v>130</v>
      </c>
      <c r="N5493" s="136" t="s">
        <v>231</v>
      </c>
      <c r="O5493" s="137">
        <v>415</v>
      </c>
    </row>
    <row r="5494" spans="1:15" ht="15" customHeight="1">
      <c r="A5494" s="15" t="str">
        <f>IFERROR((VLOOKUP(J5494,N:O,2,0)),0)</f>
        <v>N</v>
      </c>
      <c r="B5494" s="65" t="s">
        <v>9740</v>
      </c>
      <c r="C5494" s="35"/>
      <c r="D5494" s="65" t="s">
        <v>9741</v>
      </c>
      <c r="E5494" s="35"/>
      <c r="F5494" s="35"/>
      <c r="G5494" s="35"/>
      <c r="H5494" s="35"/>
      <c r="I5494" s="35"/>
      <c r="J5494" s="16" t="s">
        <v>130</v>
      </c>
      <c r="N5494" s="136" t="s">
        <v>233</v>
      </c>
      <c r="O5494" s="137">
        <v>416</v>
      </c>
    </row>
    <row r="5495" spans="1:15" ht="15" customHeight="1">
      <c r="A5495" s="15">
        <v>7068</v>
      </c>
      <c r="B5495" s="65" t="s">
        <v>9742</v>
      </c>
      <c r="C5495" s="35"/>
      <c r="D5495" s="35"/>
      <c r="E5495" s="65" t="s">
        <v>9743</v>
      </c>
      <c r="F5495" s="35"/>
      <c r="G5495" s="35"/>
      <c r="H5495" s="35"/>
      <c r="I5495" s="66">
        <v>-22689.46</v>
      </c>
      <c r="J5495" s="16" t="s">
        <v>130</v>
      </c>
      <c r="K5495" s="118">
        <v>17543.64</v>
      </c>
      <c r="N5495" s="136" t="s">
        <v>231</v>
      </c>
      <c r="O5495" s="137">
        <v>417</v>
      </c>
    </row>
    <row r="5496" spans="1:15" ht="15" customHeight="1">
      <c r="A5496" s="15" t="str">
        <f t="shared" ref="A5496:A5559" si="120">IFERROR((VLOOKUP(J5496,N:O,2,0)),0)</f>
        <v>N</v>
      </c>
      <c r="B5496" s="35"/>
      <c r="C5496" s="35"/>
      <c r="D5496" s="35"/>
      <c r="E5496" s="35"/>
      <c r="F5496" s="35"/>
      <c r="G5496" s="35"/>
      <c r="H5496" s="35"/>
      <c r="I5496" s="35"/>
      <c r="J5496" s="16" t="s">
        <v>130</v>
      </c>
      <c r="N5496" s="136" t="s">
        <v>234</v>
      </c>
      <c r="O5496" s="137">
        <v>418</v>
      </c>
    </row>
    <row r="5497" spans="1:15" ht="15" customHeight="1">
      <c r="A5497" s="15" t="str">
        <f t="shared" si="120"/>
        <v>N</v>
      </c>
      <c r="B5497" s="35"/>
      <c r="C5497" s="35"/>
      <c r="D5497" s="35"/>
      <c r="E5497" s="67" t="s">
        <v>1350</v>
      </c>
      <c r="F5497" s="63" t="s">
        <v>9734</v>
      </c>
      <c r="G5497" s="35"/>
      <c r="H5497" s="35"/>
      <c r="I5497" s="68">
        <f>+I5495</f>
        <v>-22689.46</v>
      </c>
      <c r="J5497" s="16" t="s">
        <v>130</v>
      </c>
      <c r="N5497" s="136" t="s">
        <v>235</v>
      </c>
      <c r="O5497" s="137">
        <v>419</v>
      </c>
    </row>
    <row r="5498" spans="1:15" ht="15" customHeight="1">
      <c r="A5498" s="15" t="str">
        <f t="shared" si="120"/>
        <v>N</v>
      </c>
      <c r="B5498" s="35"/>
      <c r="C5498" s="35"/>
      <c r="D5498" s="35"/>
      <c r="E5498" s="35"/>
      <c r="F5498" s="35"/>
      <c r="G5498" s="35"/>
      <c r="H5498" s="35"/>
      <c r="I5498" s="35"/>
      <c r="J5498" s="16" t="s">
        <v>130</v>
      </c>
      <c r="N5498" s="136" t="s">
        <v>236</v>
      </c>
      <c r="O5498" s="137">
        <v>420</v>
      </c>
    </row>
    <row r="5499" spans="1:15" ht="15" customHeight="1">
      <c r="A5499" s="15" t="str">
        <f t="shared" si="120"/>
        <v>N</v>
      </c>
      <c r="B5499" s="35"/>
      <c r="C5499" s="35"/>
      <c r="D5499" s="35"/>
      <c r="E5499" s="67" t="s">
        <v>1350</v>
      </c>
      <c r="F5499" s="63" t="s">
        <v>9626</v>
      </c>
      <c r="G5499" s="35"/>
      <c r="H5499" s="35"/>
      <c r="I5499" s="68">
        <f>+I5480+I5486+I5497+I5492</f>
        <v>-556090.69999999995</v>
      </c>
      <c r="J5499" s="16" t="s">
        <v>130</v>
      </c>
      <c r="N5499" s="136" t="s">
        <v>237</v>
      </c>
      <c r="O5499" s="137">
        <v>421</v>
      </c>
    </row>
    <row r="5500" spans="1:15" ht="15" customHeight="1">
      <c r="A5500" s="15" t="str">
        <f t="shared" si="120"/>
        <v>N</v>
      </c>
      <c r="B5500" s="35"/>
      <c r="C5500" s="35"/>
      <c r="D5500" s="35"/>
      <c r="E5500" s="35"/>
      <c r="F5500" s="35"/>
      <c r="G5500" s="35"/>
      <c r="H5500" s="35"/>
      <c r="I5500" s="35"/>
      <c r="J5500" s="16" t="s">
        <v>130</v>
      </c>
      <c r="N5500" s="138" t="s">
        <v>585</v>
      </c>
      <c r="O5500" s="137">
        <v>422</v>
      </c>
    </row>
    <row r="5501" spans="1:15" ht="15" customHeight="1">
      <c r="A5501" s="15" t="str">
        <f t="shared" si="120"/>
        <v>N</v>
      </c>
      <c r="B5501" s="35"/>
      <c r="C5501" s="35"/>
      <c r="D5501" s="35"/>
      <c r="E5501" s="63" t="s">
        <v>9744</v>
      </c>
      <c r="F5501" s="35"/>
      <c r="G5501" s="35"/>
      <c r="H5501" s="35"/>
      <c r="I5501" s="68">
        <f>+I5409+I5499</f>
        <v>224972.81000000006</v>
      </c>
      <c r="J5501" s="16" t="s">
        <v>130</v>
      </c>
      <c r="N5501" s="136" t="s">
        <v>238</v>
      </c>
      <c r="O5501" s="137">
        <v>423</v>
      </c>
    </row>
    <row r="5502" spans="1:15" ht="15" customHeight="1">
      <c r="A5502" s="15" t="str">
        <f t="shared" si="120"/>
        <v>N</v>
      </c>
      <c r="B5502" s="143"/>
      <c r="C5502" s="143"/>
      <c r="D5502" s="143"/>
      <c r="E5502" s="143"/>
      <c r="F5502" s="34"/>
      <c r="G5502" s="34"/>
      <c r="H5502" s="34"/>
      <c r="I5502" s="27"/>
      <c r="J5502" s="16" t="s">
        <v>130</v>
      </c>
      <c r="K5502" s="118">
        <f>SUM(K3892:K5501)</f>
        <v>26470.809999999998</v>
      </c>
      <c r="N5502" s="136" t="s">
        <v>239</v>
      </c>
      <c r="O5502" s="137">
        <v>424</v>
      </c>
    </row>
    <row r="5503" spans="1:15" ht="15" customHeight="1">
      <c r="A5503" s="15" t="str">
        <f t="shared" si="120"/>
        <v>N</v>
      </c>
      <c r="B5503" s="143"/>
      <c r="C5503" s="143"/>
      <c r="D5503" s="143"/>
      <c r="E5503" s="143"/>
      <c r="F5503" s="34"/>
      <c r="G5503" s="34"/>
      <c r="H5503" s="34"/>
      <c r="I5503" s="27"/>
      <c r="J5503" s="16" t="s">
        <v>130</v>
      </c>
      <c r="N5503" s="138" t="s">
        <v>586</v>
      </c>
      <c r="O5503" s="139">
        <v>425</v>
      </c>
    </row>
    <row r="5504" spans="1:15" ht="15" customHeight="1">
      <c r="A5504" s="15" t="str">
        <f t="shared" si="120"/>
        <v>N</v>
      </c>
      <c r="B5504" s="143"/>
      <c r="C5504" s="143"/>
      <c r="D5504" s="143"/>
      <c r="E5504" s="143"/>
      <c r="F5504" s="34"/>
      <c r="G5504" s="34"/>
      <c r="H5504" s="34"/>
      <c r="I5504" s="27"/>
      <c r="J5504" s="16" t="s">
        <v>130</v>
      </c>
      <c r="N5504" s="136" t="s">
        <v>240</v>
      </c>
      <c r="O5504" s="137">
        <v>426</v>
      </c>
    </row>
    <row r="5505" spans="1:15" ht="15" customHeight="1">
      <c r="A5505" s="15" t="str">
        <f t="shared" si="120"/>
        <v>N</v>
      </c>
      <c r="B5505" s="143"/>
      <c r="C5505" s="143"/>
      <c r="D5505" s="143"/>
      <c r="E5505" s="143"/>
      <c r="F5505" s="34"/>
      <c r="G5505" s="34"/>
      <c r="H5505" s="34"/>
      <c r="I5505" s="27"/>
      <c r="J5505" s="16" t="s">
        <v>130</v>
      </c>
      <c r="N5505" s="136" t="s">
        <v>241</v>
      </c>
      <c r="O5505" s="137">
        <v>427</v>
      </c>
    </row>
    <row r="5506" spans="1:15" ht="15" customHeight="1">
      <c r="A5506" s="15" t="str">
        <f t="shared" si="120"/>
        <v>N</v>
      </c>
      <c r="B5506" s="143"/>
      <c r="C5506" s="143"/>
      <c r="D5506" s="143"/>
      <c r="E5506" s="143"/>
      <c r="F5506" s="34"/>
      <c r="G5506" s="34"/>
      <c r="H5506" s="34"/>
      <c r="I5506" s="27"/>
      <c r="J5506" s="16" t="s">
        <v>130</v>
      </c>
      <c r="N5506" s="138" t="s">
        <v>587</v>
      </c>
      <c r="O5506" s="137">
        <v>428</v>
      </c>
    </row>
    <row r="5507" spans="1:15" ht="15" customHeight="1">
      <c r="A5507" s="15" t="str">
        <f t="shared" si="120"/>
        <v>N</v>
      </c>
      <c r="B5507" s="143"/>
      <c r="C5507" s="143"/>
      <c r="D5507" s="143"/>
      <c r="E5507" s="143"/>
      <c r="F5507" s="34"/>
      <c r="G5507" s="34"/>
      <c r="H5507" s="34"/>
      <c r="I5507" s="27"/>
      <c r="J5507" s="16" t="s">
        <v>130</v>
      </c>
      <c r="N5507" s="136" t="s">
        <v>242</v>
      </c>
      <c r="O5507" s="137">
        <v>429</v>
      </c>
    </row>
    <row r="5508" spans="1:15" ht="15" customHeight="1">
      <c r="A5508" s="15" t="str">
        <f t="shared" si="120"/>
        <v>N</v>
      </c>
      <c r="B5508" s="143"/>
      <c r="C5508" s="143"/>
      <c r="D5508" s="143"/>
      <c r="E5508" s="143"/>
      <c r="F5508" s="34"/>
      <c r="G5508" s="34"/>
      <c r="H5508" s="34"/>
      <c r="I5508" s="27"/>
      <c r="J5508" s="16" t="s">
        <v>130</v>
      </c>
      <c r="N5508" s="136" t="s">
        <v>243</v>
      </c>
      <c r="O5508" s="137">
        <v>430</v>
      </c>
    </row>
    <row r="5509" spans="1:15" ht="15" customHeight="1">
      <c r="A5509" s="15" t="str">
        <f t="shared" si="120"/>
        <v>N</v>
      </c>
      <c r="B5509" s="143"/>
      <c r="C5509" s="143"/>
      <c r="D5509" s="143"/>
      <c r="E5509" s="143"/>
      <c r="F5509" s="34"/>
      <c r="G5509" s="34"/>
      <c r="H5509" s="34"/>
      <c r="I5509" s="27"/>
      <c r="J5509" s="16" t="s">
        <v>130</v>
      </c>
      <c r="N5509" s="138" t="s">
        <v>588</v>
      </c>
      <c r="O5509" s="137">
        <v>431</v>
      </c>
    </row>
    <row r="5510" spans="1:15" ht="15" customHeight="1">
      <c r="A5510" s="15" t="str">
        <f t="shared" si="120"/>
        <v>N</v>
      </c>
      <c r="B5510" s="143"/>
      <c r="C5510" s="143"/>
      <c r="D5510" s="143"/>
      <c r="E5510" s="143"/>
      <c r="F5510" s="34"/>
      <c r="G5510" s="34"/>
      <c r="H5510" s="34"/>
      <c r="I5510" s="27"/>
      <c r="J5510" s="16" t="s">
        <v>130</v>
      </c>
      <c r="N5510" s="136" t="s">
        <v>244</v>
      </c>
      <c r="O5510" s="137">
        <v>432</v>
      </c>
    </row>
    <row r="5511" spans="1:15" ht="15" customHeight="1">
      <c r="A5511" s="15" t="str">
        <f t="shared" si="120"/>
        <v>N</v>
      </c>
      <c r="B5511" s="143"/>
      <c r="C5511" s="143"/>
      <c r="D5511" s="143"/>
      <c r="E5511" s="143"/>
      <c r="F5511" s="34"/>
      <c r="G5511" s="34"/>
      <c r="H5511" s="34"/>
      <c r="I5511" s="27"/>
      <c r="J5511" s="16" t="s">
        <v>130</v>
      </c>
      <c r="N5511" s="136" t="s">
        <v>245</v>
      </c>
      <c r="O5511" s="137">
        <v>433</v>
      </c>
    </row>
    <row r="5512" spans="1:15" ht="15" customHeight="1">
      <c r="A5512" s="15" t="str">
        <f t="shared" si="120"/>
        <v>N</v>
      </c>
      <c r="B5512" s="143"/>
      <c r="C5512" s="143"/>
      <c r="D5512" s="143"/>
      <c r="E5512" s="143"/>
      <c r="F5512" s="34"/>
      <c r="G5512" s="34"/>
      <c r="H5512" s="34"/>
      <c r="I5512" s="27"/>
      <c r="J5512" s="16" t="s">
        <v>130</v>
      </c>
      <c r="N5512" s="136" t="s">
        <v>246</v>
      </c>
      <c r="O5512" s="137">
        <v>434</v>
      </c>
    </row>
    <row r="5513" spans="1:15" ht="15" customHeight="1">
      <c r="A5513" s="15" t="str">
        <f t="shared" si="120"/>
        <v>N</v>
      </c>
      <c r="B5513" s="143"/>
      <c r="C5513" s="143"/>
      <c r="D5513" s="143"/>
      <c r="E5513" s="143"/>
      <c r="F5513" s="34"/>
      <c r="G5513" s="34"/>
      <c r="H5513" s="34"/>
      <c r="I5513" s="27"/>
      <c r="J5513" s="16" t="s">
        <v>130</v>
      </c>
      <c r="N5513" s="136" t="s">
        <v>247</v>
      </c>
      <c r="O5513" s="137">
        <v>435</v>
      </c>
    </row>
    <row r="5514" spans="1:15" ht="15" customHeight="1">
      <c r="A5514" s="15" t="str">
        <f t="shared" si="120"/>
        <v>N</v>
      </c>
      <c r="B5514" s="143"/>
      <c r="C5514" s="143"/>
      <c r="D5514" s="143"/>
      <c r="E5514" s="143"/>
      <c r="F5514" s="34"/>
      <c r="G5514" s="34"/>
      <c r="H5514" s="34"/>
      <c r="I5514" s="27"/>
      <c r="J5514" s="16" t="s">
        <v>130</v>
      </c>
      <c r="N5514" s="136" t="s">
        <v>248</v>
      </c>
      <c r="O5514" s="137">
        <v>436</v>
      </c>
    </row>
    <row r="5515" spans="1:15" ht="15" customHeight="1">
      <c r="A5515" s="15" t="str">
        <f t="shared" si="120"/>
        <v>N</v>
      </c>
      <c r="B5515" s="143"/>
      <c r="C5515" s="143"/>
      <c r="D5515" s="143"/>
      <c r="E5515" s="143"/>
      <c r="F5515" s="34"/>
      <c r="G5515" s="34"/>
      <c r="H5515" s="34"/>
      <c r="I5515" s="27"/>
      <c r="J5515" s="16" t="s">
        <v>130</v>
      </c>
      <c r="N5515" s="136" t="s">
        <v>249</v>
      </c>
      <c r="O5515" s="137">
        <v>437</v>
      </c>
    </row>
    <row r="5516" spans="1:15" ht="15" customHeight="1">
      <c r="A5516" s="15" t="str">
        <f t="shared" si="120"/>
        <v>N</v>
      </c>
      <c r="B5516" s="143"/>
      <c r="C5516" s="143"/>
      <c r="D5516" s="143"/>
      <c r="E5516" s="143"/>
      <c r="F5516" s="34"/>
      <c r="G5516" s="34"/>
      <c r="H5516" s="34"/>
      <c r="I5516" s="27"/>
      <c r="J5516" s="16" t="s">
        <v>130</v>
      </c>
      <c r="N5516" s="136" t="s">
        <v>250</v>
      </c>
      <c r="O5516" s="137">
        <v>438</v>
      </c>
    </row>
    <row r="5517" spans="1:15" ht="15" customHeight="1">
      <c r="A5517" s="15" t="str">
        <f t="shared" si="120"/>
        <v>N</v>
      </c>
      <c r="B5517" s="143"/>
      <c r="C5517" s="143"/>
      <c r="D5517" s="143"/>
      <c r="E5517" s="143"/>
      <c r="F5517" s="34"/>
      <c r="G5517" s="34"/>
      <c r="H5517" s="34"/>
      <c r="I5517" s="27"/>
      <c r="J5517" s="16" t="s">
        <v>130</v>
      </c>
      <c r="N5517" s="136" t="s">
        <v>251</v>
      </c>
      <c r="O5517" s="137">
        <v>439</v>
      </c>
    </row>
    <row r="5518" spans="1:15" ht="15" customHeight="1">
      <c r="A5518" s="15" t="str">
        <f t="shared" si="120"/>
        <v>N</v>
      </c>
      <c r="B5518" s="143"/>
      <c r="C5518" s="143"/>
      <c r="D5518" s="143"/>
      <c r="E5518" s="143"/>
      <c r="F5518" s="34"/>
      <c r="G5518" s="34"/>
      <c r="H5518" s="34"/>
      <c r="I5518" s="27"/>
      <c r="J5518" s="16" t="s">
        <v>130</v>
      </c>
      <c r="N5518" s="136" t="s">
        <v>252</v>
      </c>
      <c r="O5518" s="137">
        <v>440</v>
      </c>
    </row>
    <row r="5519" spans="1:15" ht="15" customHeight="1">
      <c r="A5519" s="15" t="str">
        <f t="shared" si="120"/>
        <v>N</v>
      </c>
      <c r="B5519" s="143"/>
      <c r="C5519" s="143"/>
      <c r="D5519" s="143"/>
      <c r="E5519" s="143"/>
      <c r="F5519" s="34"/>
      <c r="G5519" s="34"/>
      <c r="H5519" s="34"/>
      <c r="I5519" s="27"/>
      <c r="J5519" s="16" t="s">
        <v>130</v>
      </c>
      <c r="N5519" s="136" t="s">
        <v>253</v>
      </c>
      <c r="O5519" s="137">
        <v>441</v>
      </c>
    </row>
    <row r="5520" spans="1:15" ht="15" customHeight="1">
      <c r="A5520" s="15" t="str">
        <f t="shared" si="120"/>
        <v>N</v>
      </c>
      <c r="B5520" s="143"/>
      <c r="C5520" s="143"/>
      <c r="D5520" s="143"/>
      <c r="E5520" s="143"/>
      <c r="F5520" s="34"/>
      <c r="G5520" s="34"/>
      <c r="H5520" s="34"/>
      <c r="I5520" s="27"/>
      <c r="J5520" s="16" t="s">
        <v>130</v>
      </c>
      <c r="N5520" s="136" t="s">
        <v>254</v>
      </c>
      <c r="O5520" s="137">
        <v>442</v>
      </c>
    </row>
    <row r="5521" spans="1:15" ht="15" customHeight="1">
      <c r="A5521" s="15" t="str">
        <f t="shared" si="120"/>
        <v>N</v>
      </c>
      <c r="B5521" s="143"/>
      <c r="C5521" s="143"/>
      <c r="D5521" s="143"/>
      <c r="E5521" s="143"/>
      <c r="F5521" s="34"/>
      <c r="G5521" s="34"/>
      <c r="H5521" s="34"/>
      <c r="I5521" s="27"/>
      <c r="J5521" s="16" t="s">
        <v>130</v>
      </c>
      <c r="N5521" s="136" t="s">
        <v>255</v>
      </c>
      <c r="O5521" s="137">
        <v>443</v>
      </c>
    </row>
    <row r="5522" spans="1:15" ht="15" customHeight="1">
      <c r="A5522" s="15" t="str">
        <f t="shared" si="120"/>
        <v>N</v>
      </c>
      <c r="B5522" s="143"/>
      <c r="C5522" s="143"/>
      <c r="D5522" s="143"/>
      <c r="E5522" s="143"/>
      <c r="F5522" s="34"/>
      <c r="G5522" s="34"/>
      <c r="H5522" s="34"/>
      <c r="I5522" s="27"/>
      <c r="J5522" s="16" t="s">
        <v>130</v>
      </c>
      <c r="N5522" s="136" t="s">
        <v>211</v>
      </c>
      <c r="O5522" s="137">
        <v>444</v>
      </c>
    </row>
    <row r="5523" spans="1:15" ht="15" customHeight="1">
      <c r="A5523" s="15" t="str">
        <f t="shared" si="120"/>
        <v>N</v>
      </c>
      <c r="B5523" s="143"/>
      <c r="C5523" s="143"/>
      <c r="D5523" s="143"/>
      <c r="E5523" s="143"/>
      <c r="F5523" s="34"/>
      <c r="G5523" s="34"/>
      <c r="H5523" s="34"/>
      <c r="I5523" s="27"/>
      <c r="J5523" s="16" t="s">
        <v>130</v>
      </c>
      <c r="N5523" s="136" t="s">
        <v>256</v>
      </c>
      <c r="O5523" s="137">
        <v>445</v>
      </c>
    </row>
    <row r="5524" spans="1:15" ht="15" customHeight="1">
      <c r="A5524" s="15" t="str">
        <f t="shared" si="120"/>
        <v>N</v>
      </c>
      <c r="B5524" s="143"/>
      <c r="C5524" s="143"/>
      <c r="D5524" s="143"/>
      <c r="E5524" s="143"/>
      <c r="F5524" s="34"/>
      <c r="G5524" s="34"/>
      <c r="H5524" s="34"/>
      <c r="I5524" s="27"/>
      <c r="J5524" s="16" t="s">
        <v>130</v>
      </c>
      <c r="N5524" s="136" t="s">
        <v>257</v>
      </c>
      <c r="O5524" s="137">
        <v>511</v>
      </c>
    </row>
    <row r="5525" spans="1:15" ht="15" customHeight="1">
      <c r="A5525" s="15" t="str">
        <f t="shared" si="120"/>
        <v>N</v>
      </c>
      <c r="B5525" s="143"/>
      <c r="C5525" s="143"/>
      <c r="D5525" s="143"/>
      <c r="E5525" s="143"/>
      <c r="F5525" s="34"/>
      <c r="G5525" s="34"/>
      <c r="H5525" s="34"/>
      <c r="I5525" s="27"/>
      <c r="J5525" s="16" t="s">
        <v>130</v>
      </c>
      <c r="N5525" s="136" t="s">
        <v>258</v>
      </c>
      <c r="O5525" s="137">
        <v>512</v>
      </c>
    </row>
    <row r="5526" spans="1:15" ht="15" customHeight="1">
      <c r="A5526" s="15" t="str">
        <f t="shared" si="120"/>
        <v>N</v>
      </c>
      <c r="B5526" s="143"/>
      <c r="C5526" s="143"/>
      <c r="D5526" s="143"/>
      <c r="E5526" s="143"/>
      <c r="F5526" s="34"/>
      <c r="G5526" s="34"/>
      <c r="H5526" s="34"/>
      <c r="I5526" s="27"/>
      <c r="J5526" s="16" t="s">
        <v>130</v>
      </c>
      <c r="N5526" s="136" t="s">
        <v>259</v>
      </c>
      <c r="O5526" s="137">
        <v>513</v>
      </c>
    </row>
    <row r="5527" spans="1:15" ht="15" customHeight="1">
      <c r="A5527" s="15" t="str">
        <f t="shared" si="120"/>
        <v>N</v>
      </c>
      <c r="B5527" s="143"/>
      <c r="C5527" s="143"/>
      <c r="D5527" s="143"/>
      <c r="E5527" s="143"/>
      <c r="F5527" s="34"/>
      <c r="G5527" s="34"/>
      <c r="H5527" s="34"/>
      <c r="I5527" s="27"/>
      <c r="J5527" s="16" t="s">
        <v>130</v>
      </c>
      <c r="N5527" s="136" t="s">
        <v>260</v>
      </c>
      <c r="O5527" s="137">
        <v>514</v>
      </c>
    </row>
    <row r="5528" spans="1:15" ht="15" customHeight="1">
      <c r="A5528" s="15" t="str">
        <f t="shared" si="120"/>
        <v>N</v>
      </c>
      <c r="B5528" s="143"/>
      <c r="C5528" s="143"/>
      <c r="D5528" s="143"/>
      <c r="E5528" s="143"/>
      <c r="F5528" s="34"/>
      <c r="G5528" s="34"/>
      <c r="H5528" s="34"/>
      <c r="I5528" s="27"/>
      <c r="J5528" s="16" t="s">
        <v>130</v>
      </c>
      <c r="N5528" s="136" t="s">
        <v>261</v>
      </c>
      <c r="O5528" s="137">
        <v>515</v>
      </c>
    </row>
    <row r="5529" spans="1:15" ht="15" customHeight="1">
      <c r="A5529" s="15" t="str">
        <f t="shared" si="120"/>
        <v>N</v>
      </c>
      <c r="B5529" s="143"/>
      <c r="C5529" s="143"/>
      <c r="D5529" s="143"/>
      <c r="E5529" s="143"/>
      <c r="F5529" s="34"/>
      <c r="G5529" s="34"/>
      <c r="H5529" s="34"/>
      <c r="I5529" s="27"/>
      <c r="J5529" s="16" t="s">
        <v>130</v>
      </c>
      <c r="N5529" s="136" t="s">
        <v>262</v>
      </c>
      <c r="O5529" s="137">
        <v>516</v>
      </c>
    </row>
    <row r="5530" spans="1:15" ht="15" customHeight="1">
      <c r="A5530" s="15" t="str">
        <f t="shared" si="120"/>
        <v>N</v>
      </c>
      <c r="B5530" s="143"/>
      <c r="C5530" s="143"/>
      <c r="D5530" s="143"/>
      <c r="E5530" s="143"/>
      <c r="F5530" s="34"/>
      <c r="G5530" s="34"/>
      <c r="H5530" s="34"/>
      <c r="I5530" s="27"/>
      <c r="J5530" s="16" t="s">
        <v>130</v>
      </c>
      <c r="N5530" s="136" t="s">
        <v>263</v>
      </c>
      <c r="O5530" s="137">
        <v>517</v>
      </c>
    </row>
    <row r="5531" spans="1:15" ht="15" customHeight="1">
      <c r="A5531" s="15" t="str">
        <f t="shared" si="120"/>
        <v>N</v>
      </c>
      <c r="B5531" s="143"/>
      <c r="C5531" s="143"/>
      <c r="D5531" s="143"/>
      <c r="E5531" s="143"/>
      <c r="F5531" s="34"/>
      <c r="G5531" s="34"/>
      <c r="H5531" s="34"/>
      <c r="I5531" s="27"/>
      <c r="J5531" s="16" t="s">
        <v>130</v>
      </c>
      <c r="N5531" s="136" t="s">
        <v>264</v>
      </c>
      <c r="O5531" s="137">
        <v>518</v>
      </c>
    </row>
    <row r="5532" spans="1:15" ht="15" customHeight="1">
      <c r="A5532" s="15" t="str">
        <f t="shared" si="120"/>
        <v>N</v>
      </c>
      <c r="B5532" s="143"/>
      <c r="C5532" s="143"/>
      <c r="D5532" s="143"/>
      <c r="E5532" s="143"/>
      <c r="F5532" s="34"/>
      <c r="G5532" s="34"/>
      <c r="H5532" s="34"/>
      <c r="I5532" s="27"/>
      <c r="J5532" s="16" t="s">
        <v>130</v>
      </c>
      <c r="N5532" s="136" t="s">
        <v>265</v>
      </c>
      <c r="O5532" s="137">
        <v>519</v>
      </c>
    </row>
    <row r="5533" spans="1:15" ht="15" customHeight="1">
      <c r="A5533" s="15" t="str">
        <f t="shared" si="120"/>
        <v>N</v>
      </c>
      <c r="B5533" s="143"/>
      <c r="C5533" s="143"/>
      <c r="D5533" s="143"/>
      <c r="E5533" s="143"/>
      <c r="F5533" s="34"/>
      <c r="G5533" s="34"/>
      <c r="H5533" s="34"/>
      <c r="I5533" s="27"/>
      <c r="J5533" s="16" t="s">
        <v>130</v>
      </c>
      <c r="N5533" s="136" t="s">
        <v>266</v>
      </c>
      <c r="O5533" s="137">
        <v>520</v>
      </c>
    </row>
    <row r="5534" spans="1:15" ht="15" customHeight="1">
      <c r="A5534" s="15" t="str">
        <f t="shared" si="120"/>
        <v>N</v>
      </c>
      <c r="B5534" s="143"/>
      <c r="C5534" s="143"/>
      <c r="D5534" s="143"/>
      <c r="E5534" s="143"/>
      <c r="F5534" s="34"/>
      <c r="G5534" s="34"/>
      <c r="H5534" s="34"/>
      <c r="I5534" s="27"/>
      <c r="J5534" s="16" t="s">
        <v>130</v>
      </c>
      <c r="N5534" s="136" t="s">
        <v>267</v>
      </c>
      <c r="O5534" s="137">
        <v>521</v>
      </c>
    </row>
    <row r="5535" spans="1:15" ht="15" customHeight="1">
      <c r="A5535" s="15" t="str">
        <f t="shared" si="120"/>
        <v>N</v>
      </c>
      <c r="B5535" s="143"/>
      <c r="C5535" s="143"/>
      <c r="D5535" s="143"/>
      <c r="E5535" s="143"/>
      <c r="F5535" s="34"/>
      <c r="G5535" s="34"/>
      <c r="H5535" s="34"/>
      <c r="I5535" s="27"/>
      <c r="J5535" s="16" t="s">
        <v>130</v>
      </c>
      <c r="N5535" s="136" t="s">
        <v>268</v>
      </c>
      <c r="O5535" s="137">
        <v>522</v>
      </c>
    </row>
    <row r="5536" spans="1:15" ht="15" customHeight="1">
      <c r="A5536" s="15" t="str">
        <f t="shared" si="120"/>
        <v>N</v>
      </c>
      <c r="B5536" s="143"/>
      <c r="C5536" s="143"/>
      <c r="D5536" s="143"/>
      <c r="E5536" s="143"/>
      <c r="F5536" s="34"/>
      <c r="G5536" s="34"/>
      <c r="H5536" s="34"/>
      <c r="I5536" s="27"/>
      <c r="J5536" s="16" t="s">
        <v>130</v>
      </c>
      <c r="N5536" s="136" t="s">
        <v>269</v>
      </c>
      <c r="O5536" s="137">
        <v>523</v>
      </c>
    </row>
    <row r="5537" spans="1:15" ht="15" customHeight="1">
      <c r="A5537" s="15" t="str">
        <f t="shared" si="120"/>
        <v>N</v>
      </c>
      <c r="B5537" s="143"/>
      <c r="C5537" s="143"/>
      <c r="D5537" s="143"/>
      <c r="E5537" s="143"/>
      <c r="F5537" s="34"/>
      <c r="G5537" s="34"/>
      <c r="H5537" s="34"/>
      <c r="I5537" s="27"/>
      <c r="J5537" s="16" t="s">
        <v>130</v>
      </c>
      <c r="N5537" s="136" t="s">
        <v>270</v>
      </c>
      <c r="O5537" s="137">
        <v>524</v>
      </c>
    </row>
    <row r="5538" spans="1:15" ht="15" customHeight="1">
      <c r="A5538" s="15" t="str">
        <f t="shared" si="120"/>
        <v>N</v>
      </c>
      <c r="B5538" s="143"/>
      <c r="C5538" s="143"/>
      <c r="D5538" s="143"/>
      <c r="E5538" s="143"/>
      <c r="F5538" s="34"/>
      <c r="G5538" s="34"/>
      <c r="H5538" s="34"/>
      <c r="I5538" s="27"/>
      <c r="J5538" s="16" t="s">
        <v>130</v>
      </c>
      <c r="N5538" s="136" t="s">
        <v>271</v>
      </c>
      <c r="O5538" s="137">
        <v>525</v>
      </c>
    </row>
    <row r="5539" spans="1:15" ht="15" customHeight="1">
      <c r="A5539" s="15" t="str">
        <f t="shared" si="120"/>
        <v>N</v>
      </c>
      <c r="B5539" s="143"/>
      <c r="C5539" s="143"/>
      <c r="D5539" s="143"/>
      <c r="E5539" s="143"/>
      <c r="F5539" s="34"/>
      <c r="G5539" s="34"/>
      <c r="H5539" s="34"/>
      <c r="I5539" s="27"/>
      <c r="J5539" s="16" t="s">
        <v>130</v>
      </c>
      <c r="N5539" s="136" t="s">
        <v>272</v>
      </c>
      <c r="O5539" s="137">
        <v>526</v>
      </c>
    </row>
    <row r="5540" spans="1:15" ht="15" customHeight="1">
      <c r="A5540" s="15" t="str">
        <f t="shared" si="120"/>
        <v>N</v>
      </c>
      <c r="B5540" s="143"/>
      <c r="C5540" s="143"/>
      <c r="D5540" s="143"/>
      <c r="E5540" s="143"/>
      <c r="F5540" s="34"/>
      <c r="G5540" s="34"/>
      <c r="H5540" s="34"/>
      <c r="I5540" s="27"/>
      <c r="J5540" s="16" t="s">
        <v>130</v>
      </c>
      <c r="N5540" s="136" t="s">
        <v>273</v>
      </c>
      <c r="O5540" s="137">
        <v>527</v>
      </c>
    </row>
    <row r="5541" spans="1:15" ht="15" customHeight="1">
      <c r="A5541" s="15" t="str">
        <f t="shared" si="120"/>
        <v>N</v>
      </c>
      <c r="B5541" s="143"/>
      <c r="C5541" s="143"/>
      <c r="D5541" s="143"/>
      <c r="E5541" s="143"/>
      <c r="F5541" s="34"/>
      <c r="G5541" s="34"/>
      <c r="H5541" s="34"/>
      <c r="I5541" s="27"/>
      <c r="J5541" s="16" t="s">
        <v>130</v>
      </c>
      <c r="N5541" s="136" t="s">
        <v>274</v>
      </c>
      <c r="O5541" s="137">
        <v>528</v>
      </c>
    </row>
    <row r="5542" spans="1:15" ht="15" customHeight="1">
      <c r="A5542" s="15" t="str">
        <f t="shared" si="120"/>
        <v>N</v>
      </c>
      <c r="B5542" s="143"/>
      <c r="C5542" s="143"/>
      <c r="D5542" s="143"/>
      <c r="E5542" s="143"/>
      <c r="F5542" s="34"/>
      <c r="G5542" s="34"/>
      <c r="H5542" s="34"/>
      <c r="I5542" s="27"/>
      <c r="J5542" s="16" t="s">
        <v>130</v>
      </c>
      <c r="N5542" s="136" t="s">
        <v>275</v>
      </c>
      <c r="O5542" s="137">
        <v>529</v>
      </c>
    </row>
    <row r="5543" spans="1:15" ht="15" customHeight="1">
      <c r="A5543" s="15" t="str">
        <f t="shared" si="120"/>
        <v>N</v>
      </c>
      <c r="B5543" s="143"/>
      <c r="C5543" s="143"/>
      <c r="D5543" s="143"/>
      <c r="E5543" s="143"/>
      <c r="F5543" s="34"/>
      <c r="G5543" s="34"/>
      <c r="H5543" s="34"/>
      <c r="I5543" s="27"/>
      <c r="J5543" s="16" t="s">
        <v>130</v>
      </c>
      <c r="N5543" s="136" t="s">
        <v>276</v>
      </c>
      <c r="O5543" s="137">
        <v>530</v>
      </c>
    </row>
    <row r="5544" spans="1:15" ht="15" customHeight="1">
      <c r="A5544" s="15" t="str">
        <f t="shared" si="120"/>
        <v>N</v>
      </c>
      <c r="B5544" s="143"/>
      <c r="C5544" s="143"/>
      <c r="D5544" s="143"/>
      <c r="E5544" s="143"/>
      <c r="F5544" s="34"/>
      <c r="G5544" s="34"/>
      <c r="H5544" s="34"/>
      <c r="I5544" s="27"/>
      <c r="J5544" s="16" t="s">
        <v>130</v>
      </c>
      <c r="N5544" s="138" t="s">
        <v>589</v>
      </c>
      <c r="O5544" s="139">
        <v>531</v>
      </c>
    </row>
    <row r="5545" spans="1:15" ht="15" customHeight="1">
      <c r="A5545" s="15" t="str">
        <f t="shared" si="120"/>
        <v>N</v>
      </c>
      <c r="B5545" s="143"/>
      <c r="C5545" s="143"/>
      <c r="D5545" s="143"/>
      <c r="E5545" s="143"/>
      <c r="F5545" s="34"/>
      <c r="G5545" s="34"/>
      <c r="H5545" s="34"/>
      <c r="I5545" s="27"/>
      <c r="J5545" s="16" t="s">
        <v>130</v>
      </c>
      <c r="N5545" s="140" t="s">
        <v>277</v>
      </c>
      <c r="O5545" s="137">
        <v>532</v>
      </c>
    </row>
    <row r="5546" spans="1:15" ht="15" customHeight="1">
      <c r="A5546" s="15" t="str">
        <f t="shared" si="120"/>
        <v>N</v>
      </c>
      <c r="B5546" s="143"/>
      <c r="C5546" s="143"/>
      <c r="D5546" s="143"/>
      <c r="E5546" s="143"/>
      <c r="F5546" s="34"/>
      <c r="G5546" s="34"/>
      <c r="H5546" s="34"/>
      <c r="I5546" s="27"/>
      <c r="J5546" s="16" t="s">
        <v>130</v>
      </c>
      <c r="N5546" s="136" t="s">
        <v>278</v>
      </c>
      <c r="O5546" s="137">
        <v>533</v>
      </c>
    </row>
    <row r="5547" spans="1:15" ht="15" customHeight="1">
      <c r="A5547" s="15" t="str">
        <f t="shared" si="120"/>
        <v>N</v>
      </c>
      <c r="B5547" s="143"/>
      <c r="C5547" s="143"/>
      <c r="D5547" s="143"/>
      <c r="E5547" s="143"/>
      <c r="F5547" s="34"/>
      <c r="G5547" s="34"/>
      <c r="H5547" s="34"/>
      <c r="I5547" s="27"/>
      <c r="J5547" s="16" t="s">
        <v>130</v>
      </c>
      <c r="N5547" s="136" t="s">
        <v>279</v>
      </c>
      <c r="O5547" s="137">
        <v>534</v>
      </c>
    </row>
    <row r="5548" spans="1:15" ht="15" customHeight="1">
      <c r="A5548" s="15" t="str">
        <f t="shared" si="120"/>
        <v>N</v>
      </c>
      <c r="B5548" s="143"/>
      <c r="C5548" s="143"/>
      <c r="D5548" s="143"/>
      <c r="E5548" s="143"/>
      <c r="F5548" s="34"/>
      <c r="G5548" s="34"/>
      <c r="H5548" s="34"/>
      <c r="I5548" s="27"/>
      <c r="J5548" s="16" t="s">
        <v>130</v>
      </c>
      <c r="N5548" s="136" t="s">
        <v>280</v>
      </c>
      <c r="O5548" s="137">
        <v>535</v>
      </c>
    </row>
    <row r="5549" spans="1:15" ht="15" customHeight="1">
      <c r="A5549" s="15" t="str">
        <f t="shared" si="120"/>
        <v>N</v>
      </c>
      <c r="B5549" s="143"/>
      <c r="C5549" s="143"/>
      <c r="D5549" s="143"/>
      <c r="E5549" s="143"/>
      <c r="F5549" s="34"/>
      <c r="G5549" s="34"/>
      <c r="H5549" s="34"/>
      <c r="I5549" s="27"/>
      <c r="J5549" s="16" t="s">
        <v>130</v>
      </c>
      <c r="N5549" s="136" t="s">
        <v>281</v>
      </c>
      <c r="O5549" s="137">
        <v>536</v>
      </c>
    </row>
    <row r="5550" spans="1:15" ht="15" customHeight="1">
      <c r="A5550" s="15" t="str">
        <f t="shared" si="120"/>
        <v>N</v>
      </c>
      <c r="B5550" s="143"/>
      <c r="C5550" s="143"/>
      <c r="D5550" s="143"/>
      <c r="E5550" s="143"/>
      <c r="F5550" s="34"/>
      <c r="G5550" s="34"/>
      <c r="H5550" s="34"/>
      <c r="I5550" s="27"/>
      <c r="J5550" s="16" t="s">
        <v>130</v>
      </c>
      <c r="N5550" s="140" t="s">
        <v>282</v>
      </c>
      <c r="O5550" s="137">
        <v>537</v>
      </c>
    </row>
    <row r="5551" spans="1:15" ht="15" customHeight="1">
      <c r="A5551" s="15" t="str">
        <f t="shared" si="120"/>
        <v>N</v>
      </c>
      <c r="B5551" s="143"/>
      <c r="C5551" s="143"/>
      <c r="D5551" s="143"/>
      <c r="E5551" s="143"/>
      <c r="F5551" s="34"/>
      <c r="G5551" s="34"/>
      <c r="H5551" s="34"/>
      <c r="I5551" s="27"/>
      <c r="J5551" s="16" t="s">
        <v>130</v>
      </c>
      <c r="N5551" s="140" t="s">
        <v>283</v>
      </c>
      <c r="O5551" s="137">
        <v>538</v>
      </c>
    </row>
    <row r="5552" spans="1:15" ht="15" customHeight="1">
      <c r="A5552" s="15" t="str">
        <f t="shared" si="120"/>
        <v>N</v>
      </c>
      <c r="B5552" s="143"/>
      <c r="C5552" s="143"/>
      <c r="D5552" s="143"/>
      <c r="E5552" s="143"/>
      <c r="F5552" s="34"/>
      <c r="G5552" s="34"/>
      <c r="H5552" s="34"/>
      <c r="I5552" s="27"/>
      <c r="J5552" s="16" t="s">
        <v>130</v>
      </c>
      <c r="N5552" s="136" t="s">
        <v>284</v>
      </c>
      <c r="O5552" s="137">
        <v>539</v>
      </c>
    </row>
    <row r="5553" spans="1:15" ht="15" customHeight="1">
      <c r="A5553" s="15" t="str">
        <f t="shared" si="120"/>
        <v>N</v>
      </c>
      <c r="B5553" s="143"/>
      <c r="C5553" s="143"/>
      <c r="D5553" s="143"/>
      <c r="E5553" s="143"/>
      <c r="F5553" s="34"/>
      <c r="G5553" s="34"/>
      <c r="H5553" s="34"/>
      <c r="I5553" s="27"/>
      <c r="J5553" s="16" t="s">
        <v>130</v>
      </c>
      <c r="N5553" s="136" t="s">
        <v>285</v>
      </c>
      <c r="O5553" s="137">
        <v>540</v>
      </c>
    </row>
    <row r="5554" spans="1:15" ht="15" customHeight="1">
      <c r="A5554" s="15" t="str">
        <f t="shared" si="120"/>
        <v>N</v>
      </c>
      <c r="B5554" s="143"/>
      <c r="C5554" s="143"/>
      <c r="D5554" s="143"/>
      <c r="E5554" s="143"/>
      <c r="F5554" s="34"/>
      <c r="G5554" s="34"/>
      <c r="H5554" s="34"/>
      <c r="I5554" s="27"/>
      <c r="J5554" s="16" t="s">
        <v>130</v>
      </c>
      <c r="N5554" s="136" t="s">
        <v>286</v>
      </c>
      <c r="O5554" s="137">
        <v>541</v>
      </c>
    </row>
    <row r="5555" spans="1:15" ht="15" customHeight="1">
      <c r="A5555" s="15" t="str">
        <f t="shared" si="120"/>
        <v>N</v>
      </c>
      <c r="B5555" s="143"/>
      <c r="C5555" s="143"/>
      <c r="D5555" s="143"/>
      <c r="E5555" s="143"/>
      <c r="F5555" s="34"/>
      <c r="G5555" s="34"/>
      <c r="H5555" s="34"/>
      <c r="I5555" s="27"/>
      <c r="J5555" s="16" t="s">
        <v>130</v>
      </c>
      <c r="N5555" s="136" t="s">
        <v>287</v>
      </c>
      <c r="O5555" s="137">
        <v>542</v>
      </c>
    </row>
    <row r="5556" spans="1:15" ht="15" customHeight="1">
      <c r="A5556" s="15" t="str">
        <f t="shared" si="120"/>
        <v>N</v>
      </c>
      <c r="B5556" s="143"/>
      <c r="C5556" s="143"/>
      <c r="D5556" s="143"/>
      <c r="E5556" s="143"/>
      <c r="F5556" s="34"/>
      <c r="G5556" s="34"/>
      <c r="H5556" s="34"/>
      <c r="I5556" s="27"/>
      <c r="J5556" s="16" t="s">
        <v>130</v>
      </c>
      <c r="N5556" s="141" t="s">
        <v>288</v>
      </c>
      <c r="O5556" s="142">
        <v>543</v>
      </c>
    </row>
    <row r="5557" spans="1:15" ht="15" customHeight="1">
      <c r="A5557" s="15" t="str">
        <f t="shared" si="120"/>
        <v>N</v>
      </c>
      <c r="B5557" s="143"/>
      <c r="C5557" s="143"/>
      <c r="D5557" s="143"/>
      <c r="E5557" s="143"/>
      <c r="F5557" s="34"/>
      <c r="G5557" s="34"/>
      <c r="H5557" s="34"/>
      <c r="I5557" s="27"/>
      <c r="J5557" s="16" t="s">
        <v>130</v>
      </c>
      <c r="N5557" s="136" t="s">
        <v>289</v>
      </c>
      <c r="O5557" s="137">
        <v>544</v>
      </c>
    </row>
    <row r="5558" spans="1:15" ht="15" customHeight="1">
      <c r="A5558" s="15" t="str">
        <f t="shared" si="120"/>
        <v>N</v>
      </c>
      <c r="B5558" s="143"/>
      <c r="C5558" s="143"/>
      <c r="D5558" s="143"/>
      <c r="E5558" s="143"/>
      <c r="F5558" s="34"/>
      <c r="G5558" s="34"/>
      <c r="H5558" s="34"/>
      <c r="I5558" s="27"/>
      <c r="J5558" s="16" t="s">
        <v>130</v>
      </c>
      <c r="N5558" s="136" t="s">
        <v>290</v>
      </c>
      <c r="O5558" s="137">
        <v>545</v>
      </c>
    </row>
    <row r="5559" spans="1:15" ht="15" customHeight="1">
      <c r="A5559" s="15" t="str">
        <f t="shared" si="120"/>
        <v>N</v>
      </c>
      <c r="B5559" s="143"/>
      <c r="C5559" s="143"/>
      <c r="D5559" s="143"/>
      <c r="E5559" s="143"/>
      <c r="F5559" s="34"/>
      <c r="G5559" s="34"/>
      <c r="H5559" s="34"/>
      <c r="I5559" s="27"/>
      <c r="J5559" s="16" t="s">
        <v>130</v>
      </c>
      <c r="N5559" s="136" t="s">
        <v>291</v>
      </c>
      <c r="O5559" s="137">
        <v>546</v>
      </c>
    </row>
    <row r="5560" spans="1:15" ht="15" customHeight="1">
      <c r="A5560" s="15" t="str">
        <f t="shared" ref="A5560:A5623" si="121">IFERROR((VLOOKUP(J5560,N:O,2,0)),0)</f>
        <v>N</v>
      </c>
      <c r="B5560" s="143"/>
      <c r="C5560" s="143"/>
      <c r="D5560" s="143"/>
      <c r="E5560" s="143"/>
      <c r="F5560" s="34"/>
      <c r="G5560" s="34"/>
      <c r="H5560" s="34"/>
      <c r="I5560" s="27"/>
      <c r="J5560" s="16" t="s">
        <v>130</v>
      </c>
      <c r="N5560" s="136" t="s">
        <v>292</v>
      </c>
      <c r="O5560" s="137">
        <v>547</v>
      </c>
    </row>
    <row r="5561" spans="1:15" ht="15" customHeight="1">
      <c r="A5561" s="15" t="str">
        <f t="shared" si="121"/>
        <v>N</v>
      </c>
      <c r="B5561" s="143"/>
      <c r="C5561" s="143"/>
      <c r="D5561" s="143"/>
      <c r="E5561" s="143"/>
      <c r="F5561" s="34"/>
      <c r="G5561" s="34"/>
      <c r="H5561" s="34"/>
      <c r="I5561" s="27"/>
      <c r="J5561" s="16" t="s">
        <v>130</v>
      </c>
      <c r="N5561" s="136" t="s">
        <v>293</v>
      </c>
      <c r="O5561" s="137">
        <v>548</v>
      </c>
    </row>
    <row r="5562" spans="1:15" ht="15" customHeight="1">
      <c r="A5562" s="15" t="str">
        <f t="shared" si="121"/>
        <v>N</v>
      </c>
      <c r="B5562" s="143"/>
      <c r="C5562" s="143"/>
      <c r="D5562" s="143"/>
      <c r="E5562" s="143"/>
      <c r="F5562" s="34"/>
      <c r="G5562" s="34"/>
      <c r="H5562" s="34"/>
      <c r="I5562" s="27"/>
      <c r="J5562" s="16" t="s">
        <v>130</v>
      </c>
      <c r="N5562" s="136" t="s">
        <v>294</v>
      </c>
      <c r="O5562" s="137">
        <v>549</v>
      </c>
    </row>
    <row r="5563" spans="1:15" ht="15" customHeight="1">
      <c r="A5563" s="15" t="str">
        <f t="shared" si="121"/>
        <v>N</v>
      </c>
      <c r="B5563" s="143"/>
      <c r="C5563" s="143"/>
      <c r="D5563" s="143"/>
      <c r="E5563" s="143"/>
      <c r="F5563" s="34"/>
      <c r="G5563" s="34"/>
      <c r="H5563" s="34"/>
      <c r="I5563" s="27"/>
      <c r="J5563" s="16" t="s">
        <v>130</v>
      </c>
      <c r="N5563" s="136" t="s">
        <v>295</v>
      </c>
      <c r="O5563" s="137">
        <v>553</v>
      </c>
    </row>
    <row r="5564" spans="1:15" ht="15" customHeight="1">
      <c r="A5564" s="15" t="str">
        <f t="shared" si="121"/>
        <v>N</v>
      </c>
      <c r="B5564" s="143"/>
      <c r="C5564" s="143"/>
      <c r="D5564" s="143"/>
      <c r="E5564" s="143"/>
      <c r="F5564" s="34"/>
      <c r="G5564" s="34"/>
      <c r="H5564" s="34"/>
      <c r="I5564" s="27"/>
      <c r="J5564" s="16" t="s">
        <v>130</v>
      </c>
      <c r="N5564" s="136" t="s">
        <v>296</v>
      </c>
      <c r="O5564" s="137">
        <v>554</v>
      </c>
    </row>
    <row r="5565" spans="1:15" ht="15" customHeight="1">
      <c r="A5565" s="15" t="str">
        <f t="shared" si="121"/>
        <v>N</v>
      </c>
      <c r="B5565" s="143"/>
      <c r="C5565" s="143"/>
      <c r="D5565" s="143"/>
      <c r="E5565" s="143"/>
      <c r="F5565" s="34"/>
      <c r="G5565" s="34"/>
      <c r="H5565" s="34"/>
      <c r="I5565" s="27"/>
      <c r="J5565" s="16" t="s">
        <v>130</v>
      </c>
      <c r="N5565" s="136" t="s">
        <v>297</v>
      </c>
      <c r="O5565" s="137">
        <v>555</v>
      </c>
    </row>
    <row r="5566" spans="1:15" ht="15" customHeight="1">
      <c r="A5566" s="15" t="str">
        <f t="shared" si="121"/>
        <v>N</v>
      </c>
      <c r="B5566" s="143"/>
      <c r="C5566" s="143"/>
      <c r="D5566" s="143"/>
      <c r="E5566" s="143"/>
      <c r="F5566" s="34"/>
      <c r="G5566" s="34"/>
      <c r="H5566" s="34"/>
      <c r="I5566" s="27"/>
      <c r="J5566" s="16" t="s">
        <v>130</v>
      </c>
      <c r="N5566" s="136" t="s">
        <v>298</v>
      </c>
      <c r="O5566" s="137">
        <v>556</v>
      </c>
    </row>
    <row r="5567" spans="1:15" ht="15" customHeight="1">
      <c r="A5567" s="15" t="str">
        <f t="shared" si="121"/>
        <v>N</v>
      </c>
      <c r="B5567" s="143"/>
      <c r="C5567" s="143"/>
      <c r="D5567" s="143"/>
      <c r="E5567" s="143"/>
      <c r="F5567" s="34"/>
      <c r="G5567" s="34"/>
      <c r="H5567" s="34"/>
      <c r="I5567" s="27"/>
      <c r="J5567" s="16" t="s">
        <v>130</v>
      </c>
      <c r="N5567" s="141" t="s">
        <v>299</v>
      </c>
      <c r="O5567" s="137">
        <v>557</v>
      </c>
    </row>
    <row r="5568" spans="1:15" ht="15" customHeight="1">
      <c r="A5568" s="15" t="str">
        <f t="shared" si="121"/>
        <v>N</v>
      </c>
      <c r="B5568" s="143"/>
      <c r="C5568" s="143"/>
      <c r="D5568" s="143"/>
      <c r="E5568" s="143"/>
      <c r="F5568" s="34"/>
      <c r="G5568" s="34"/>
      <c r="H5568" s="34"/>
      <c r="I5568" s="27"/>
      <c r="J5568" s="16" t="s">
        <v>130</v>
      </c>
      <c r="N5568" s="141" t="s">
        <v>300</v>
      </c>
      <c r="O5568" s="137">
        <v>558</v>
      </c>
    </row>
    <row r="5569" spans="1:15" ht="15" customHeight="1">
      <c r="A5569" s="15" t="str">
        <f t="shared" si="121"/>
        <v>N</v>
      </c>
      <c r="B5569" s="143"/>
      <c r="C5569" s="143"/>
      <c r="D5569" s="143"/>
      <c r="E5569" s="143"/>
      <c r="F5569" s="34"/>
      <c r="G5569" s="34"/>
      <c r="H5569" s="34"/>
      <c r="I5569" s="27"/>
      <c r="J5569" s="16" t="s">
        <v>130</v>
      </c>
      <c r="N5569" s="136" t="s">
        <v>301</v>
      </c>
      <c r="O5569" s="137">
        <v>559</v>
      </c>
    </row>
    <row r="5570" spans="1:15" ht="15" customHeight="1">
      <c r="A5570" s="15" t="str">
        <f t="shared" si="121"/>
        <v>N</v>
      </c>
      <c r="B5570" s="143"/>
      <c r="C5570" s="143"/>
      <c r="D5570" s="143"/>
      <c r="E5570" s="143"/>
      <c r="F5570" s="34"/>
      <c r="G5570" s="34"/>
      <c r="H5570" s="34"/>
      <c r="I5570" s="27"/>
      <c r="J5570" s="16" t="s">
        <v>130</v>
      </c>
      <c r="N5570" s="136" t="s">
        <v>302</v>
      </c>
      <c r="O5570" s="137">
        <v>560</v>
      </c>
    </row>
    <row r="5571" spans="1:15" ht="15" customHeight="1">
      <c r="A5571" s="15" t="str">
        <f t="shared" si="121"/>
        <v>N</v>
      </c>
      <c r="B5571" s="143"/>
      <c r="C5571" s="143"/>
      <c r="D5571" s="143"/>
      <c r="E5571" s="143"/>
      <c r="F5571" s="34"/>
      <c r="G5571" s="34"/>
      <c r="H5571" s="34"/>
      <c r="I5571" s="27"/>
      <c r="J5571" s="16" t="s">
        <v>130</v>
      </c>
      <c r="N5571" s="136" t="s">
        <v>303</v>
      </c>
      <c r="O5571" s="137">
        <v>561</v>
      </c>
    </row>
    <row r="5572" spans="1:15" ht="15" customHeight="1">
      <c r="A5572" s="15" t="str">
        <f t="shared" si="121"/>
        <v>N</v>
      </c>
      <c r="B5572" s="143"/>
      <c r="C5572" s="143"/>
      <c r="D5572" s="143"/>
      <c r="E5572" s="143"/>
      <c r="F5572" s="34"/>
      <c r="G5572" s="34"/>
      <c r="H5572" s="34"/>
      <c r="I5572" s="27"/>
      <c r="J5572" s="16" t="s">
        <v>130</v>
      </c>
      <c r="N5572" s="136" t="s">
        <v>304</v>
      </c>
      <c r="O5572" s="137">
        <v>562</v>
      </c>
    </row>
    <row r="5573" spans="1:15" ht="15" customHeight="1">
      <c r="A5573" s="15" t="str">
        <f t="shared" si="121"/>
        <v>N</v>
      </c>
      <c r="B5573" s="143"/>
      <c r="C5573" s="143"/>
      <c r="D5573" s="143"/>
      <c r="E5573" s="143"/>
      <c r="F5573" s="34"/>
      <c r="G5573" s="34"/>
      <c r="H5573" s="34"/>
      <c r="I5573" s="27"/>
      <c r="J5573" s="16" t="s">
        <v>130</v>
      </c>
      <c r="N5573" s="140" t="s">
        <v>305</v>
      </c>
      <c r="O5573" s="137">
        <v>563</v>
      </c>
    </row>
    <row r="5574" spans="1:15" ht="15" customHeight="1">
      <c r="A5574" s="15" t="str">
        <f t="shared" si="121"/>
        <v>N</v>
      </c>
      <c r="B5574" s="143"/>
      <c r="C5574" s="143"/>
      <c r="D5574" s="143"/>
      <c r="E5574" s="143"/>
      <c r="F5574" s="34"/>
      <c r="G5574" s="34"/>
      <c r="H5574" s="34"/>
      <c r="I5574" s="27"/>
      <c r="J5574" s="16" t="s">
        <v>130</v>
      </c>
      <c r="N5574" s="140" t="s">
        <v>306</v>
      </c>
      <c r="O5574" s="137">
        <v>564</v>
      </c>
    </row>
    <row r="5575" spans="1:15" ht="15" customHeight="1">
      <c r="A5575" s="15" t="str">
        <f t="shared" si="121"/>
        <v>N</v>
      </c>
      <c r="B5575" s="143"/>
      <c r="C5575" s="143"/>
      <c r="D5575" s="143"/>
      <c r="E5575" s="143"/>
      <c r="F5575" s="34"/>
      <c r="G5575" s="34"/>
      <c r="H5575" s="34"/>
      <c r="I5575" s="27"/>
      <c r="J5575" s="16" t="s">
        <v>130</v>
      </c>
      <c r="N5575" s="140" t="s">
        <v>307</v>
      </c>
      <c r="O5575" s="137">
        <v>565</v>
      </c>
    </row>
    <row r="5576" spans="1:15" ht="15" customHeight="1">
      <c r="A5576" s="15" t="str">
        <f t="shared" si="121"/>
        <v>N</v>
      </c>
      <c r="B5576" s="143"/>
      <c r="C5576" s="143"/>
      <c r="D5576" s="143"/>
      <c r="E5576" s="143"/>
      <c r="F5576" s="34"/>
      <c r="G5576" s="34"/>
      <c r="H5576" s="34"/>
      <c r="I5576" s="27"/>
      <c r="J5576" s="16" t="s">
        <v>130</v>
      </c>
      <c r="N5576" s="140" t="s">
        <v>308</v>
      </c>
      <c r="O5576" s="137">
        <v>566</v>
      </c>
    </row>
    <row r="5577" spans="1:15" ht="15" customHeight="1">
      <c r="A5577" s="15" t="str">
        <f t="shared" si="121"/>
        <v>N</v>
      </c>
      <c r="B5577" s="143"/>
      <c r="C5577" s="143"/>
      <c r="D5577" s="143"/>
      <c r="E5577" s="143"/>
      <c r="F5577" s="34"/>
      <c r="G5577" s="34"/>
      <c r="H5577" s="34"/>
      <c r="I5577" s="27"/>
      <c r="J5577" s="16" t="s">
        <v>130</v>
      </c>
      <c r="N5577" s="136" t="s">
        <v>309</v>
      </c>
      <c r="O5577" s="137">
        <v>567</v>
      </c>
    </row>
    <row r="5578" spans="1:15" ht="15" customHeight="1">
      <c r="A5578" s="15" t="str">
        <f t="shared" si="121"/>
        <v>N</v>
      </c>
      <c r="B5578" s="143"/>
      <c r="C5578" s="143"/>
      <c r="D5578" s="143"/>
      <c r="E5578" s="143"/>
      <c r="F5578" s="34"/>
      <c r="G5578" s="34"/>
      <c r="H5578" s="34"/>
      <c r="I5578" s="27"/>
      <c r="J5578" s="16" t="s">
        <v>130</v>
      </c>
      <c r="N5578" s="140" t="s">
        <v>310</v>
      </c>
      <c r="O5578" s="137">
        <v>568</v>
      </c>
    </row>
    <row r="5579" spans="1:15" ht="15" customHeight="1">
      <c r="A5579" s="15" t="str">
        <f t="shared" si="121"/>
        <v>N</v>
      </c>
      <c r="B5579" s="143"/>
      <c r="C5579" s="143"/>
      <c r="D5579" s="143"/>
      <c r="E5579" s="143"/>
      <c r="F5579" s="34"/>
      <c r="G5579" s="34"/>
      <c r="H5579" s="34"/>
      <c r="I5579" s="27"/>
      <c r="J5579" s="16" t="s">
        <v>130</v>
      </c>
      <c r="N5579" s="136" t="s">
        <v>311</v>
      </c>
      <c r="O5579" s="137">
        <v>569</v>
      </c>
    </row>
    <row r="5580" spans="1:15" ht="15" customHeight="1">
      <c r="A5580" s="15" t="str">
        <f t="shared" si="121"/>
        <v>N</v>
      </c>
      <c r="B5580" s="143"/>
      <c r="C5580" s="143"/>
      <c r="D5580" s="143"/>
      <c r="E5580" s="143"/>
      <c r="F5580" s="34"/>
      <c r="G5580" s="34"/>
      <c r="H5580" s="34"/>
      <c r="I5580" s="27"/>
      <c r="J5580" s="16" t="s">
        <v>130</v>
      </c>
      <c r="N5580" s="136" t="s">
        <v>312</v>
      </c>
      <c r="O5580" s="137">
        <v>570</v>
      </c>
    </row>
    <row r="5581" spans="1:15" ht="15" customHeight="1">
      <c r="A5581" s="15" t="str">
        <f t="shared" si="121"/>
        <v>N</v>
      </c>
      <c r="B5581" s="143"/>
      <c r="C5581" s="143"/>
      <c r="D5581" s="143"/>
      <c r="E5581" s="143"/>
      <c r="F5581" s="34"/>
      <c r="G5581" s="34"/>
      <c r="H5581" s="34"/>
      <c r="I5581" s="27"/>
      <c r="J5581" s="16" t="s">
        <v>130</v>
      </c>
      <c r="N5581" s="136" t="s">
        <v>313</v>
      </c>
      <c r="O5581" s="137">
        <v>571</v>
      </c>
    </row>
    <row r="5582" spans="1:15" ht="15" customHeight="1">
      <c r="A5582" s="15" t="str">
        <f t="shared" si="121"/>
        <v>N</v>
      </c>
      <c r="B5582" s="143"/>
      <c r="C5582" s="143"/>
      <c r="D5582" s="143"/>
      <c r="E5582" s="143"/>
      <c r="F5582" s="34"/>
      <c r="G5582" s="34"/>
      <c r="H5582" s="34"/>
      <c r="I5582" s="27"/>
      <c r="J5582" s="16" t="s">
        <v>130</v>
      </c>
      <c r="N5582" s="136" t="s">
        <v>314</v>
      </c>
      <c r="O5582" s="137">
        <v>572</v>
      </c>
    </row>
    <row r="5583" spans="1:15" ht="15" customHeight="1">
      <c r="A5583" s="15" t="str">
        <f t="shared" si="121"/>
        <v>N</v>
      </c>
      <c r="B5583" s="143"/>
      <c r="C5583" s="143"/>
      <c r="D5583" s="143"/>
      <c r="E5583" s="143"/>
      <c r="F5583" s="34"/>
      <c r="G5583" s="34"/>
      <c r="H5583" s="34"/>
      <c r="I5583" s="27"/>
      <c r="J5583" s="16" t="s">
        <v>130</v>
      </c>
      <c r="N5583" s="136" t="s">
        <v>315</v>
      </c>
      <c r="O5583" s="137">
        <v>573</v>
      </c>
    </row>
    <row r="5584" spans="1:15" ht="15" customHeight="1">
      <c r="A5584" s="15" t="str">
        <f t="shared" si="121"/>
        <v>N</v>
      </c>
      <c r="B5584" s="143"/>
      <c r="C5584" s="143"/>
      <c r="D5584" s="143"/>
      <c r="E5584" s="143"/>
      <c r="F5584" s="34"/>
      <c r="G5584" s="34"/>
      <c r="H5584" s="34"/>
      <c r="I5584" s="27"/>
      <c r="J5584" s="16" t="s">
        <v>130</v>
      </c>
      <c r="N5584" s="136" t="s">
        <v>316</v>
      </c>
      <c r="O5584" s="137">
        <v>574</v>
      </c>
    </row>
    <row r="5585" spans="1:15" ht="15" customHeight="1">
      <c r="A5585" s="15" t="str">
        <f t="shared" si="121"/>
        <v>N</v>
      </c>
      <c r="B5585" s="143"/>
      <c r="C5585" s="143"/>
      <c r="D5585" s="143"/>
      <c r="E5585" s="143"/>
      <c r="F5585" s="34"/>
      <c r="G5585" s="34"/>
      <c r="H5585" s="34"/>
      <c r="I5585" s="27"/>
      <c r="J5585" s="16" t="s">
        <v>130</v>
      </c>
      <c r="N5585" s="136" t="s">
        <v>317</v>
      </c>
      <c r="O5585" s="137">
        <v>575</v>
      </c>
    </row>
    <row r="5586" spans="1:15" ht="15" customHeight="1">
      <c r="A5586" s="15" t="str">
        <f t="shared" si="121"/>
        <v>N</v>
      </c>
      <c r="B5586" s="143"/>
      <c r="C5586" s="143"/>
      <c r="D5586" s="143"/>
      <c r="E5586" s="143"/>
      <c r="F5586" s="34"/>
      <c r="G5586" s="34"/>
      <c r="H5586" s="34"/>
      <c r="I5586" s="27"/>
      <c r="J5586" s="16" t="s">
        <v>130</v>
      </c>
      <c r="N5586" s="136" t="s">
        <v>318</v>
      </c>
      <c r="O5586" s="137">
        <v>576</v>
      </c>
    </row>
    <row r="5587" spans="1:15" ht="15" customHeight="1">
      <c r="A5587" s="15" t="str">
        <f t="shared" si="121"/>
        <v>N</v>
      </c>
      <c r="B5587" s="143"/>
      <c r="C5587" s="143"/>
      <c r="D5587" s="143"/>
      <c r="E5587" s="143"/>
      <c r="F5587" s="34"/>
      <c r="G5587" s="34"/>
      <c r="H5587" s="34"/>
      <c r="I5587" s="27"/>
      <c r="J5587" s="16" t="s">
        <v>130</v>
      </c>
      <c r="N5587" s="136" t="s">
        <v>319</v>
      </c>
      <c r="O5587" s="137">
        <v>577</v>
      </c>
    </row>
    <row r="5588" spans="1:15" ht="15" customHeight="1">
      <c r="A5588" s="15" t="str">
        <f t="shared" si="121"/>
        <v>N</v>
      </c>
      <c r="B5588" s="143"/>
      <c r="C5588" s="143"/>
      <c r="D5588" s="143"/>
      <c r="E5588" s="143"/>
      <c r="F5588" s="34"/>
      <c r="G5588" s="34"/>
      <c r="H5588" s="34"/>
      <c r="I5588" s="27"/>
      <c r="J5588" s="16" t="s">
        <v>130</v>
      </c>
      <c r="N5588" s="136" t="s">
        <v>320</v>
      </c>
      <c r="O5588" s="137">
        <v>578</v>
      </c>
    </row>
    <row r="5589" spans="1:15" ht="15" customHeight="1">
      <c r="A5589" s="15" t="str">
        <f t="shared" si="121"/>
        <v>N</v>
      </c>
      <c r="B5589" s="143"/>
      <c r="C5589" s="143"/>
      <c r="D5589" s="143"/>
      <c r="E5589" s="143"/>
      <c r="F5589" s="34"/>
      <c r="G5589" s="34"/>
      <c r="H5589" s="34"/>
      <c r="I5589" s="27"/>
      <c r="J5589" s="16" t="s">
        <v>130</v>
      </c>
      <c r="N5589" s="136" t="s">
        <v>321</v>
      </c>
      <c r="O5589" s="137">
        <v>579</v>
      </c>
    </row>
    <row r="5590" spans="1:15" ht="15" customHeight="1">
      <c r="A5590" s="15" t="str">
        <f t="shared" si="121"/>
        <v>N</v>
      </c>
      <c r="B5590" s="143"/>
      <c r="C5590" s="143"/>
      <c r="D5590" s="143"/>
      <c r="E5590" s="143"/>
      <c r="F5590" s="34"/>
      <c r="G5590" s="34"/>
      <c r="H5590" s="34"/>
      <c r="I5590" s="27"/>
      <c r="J5590" s="16" t="s">
        <v>130</v>
      </c>
      <c r="N5590" s="136" t="s">
        <v>322</v>
      </c>
      <c r="O5590" s="137">
        <v>580</v>
      </c>
    </row>
    <row r="5591" spans="1:15" ht="15" customHeight="1">
      <c r="A5591" s="15" t="str">
        <f t="shared" si="121"/>
        <v>N</v>
      </c>
      <c r="B5591" s="143"/>
      <c r="C5591" s="143"/>
      <c r="D5591" s="143"/>
      <c r="E5591" s="143"/>
      <c r="F5591" s="34"/>
      <c r="G5591" s="34"/>
      <c r="H5591" s="34"/>
      <c r="I5591" s="27"/>
      <c r="J5591" s="16" t="s">
        <v>130</v>
      </c>
      <c r="N5591" s="136" t="s">
        <v>323</v>
      </c>
      <c r="O5591" s="137">
        <v>581</v>
      </c>
    </row>
    <row r="5592" spans="1:15" ht="15" customHeight="1">
      <c r="A5592" s="15" t="str">
        <f t="shared" si="121"/>
        <v>N</v>
      </c>
      <c r="B5592" s="143"/>
      <c r="C5592" s="143"/>
      <c r="D5592" s="143"/>
      <c r="E5592" s="143"/>
      <c r="F5592" s="34"/>
      <c r="G5592" s="34"/>
      <c r="H5592" s="34"/>
      <c r="I5592" s="27"/>
      <c r="J5592" s="16" t="s">
        <v>130</v>
      </c>
      <c r="N5592" s="141" t="s">
        <v>324</v>
      </c>
      <c r="O5592" s="142">
        <v>582</v>
      </c>
    </row>
    <row r="5593" spans="1:15" ht="15" customHeight="1">
      <c r="A5593" s="15" t="str">
        <f t="shared" si="121"/>
        <v>N</v>
      </c>
      <c r="B5593" s="143"/>
      <c r="C5593" s="143"/>
      <c r="D5593" s="143"/>
      <c r="E5593" s="143"/>
      <c r="F5593" s="34"/>
      <c r="G5593" s="34"/>
      <c r="H5593" s="34"/>
      <c r="I5593" s="27"/>
      <c r="J5593" s="16" t="s">
        <v>130</v>
      </c>
      <c r="N5593" s="136" t="s">
        <v>325</v>
      </c>
      <c r="O5593" s="137">
        <v>583</v>
      </c>
    </row>
    <row r="5594" spans="1:15" ht="15" customHeight="1">
      <c r="A5594" s="15" t="str">
        <f t="shared" si="121"/>
        <v>N</v>
      </c>
      <c r="B5594" s="143"/>
      <c r="C5594" s="143"/>
      <c r="D5594" s="143"/>
      <c r="E5594" s="143"/>
      <c r="F5594" s="34"/>
      <c r="G5594" s="34"/>
      <c r="H5594" s="34"/>
      <c r="I5594" s="27"/>
      <c r="J5594" s="16" t="s">
        <v>130</v>
      </c>
      <c r="N5594" s="136" t="s">
        <v>326</v>
      </c>
      <c r="O5594" s="137">
        <v>584</v>
      </c>
    </row>
    <row r="5595" spans="1:15" ht="15" customHeight="1">
      <c r="A5595" s="15" t="str">
        <f t="shared" si="121"/>
        <v>N</v>
      </c>
      <c r="B5595" s="143"/>
      <c r="C5595" s="143"/>
      <c r="D5595" s="143"/>
      <c r="E5595" s="143"/>
      <c r="F5595" s="34"/>
      <c r="G5595" s="34"/>
      <c r="H5595" s="34"/>
      <c r="I5595" s="27"/>
      <c r="J5595" s="16" t="s">
        <v>130</v>
      </c>
      <c r="N5595" s="136" t="s">
        <v>327</v>
      </c>
      <c r="O5595" s="137">
        <v>585</v>
      </c>
    </row>
    <row r="5596" spans="1:15" ht="15" customHeight="1">
      <c r="A5596" s="15" t="str">
        <f t="shared" si="121"/>
        <v>N</v>
      </c>
      <c r="B5596" s="143"/>
      <c r="C5596" s="143"/>
      <c r="D5596" s="143"/>
      <c r="E5596" s="143"/>
      <c r="F5596" s="34"/>
      <c r="G5596" s="34"/>
      <c r="H5596" s="34"/>
      <c r="I5596" s="27"/>
      <c r="J5596" s="16" t="s">
        <v>130</v>
      </c>
      <c r="N5596" s="136" t="s">
        <v>328</v>
      </c>
      <c r="O5596" s="137">
        <v>586</v>
      </c>
    </row>
    <row r="5597" spans="1:15" ht="15" customHeight="1">
      <c r="A5597" s="15" t="str">
        <f t="shared" si="121"/>
        <v>N</v>
      </c>
      <c r="B5597" s="143"/>
      <c r="C5597" s="143"/>
      <c r="D5597" s="143"/>
      <c r="E5597" s="143"/>
      <c r="F5597" s="34"/>
      <c r="G5597" s="34"/>
      <c r="H5597" s="34"/>
      <c r="I5597" s="27"/>
      <c r="J5597" s="16" t="s">
        <v>130</v>
      </c>
      <c r="N5597" s="136" t="s">
        <v>329</v>
      </c>
      <c r="O5597" s="137">
        <v>587</v>
      </c>
    </row>
    <row r="5598" spans="1:15" ht="15" customHeight="1">
      <c r="A5598" s="15" t="str">
        <f t="shared" si="121"/>
        <v>N</v>
      </c>
      <c r="B5598" s="143"/>
      <c r="C5598" s="143"/>
      <c r="D5598" s="143"/>
      <c r="E5598" s="143"/>
      <c r="F5598" s="34"/>
      <c r="G5598" s="34"/>
      <c r="H5598" s="34"/>
      <c r="I5598" s="27"/>
      <c r="J5598" s="16" t="s">
        <v>130</v>
      </c>
      <c r="N5598" s="136" t="s">
        <v>328</v>
      </c>
      <c r="O5598" s="137">
        <v>588</v>
      </c>
    </row>
    <row r="5599" spans="1:15" ht="15" customHeight="1">
      <c r="A5599" s="15" t="str">
        <f t="shared" si="121"/>
        <v>N</v>
      </c>
      <c r="B5599" s="143"/>
      <c r="C5599" s="143"/>
      <c r="D5599" s="143"/>
      <c r="E5599" s="143"/>
      <c r="F5599" s="34"/>
      <c r="G5599" s="34"/>
      <c r="H5599" s="34"/>
      <c r="I5599" s="27"/>
      <c r="J5599" s="16" t="s">
        <v>130</v>
      </c>
      <c r="N5599" s="136" t="s">
        <v>330</v>
      </c>
      <c r="O5599" s="137">
        <v>601</v>
      </c>
    </row>
    <row r="5600" spans="1:15" ht="15" customHeight="1">
      <c r="A5600" s="15" t="str">
        <f t="shared" si="121"/>
        <v>N</v>
      </c>
      <c r="B5600" s="143"/>
      <c r="C5600" s="143"/>
      <c r="D5600" s="143"/>
      <c r="E5600" s="143"/>
      <c r="F5600" s="34"/>
      <c r="G5600" s="34"/>
      <c r="H5600" s="34"/>
      <c r="I5600" s="27"/>
      <c r="J5600" s="16" t="s">
        <v>130</v>
      </c>
      <c r="N5600" s="136" t="s">
        <v>331</v>
      </c>
      <c r="O5600" s="137">
        <v>602</v>
      </c>
    </row>
    <row r="5601" spans="1:15" ht="15" customHeight="1">
      <c r="A5601" s="15" t="str">
        <f t="shared" si="121"/>
        <v>N</v>
      </c>
      <c r="B5601" s="143"/>
      <c r="C5601" s="143"/>
      <c r="D5601" s="143"/>
      <c r="E5601" s="143"/>
      <c r="F5601" s="34"/>
      <c r="G5601" s="34"/>
      <c r="H5601" s="34"/>
      <c r="I5601" s="27"/>
      <c r="J5601" s="16" t="s">
        <v>130</v>
      </c>
      <c r="N5601" s="141" t="s">
        <v>332</v>
      </c>
      <c r="O5601" s="142">
        <v>603</v>
      </c>
    </row>
    <row r="5602" spans="1:15" ht="15" customHeight="1">
      <c r="A5602" s="15" t="str">
        <f t="shared" si="121"/>
        <v>N</v>
      </c>
      <c r="B5602" s="143"/>
      <c r="C5602" s="143"/>
      <c r="D5602" s="143"/>
      <c r="E5602" s="143"/>
      <c r="F5602" s="34"/>
      <c r="G5602" s="34"/>
      <c r="H5602" s="34"/>
      <c r="I5602" s="27"/>
      <c r="J5602" s="16" t="s">
        <v>130</v>
      </c>
      <c r="N5602" s="136" t="s">
        <v>333</v>
      </c>
      <c r="O5602" s="137">
        <v>604</v>
      </c>
    </row>
    <row r="5603" spans="1:15" ht="15" customHeight="1">
      <c r="A5603" s="15" t="str">
        <f t="shared" si="121"/>
        <v>N</v>
      </c>
      <c r="B5603" s="143"/>
      <c r="C5603" s="143"/>
      <c r="D5603" s="143"/>
      <c r="E5603" s="143"/>
      <c r="F5603" s="34"/>
      <c r="G5603" s="34"/>
      <c r="H5603" s="34"/>
      <c r="I5603" s="27"/>
      <c r="J5603" s="16" t="s">
        <v>130</v>
      </c>
      <c r="N5603" s="136" t="s">
        <v>334</v>
      </c>
      <c r="O5603" s="137">
        <v>605</v>
      </c>
    </row>
    <row r="5604" spans="1:15" ht="15" customHeight="1">
      <c r="A5604" s="15" t="str">
        <f t="shared" si="121"/>
        <v>N</v>
      </c>
      <c r="B5604" s="143"/>
      <c r="C5604" s="143"/>
      <c r="D5604" s="143"/>
      <c r="E5604" s="143"/>
      <c r="F5604" s="34"/>
      <c r="G5604" s="34"/>
      <c r="H5604" s="34"/>
      <c r="I5604" s="27"/>
      <c r="J5604" s="16" t="s">
        <v>130</v>
      </c>
      <c r="N5604" s="136" t="s">
        <v>335</v>
      </c>
      <c r="O5604" s="137">
        <v>606</v>
      </c>
    </row>
    <row r="5605" spans="1:15" ht="15" customHeight="1">
      <c r="A5605" s="15" t="str">
        <f t="shared" si="121"/>
        <v>N</v>
      </c>
      <c r="B5605" s="143"/>
      <c r="C5605" s="143"/>
      <c r="D5605" s="143"/>
      <c r="E5605" s="143"/>
      <c r="F5605" s="34"/>
      <c r="G5605" s="34"/>
      <c r="H5605" s="34"/>
      <c r="I5605" s="27"/>
      <c r="J5605" s="16" t="s">
        <v>130</v>
      </c>
      <c r="N5605" s="136" t="s">
        <v>336</v>
      </c>
      <c r="O5605" s="137">
        <v>607</v>
      </c>
    </row>
    <row r="5606" spans="1:15" ht="15" customHeight="1">
      <c r="A5606" s="15" t="str">
        <f t="shared" si="121"/>
        <v>N</v>
      </c>
      <c r="B5606" s="143"/>
      <c r="C5606" s="143"/>
      <c r="D5606" s="143"/>
      <c r="E5606" s="143"/>
      <c r="F5606" s="34"/>
      <c r="G5606" s="34"/>
      <c r="H5606" s="34"/>
      <c r="I5606" s="27"/>
      <c r="J5606" s="16" t="s">
        <v>130</v>
      </c>
      <c r="N5606" s="136" t="s">
        <v>337</v>
      </c>
      <c r="O5606" s="137">
        <v>608</v>
      </c>
    </row>
    <row r="5607" spans="1:15" ht="15" customHeight="1">
      <c r="A5607" s="15" t="str">
        <f t="shared" si="121"/>
        <v>N</v>
      </c>
      <c r="B5607" s="143"/>
      <c r="C5607" s="143"/>
      <c r="D5607" s="143"/>
      <c r="E5607" s="143"/>
      <c r="F5607" s="34"/>
      <c r="G5607" s="34"/>
      <c r="H5607" s="34"/>
      <c r="I5607" s="27"/>
      <c r="J5607" s="16" t="s">
        <v>130</v>
      </c>
      <c r="N5607" s="141" t="s">
        <v>338</v>
      </c>
      <c r="O5607" s="137">
        <v>609</v>
      </c>
    </row>
    <row r="5608" spans="1:15" ht="15" customHeight="1">
      <c r="A5608" s="15" t="str">
        <f t="shared" si="121"/>
        <v>N</v>
      </c>
      <c r="B5608" s="143"/>
      <c r="C5608" s="143"/>
      <c r="D5608" s="143"/>
      <c r="E5608" s="143"/>
      <c r="F5608" s="34"/>
      <c r="G5608" s="34"/>
      <c r="H5608" s="34"/>
      <c r="I5608" s="27"/>
      <c r="J5608" s="16" t="s">
        <v>130</v>
      </c>
      <c r="N5608" s="141" t="s">
        <v>339</v>
      </c>
      <c r="O5608" s="137">
        <v>610</v>
      </c>
    </row>
    <row r="5609" spans="1:15" ht="15" customHeight="1">
      <c r="A5609" s="15" t="str">
        <f t="shared" si="121"/>
        <v>N</v>
      </c>
      <c r="B5609" s="143"/>
      <c r="C5609" s="143"/>
      <c r="D5609" s="143"/>
      <c r="E5609" s="143"/>
      <c r="F5609" s="34"/>
      <c r="G5609" s="34"/>
      <c r="H5609" s="34"/>
      <c r="I5609" s="27"/>
      <c r="J5609" s="16" t="s">
        <v>130</v>
      </c>
      <c r="N5609" s="136" t="s">
        <v>340</v>
      </c>
      <c r="O5609" s="137">
        <v>611</v>
      </c>
    </row>
    <row r="5610" spans="1:15" ht="15" customHeight="1">
      <c r="A5610" s="15" t="str">
        <f t="shared" si="121"/>
        <v>N</v>
      </c>
      <c r="B5610" s="143"/>
      <c r="C5610" s="143"/>
      <c r="D5610" s="143"/>
      <c r="E5610" s="143"/>
      <c r="F5610" s="34"/>
      <c r="G5610" s="34"/>
      <c r="H5610" s="34"/>
      <c r="I5610" s="27"/>
      <c r="J5610" s="16" t="s">
        <v>130</v>
      </c>
      <c r="N5610" s="136" t="s">
        <v>341</v>
      </c>
      <c r="O5610" s="137">
        <v>612</v>
      </c>
    </row>
    <row r="5611" spans="1:15" ht="15" customHeight="1">
      <c r="A5611" s="15" t="str">
        <f t="shared" si="121"/>
        <v>N</v>
      </c>
      <c r="B5611" s="143"/>
      <c r="C5611" s="143"/>
      <c r="D5611" s="143"/>
      <c r="E5611" s="143"/>
      <c r="F5611" s="34"/>
      <c r="G5611" s="34"/>
      <c r="H5611" s="34"/>
      <c r="I5611" s="27"/>
      <c r="J5611" s="16" t="s">
        <v>130</v>
      </c>
      <c r="N5611" s="136" t="s">
        <v>1327</v>
      </c>
      <c r="O5611" s="137">
        <v>613</v>
      </c>
    </row>
    <row r="5612" spans="1:15" ht="15" customHeight="1">
      <c r="A5612" s="15" t="str">
        <f t="shared" si="121"/>
        <v>N</v>
      </c>
      <c r="B5612" s="143"/>
      <c r="C5612" s="143"/>
      <c r="D5612" s="143"/>
      <c r="E5612" s="143"/>
      <c r="F5612" s="34"/>
      <c r="G5612" s="34"/>
      <c r="H5612" s="34"/>
      <c r="I5612" s="27"/>
      <c r="J5612" s="16" t="s">
        <v>130</v>
      </c>
      <c r="N5612" s="136" t="s">
        <v>342</v>
      </c>
      <c r="O5612" s="137">
        <v>614</v>
      </c>
    </row>
    <row r="5613" spans="1:15" ht="15" customHeight="1">
      <c r="A5613" s="15" t="str">
        <f t="shared" si="121"/>
        <v>N</v>
      </c>
      <c r="B5613" s="143"/>
      <c r="C5613" s="143"/>
      <c r="D5613" s="143"/>
      <c r="E5613" s="143"/>
      <c r="F5613" s="34"/>
      <c r="G5613" s="34"/>
      <c r="H5613" s="34"/>
      <c r="I5613" s="27"/>
      <c r="J5613" s="16" t="s">
        <v>130</v>
      </c>
      <c r="N5613" s="136" t="s">
        <v>343</v>
      </c>
      <c r="O5613" s="137">
        <v>615</v>
      </c>
    </row>
    <row r="5614" spans="1:15" ht="15" customHeight="1">
      <c r="A5614" s="15" t="str">
        <f t="shared" si="121"/>
        <v>N</v>
      </c>
      <c r="B5614" s="143"/>
      <c r="C5614" s="143"/>
      <c r="D5614" s="143"/>
      <c r="E5614" s="143"/>
      <c r="F5614" s="34"/>
      <c r="G5614" s="34"/>
      <c r="H5614" s="34"/>
      <c r="I5614" s="27"/>
      <c r="J5614" s="16" t="s">
        <v>130</v>
      </c>
      <c r="N5614" s="136" t="s">
        <v>344</v>
      </c>
      <c r="O5614" s="137">
        <v>616</v>
      </c>
    </row>
    <row r="5615" spans="1:15" ht="15" customHeight="1">
      <c r="A5615" s="15" t="str">
        <f t="shared" si="121"/>
        <v>N</v>
      </c>
      <c r="B5615" s="143"/>
      <c r="C5615" s="143"/>
      <c r="D5615" s="143"/>
      <c r="E5615" s="143"/>
      <c r="F5615" s="34"/>
      <c r="G5615" s="34"/>
      <c r="H5615" s="34"/>
      <c r="I5615" s="27"/>
      <c r="J5615" s="16" t="s">
        <v>130</v>
      </c>
      <c r="N5615" s="136" t="s">
        <v>1328</v>
      </c>
      <c r="O5615" s="137">
        <v>617</v>
      </c>
    </row>
    <row r="5616" spans="1:15" ht="15" customHeight="1">
      <c r="A5616" s="15" t="str">
        <f t="shared" si="121"/>
        <v>N</v>
      </c>
      <c r="B5616" s="144"/>
      <c r="C5616" s="144"/>
      <c r="D5616" s="144"/>
      <c r="E5616" s="144"/>
      <c r="F5616" s="20"/>
      <c r="G5616" s="20"/>
      <c r="H5616" s="20"/>
      <c r="I5616" s="21"/>
      <c r="J5616" s="16" t="s">
        <v>130</v>
      </c>
      <c r="N5616" s="136" t="s">
        <v>151</v>
      </c>
      <c r="O5616" s="137">
        <v>328</v>
      </c>
    </row>
    <row r="5617" spans="1:15" ht="15" customHeight="1">
      <c r="A5617" s="15" t="str">
        <f t="shared" si="121"/>
        <v>N</v>
      </c>
      <c r="B5617" s="144"/>
      <c r="C5617" s="144"/>
      <c r="D5617" s="144"/>
      <c r="E5617" s="144"/>
      <c r="F5617" s="20"/>
      <c r="G5617" s="20"/>
      <c r="H5617" s="20"/>
      <c r="I5617" s="21"/>
      <c r="J5617" s="16" t="s">
        <v>130</v>
      </c>
      <c r="N5617" s="136" t="s">
        <v>152</v>
      </c>
      <c r="O5617" s="137">
        <v>329</v>
      </c>
    </row>
    <row r="5618" spans="1:15" ht="15" customHeight="1">
      <c r="A5618" s="15" t="str">
        <f t="shared" si="121"/>
        <v>N</v>
      </c>
      <c r="B5618" s="143"/>
      <c r="C5618" s="143"/>
      <c r="D5618" s="143"/>
      <c r="E5618" s="143"/>
      <c r="F5618" s="20"/>
      <c r="G5618" s="20"/>
      <c r="H5618" s="20"/>
      <c r="I5618" s="21"/>
      <c r="J5618" s="16" t="s">
        <v>130</v>
      </c>
      <c r="N5618" s="136" t="s">
        <v>153</v>
      </c>
      <c r="O5618" s="137">
        <v>330</v>
      </c>
    </row>
    <row r="5619" spans="1:15" ht="15" customHeight="1">
      <c r="A5619" s="15" t="str">
        <f t="shared" si="121"/>
        <v>N</v>
      </c>
      <c r="B5619" s="143"/>
      <c r="C5619" s="143"/>
      <c r="D5619" s="143"/>
      <c r="E5619" s="143"/>
      <c r="F5619" s="20"/>
      <c r="G5619" s="20"/>
      <c r="H5619" s="20"/>
      <c r="I5619" s="21"/>
      <c r="J5619" s="16" t="s">
        <v>130</v>
      </c>
      <c r="N5619" s="136" t="s">
        <v>154</v>
      </c>
      <c r="O5619" s="137">
        <v>331</v>
      </c>
    </row>
    <row r="5620" spans="1:15" ht="15" customHeight="1">
      <c r="A5620" s="15" t="str">
        <f t="shared" si="121"/>
        <v>N</v>
      </c>
      <c r="B5620" s="144"/>
      <c r="C5620" s="144"/>
      <c r="D5620" s="144"/>
      <c r="E5620" s="144"/>
      <c r="F5620" s="20"/>
      <c r="G5620" s="20"/>
      <c r="H5620" s="20"/>
      <c r="I5620" s="21"/>
      <c r="J5620" s="16" t="s">
        <v>130</v>
      </c>
      <c r="N5620" s="138" t="s">
        <v>583</v>
      </c>
      <c r="O5620" s="139">
        <v>332</v>
      </c>
    </row>
    <row r="5621" spans="1:15" ht="15" customHeight="1">
      <c r="A5621" s="15" t="str">
        <f t="shared" si="121"/>
        <v>N</v>
      </c>
      <c r="B5621" s="143"/>
      <c r="C5621" s="143"/>
      <c r="D5621" s="143"/>
      <c r="E5621" s="143"/>
      <c r="F5621" s="20"/>
      <c r="G5621" s="20"/>
      <c r="H5621" s="20"/>
      <c r="I5621" s="21"/>
      <c r="J5621" s="16" t="s">
        <v>130</v>
      </c>
      <c r="N5621" s="136" t="s">
        <v>155</v>
      </c>
      <c r="O5621" s="137">
        <v>333</v>
      </c>
    </row>
    <row r="5622" spans="1:15" ht="15" customHeight="1">
      <c r="A5622" s="15" t="str">
        <f t="shared" si="121"/>
        <v>N</v>
      </c>
      <c r="B5622" s="22"/>
      <c r="C5622" s="22"/>
      <c r="D5622" s="22"/>
      <c r="E5622" s="22"/>
      <c r="F5622" s="20"/>
      <c r="G5622" s="20"/>
      <c r="H5622" s="20"/>
      <c r="I5622" s="21"/>
      <c r="J5622" s="16" t="s">
        <v>130</v>
      </c>
      <c r="N5622" s="138" t="s">
        <v>584</v>
      </c>
      <c r="O5622" s="139">
        <v>334</v>
      </c>
    </row>
    <row r="5623" spans="1:15" ht="15" customHeight="1">
      <c r="A5623" s="15" t="str">
        <f t="shared" si="121"/>
        <v>N</v>
      </c>
      <c r="B5623" s="144"/>
      <c r="C5623" s="144"/>
      <c r="D5623" s="144"/>
      <c r="E5623" s="144"/>
      <c r="F5623" s="20"/>
      <c r="G5623" s="20"/>
      <c r="H5623" s="20"/>
      <c r="I5623" s="21"/>
      <c r="J5623" s="16" t="s">
        <v>130</v>
      </c>
      <c r="N5623" s="136" t="s">
        <v>156</v>
      </c>
      <c r="O5623" s="137">
        <v>335</v>
      </c>
    </row>
    <row r="5624" spans="1:15" ht="15" customHeight="1">
      <c r="A5624" s="15" t="str">
        <f t="shared" ref="A5624:A5687" si="122">IFERROR((VLOOKUP(J5624,N:O,2,0)),0)</f>
        <v>N</v>
      </c>
      <c r="B5624" s="22"/>
      <c r="C5624" s="22"/>
      <c r="D5624" s="22"/>
      <c r="E5624" s="22"/>
      <c r="F5624" s="20"/>
      <c r="G5624" s="20"/>
      <c r="H5624" s="20"/>
      <c r="I5624" s="21"/>
      <c r="J5624" s="16" t="s">
        <v>130</v>
      </c>
      <c r="N5624" s="136" t="s">
        <v>157</v>
      </c>
      <c r="O5624" s="137">
        <v>336</v>
      </c>
    </row>
    <row r="5625" spans="1:15" ht="15" customHeight="1">
      <c r="A5625" s="15" t="str">
        <f t="shared" si="122"/>
        <v>N</v>
      </c>
      <c r="B5625" s="144"/>
      <c r="C5625" s="144"/>
      <c r="D5625" s="144"/>
      <c r="E5625" s="144"/>
      <c r="F5625" s="20"/>
      <c r="G5625" s="20"/>
      <c r="H5625" s="20"/>
      <c r="I5625" s="21"/>
      <c r="J5625" s="16" t="s">
        <v>130</v>
      </c>
      <c r="N5625" s="136" t="s">
        <v>158</v>
      </c>
      <c r="O5625" s="137">
        <v>337</v>
      </c>
    </row>
    <row r="5626" spans="1:15" ht="15" customHeight="1">
      <c r="A5626" s="15" t="str">
        <f t="shared" si="122"/>
        <v>N</v>
      </c>
      <c r="B5626" s="22"/>
      <c r="C5626" s="22"/>
      <c r="D5626" s="22"/>
      <c r="E5626" s="22"/>
      <c r="F5626" s="20"/>
      <c r="G5626" s="20"/>
      <c r="H5626" s="20"/>
      <c r="I5626" s="21"/>
      <c r="J5626" s="16" t="s">
        <v>130</v>
      </c>
      <c r="N5626" s="136" t="s">
        <v>159</v>
      </c>
      <c r="O5626" s="137">
        <v>338</v>
      </c>
    </row>
    <row r="5627" spans="1:15" ht="15" customHeight="1">
      <c r="A5627" s="15" t="str">
        <f t="shared" si="122"/>
        <v>N</v>
      </c>
      <c r="B5627" s="144"/>
      <c r="C5627" s="144"/>
      <c r="D5627" s="144"/>
      <c r="E5627" s="144"/>
      <c r="F5627" s="20"/>
      <c r="G5627" s="20"/>
      <c r="H5627" s="20"/>
      <c r="I5627" s="21"/>
      <c r="J5627" s="16" t="s">
        <v>130</v>
      </c>
      <c r="N5627" s="136" t="s">
        <v>160</v>
      </c>
      <c r="O5627" s="137">
        <v>339</v>
      </c>
    </row>
    <row r="5628" spans="1:15" ht="15" customHeight="1">
      <c r="A5628" s="15" t="str">
        <f t="shared" si="122"/>
        <v>N</v>
      </c>
      <c r="B5628" s="143"/>
      <c r="C5628" s="143"/>
      <c r="D5628" s="143"/>
      <c r="E5628" s="143"/>
      <c r="F5628" s="20"/>
      <c r="G5628" s="20"/>
      <c r="H5628" s="20"/>
      <c r="I5628" s="21"/>
      <c r="J5628" s="16" t="s">
        <v>130</v>
      </c>
      <c r="N5628" s="136" t="s">
        <v>161</v>
      </c>
      <c r="O5628" s="137">
        <v>340</v>
      </c>
    </row>
    <row r="5629" spans="1:15" ht="15" customHeight="1">
      <c r="A5629" s="15" t="str">
        <f t="shared" si="122"/>
        <v>N</v>
      </c>
      <c r="B5629" s="143"/>
      <c r="C5629" s="143"/>
      <c r="D5629" s="143"/>
      <c r="E5629" s="143"/>
      <c r="F5629" s="20"/>
      <c r="G5629" s="20"/>
      <c r="H5629" s="20"/>
      <c r="I5629" s="21"/>
      <c r="J5629" s="16" t="s">
        <v>130</v>
      </c>
      <c r="N5629" s="136" t="s">
        <v>162</v>
      </c>
      <c r="O5629" s="137">
        <v>341</v>
      </c>
    </row>
    <row r="5630" spans="1:15" ht="15" customHeight="1">
      <c r="A5630" s="15" t="str">
        <f t="shared" si="122"/>
        <v>N</v>
      </c>
      <c r="B5630" s="143"/>
      <c r="C5630" s="143"/>
      <c r="D5630" s="143"/>
      <c r="E5630" s="143"/>
      <c r="F5630" s="20"/>
      <c r="G5630" s="20"/>
      <c r="H5630" s="20"/>
      <c r="I5630" s="21"/>
      <c r="J5630" s="16" t="s">
        <v>130</v>
      </c>
      <c r="N5630" s="136" t="s">
        <v>163</v>
      </c>
      <c r="O5630" s="137">
        <v>342</v>
      </c>
    </row>
    <row r="5631" spans="1:15" ht="15" customHeight="1">
      <c r="A5631" s="15" t="str">
        <f t="shared" si="122"/>
        <v>N</v>
      </c>
      <c r="B5631" s="143"/>
      <c r="C5631" s="143"/>
      <c r="D5631" s="143"/>
      <c r="E5631" s="143"/>
      <c r="F5631" s="20"/>
      <c r="G5631" s="20"/>
      <c r="H5631" s="20"/>
      <c r="I5631" s="21"/>
      <c r="J5631" s="16" t="s">
        <v>130</v>
      </c>
      <c r="N5631" s="136" t="s">
        <v>164</v>
      </c>
      <c r="O5631" s="137">
        <v>343</v>
      </c>
    </row>
    <row r="5632" spans="1:15" ht="15" customHeight="1">
      <c r="A5632" s="15" t="str">
        <f t="shared" si="122"/>
        <v>N</v>
      </c>
      <c r="B5632" s="143"/>
      <c r="C5632" s="143"/>
      <c r="D5632" s="143"/>
      <c r="E5632" s="143"/>
      <c r="F5632" s="20"/>
      <c r="G5632" s="20"/>
      <c r="H5632" s="20"/>
      <c r="I5632" s="21"/>
      <c r="J5632" s="16" t="s">
        <v>130</v>
      </c>
      <c r="N5632" s="136" t="s">
        <v>165</v>
      </c>
      <c r="O5632" s="137">
        <v>344</v>
      </c>
    </row>
    <row r="5633" spans="1:15" ht="15" customHeight="1">
      <c r="A5633" s="15" t="str">
        <f t="shared" si="122"/>
        <v>N</v>
      </c>
      <c r="B5633" s="143"/>
      <c r="C5633" s="143"/>
      <c r="D5633" s="143"/>
      <c r="E5633" s="143"/>
      <c r="F5633" s="20"/>
      <c r="G5633" s="20"/>
      <c r="H5633" s="20"/>
      <c r="I5633" s="21"/>
      <c r="J5633" s="16" t="s">
        <v>130</v>
      </c>
      <c r="N5633" s="136" t="s">
        <v>166</v>
      </c>
      <c r="O5633" s="137">
        <v>345</v>
      </c>
    </row>
    <row r="5634" spans="1:15" ht="15" customHeight="1">
      <c r="A5634" s="15" t="str">
        <f t="shared" si="122"/>
        <v>N</v>
      </c>
      <c r="B5634" s="143"/>
      <c r="C5634" s="143"/>
      <c r="D5634" s="143"/>
      <c r="E5634" s="143"/>
      <c r="F5634" s="20"/>
      <c r="G5634" s="20"/>
      <c r="H5634" s="20"/>
      <c r="I5634" s="21"/>
      <c r="J5634" s="16" t="s">
        <v>130</v>
      </c>
      <c r="N5634" s="136" t="s">
        <v>167</v>
      </c>
      <c r="O5634" s="137">
        <v>346</v>
      </c>
    </row>
    <row r="5635" spans="1:15" ht="15" customHeight="1">
      <c r="A5635" s="15" t="str">
        <f t="shared" si="122"/>
        <v>N</v>
      </c>
      <c r="B5635" s="143"/>
      <c r="C5635" s="143"/>
      <c r="D5635" s="143"/>
      <c r="E5635" s="143"/>
      <c r="F5635" s="23"/>
      <c r="G5635" s="23"/>
      <c r="H5635" s="23"/>
      <c r="I5635" s="21"/>
      <c r="J5635" s="16" t="s">
        <v>130</v>
      </c>
      <c r="N5635" s="136" t="s">
        <v>168</v>
      </c>
      <c r="O5635" s="137">
        <v>347</v>
      </c>
    </row>
    <row r="5636" spans="1:15" ht="15" customHeight="1">
      <c r="A5636" s="15" t="str">
        <f t="shared" si="122"/>
        <v>N</v>
      </c>
      <c r="B5636" s="22"/>
      <c r="C5636" s="22"/>
      <c r="D5636" s="22"/>
      <c r="E5636" s="22"/>
      <c r="F5636" s="23"/>
      <c r="G5636" s="23"/>
      <c r="H5636" s="23"/>
      <c r="I5636" s="21"/>
      <c r="J5636" s="16" t="s">
        <v>130</v>
      </c>
      <c r="N5636" s="136" t="s">
        <v>169</v>
      </c>
      <c r="O5636" s="137">
        <v>348</v>
      </c>
    </row>
    <row r="5637" spans="1:15" ht="15" customHeight="1">
      <c r="A5637" s="15" t="str">
        <f t="shared" si="122"/>
        <v>N</v>
      </c>
      <c r="B5637" s="144"/>
      <c r="C5637" s="144"/>
      <c r="D5637" s="144"/>
      <c r="E5637" s="144"/>
      <c r="F5637" s="24"/>
      <c r="G5637" s="24"/>
      <c r="H5637" s="24"/>
      <c r="I5637" s="21"/>
      <c r="J5637" s="16" t="s">
        <v>130</v>
      </c>
      <c r="N5637" s="136" t="s">
        <v>170</v>
      </c>
      <c r="O5637" s="137">
        <v>349</v>
      </c>
    </row>
    <row r="5638" spans="1:15" ht="15" customHeight="1">
      <c r="A5638" s="15" t="str">
        <f t="shared" si="122"/>
        <v>N</v>
      </c>
      <c r="B5638" s="143"/>
      <c r="C5638" s="143"/>
      <c r="D5638" s="143"/>
      <c r="E5638" s="143"/>
      <c r="F5638" s="23"/>
      <c r="G5638" s="23"/>
      <c r="H5638" s="23"/>
      <c r="I5638" s="21"/>
      <c r="J5638" s="16" t="s">
        <v>130</v>
      </c>
      <c r="N5638" s="136" t="s">
        <v>171</v>
      </c>
      <c r="O5638" s="137">
        <v>350</v>
      </c>
    </row>
    <row r="5639" spans="1:15" ht="15" customHeight="1">
      <c r="A5639" s="15" t="str">
        <f t="shared" si="122"/>
        <v>N</v>
      </c>
      <c r="B5639" s="143"/>
      <c r="C5639" s="143"/>
      <c r="D5639" s="143"/>
      <c r="E5639" s="143"/>
      <c r="F5639" s="23"/>
      <c r="G5639" s="23"/>
      <c r="H5639" s="23"/>
      <c r="I5639" s="21"/>
      <c r="J5639" s="16" t="s">
        <v>130</v>
      </c>
      <c r="N5639" s="136" t="s">
        <v>172</v>
      </c>
      <c r="O5639" s="137">
        <v>351</v>
      </c>
    </row>
    <row r="5640" spans="1:15" ht="15" customHeight="1">
      <c r="A5640" s="15" t="str">
        <f t="shared" si="122"/>
        <v>N</v>
      </c>
      <c r="B5640" s="22"/>
      <c r="C5640" s="22"/>
      <c r="D5640" s="22"/>
      <c r="E5640" s="22"/>
      <c r="F5640" s="24"/>
      <c r="G5640" s="24"/>
      <c r="H5640" s="24"/>
      <c r="I5640" s="21"/>
      <c r="J5640" s="16" t="s">
        <v>130</v>
      </c>
      <c r="N5640" s="136" t="s">
        <v>173</v>
      </c>
      <c r="O5640" s="137">
        <v>352</v>
      </c>
    </row>
    <row r="5641" spans="1:15" ht="15" customHeight="1">
      <c r="A5641" s="15" t="str">
        <f t="shared" si="122"/>
        <v>N</v>
      </c>
      <c r="B5641" s="144"/>
      <c r="C5641" s="144"/>
      <c r="D5641" s="144"/>
      <c r="E5641" s="144"/>
      <c r="F5641" s="24"/>
      <c r="G5641" s="24"/>
      <c r="H5641" s="24"/>
      <c r="I5641" s="21"/>
      <c r="J5641" s="16" t="s">
        <v>130</v>
      </c>
      <c r="N5641" s="136" t="s">
        <v>174</v>
      </c>
      <c r="O5641" s="137">
        <v>353</v>
      </c>
    </row>
    <row r="5642" spans="1:15" ht="15" customHeight="1">
      <c r="A5642" s="15" t="str">
        <f t="shared" si="122"/>
        <v>N</v>
      </c>
      <c r="B5642" s="143"/>
      <c r="C5642" s="143"/>
      <c r="D5642" s="143"/>
      <c r="E5642" s="143"/>
      <c r="F5642" s="25"/>
      <c r="G5642" s="25"/>
      <c r="H5642" s="25"/>
      <c r="I5642" s="21"/>
      <c r="J5642" s="16" t="s">
        <v>130</v>
      </c>
      <c r="N5642" s="136" t="s">
        <v>175</v>
      </c>
      <c r="O5642" s="137">
        <v>354</v>
      </c>
    </row>
    <row r="5643" spans="1:15" ht="15" customHeight="1">
      <c r="A5643" s="15" t="str">
        <f t="shared" si="122"/>
        <v>N</v>
      </c>
      <c r="B5643" s="22"/>
      <c r="C5643" s="22"/>
      <c r="D5643" s="22"/>
      <c r="E5643" s="22"/>
      <c r="F5643" s="24"/>
      <c r="G5643" s="24"/>
      <c r="H5643" s="24"/>
      <c r="I5643" s="21"/>
      <c r="J5643" s="16" t="s">
        <v>130</v>
      </c>
      <c r="N5643" s="136" t="s">
        <v>176</v>
      </c>
      <c r="O5643" s="137">
        <v>355</v>
      </c>
    </row>
    <row r="5644" spans="1:15" ht="15" customHeight="1">
      <c r="A5644" s="15" t="str">
        <f t="shared" si="122"/>
        <v>N</v>
      </c>
      <c r="B5644" s="144"/>
      <c r="C5644" s="144"/>
      <c r="D5644" s="144"/>
      <c r="E5644" s="144"/>
      <c r="F5644" s="23"/>
      <c r="G5644" s="23"/>
      <c r="H5644" s="23"/>
      <c r="I5644" s="21"/>
      <c r="J5644" s="16" t="s">
        <v>130</v>
      </c>
      <c r="N5644" s="136" t="s">
        <v>177</v>
      </c>
      <c r="O5644" s="137">
        <v>356</v>
      </c>
    </row>
    <row r="5645" spans="1:15" ht="15" customHeight="1">
      <c r="A5645" s="15" t="str">
        <f t="shared" si="122"/>
        <v>N</v>
      </c>
      <c r="B5645" s="22"/>
      <c r="C5645" s="22"/>
      <c r="D5645" s="22"/>
      <c r="E5645" s="22"/>
      <c r="F5645" s="23"/>
      <c r="G5645" s="23"/>
      <c r="H5645" s="23"/>
      <c r="I5645" s="21"/>
      <c r="J5645" s="16" t="s">
        <v>130</v>
      </c>
      <c r="N5645" s="136" t="s">
        <v>178</v>
      </c>
      <c r="O5645" s="137">
        <v>357</v>
      </c>
    </row>
    <row r="5646" spans="1:15" ht="15" customHeight="1">
      <c r="A5646" s="15" t="str">
        <f t="shared" si="122"/>
        <v>N</v>
      </c>
      <c r="B5646" s="144"/>
      <c r="C5646" s="144"/>
      <c r="D5646" s="144"/>
      <c r="E5646" s="144"/>
      <c r="F5646" s="23"/>
      <c r="G5646" s="23"/>
      <c r="H5646" s="23"/>
      <c r="I5646" s="21"/>
      <c r="J5646" s="16" t="s">
        <v>130</v>
      </c>
      <c r="N5646" s="136" t="s">
        <v>179</v>
      </c>
      <c r="O5646" s="137">
        <v>358</v>
      </c>
    </row>
    <row r="5647" spans="1:15" ht="15" customHeight="1">
      <c r="A5647" s="15" t="str">
        <f t="shared" si="122"/>
        <v>N</v>
      </c>
      <c r="B5647" s="143"/>
      <c r="C5647" s="143"/>
      <c r="D5647" s="143"/>
      <c r="E5647" s="143"/>
      <c r="F5647" s="23"/>
      <c r="G5647" s="23"/>
      <c r="H5647" s="23"/>
      <c r="I5647" s="21"/>
      <c r="J5647" s="16" t="s">
        <v>130</v>
      </c>
      <c r="N5647" s="136" t="s">
        <v>180</v>
      </c>
      <c r="O5647" s="137">
        <v>359</v>
      </c>
    </row>
    <row r="5648" spans="1:15" ht="15" customHeight="1">
      <c r="A5648" s="15" t="str">
        <f t="shared" si="122"/>
        <v>N</v>
      </c>
      <c r="B5648" s="22"/>
      <c r="C5648" s="22"/>
      <c r="D5648" s="22"/>
      <c r="E5648" s="22"/>
      <c r="F5648" s="23"/>
      <c r="G5648" s="23"/>
      <c r="H5648" s="23"/>
      <c r="I5648" s="21"/>
      <c r="J5648" s="16" t="s">
        <v>130</v>
      </c>
      <c r="N5648" s="136" t="s">
        <v>181</v>
      </c>
      <c r="O5648" s="137">
        <v>360</v>
      </c>
    </row>
    <row r="5649" spans="1:15" ht="15" customHeight="1">
      <c r="A5649" s="15" t="str">
        <f t="shared" si="122"/>
        <v>N</v>
      </c>
      <c r="B5649" s="144"/>
      <c r="C5649" s="144"/>
      <c r="D5649" s="144"/>
      <c r="E5649" s="144"/>
      <c r="F5649" s="23"/>
      <c r="G5649" s="23"/>
      <c r="H5649" s="23"/>
      <c r="I5649" s="21"/>
      <c r="J5649" s="16" t="s">
        <v>130</v>
      </c>
      <c r="N5649" s="136" t="s">
        <v>182</v>
      </c>
      <c r="O5649" s="137">
        <v>362</v>
      </c>
    </row>
    <row r="5650" spans="1:15" ht="15" customHeight="1">
      <c r="A5650" s="15" t="str">
        <f t="shared" si="122"/>
        <v>N</v>
      </c>
      <c r="B5650" s="143"/>
      <c r="C5650" s="143"/>
      <c r="D5650" s="143"/>
      <c r="E5650" s="143"/>
      <c r="F5650" s="23"/>
      <c r="G5650" s="23"/>
      <c r="H5650" s="23"/>
      <c r="I5650" s="21"/>
      <c r="J5650" s="16" t="s">
        <v>130</v>
      </c>
      <c r="N5650" s="136" t="s">
        <v>183</v>
      </c>
      <c r="O5650" s="137">
        <v>363</v>
      </c>
    </row>
    <row r="5651" spans="1:15" ht="15" customHeight="1">
      <c r="A5651" s="15" t="str">
        <f t="shared" si="122"/>
        <v>N</v>
      </c>
      <c r="B5651" s="143"/>
      <c r="C5651" s="143"/>
      <c r="D5651" s="143"/>
      <c r="E5651" s="143"/>
      <c r="F5651" s="23"/>
      <c r="G5651" s="23"/>
      <c r="H5651" s="23"/>
      <c r="I5651" s="21"/>
      <c r="J5651" s="16" t="s">
        <v>130</v>
      </c>
      <c r="N5651" s="136" t="s">
        <v>184</v>
      </c>
      <c r="O5651" s="137">
        <v>364</v>
      </c>
    </row>
    <row r="5652" spans="1:15" ht="15" customHeight="1">
      <c r="A5652" s="15" t="str">
        <f t="shared" si="122"/>
        <v>N</v>
      </c>
      <c r="B5652" s="22"/>
      <c r="C5652" s="22"/>
      <c r="D5652" s="22"/>
      <c r="E5652" s="22"/>
      <c r="F5652" s="23"/>
      <c r="G5652" s="23"/>
      <c r="H5652" s="23"/>
      <c r="I5652" s="21"/>
      <c r="J5652" s="16" t="s">
        <v>130</v>
      </c>
      <c r="N5652" s="136" t="s">
        <v>185</v>
      </c>
      <c r="O5652" s="137">
        <v>365</v>
      </c>
    </row>
    <row r="5653" spans="1:15" ht="15" customHeight="1">
      <c r="A5653" s="15" t="str">
        <f t="shared" si="122"/>
        <v>N</v>
      </c>
      <c r="B5653" s="144"/>
      <c r="C5653" s="144"/>
      <c r="D5653" s="144"/>
      <c r="E5653" s="144"/>
      <c r="F5653" s="23"/>
      <c r="G5653" s="23"/>
      <c r="H5653" s="23"/>
      <c r="I5653" s="21"/>
      <c r="J5653" s="16" t="s">
        <v>130</v>
      </c>
      <c r="N5653" s="136" t="s">
        <v>186</v>
      </c>
      <c r="O5653" s="137">
        <v>366</v>
      </c>
    </row>
    <row r="5654" spans="1:15" ht="15" customHeight="1">
      <c r="A5654" s="15" t="str">
        <f t="shared" si="122"/>
        <v>N</v>
      </c>
      <c r="B5654" s="22"/>
      <c r="C5654" s="22"/>
      <c r="D5654" s="22"/>
      <c r="E5654" s="22"/>
      <c r="F5654" s="23"/>
      <c r="G5654" s="23"/>
      <c r="H5654" s="23"/>
      <c r="I5654" s="21"/>
      <c r="J5654" s="16" t="s">
        <v>130</v>
      </c>
      <c r="N5654" s="136" t="s">
        <v>187</v>
      </c>
      <c r="O5654" s="137">
        <v>367</v>
      </c>
    </row>
    <row r="5655" spans="1:15" ht="15" customHeight="1">
      <c r="A5655" s="15" t="str">
        <f t="shared" si="122"/>
        <v>N</v>
      </c>
      <c r="B5655" s="144"/>
      <c r="C5655" s="144"/>
      <c r="D5655" s="144"/>
      <c r="E5655" s="144"/>
      <c r="F5655" s="23"/>
      <c r="G5655" s="23"/>
      <c r="H5655" s="23"/>
      <c r="I5655" s="21"/>
      <c r="J5655" s="16" t="s">
        <v>130</v>
      </c>
      <c r="N5655" s="136" t="s">
        <v>188</v>
      </c>
      <c r="O5655" s="137">
        <v>368</v>
      </c>
    </row>
    <row r="5656" spans="1:15" ht="15" customHeight="1">
      <c r="A5656" s="15" t="str">
        <f t="shared" si="122"/>
        <v>N</v>
      </c>
      <c r="B5656" s="143"/>
      <c r="C5656" s="143"/>
      <c r="D5656" s="143"/>
      <c r="E5656" s="143"/>
      <c r="F5656" s="23"/>
      <c r="G5656" s="23"/>
      <c r="H5656" s="23"/>
      <c r="I5656" s="21"/>
      <c r="J5656" s="16" t="s">
        <v>130</v>
      </c>
      <c r="N5656" s="136" t="s">
        <v>189</v>
      </c>
      <c r="O5656" s="137">
        <v>369</v>
      </c>
    </row>
    <row r="5657" spans="1:15" ht="15" customHeight="1">
      <c r="A5657" s="15" t="str">
        <f t="shared" si="122"/>
        <v>N</v>
      </c>
      <c r="B5657" s="22"/>
      <c r="C5657" s="22"/>
      <c r="D5657" s="22"/>
      <c r="E5657" s="22"/>
      <c r="F5657" s="23"/>
      <c r="G5657" s="23"/>
      <c r="H5657" s="23"/>
      <c r="I5657" s="21"/>
      <c r="J5657" s="16" t="s">
        <v>130</v>
      </c>
      <c r="N5657" s="136" t="s">
        <v>190</v>
      </c>
      <c r="O5657" s="137">
        <v>370</v>
      </c>
    </row>
    <row r="5658" spans="1:15" ht="15" customHeight="1">
      <c r="A5658" s="15" t="str">
        <f t="shared" si="122"/>
        <v>N</v>
      </c>
      <c r="B5658" s="144"/>
      <c r="C5658" s="144"/>
      <c r="D5658" s="144"/>
      <c r="E5658" s="144"/>
      <c r="F5658" s="26"/>
      <c r="G5658" s="26"/>
      <c r="H5658" s="26"/>
      <c r="I5658" s="27"/>
      <c r="J5658" s="16" t="s">
        <v>130</v>
      </c>
      <c r="N5658" s="136" t="s">
        <v>191</v>
      </c>
      <c r="O5658" s="137">
        <v>371</v>
      </c>
    </row>
    <row r="5659" spans="1:15" ht="15" customHeight="1">
      <c r="A5659" s="15" t="str">
        <f t="shared" si="122"/>
        <v>N</v>
      </c>
      <c r="B5659" s="22"/>
      <c r="C5659" s="22"/>
      <c r="D5659" s="22"/>
      <c r="E5659" s="22"/>
      <c r="F5659" s="26"/>
      <c r="G5659" s="26"/>
      <c r="H5659" s="26"/>
      <c r="I5659" s="27"/>
      <c r="J5659" s="16" t="s">
        <v>130</v>
      </c>
      <c r="N5659" s="136" t="s">
        <v>192</v>
      </c>
      <c r="O5659" s="137">
        <v>372</v>
      </c>
    </row>
    <row r="5660" spans="1:15" ht="15" customHeight="1">
      <c r="A5660" s="15" t="str">
        <f t="shared" si="122"/>
        <v>N</v>
      </c>
      <c r="B5660" s="22"/>
      <c r="C5660" s="22"/>
      <c r="D5660" s="22"/>
      <c r="E5660" s="22"/>
      <c r="F5660" s="26"/>
      <c r="G5660" s="26"/>
      <c r="H5660" s="26"/>
      <c r="I5660" s="27"/>
      <c r="J5660" s="16" t="s">
        <v>130</v>
      </c>
      <c r="N5660" s="136" t="s">
        <v>193</v>
      </c>
      <c r="O5660" s="137">
        <v>373</v>
      </c>
    </row>
    <row r="5661" spans="1:15" ht="15" customHeight="1">
      <c r="A5661" s="15" t="str">
        <f t="shared" si="122"/>
        <v>N</v>
      </c>
      <c r="B5661" s="144"/>
      <c r="C5661" s="144"/>
      <c r="D5661" s="144"/>
      <c r="E5661" s="144"/>
      <c r="F5661" s="26"/>
      <c r="G5661" s="26"/>
      <c r="H5661" s="26"/>
      <c r="I5661" s="27"/>
      <c r="J5661" s="16" t="s">
        <v>130</v>
      </c>
      <c r="N5661" s="136" t="s">
        <v>194</v>
      </c>
      <c r="O5661" s="137">
        <v>374</v>
      </c>
    </row>
    <row r="5662" spans="1:15" ht="15" customHeight="1">
      <c r="A5662" s="15" t="str">
        <f t="shared" si="122"/>
        <v>N</v>
      </c>
      <c r="B5662" s="22"/>
      <c r="C5662" s="22"/>
      <c r="D5662" s="22"/>
      <c r="E5662" s="22"/>
      <c r="F5662" s="26"/>
      <c r="G5662" s="26"/>
      <c r="H5662" s="26"/>
      <c r="I5662" s="27"/>
      <c r="J5662" s="16" t="s">
        <v>130</v>
      </c>
      <c r="N5662" s="136" t="s">
        <v>195</v>
      </c>
      <c r="O5662" s="137">
        <v>375</v>
      </c>
    </row>
    <row r="5663" spans="1:15" ht="15" customHeight="1">
      <c r="A5663" s="15" t="str">
        <f t="shared" si="122"/>
        <v>N</v>
      </c>
      <c r="B5663" s="144"/>
      <c r="C5663" s="144"/>
      <c r="D5663" s="144"/>
      <c r="E5663" s="144"/>
      <c r="F5663" s="28"/>
      <c r="G5663" s="28"/>
      <c r="H5663" s="28"/>
      <c r="I5663" s="27"/>
      <c r="J5663" s="16" t="s">
        <v>130</v>
      </c>
      <c r="N5663" s="136" t="s">
        <v>196</v>
      </c>
      <c r="O5663" s="137">
        <v>376</v>
      </c>
    </row>
    <row r="5664" spans="1:15" ht="15" customHeight="1">
      <c r="A5664" s="15" t="str">
        <f t="shared" si="122"/>
        <v>N</v>
      </c>
      <c r="B5664" s="143"/>
      <c r="C5664" s="143"/>
      <c r="D5664" s="143"/>
      <c r="E5664" s="143"/>
      <c r="F5664" s="26"/>
      <c r="G5664" s="26"/>
      <c r="H5664" s="26"/>
      <c r="I5664" s="27"/>
      <c r="J5664" s="16" t="s">
        <v>130</v>
      </c>
      <c r="N5664" s="136" t="s">
        <v>197</v>
      </c>
      <c r="O5664" s="137">
        <v>377</v>
      </c>
    </row>
    <row r="5665" spans="1:15" ht="15" customHeight="1">
      <c r="A5665" s="15" t="str">
        <f t="shared" si="122"/>
        <v>N</v>
      </c>
      <c r="B5665" s="144"/>
      <c r="C5665" s="144"/>
      <c r="D5665" s="144"/>
      <c r="E5665" s="144"/>
      <c r="F5665" s="26"/>
      <c r="G5665" s="26"/>
      <c r="H5665" s="26"/>
      <c r="I5665" s="27"/>
      <c r="J5665" s="16" t="s">
        <v>130</v>
      </c>
      <c r="N5665" s="136" t="s">
        <v>198</v>
      </c>
      <c r="O5665" s="137">
        <v>378</v>
      </c>
    </row>
    <row r="5666" spans="1:15" ht="15" customHeight="1">
      <c r="A5666" s="15" t="str">
        <f t="shared" si="122"/>
        <v>N</v>
      </c>
      <c r="B5666" s="144"/>
      <c r="C5666" s="144"/>
      <c r="D5666" s="144"/>
      <c r="E5666" s="144"/>
      <c r="F5666" s="26"/>
      <c r="G5666" s="26"/>
      <c r="H5666" s="26"/>
      <c r="I5666" s="27"/>
      <c r="J5666" s="16" t="s">
        <v>130</v>
      </c>
      <c r="N5666" s="136" t="s">
        <v>199</v>
      </c>
      <c r="O5666" s="137">
        <v>379</v>
      </c>
    </row>
    <row r="5667" spans="1:15" ht="15" customHeight="1">
      <c r="A5667" s="15" t="str">
        <f t="shared" si="122"/>
        <v>N</v>
      </c>
      <c r="B5667" s="22"/>
      <c r="C5667" s="22"/>
      <c r="D5667" s="22"/>
      <c r="E5667" s="22"/>
      <c r="F5667" s="26"/>
      <c r="G5667" s="26"/>
      <c r="H5667" s="26"/>
      <c r="I5667" s="27"/>
      <c r="J5667" s="16" t="s">
        <v>130</v>
      </c>
      <c r="N5667" s="136" t="s">
        <v>200</v>
      </c>
      <c r="O5667" s="137">
        <v>380</v>
      </c>
    </row>
    <row r="5668" spans="1:15" ht="15" customHeight="1">
      <c r="A5668" s="15" t="str">
        <f t="shared" si="122"/>
        <v>N</v>
      </c>
      <c r="B5668" s="22"/>
      <c r="C5668" s="22"/>
      <c r="D5668" s="22"/>
      <c r="E5668" s="22"/>
      <c r="F5668" s="26"/>
      <c r="G5668" s="26"/>
      <c r="H5668" s="26"/>
      <c r="I5668" s="27"/>
      <c r="J5668" s="16" t="s">
        <v>130</v>
      </c>
      <c r="N5668" s="136" t="s">
        <v>201</v>
      </c>
      <c r="O5668" s="137">
        <v>381</v>
      </c>
    </row>
    <row r="5669" spans="1:15" ht="15" customHeight="1">
      <c r="A5669" s="15" t="str">
        <f t="shared" si="122"/>
        <v>N</v>
      </c>
      <c r="B5669" s="144"/>
      <c r="C5669" s="144"/>
      <c r="D5669" s="144"/>
      <c r="E5669" s="144"/>
      <c r="F5669" s="26"/>
      <c r="G5669" s="26"/>
      <c r="H5669" s="26"/>
      <c r="I5669" s="27"/>
      <c r="J5669" s="16" t="s">
        <v>130</v>
      </c>
      <c r="N5669" s="136" t="s">
        <v>202</v>
      </c>
      <c r="O5669" s="137">
        <v>382</v>
      </c>
    </row>
    <row r="5670" spans="1:15" ht="15" customHeight="1">
      <c r="A5670" s="15" t="str">
        <f t="shared" si="122"/>
        <v>N</v>
      </c>
      <c r="B5670" s="143"/>
      <c r="C5670" s="143"/>
      <c r="D5670" s="143"/>
      <c r="E5670" s="143"/>
      <c r="F5670" s="26"/>
      <c r="G5670" s="26"/>
      <c r="H5670" s="26"/>
      <c r="I5670" s="27"/>
      <c r="J5670" s="16" t="s">
        <v>130</v>
      </c>
      <c r="N5670" s="136" t="s">
        <v>203</v>
      </c>
      <c r="O5670" s="137">
        <v>383</v>
      </c>
    </row>
    <row r="5671" spans="1:15" ht="15" customHeight="1">
      <c r="A5671" s="15" t="str">
        <f t="shared" si="122"/>
        <v>N</v>
      </c>
      <c r="B5671" s="143"/>
      <c r="C5671" s="143"/>
      <c r="D5671" s="143"/>
      <c r="E5671" s="143"/>
      <c r="F5671" s="26"/>
      <c r="G5671" s="26"/>
      <c r="H5671" s="26"/>
      <c r="I5671" s="27"/>
      <c r="J5671" s="16" t="s">
        <v>130</v>
      </c>
      <c r="N5671" s="136" t="s">
        <v>204</v>
      </c>
      <c r="O5671" s="137">
        <v>384</v>
      </c>
    </row>
    <row r="5672" spans="1:15" ht="15" customHeight="1">
      <c r="A5672" s="15" t="str">
        <f t="shared" si="122"/>
        <v>N</v>
      </c>
      <c r="B5672" s="22"/>
      <c r="C5672" s="22"/>
      <c r="D5672" s="22"/>
      <c r="E5672" s="22"/>
      <c r="F5672" s="28"/>
      <c r="G5672" s="28"/>
      <c r="H5672" s="28"/>
      <c r="I5672" s="27"/>
      <c r="J5672" s="16" t="s">
        <v>130</v>
      </c>
      <c r="N5672" s="136" t="s">
        <v>205</v>
      </c>
      <c r="O5672" s="137">
        <v>385</v>
      </c>
    </row>
    <row r="5673" spans="1:15" ht="15" customHeight="1">
      <c r="A5673" s="15" t="str">
        <f t="shared" si="122"/>
        <v>N</v>
      </c>
      <c r="B5673" s="144"/>
      <c r="C5673" s="144"/>
      <c r="D5673" s="144"/>
      <c r="E5673" s="144"/>
      <c r="F5673" s="29"/>
      <c r="G5673" s="29"/>
      <c r="H5673" s="29"/>
      <c r="I5673" s="30"/>
      <c r="J5673" s="16" t="s">
        <v>130</v>
      </c>
      <c r="N5673" s="136" t="s">
        <v>206</v>
      </c>
      <c r="O5673" s="137">
        <v>386</v>
      </c>
    </row>
    <row r="5674" spans="1:15" ht="15" customHeight="1">
      <c r="A5674" s="15" t="str">
        <f t="shared" si="122"/>
        <v>N</v>
      </c>
      <c r="B5674" s="143"/>
      <c r="C5674" s="143"/>
      <c r="D5674" s="143"/>
      <c r="E5674" s="143"/>
      <c r="F5674" s="31"/>
      <c r="G5674" s="31"/>
      <c r="H5674" s="31"/>
      <c r="I5674" s="27"/>
      <c r="J5674" s="16" t="s">
        <v>130</v>
      </c>
      <c r="N5674" s="136" t="s">
        <v>207</v>
      </c>
      <c r="O5674" s="137">
        <v>387</v>
      </c>
    </row>
    <row r="5675" spans="1:15" ht="15" customHeight="1">
      <c r="A5675" s="15" t="str">
        <f t="shared" si="122"/>
        <v>N</v>
      </c>
      <c r="B5675" s="144"/>
      <c r="C5675" s="144"/>
      <c r="D5675" s="144"/>
      <c r="E5675" s="144"/>
      <c r="F5675" s="32"/>
      <c r="G5675" s="32"/>
      <c r="H5675" s="32"/>
      <c r="I5675" s="27"/>
      <c r="J5675" s="16" t="s">
        <v>130</v>
      </c>
      <c r="N5675" s="136" t="s">
        <v>208</v>
      </c>
      <c r="O5675" s="137">
        <v>388</v>
      </c>
    </row>
    <row r="5676" spans="1:15" ht="15" customHeight="1">
      <c r="A5676" s="15" t="str">
        <f t="shared" si="122"/>
        <v>N</v>
      </c>
      <c r="B5676" s="143"/>
      <c r="C5676" s="143"/>
      <c r="D5676" s="143"/>
      <c r="E5676" s="143"/>
      <c r="F5676" s="32"/>
      <c r="G5676" s="32"/>
      <c r="H5676" s="32"/>
      <c r="I5676" s="27"/>
      <c r="J5676" s="16" t="s">
        <v>130</v>
      </c>
      <c r="N5676" s="136" t="s">
        <v>209</v>
      </c>
      <c r="O5676" s="137">
        <v>389</v>
      </c>
    </row>
    <row r="5677" spans="1:15" ht="15" customHeight="1">
      <c r="A5677" s="15" t="str">
        <f t="shared" si="122"/>
        <v>N</v>
      </c>
      <c r="B5677" s="22"/>
      <c r="C5677" s="22"/>
      <c r="D5677" s="22"/>
      <c r="E5677" s="22"/>
      <c r="F5677" s="31"/>
      <c r="G5677" s="31"/>
      <c r="H5677" s="31"/>
      <c r="I5677" s="27"/>
      <c r="J5677" s="16" t="s">
        <v>130</v>
      </c>
      <c r="N5677" s="136" t="s">
        <v>210</v>
      </c>
      <c r="O5677" s="137">
        <v>390</v>
      </c>
    </row>
    <row r="5678" spans="1:15" ht="15" customHeight="1">
      <c r="A5678" s="15" t="str">
        <f t="shared" si="122"/>
        <v>N</v>
      </c>
      <c r="B5678" s="144"/>
      <c r="C5678" s="144"/>
      <c r="D5678" s="144"/>
      <c r="E5678" s="144"/>
      <c r="F5678" s="32"/>
      <c r="G5678" s="32"/>
      <c r="H5678" s="32"/>
      <c r="I5678" s="27"/>
      <c r="J5678" s="16" t="s">
        <v>130</v>
      </c>
      <c r="N5678" s="136" t="s">
        <v>211</v>
      </c>
      <c r="O5678" s="137">
        <v>391</v>
      </c>
    </row>
    <row r="5679" spans="1:15" ht="15" customHeight="1">
      <c r="A5679" s="15" t="str">
        <f t="shared" si="122"/>
        <v>N</v>
      </c>
      <c r="B5679" s="143"/>
      <c r="C5679" s="143"/>
      <c r="D5679" s="143"/>
      <c r="E5679" s="143"/>
      <c r="F5679" s="32"/>
      <c r="G5679" s="32"/>
      <c r="H5679" s="32"/>
      <c r="I5679" s="27"/>
      <c r="J5679" s="16" t="s">
        <v>130</v>
      </c>
      <c r="N5679" s="136" t="s">
        <v>212</v>
      </c>
      <c r="O5679" s="137">
        <v>392</v>
      </c>
    </row>
    <row r="5680" spans="1:15" ht="15" customHeight="1">
      <c r="A5680" s="15" t="str">
        <f t="shared" si="122"/>
        <v>N</v>
      </c>
      <c r="B5680" s="22"/>
      <c r="C5680" s="22"/>
      <c r="D5680" s="22"/>
      <c r="E5680" s="22"/>
      <c r="F5680" s="32"/>
      <c r="G5680" s="32"/>
      <c r="H5680" s="32"/>
      <c r="I5680" s="27"/>
      <c r="J5680" s="16" t="s">
        <v>130</v>
      </c>
      <c r="N5680" s="136" t="s">
        <v>213</v>
      </c>
      <c r="O5680" s="137">
        <v>393</v>
      </c>
    </row>
    <row r="5681" spans="1:15" ht="15" customHeight="1">
      <c r="A5681" s="15" t="str">
        <f t="shared" si="122"/>
        <v>N</v>
      </c>
      <c r="B5681" s="144"/>
      <c r="C5681" s="144"/>
      <c r="D5681" s="144"/>
      <c r="E5681" s="144"/>
      <c r="F5681" s="32"/>
      <c r="G5681" s="32"/>
      <c r="H5681" s="32"/>
      <c r="I5681" s="27"/>
      <c r="J5681" s="16" t="s">
        <v>130</v>
      </c>
      <c r="N5681" s="136" t="s">
        <v>214</v>
      </c>
      <c r="O5681" s="137">
        <v>394</v>
      </c>
    </row>
    <row r="5682" spans="1:15" ht="15" customHeight="1">
      <c r="A5682" s="15" t="str">
        <f t="shared" si="122"/>
        <v>N</v>
      </c>
      <c r="B5682" s="143"/>
      <c r="C5682" s="143"/>
      <c r="D5682" s="143"/>
      <c r="E5682" s="143"/>
      <c r="F5682" s="32"/>
      <c r="G5682" s="32"/>
      <c r="H5682" s="32"/>
      <c r="I5682" s="27"/>
      <c r="J5682" s="16" t="s">
        <v>130</v>
      </c>
      <c r="N5682" s="136" t="s">
        <v>215</v>
      </c>
      <c r="O5682" s="137">
        <v>395</v>
      </c>
    </row>
    <row r="5683" spans="1:15" ht="15" customHeight="1">
      <c r="A5683" s="15" t="str">
        <f t="shared" si="122"/>
        <v>N</v>
      </c>
      <c r="B5683" s="143"/>
      <c r="C5683" s="143"/>
      <c r="D5683" s="143"/>
      <c r="E5683" s="143"/>
      <c r="F5683" s="31"/>
      <c r="G5683" s="31"/>
      <c r="H5683" s="31"/>
      <c r="I5683" s="27"/>
      <c r="J5683" s="16" t="s">
        <v>130</v>
      </c>
      <c r="N5683" s="136" t="s">
        <v>216</v>
      </c>
      <c r="O5683" s="137">
        <v>396</v>
      </c>
    </row>
    <row r="5684" spans="1:15" ht="15" customHeight="1">
      <c r="A5684" s="15" t="str">
        <f t="shared" si="122"/>
        <v>N</v>
      </c>
      <c r="B5684" s="143"/>
      <c r="C5684" s="143"/>
      <c r="D5684" s="143"/>
      <c r="E5684" s="143"/>
      <c r="F5684" s="145"/>
      <c r="G5684" s="145"/>
      <c r="H5684" s="145"/>
      <c r="I5684" s="27"/>
      <c r="J5684" s="16" t="s">
        <v>130</v>
      </c>
      <c r="N5684" s="136" t="s">
        <v>217</v>
      </c>
      <c r="O5684" s="137">
        <v>397</v>
      </c>
    </row>
    <row r="5685" spans="1:15" ht="15" customHeight="1">
      <c r="A5685" s="15" t="str">
        <f t="shared" si="122"/>
        <v>N</v>
      </c>
      <c r="B5685" s="143"/>
      <c r="C5685" s="143"/>
      <c r="D5685" s="143"/>
      <c r="E5685" s="143"/>
      <c r="F5685" s="33"/>
      <c r="G5685" s="33"/>
      <c r="H5685" s="33"/>
      <c r="I5685" s="27"/>
      <c r="J5685" s="16" t="s">
        <v>130</v>
      </c>
      <c r="N5685" s="136" t="s">
        <v>218</v>
      </c>
      <c r="O5685" s="137">
        <v>398</v>
      </c>
    </row>
    <row r="5686" spans="1:15" ht="15" customHeight="1">
      <c r="A5686" s="15" t="str">
        <f t="shared" si="122"/>
        <v>N</v>
      </c>
      <c r="B5686" s="143"/>
      <c r="C5686" s="143"/>
      <c r="D5686" s="143"/>
      <c r="E5686" s="143"/>
      <c r="F5686" s="32"/>
      <c r="G5686" s="32"/>
      <c r="H5686" s="32"/>
      <c r="I5686" s="27"/>
      <c r="J5686" s="16" t="s">
        <v>130</v>
      </c>
      <c r="N5686" s="136" t="s">
        <v>219</v>
      </c>
      <c r="O5686" s="137">
        <v>399</v>
      </c>
    </row>
    <row r="5687" spans="1:15" ht="15" customHeight="1">
      <c r="A5687" s="15" t="str">
        <f t="shared" si="122"/>
        <v>N</v>
      </c>
      <c r="B5687" s="22"/>
      <c r="C5687" s="22"/>
      <c r="D5687" s="22"/>
      <c r="E5687" s="22"/>
      <c r="F5687" s="32"/>
      <c r="G5687" s="32"/>
      <c r="H5687" s="32"/>
      <c r="I5687" s="27"/>
      <c r="J5687" s="16" t="s">
        <v>130</v>
      </c>
      <c r="N5687" s="136" t="s">
        <v>220</v>
      </c>
      <c r="O5687" s="137">
        <v>400</v>
      </c>
    </row>
    <row r="5688" spans="1:15" ht="15" customHeight="1">
      <c r="A5688" s="15" t="str">
        <f t="shared" ref="A5688:A5751" si="123">IFERROR((VLOOKUP(J5688,N:O,2,0)),0)</f>
        <v>N</v>
      </c>
      <c r="B5688" s="144"/>
      <c r="C5688" s="144"/>
      <c r="D5688" s="144"/>
      <c r="E5688" s="144"/>
      <c r="F5688" s="32"/>
      <c r="G5688" s="32"/>
      <c r="H5688" s="32"/>
      <c r="I5688" s="27"/>
      <c r="J5688" s="16" t="s">
        <v>130</v>
      </c>
      <c r="N5688" s="136" t="s">
        <v>221</v>
      </c>
      <c r="O5688" s="137">
        <v>401</v>
      </c>
    </row>
    <row r="5689" spans="1:15" ht="15" customHeight="1">
      <c r="A5689" s="15" t="str">
        <f t="shared" si="123"/>
        <v>N</v>
      </c>
      <c r="B5689" s="22"/>
      <c r="C5689" s="22"/>
      <c r="D5689" s="22"/>
      <c r="E5689" s="22"/>
      <c r="F5689" s="32"/>
      <c r="G5689" s="32"/>
      <c r="H5689" s="32"/>
      <c r="I5689" s="27"/>
      <c r="J5689" s="16" t="s">
        <v>130</v>
      </c>
      <c r="N5689" s="136" t="s">
        <v>222</v>
      </c>
      <c r="O5689" s="137">
        <v>402</v>
      </c>
    </row>
    <row r="5690" spans="1:15" ht="15" customHeight="1">
      <c r="A5690" s="15" t="str">
        <f t="shared" si="123"/>
        <v>N</v>
      </c>
      <c r="B5690" s="144"/>
      <c r="C5690" s="144"/>
      <c r="D5690" s="144"/>
      <c r="E5690" s="144"/>
      <c r="F5690" s="32"/>
      <c r="G5690" s="32"/>
      <c r="H5690" s="32"/>
      <c r="I5690" s="27"/>
      <c r="J5690" s="16" t="s">
        <v>130</v>
      </c>
      <c r="N5690" s="136" t="s">
        <v>223</v>
      </c>
      <c r="O5690" s="137">
        <v>403</v>
      </c>
    </row>
    <row r="5691" spans="1:15" ht="15" customHeight="1">
      <c r="A5691" s="15" t="str">
        <f t="shared" si="123"/>
        <v>N</v>
      </c>
      <c r="B5691" s="143"/>
      <c r="C5691" s="143"/>
      <c r="D5691" s="143"/>
      <c r="E5691" s="143"/>
      <c r="F5691" s="32"/>
      <c r="G5691" s="32"/>
      <c r="H5691" s="32"/>
      <c r="I5691" s="27"/>
      <c r="J5691" s="16" t="s">
        <v>130</v>
      </c>
      <c r="N5691" s="136" t="s">
        <v>224</v>
      </c>
      <c r="O5691" s="137">
        <v>404</v>
      </c>
    </row>
    <row r="5692" spans="1:15" ht="15" customHeight="1">
      <c r="A5692" s="15" t="str">
        <f t="shared" si="123"/>
        <v>N</v>
      </c>
      <c r="B5692" s="143"/>
      <c r="C5692" s="143"/>
      <c r="D5692" s="143"/>
      <c r="E5692" s="143"/>
      <c r="F5692" s="32"/>
      <c r="G5692" s="32"/>
      <c r="H5692" s="32"/>
      <c r="I5692" s="27"/>
      <c r="J5692" s="16" t="s">
        <v>130</v>
      </c>
      <c r="N5692" s="136" t="s">
        <v>221</v>
      </c>
      <c r="O5692" s="137">
        <v>405</v>
      </c>
    </row>
    <row r="5693" spans="1:15" ht="15" customHeight="1">
      <c r="A5693" s="15" t="str">
        <f t="shared" si="123"/>
        <v>N</v>
      </c>
      <c r="B5693" s="143"/>
      <c r="C5693" s="143"/>
      <c r="D5693" s="143"/>
      <c r="E5693" s="143"/>
      <c r="F5693" s="32"/>
      <c r="G5693" s="32"/>
      <c r="H5693" s="32"/>
      <c r="I5693" s="27"/>
      <c r="J5693" s="16" t="s">
        <v>130</v>
      </c>
      <c r="N5693" s="136" t="s">
        <v>222</v>
      </c>
      <c r="O5693" s="137">
        <v>406</v>
      </c>
    </row>
    <row r="5694" spans="1:15" ht="15" customHeight="1">
      <c r="A5694" s="15" t="str">
        <f t="shared" si="123"/>
        <v>N</v>
      </c>
      <c r="B5694" s="143"/>
      <c r="C5694" s="143"/>
      <c r="D5694" s="143"/>
      <c r="E5694" s="143"/>
      <c r="F5694" s="32"/>
      <c r="G5694" s="32"/>
      <c r="H5694" s="32"/>
      <c r="I5694" s="27"/>
      <c r="J5694" s="16" t="s">
        <v>130</v>
      </c>
      <c r="N5694" s="136" t="s">
        <v>225</v>
      </c>
      <c r="O5694" s="137">
        <v>407</v>
      </c>
    </row>
    <row r="5695" spans="1:15" ht="15" customHeight="1">
      <c r="A5695" s="15" t="str">
        <f t="shared" si="123"/>
        <v>N</v>
      </c>
      <c r="B5695" s="22"/>
      <c r="C5695" s="22"/>
      <c r="D5695" s="22"/>
      <c r="E5695" s="22"/>
      <c r="F5695" s="32"/>
      <c r="G5695" s="32"/>
      <c r="H5695" s="32"/>
      <c r="I5695" s="27"/>
      <c r="J5695" s="16" t="s">
        <v>130</v>
      </c>
      <c r="N5695" s="136" t="s">
        <v>226</v>
      </c>
      <c r="O5695" s="137">
        <v>408</v>
      </c>
    </row>
    <row r="5696" spans="1:15" ht="15" customHeight="1">
      <c r="A5696" s="15" t="str">
        <f t="shared" si="123"/>
        <v>N</v>
      </c>
      <c r="B5696" s="144"/>
      <c r="C5696" s="144"/>
      <c r="D5696" s="144"/>
      <c r="E5696" s="144"/>
      <c r="F5696" s="32"/>
      <c r="G5696" s="32"/>
      <c r="H5696" s="32"/>
      <c r="I5696" s="27"/>
      <c r="J5696" s="16" t="s">
        <v>130</v>
      </c>
      <c r="N5696" s="136" t="s">
        <v>227</v>
      </c>
      <c r="O5696" s="137">
        <v>409</v>
      </c>
    </row>
    <row r="5697" spans="1:15" ht="15" customHeight="1">
      <c r="A5697" s="15" t="str">
        <f t="shared" si="123"/>
        <v>N</v>
      </c>
      <c r="B5697" s="22"/>
      <c r="C5697" s="22"/>
      <c r="D5697" s="22"/>
      <c r="E5697" s="22"/>
      <c r="F5697" s="32"/>
      <c r="G5697" s="32"/>
      <c r="H5697" s="32"/>
      <c r="I5697" s="27"/>
      <c r="J5697" s="16" t="s">
        <v>130</v>
      </c>
      <c r="N5697" s="136" t="s">
        <v>228</v>
      </c>
      <c r="O5697" s="137">
        <v>410</v>
      </c>
    </row>
    <row r="5698" spans="1:15" ht="15" customHeight="1">
      <c r="A5698" s="15" t="str">
        <f t="shared" si="123"/>
        <v>N</v>
      </c>
      <c r="B5698" s="22"/>
      <c r="C5698" s="22"/>
      <c r="D5698" s="22"/>
      <c r="E5698" s="22"/>
      <c r="F5698" s="32"/>
      <c r="G5698" s="32"/>
      <c r="H5698" s="32"/>
      <c r="I5698" s="27"/>
      <c r="J5698" s="16" t="s">
        <v>130</v>
      </c>
      <c r="N5698" s="136" t="s">
        <v>229</v>
      </c>
      <c r="O5698" s="137">
        <v>411</v>
      </c>
    </row>
    <row r="5699" spans="1:15" ht="15" customHeight="1">
      <c r="A5699" s="15" t="str">
        <f t="shared" si="123"/>
        <v>N</v>
      </c>
      <c r="B5699" s="144"/>
      <c r="C5699" s="144"/>
      <c r="D5699" s="144"/>
      <c r="E5699" s="144"/>
      <c r="F5699" s="32"/>
      <c r="G5699" s="32"/>
      <c r="H5699" s="32"/>
      <c r="I5699" s="27"/>
      <c r="J5699" s="16" t="s">
        <v>130</v>
      </c>
      <c r="N5699" s="136" t="s">
        <v>230</v>
      </c>
      <c r="O5699" s="137">
        <v>412</v>
      </c>
    </row>
    <row r="5700" spans="1:15" ht="15" customHeight="1">
      <c r="A5700" s="15" t="str">
        <f t="shared" si="123"/>
        <v>N</v>
      </c>
      <c r="B5700" s="144"/>
      <c r="C5700" s="144"/>
      <c r="D5700" s="144"/>
      <c r="E5700" s="144"/>
      <c r="F5700" s="32"/>
      <c r="G5700" s="32"/>
      <c r="H5700" s="32"/>
      <c r="I5700" s="27"/>
      <c r="J5700" s="16" t="s">
        <v>130</v>
      </c>
      <c r="N5700" s="136" t="s">
        <v>231</v>
      </c>
      <c r="O5700" s="137">
        <v>413</v>
      </c>
    </row>
    <row r="5701" spans="1:15" ht="15" customHeight="1">
      <c r="A5701" s="15" t="str">
        <f t="shared" si="123"/>
        <v>N</v>
      </c>
      <c r="B5701" s="22"/>
      <c r="C5701" s="22"/>
      <c r="D5701" s="22"/>
      <c r="E5701" s="22"/>
      <c r="F5701" s="32"/>
      <c r="G5701" s="32"/>
      <c r="H5701" s="32"/>
      <c r="I5701" s="27"/>
      <c r="J5701" s="16" t="s">
        <v>130</v>
      </c>
      <c r="N5701" s="136" t="s">
        <v>232</v>
      </c>
      <c r="O5701" s="137">
        <v>414</v>
      </c>
    </row>
    <row r="5702" spans="1:15" ht="15" customHeight="1">
      <c r="A5702" s="15" t="str">
        <f t="shared" si="123"/>
        <v>N</v>
      </c>
      <c r="B5702" s="144"/>
      <c r="C5702" s="144"/>
      <c r="D5702" s="144"/>
      <c r="E5702" s="144"/>
      <c r="F5702" s="32"/>
      <c r="G5702" s="32"/>
      <c r="H5702" s="32"/>
      <c r="I5702" s="27"/>
      <c r="J5702" s="16" t="s">
        <v>130</v>
      </c>
      <c r="N5702" s="136" t="s">
        <v>231</v>
      </c>
      <c r="O5702" s="137">
        <v>415</v>
      </c>
    </row>
    <row r="5703" spans="1:15" ht="15" customHeight="1">
      <c r="A5703" s="15" t="str">
        <f t="shared" si="123"/>
        <v>N</v>
      </c>
      <c r="B5703" s="22"/>
      <c r="C5703" s="22"/>
      <c r="D5703" s="22"/>
      <c r="E5703" s="22"/>
      <c r="F5703" s="32"/>
      <c r="G5703" s="32"/>
      <c r="H5703" s="32"/>
      <c r="I5703" s="27"/>
      <c r="J5703" s="16" t="s">
        <v>130</v>
      </c>
      <c r="N5703" s="136" t="s">
        <v>233</v>
      </c>
      <c r="O5703" s="137">
        <v>416</v>
      </c>
    </row>
    <row r="5704" spans="1:15" ht="15" customHeight="1">
      <c r="A5704" s="15" t="str">
        <f t="shared" si="123"/>
        <v>N</v>
      </c>
      <c r="B5704" s="144"/>
      <c r="C5704" s="144"/>
      <c r="D5704" s="144"/>
      <c r="E5704" s="144"/>
      <c r="F5704" s="32"/>
      <c r="G5704" s="32"/>
      <c r="H5704" s="32"/>
      <c r="I5704" s="27"/>
      <c r="J5704" s="16" t="s">
        <v>130</v>
      </c>
      <c r="N5704" s="136" t="s">
        <v>231</v>
      </c>
      <c r="O5704" s="137">
        <v>417</v>
      </c>
    </row>
    <row r="5705" spans="1:15" ht="15" customHeight="1">
      <c r="A5705" s="15" t="str">
        <f t="shared" si="123"/>
        <v>N</v>
      </c>
      <c r="B5705" s="143"/>
      <c r="C5705" s="143"/>
      <c r="D5705" s="143"/>
      <c r="E5705" s="143"/>
      <c r="F5705" s="32"/>
      <c r="G5705" s="32"/>
      <c r="H5705" s="32"/>
      <c r="I5705" s="27"/>
      <c r="J5705" s="16" t="s">
        <v>130</v>
      </c>
      <c r="N5705" s="136" t="s">
        <v>234</v>
      </c>
      <c r="O5705" s="137">
        <v>418</v>
      </c>
    </row>
    <row r="5706" spans="1:15" ht="15" customHeight="1">
      <c r="A5706" s="15" t="str">
        <f t="shared" si="123"/>
        <v>N</v>
      </c>
      <c r="B5706" s="22"/>
      <c r="C5706" s="22"/>
      <c r="D5706" s="22"/>
      <c r="E5706" s="22"/>
      <c r="F5706" s="32"/>
      <c r="G5706" s="32"/>
      <c r="H5706" s="32"/>
      <c r="I5706" s="27"/>
      <c r="J5706" s="16" t="s">
        <v>130</v>
      </c>
      <c r="N5706" s="136" t="s">
        <v>235</v>
      </c>
      <c r="O5706" s="137">
        <v>419</v>
      </c>
    </row>
    <row r="5707" spans="1:15" ht="15" customHeight="1">
      <c r="A5707" s="15" t="str">
        <f t="shared" si="123"/>
        <v>N</v>
      </c>
      <c r="B5707" s="144"/>
      <c r="C5707" s="144"/>
      <c r="D5707" s="144"/>
      <c r="E5707" s="144"/>
      <c r="F5707" s="32"/>
      <c r="G5707" s="32"/>
      <c r="H5707" s="32"/>
      <c r="I5707" s="27"/>
      <c r="J5707" s="16" t="s">
        <v>130</v>
      </c>
      <c r="N5707" s="136" t="s">
        <v>236</v>
      </c>
      <c r="O5707" s="137">
        <v>420</v>
      </c>
    </row>
    <row r="5708" spans="1:15" ht="15" customHeight="1">
      <c r="A5708" s="15" t="str">
        <f t="shared" si="123"/>
        <v>N</v>
      </c>
      <c r="B5708" s="22"/>
      <c r="C5708" s="22"/>
      <c r="D5708" s="22"/>
      <c r="E5708" s="22"/>
      <c r="F5708" s="32"/>
      <c r="G5708" s="32"/>
      <c r="H5708" s="32"/>
      <c r="I5708" s="27"/>
      <c r="J5708" s="16" t="s">
        <v>130</v>
      </c>
      <c r="N5708" s="136" t="s">
        <v>237</v>
      </c>
      <c r="O5708" s="137">
        <v>421</v>
      </c>
    </row>
    <row r="5709" spans="1:15" ht="15" customHeight="1">
      <c r="A5709" s="15" t="str">
        <f t="shared" si="123"/>
        <v>N</v>
      </c>
      <c r="B5709" s="144"/>
      <c r="C5709" s="144"/>
      <c r="D5709" s="144"/>
      <c r="E5709" s="144"/>
      <c r="F5709" s="33"/>
      <c r="G5709" s="33"/>
      <c r="H5709" s="33"/>
      <c r="I5709" s="27"/>
      <c r="J5709" s="16" t="s">
        <v>130</v>
      </c>
      <c r="N5709" s="138" t="s">
        <v>585</v>
      </c>
      <c r="O5709" s="137">
        <v>422</v>
      </c>
    </row>
    <row r="5710" spans="1:15" ht="15" customHeight="1">
      <c r="A5710" s="15" t="str">
        <f t="shared" si="123"/>
        <v>N</v>
      </c>
      <c r="B5710" s="143"/>
      <c r="C5710" s="143"/>
      <c r="D5710" s="143"/>
      <c r="E5710" s="143"/>
      <c r="F5710" s="34"/>
      <c r="G5710" s="34"/>
      <c r="H5710" s="34"/>
      <c r="I5710" s="27"/>
      <c r="J5710" s="16" t="s">
        <v>130</v>
      </c>
      <c r="N5710" s="136" t="s">
        <v>238</v>
      </c>
      <c r="O5710" s="137">
        <v>423</v>
      </c>
    </row>
    <row r="5711" spans="1:15" ht="15" customHeight="1">
      <c r="A5711" s="15" t="str">
        <f t="shared" si="123"/>
        <v>N</v>
      </c>
      <c r="B5711" s="143"/>
      <c r="C5711" s="143"/>
      <c r="D5711" s="143"/>
      <c r="E5711" s="143"/>
      <c r="F5711" s="34"/>
      <c r="G5711" s="34"/>
      <c r="H5711" s="34"/>
      <c r="I5711" s="27"/>
      <c r="J5711" s="16" t="s">
        <v>130</v>
      </c>
      <c r="N5711" s="136" t="s">
        <v>239</v>
      </c>
      <c r="O5711" s="137">
        <v>424</v>
      </c>
    </row>
    <row r="5712" spans="1:15" ht="15" customHeight="1">
      <c r="A5712" s="15" t="str">
        <f t="shared" si="123"/>
        <v>N</v>
      </c>
      <c r="B5712" s="143"/>
      <c r="C5712" s="143"/>
      <c r="D5712" s="143"/>
      <c r="E5712" s="143"/>
      <c r="F5712" s="34"/>
      <c r="G5712" s="34"/>
      <c r="H5712" s="34"/>
      <c r="I5712" s="27"/>
      <c r="J5712" s="16" t="s">
        <v>130</v>
      </c>
      <c r="N5712" s="138" t="s">
        <v>586</v>
      </c>
      <c r="O5712" s="139">
        <v>425</v>
      </c>
    </row>
    <row r="5713" spans="1:15" ht="15" customHeight="1">
      <c r="A5713" s="15" t="str">
        <f t="shared" si="123"/>
        <v>N</v>
      </c>
      <c r="B5713" s="143"/>
      <c r="C5713" s="143"/>
      <c r="D5713" s="143"/>
      <c r="E5713" s="143"/>
      <c r="F5713" s="34"/>
      <c r="G5713" s="34"/>
      <c r="H5713" s="34"/>
      <c r="I5713" s="27"/>
      <c r="J5713" s="16" t="s">
        <v>130</v>
      </c>
      <c r="N5713" s="136" t="s">
        <v>240</v>
      </c>
      <c r="O5713" s="137">
        <v>426</v>
      </c>
    </row>
    <row r="5714" spans="1:15" ht="15" customHeight="1">
      <c r="A5714" s="15" t="str">
        <f t="shared" si="123"/>
        <v>N</v>
      </c>
      <c r="B5714" s="143"/>
      <c r="C5714" s="143"/>
      <c r="D5714" s="143"/>
      <c r="E5714" s="143"/>
      <c r="F5714" s="34"/>
      <c r="G5714" s="34"/>
      <c r="H5714" s="34"/>
      <c r="I5714" s="27"/>
      <c r="J5714" s="16" t="s">
        <v>130</v>
      </c>
      <c r="N5714" s="136" t="s">
        <v>241</v>
      </c>
      <c r="O5714" s="137">
        <v>427</v>
      </c>
    </row>
    <row r="5715" spans="1:15" ht="15" customHeight="1">
      <c r="A5715" s="15" t="str">
        <f t="shared" si="123"/>
        <v>N</v>
      </c>
      <c r="B5715" s="143"/>
      <c r="C5715" s="143"/>
      <c r="D5715" s="143"/>
      <c r="E5715" s="143"/>
      <c r="F5715" s="34"/>
      <c r="G5715" s="34"/>
      <c r="H5715" s="34"/>
      <c r="I5715" s="27"/>
      <c r="J5715" s="16" t="s">
        <v>130</v>
      </c>
      <c r="N5715" s="138" t="s">
        <v>587</v>
      </c>
      <c r="O5715" s="137">
        <v>428</v>
      </c>
    </row>
    <row r="5716" spans="1:15" ht="15" customHeight="1">
      <c r="A5716" s="15" t="str">
        <f t="shared" si="123"/>
        <v>N</v>
      </c>
      <c r="B5716" s="143"/>
      <c r="C5716" s="143"/>
      <c r="D5716" s="143"/>
      <c r="E5716" s="143"/>
      <c r="F5716" s="34"/>
      <c r="G5716" s="34"/>
      <c r="H5716" s="34"/>
      <c r="I5716" s="27"/>
      <c r="J5716" s="16" t="s">
        <v>130</v>
      </c>
      <c r="N5716" s="136" t="s">
        <v>242</v>
      </c>
      <c r="O5716" s="137">
        <v>429</v>
      </c>
    </row>
    <row r="5717" spans="1:15" ht="15" customHeight="1">
      <c r="A5717" s="15" t="str">
        <f t="shared" si="123"/>
        <v>N</v>
      </c>
      <c r="B5717" s="143"/>
      <c r="C5717" s="143"/>
      <c r="D5717" s="143"/>
      <c r="E5717" s="143"/>
      <c r="F5717" s="34"/>
      <c r="G5717" s="34"/>
      <c r="H5717" s="34"/>
      <c r="I5717" s="27"/>
      <c r="J5717" s="16" t="s">
        <v>130</v>
      </c>
      <c r="N5717" s="136" t="s">
        <v>243</v>
      </c>
      <c r="O5717" s="137">
        <v>430</v>
      </c>
    </row>
    <row r="5718" spans="1:15" ht="15" customHeight="1">
      <c r="A5718" s="15" t="str">
        <f t="shared" si="123"/>
        <v>N</v>
      </c>
      <c r="B5718" s="143"/>
      <c r="C5718" s="143"/>
      <c r="D5718" s="143"/>
      <c r="E5718" s="143"/>
      <c r="F5718" s="34"/>
      <c r="G5718" s="34"/>
      <c r="H5718" s="34"/>
      <c r="I5718" s="27"/>
      <c r="J5718" s="16" t="s">
        <v>130</v>
      </c>
      <c r="N5718" s="138" t="s">
        <v>588</v>
      </c>
      <c r="O5718" s="137">
        <v>431</v>
      </c>
    </row>
    <row r="5719" spans="1:15" ht="15" customHeight="1">
      <c r="A5719" s="15" t="str">
        <f t="shared" si="123"/>
        <v>N</v>
      </c>
      <c r="B5719" s="143"/>
      <c r="C5719" s="143"/>
      <c r="D5719" s="143"/>
      <c r="E5719" s="143"/>
      <c r="F5719" s="34"/>
      <c r="G5719" s="34"/>
      <c r="H5719" s="34"/>
      <c r="I5719" s="27"/>
      <c r="J5719" s="16" t="s">
        <v>130</v>
      </c>
      <c r="N5719" s="136" t="s">
        <v>244</v>
      </c>
      <c r="O5719" s="137">
        <v>432</v>
      </c>
    </row>
    <row r="5720" spans="1:15" ht="15" customHeight="1">
      <c r="A5720" s="15" t="str">
        <f t="shared" si="123"/>
        <v>N</v>
      </c>
      <c r="B5720" s="143"/>
      <c r="C5720" s="143"/>
      <c r="D5720" s="143"/>
      <c r="E5720" s="143"/>
      <c r="F5720" s="34"/>
      <c r="G5720" s="34"/>
      <c r="H5720" s="34"/>
      <c r="I5720" s="27"/>
      <c r="J5720" s="16" t="s">
        <v>130</v>
      </c>
      <c r="N5720" s="136" t="s">
        <v>245</v>
      </c>
      <c r="O5720" s="137">
        <v>433</v>
      </c>
    </row>
    <row r="5721" spans="1:15" ht="15" customHeight="1">
      <c r="A5721" s="15" t="str">
        <f t="shared" si="123"/>
        <v>N</v>
      </c>
      <c r="B5721" s="143"/>
      <c r="C5721" s="143"/>
      <c r="D5721" s="143"/>
      <c r="E5721" s="143"/>
      <c r="F5721" s="34"/>
      <c r="G5721" s="34"/>
      <c r="H5721" s="34"/>
      <c r="I5721" s="27"/>
      <c r="J5721" s="16" t="s">
        <v>130</v>
      </c>
      <c r="N5721" s="136" t="s">
        <v>246</v>
      </c>
      <c r="O5721" s="137">
        <v>434</v>
      </c>
    </row>
    <row r="5722" spans="1:15" ht="15" customHeight="1">
      <c r="A5722" s="15" t="str">
        <f t="shared" si="123"/>
        <v>N</v>
      </c>
      <c r="B5722" s="143"/>
      <c r="C5722" s="143"/>
      <c r="D5722" s="143"/>
      <c r="E5722" s="143"/>
      <c r="F5722" s="34"/>
      <c r="G5722" s="34"/>
      <c r="H5722" s="34"/>
      <c r="I5722" s="27"/>
      <c r="J5722" s="16" t="s">
        <v>130</v>
      </c>
      <c r="N5722" s="136" t="s">
        <v>247</v>
      </c>
      <c r="O5722" s="137">
        <v>435</v>
      </c>
    </row>
    <row r="5723" spans="1:15" ht="15" customHeight="1">
      <c r="A5723" s="15" t="str">
        <f t="shared" si="123"/>
        <v>N</v>
      </c>
      <c r="B5723" s="143"/>
      <c r="C5723" s="143"/>
      <c r="D5723" s="143"/>
      <c r="E5723" s="143"/>
      <c r="F5723" s="34"/>
      <c r="G5723" s="34"/>
      <c r="H5723" s="34"/>
      <c r="I5723" s="27"/>
      <c r="J5723" s="16" t="s">
        <v>130</v>
      </c>
      <c r="N5723" s="136" t="s">
        <v>248</v>
      </c>
      <c r="O5723" s="137">
        <v>436</v>
      </c>
    </row>
    <row r="5724" spans="1:15" ht="15" customHeight="1">
      <c r="A5724" s="15" t="str">
        <f t="shared" si="123"/>
        <v>N</v>
      </c>
      <c r="B5724" s="143"/>
      <c r="C5724" s="143"/>
      <c r="D5724" s="143"/>
      <c r="E5724" s="143"/>
      <c r="F5724" s="34"/>
      <c r="G5724" s="34"/>
      <c r="H5724" s="34"/>
      <c r="I5724" s="27"/>
      <c r="J5724" s="16" t="s">
        <v>130</v>
      </c>
      <c r="N5724" s="136" t="s">
        <v>249</v>
      </c>
      <c r="O5724" s="137">
        <v>437</v>
      </c>
    </row>
    <row r="5725" spans="1:15" ht="15" customHeight="1">
      <c r="A5725" s="15" t="str">
        <f t="shared" si="123"/>
        <v>N</v>
      </c>
      <c r="B5725" s="143"/>
      <c r="C5725" s="143"/>
      <c r="D5725" s="143"/>
      <c r="E5725" s="143"/>
      <c r="F5725" s="34"/>
      <c r="G5725" s="34"/>
      <c r="H5725" s="34"/>
      <c r="I5725" s="27"/>
      <c r="J5725" s="16" t="s">
        <v>130</v>
      </c>
      <c r="N5725" s="136" t="s">
        <v>250</v>
      </c>
      <c r="O5725" s="137">
        <v>438</v>
      </c>
    </row>
    <row r="5726" spans="1:15" ht="15" customHeight="1">
      <c r="A5726" s="15" t="str">
        <f t="shared" si="123"/>
        <v>N</v>
      </c>
      <c r="B5726" s="143"/>
      <c r="C5726" s="143"/>
      <c r="D5726" s="143"/>
      <c r="E5726" s="143"/>
      <c r="F5726" s="34"/>
      <c r="G5726" s="34"/>
      <c r="H5726" s="34"/>
      <c r="I5726" s="27"/>
      <c r="J5726" s="16" t="s">
        <v>130</v>
      </c>
      <c r="N5726" s="136" t="s">
        <v>251</v>
      </c>
      <c r="O5726" s="137">
        <v>439</v>
      </c>
    </row>
    <row r="5727" spans="1:15" ht="15" customHeight="1">
      <c r="A5727" s="15" t="str">
        <f t="shared" si="123"/>
        <v>N</v>
      </c>
      <c r="B5727" s="143"/>
      <c r="C5727" s="143"/>
      <c r="D5727" s="143"/>
      <c r="E5727" s="143"/>
      <c r="F5727" s="34"/>
      <c r="G5727" s="34"/>
      <c r="H5727" s="34"/>
      <c r="I5727" s="27"/>
      <c r="J5727" s="16" t="s">
        <v>130</v>
      </c>
      <c r="N5727" s="136" t="s">
        <v>252</v>
      </c>
      <c r="O5727" s="137">
        <v>440</v>
      </c>
    </row>
    <row r="5728" spans="1:15" ht="15" customHeight="1">
      <c r="A5728" s="15" t="str">
        <f t="shared" si="123"/>
        <v>N</v>
      </c>
      <c r="B5728" s="143"/>
      <c r="C5728" s="143"/>
      <c r="D5728" s="143"/>
      <c r="E5728" s="143"/>
      <c r="F5728" s="34"/>
      <c r="G5728" s="34"/>
      <c r="H5728" s="34"/>
      <c r="I5728" s="27"/>
      <c r="J5728" s="16" t="s">
        <v>130</v>
      </c>
      <c r="N5728" s="136" t="s">
        <v>253</v>
      </c>
      <c r="O5728" s="137">
        <v>441</v>
      </c>
    </row>
    <row r="5729" spans="1:15" ht="15" customHeight="1">
      <c r="A5729" s="15" t="str">
        <f t="shared" si="123"/>
        <v>N</v>
      </c>
      <c r="B5729" s="143"/>
      <c r="C5729" s="143"/>
      <c r="D5729" s="143"/>
      <c r="E5729" s="143"/>
      <c r="F5729" s="34"/>
      <c r="G5729" s="34"/>
      <c r="H5729" s="34"/>
      <c r="I5729" s="27"/>
      <c r="J5729" s="16" t="s">
        <v>130</v>
      </c>
      <c r="N5729" s="136" t="s">
        <v>254</v>
      </c>
      <c r="O5729" s="137">
        <v>442</v>
      </c>
    </row>
    <row r="5730" spans="1:15" ht="15" customHeight="1">
      <c r="A5730" s="15" t="str">
        <f t="shared" si="123"/>
        <v>N</v>
      </c>
      <c r="B5730" s="143"/>
      <c r="C5730" s="143"/>
      <c r="D5730" s="143"/>
      <c r="E5730" s="143"/>
      <c r="F5730" s="34"/>
      <c r="G5730" s="34"/>
      <c r="H5730" s="34"/>
      <c r="I5730" s="27"/>
      <c r="J5730" s="16" t="s">
        <v>130</v>
      </c>
      <c r="N5730" s="136" t="s">
        <v>255</v>
      </c>
      <c r="O5730" s="137">
        <v>443</v>
      </c>
    </row>
    <row r="5731" spans="1:15" ht="15" customHeight="1">
      <c r="A5731" s="15" t="str">
        <f t="shared" si="123"/>
        <v>N</v>
      </c>
      <c r="B5731" s="143"/>
      <c r="C5731" s="143"/>
      <c r="D5731" s="143"/>
      <c r="E5731" s="143"/>
      <c r="F5731" s="34"/>
      <c r="G5731" s="34"/>
      <c r="H5731" s="34"/>
      <c r="I5731" s="27"/>
      <c r="J5731" s="16" t="s">
        <v>130</v>
      </c>
      <c r="N5731" s="136" t="s">
        <v>211</v>
      </c>
      <c r="O5731" s="137">
        <v>444</v>
      </c>
    </row>
    <row r="5732" spans="1:15" ht="15" customHeight="1">
      <c r="A5732" s="15" t="str">
        <f t="shared" si="123"/>
        <v>N</v>
      </c>
      <c r="B5732" s="143"/>
      <c r="C5732" s="143"/>
      <c r="D5732" s="143"/>
      <c r="E5732" s="143"/>
      <c r="F5732" s="34"/>
      <c r="G5732" s="34"/>
      <c r="H5732" s="34"/>
      <c r="I5732" s="27"/>
      <c r="J5732" s="16" t="s">
        <v>130</v>
      </c>
      <c r="N5732" s="136" t="s">
        <v>256</v>
      </c>
      <c r="O5732" s="137">
        <v>445</v>
      </c>
    </row>
    <row r="5733" spans="1:15" ht="15" customHeight="1">
      <c r="A5733" s="15" t="str">
        <f t="shared" si="123"/>
        <v>N</v>
      </c>
      <c r="B5733" s="143"/>
      <c r="C5733" s="143"/>
      <c r="D5733" s="143"/>
      <c r="E5733" s="143"/>
      <c r="F5733" s="34"/>
      <c r="G5733" s="34"/>
      <c r="H5733" s="34"/>
      <c r="I5733" s="27"/>
      <c r="J5733" s="16" t="s">
        <v>130</v>
      </c>
      <c r="N5733" s="136" t="s">
        <v>257</v>
      </c>
      <c r="O5733" s="137">
        <v>511</v>
      </c>
    </row>
    <row r="5734" spans="1:15" ht="15" customHeight="1">
      <c r="A5734" s="15" t="str">
        <f t="shared" si="123"/>
        <v>N</v>
      </c>
      <c r="B5734" s="143"/>
      <c r="C5734" s="143"/>
      <c r="D5734" s="143"/>
      <c r="E5734" s="143"/>
      <c r="F5734" s="34"/>
      <c r="G5734" s="34"/>
      <c r="H5734" s="34"/>
      <c r="I5734" s="27"/>
      <c r="J5734" s="16" t="s">
        <v>130</v>
      </c>
      <c r="N5734" s="136" t="s">
        <v>258</v>
      </c>
      <c r="O5734" s="137">
        <v>512</v>
      </c>
    </row>
    <row r="5735" spans="1:15" ht="15" customHeight="1">
      <c r="A5735" s="15" t="str">
        <f t="shared" si="123"/>
        <v>N</v>
      </c>
      <c r="B5735" s="143"/>
      <c r="C5735" s="143"/>
      <c r="D5735" s="143"/>
      <c r="E5735" s="143"/>
      <c r="F5735" s="34"/>
      <c r="G5735" s="34"/>
      <c r="H5735" s="34"/>
      <c r="I5735" s="27"/>
      <c r="J5735" s="16" t="s">
        <v>130</v>
      </c>
      <c r="N5735" s="136" t="s">
        <v>259</v>
      </c>
      <c r="O5735" s="137">
        <v>513</v>
      </c>
    </row>
    <row r="5736" spans="1:15" ht="15" customHeight="1">
      <c r="A5736" s="15" t="str">
        <f t="shared" si="123"/>
        <v>N</v>
      </c>
      <c r="B5736" s="143"/>
      <c r="C5736" s="143"/>
      <c r="D5736" s="143"/>
      <c r="E5736" s="143"/>
      <c r="F5736" s="34"/>
      <c r="G5736" s="34"/>
      <c r="H5736" s="34"/>
      <c r="I5736" s="27"/>
      <c r="J5736" s="16" t="s">
        <v>130</v>
      </c>
      <c r="N5736" s="136" t="s">
        <v>260</v>
      </c>
      <c r="O5736" s="137">
        <v>514</v>
      </c>
    </row>
    <row r="5737" spans="1:15" ht="15" customHeight="1">
      <c r="A5737" s="15" t="str">
        <f t="shared" si="123"/>
        <v>N</v>
      </c>
      <c r="B5737" s="143"/>
      <c r="C5737" s="143"/>
      <c r="D5737" s="143"/>
      <c r="E5737" s="143"/>
      <c r="F5737" s="34"/>
      <c r="G5737" s="34"/>
      <c r="H5737" s="34"/>
      <c r="I5737" s="27"/>
      <c r="J5737" s="16" t="s">
        <v>130</v>
      </c>
      <c r="N5737" s="136" t="s">
        <v>261</v>
      </c>
      <c r="O5737" s="137">
        <v>515</v>
      </c>
    </row>
    <row r="5738" spans="1:15" ht="15" customHeight="1">
      <c r="A5738" s="15" t="str">
        <f t="shared" si="123"/>
        <v>N</v>
      </c>
      <c r="B5738" s="143"/>
      <c r="C5738" s="143"/>
      <c r="D5738" s="143"/>
      <c r="E5738" s="143"/>
      <c r="F5738" s="34"/>
      <c r="G5738" s="34"/>
      <c r="H5738" s="34"/>
      <c r="I5738" s="27"/>
      <c r="J5738" s="16" t="s">
        <v>130</v>
      </c>
      <c r="N5738" s="136" t="s">
        <v>262</v>
      </c>
      <c r="O5738" s="137">
        <v>516</v>
      </c>
    </row>
    <row r="5739" spans="1:15" ht="15" customHeight="1">
      <c r="A5739" s="15" t="str">
        <f t="shared" si="123"/>
        <v>N</v>
      </c>
      <c r="B5739" s="143"/>
      <c r="C5739" s="143"/>
      <c r="D5739" s="143"/>
      <c r="E5739" s="143"/>
      <c r="F5739" s="34"/>
      <c r="G5739" s="34"/>
      <c r="H5739" s="34"/>
      <c r="I5739" s="27"/>
      <c r="J5739" s="16" t="s">
        <v>130</v>
      </c>
      <c r="N5739" s="136" t="s">
        <v>263</v>
      </c>
      <c r="O5739" s="137">
        <v>517</v>
      </c>
    </row>
    <row r="5740" spans="1:15" ht="15" customHeight="1">
      <c r="A5740" s="15" t="str">
        <f t="shared" si="123"/>
        <v>N</v>
      </c>
      <c r="B5740" s="143"/>
      <c r="C5740" s="143"/>
      <c r="D5740" s="143"/>
      <c r="E5740" s="143"/>
      <c r="F5740" s="34"/>
      <c r="G5740" s="34"/>
      <c r="H5740" s="34"/>
      <c r="I5740" s="27"/>
      <c r="J5740" s="16" t="s">
        <v>130</v>
      </c>
      <c r="N5740" s="136" t="s">
        <v>264</v>
      </c>
      <c r="O5740" s="137">
        <v>518</v>
      </c>
    </row>
    <row r="5741" spans="1:15" ht="15" customHeight="1">
      <c r="A5741" s="15" t="str">
        <f t="shared" si="123"/>
        <v>N</v>
      </c>
      <c r="B5741" s="143"/>
      <c r="C5741" s="143"/>
      <c r="D5741" s="143"/>
      <c r="E5741" s="143"/>
      <c r="F5741" s="34"/>
      <c r="G5741" s="34"/>
      <c r="H5741" s="34"/>
      <c r="I5741" s="27"/>
      <c r="J5741" s="16" t="s">
        <v>130</v>
      </c>
      <c r="N5741" s="136" t="s">
        <v>265</v>
      </c>
      <c r="O5741" s="137">
        <v>519</v>
      </c>
    </row>
    <row r="5742" spans="1:15" ht="15" customHeight="1">
      <c r="A5742" s="15" t="str">
        <f t="shared" si="123"/>
        <v>N</v>
      </c>
      <c r="B5742" s="143"/>
      <c r="C5742" s="143"/>
      <c r="D5742" s="143"/>
      <c r="E5742" s="143"/>
      <c r="F5742" s="34"/>
      <c r="G5742" s="34"/>
      <c r="H5742" s="34"/>
      <c r="I5742" s="27"/>
      <c r="J5742" s="16" t="s">
        <v>130</v>
      </c>
      <c r="N5742" s="136" t="s">
        <v>266</v>
      </c>
      <c r="O5742" s="137">
        <v>520</v>
      </c>
    </row>
    <row r="5743" spans="1:15" ht="15" customHeight="1">
      <c r="A5743" s="15" t="str">
        <f t="shared" si="123"/>
        <v>N</v>
      </c>
      <c r="B5743" s="143"/>
      <c r="C5743" s="143"/>
      <c r="D5743" s="143"/>
      <c r="E5743" s="143"/>
      <c r="F5743" s="34"/>
      <c r="G5743" s="34"/>
      <c r="H5743" s="34"/>
      <c r="I5743" s="27"/>
      <c r="J5743" s="16" t="s">
        <v>130</v>
      </c>
      <c r="N5743" s="136" t="s">
        <v>267</v>
      </c>
      <c r="O5743" s="137">
        <v>521</v>
      </c>
    </row>
    <row r="5744" spans="1:15" ht="15" customHeight="1">
      <c r="A5744" s="15" t="str">
        <f t="shared" si="123"/>
        <v>N</v>
      </c>
      <c r="B5744" s="143"/>
      <c r="C5744" s="143"/>
      <c r="D5744" s="143"/>
      <c r="E5744" s="143"/>
      <c r="F5744" s="34"/>
      <c r="G5744" s="34"/>
      <c r="H5744" s="34"/>
      <c r="I5744" s="27"/>
      <c r="J5744" s="16" t="s">
        <v>130</v>
      </c>
      <c r="N5744" s="136" t="s">
        <v>268</v>
      </c>
      <c r="O5744" s="137">
        <v>522</v>
      </c>
    </row>
    <row r="5745" spans="1:15" ht="15" customHeight="1">
      <c r="A5745" s="15" t="str">
        <f t="shared" si="123"/>
        <v>N</v>
      </c>
      <c r="B5745" s="143"/>
      <c r="C5745" s="143"/>
      <c r="D5745" s="143"/>
      <c r="E5745" s="143"/>
      <c r="F5745" s="34"/>
      <c r="G5745" s="34"/>
      <c r="H5745" s="34"/>
      <c r="I5745" s="27"/>
      <c r="J5745" s="16" t="s">
        <v>130</v>
      </c>
      <c r="N5745" s="136" t="s">
        <v>269</v>
      </c>
      <c r="O5745" s="137">
        <v>523</v>
      </c>
    </row>
    <row r="5746" spans="1:15" ht="15" customHeight="1">
      <c r="A5746" s="15" t="str">
        <f t="shared" si="123"/>
        <v>N</v>
      </c>
      <c r="B5746" s="143"/>
      <c r="C5746" s="143"/>
      <c r="D5746" s="143"/>
      <c r="E5746" s="143"/>
      <c r="F5746" s="34"/>
      <c r="G5746" s="34"/>
      <c r="H5746" s="34"/>
      <c r="I5746" s="27"/>
      <c r="J5746" s="16" t="s">
        <v>130</v>
      </c>
      <c r="N5746" s="136" t="s">
        <v>270</v>
      </c>
      <c r="O5746" s="137">
        <v>524</v>
      </c>
    </row>
    <row r="5747" spans="1:15" ht="15" customHeight="1">
      <c r="A5747" s="15" t="str">
        <f t="shared" si="123"/>
        <v>N</v>
      </c>
      <c r="B5747" s="143"/>
      <c r="C5747" s="143"/>
      <c r="D5747" s="143"/>
      <c r="E5747" s="143"/>
      <c r="F5747" s="34"/>
      <c r="G5747" s="34"/>
      <c r="H5747" s="34"/>
      <c r="I5747" s="27"/>
      <c r="J5747" s="16" t="s">
        <v>130</v>
      </c>
      <c r="N5747" s="136" t="s">
        <v>271</v>
      </c>
      <c r="O5747" s="137">
        <v>525</v>
      </c>
    </row>
    <row r="5748" spans="1:15" ht="15" customHeight="1">
      <c r="A5748" s="15" t="str">
        <f t="shared" si="123"/>
        <v>N</v>
      </c>
      <c r="B5748" s="143"/>
      <c r="C5748" s="143"/>
      <c r="D5748" s="143"/>
      <c r="E5748" s="143"/>
      <c r="F5748" s="34"/>
      <c r="G5748" s="34"/>
      <c r="H5748" s="34"/>
      <c r="I5748" s="27"/>
      <c r="J5748" s="16" t="s">
        <v>130</v>
      </c>
      <c r="N5748" s="136" t="s">
        <v>272</v>
      </c>
      <c r="O5748" s="137">
        <v>526</v>
      </c>
    </row>
    <row r="5749" spans="1:15" ht="15" customHeight="1">
      <c r="A5749" s="15" t="str">
        <f t="shared" si="123"/>
        <v>N</v>
      </c>
      <c r="B5749" s="143"/>
      <c r="C5749" s="143"/>
      <c r="D5749" s="143"/>
      <c r="E5749" s="143"/>
      <c r="F5749" s="34"/>
      <c r="G5749" s="34"/>
      <c r="H5749" s="34"/>
      <c r="I5749" s="27"/>
      <c r="J5749" s="16" t="s">
        <v>130</v>
      </c>
      <c r="N5749" s="136" t="s">
        <v>273</v>
      </c>
      <c r="O5749" s="137">
        <v>527</v>
      </c>
    </row>
    <row r="5750" spans="1:15" ht="15" customHeight="1">
      <c r="A5750" s="15" t="str">
        <f t="shared" si="123"/>
        <v>N</v>
      </c>
      <c r="B5750" s="143"/>
      <c r="C5750" s="143"/>
      <c r="D5750" s="143"/>
      <c r="E5750" s="143"/>
      <c r="F5750" s="34"/>
      <c r="G5750" s="34"/>
      <c r="H5750" s="34"/>
      <c r="I5750" s="27"/>
      <c r="J5750" s="16" t="s">
        <v>130</v>
      </c>
      <c r="N5750" s="136" t="s">
        <v>274</v>
      </c>
      <c r="O5750" s="137">
        <v>528</v>
      </c>
    </row>
    <row r="5751" spans="1:15" ht="15" customHeight="1">
      <c r="A5751" s="15" t="str">
        <f t="shared" si="123"/>
        <v>N</v>
      </c>
      <c r="B5751" s="143"/>
      <c r="C5751" s="143"/>
      <c r="D5751" s="143"/>
      <c r="E5751" s="143"/>
      <c r="F5751" s="34"/>
      <c r="G5751" s="34"/>
      <c r="H5751" s="34"/>
      <c r="I5751" s="27"/>
      <c r="J5751" s="16" t="s">
        <v>130</v>
      </c>
      <c r="N5751" s="136" t="s">
        <v>275</v>
      </c>
      <c r="O5751" s="137">
        <v>529</v>
      </c>
    </row>
    <row r="5752" spans="1:15" ht="15" customHeight="1">
      <c r="A5752" s="15" t="str">
        <f t="shared" ref="A5752:A5815" si="124">IFERROR((VLOOKUP(J5752,N:O,2,0)),0)</f>
        <v>N</v>
      </c>
      <c r="B5752" s="143"/>
      <c r="C5752" s="143"/>
      <c r="D5752" s="143"/>
      <c r="E5752" s="143"/>
      <c r="F5752" s="34"/>
      <c r="G5752" s="34"/>
      <c r="H5752" s="34"/>
      <c r="I5752" s="27"/>
      <c r="J5752" s="16" t="s">
        <v>130</v>
      </c>
      <c r="N5752" s="136" t="s">
        <v>276</v>
      </c>
      <c r="O5752" s="137">
        <v>530</v>
      </c>
    </row>
    <row r="5753" spans="1:15" ht="15" customHeight="1">
      <c r="A5753" s="15" t="str">
        <f t="shared" si="124"/>
        <v>N</v>
      </c>
      <c r="B5753" s="143"/>
      <c r="C5753" s="143"/>
      <c r="D5753" s="143"/>
      <c r="E5753" s="143"/>
      <c r="F5753" s="34"/>
      <c r="G5753" s="34"/>
      <c r="H5753" s="34"/>
      <c r="I5753" s="27"/>
      <c r="J5753" s="16" t="s">
        <v>130</v>
      </c>
      <c r="N5753" s="138" t="s">
        <v>589</v>
      </c>
      <c r="O5753" s="139">
        <v>531</v>
      </c>
    </row>
    <row r="5754" spans="1:15" ht="15" customHeight="1">
      <c r="A5754" s="15" t="str">
        <f t="shared" si="124"/>
        <v>N</v>
      </c>
      <c r="B5754" s="143"/>
      <c r="C5754" s="143"/>
      <c r="D5754" s="143"/>
      <c r="E5754" s="143"/>
      <c r="F5754" s="34"/>
      <c r="G5754" s="34"/>
      <c r="H5754" s="34"/>
      <c r="I5754" s="27"/>
      <c r="J5754" s="16" t="s">
        <v>130</v>
      </c>
      <c r="N5754" s="140" t="s">
        <v>277</v>
      </c>
      <c r="O5754" s="137">
        <v>532</v>
      </c>
    </row>
    <row r="5755" spans="1:15" ht="15" customHeight="1">
      <c r="A5755" s="15" t="str">
        <f t="shared" si="124"/>
        <v>N</v>
      </c>
      <c r="B5755" s="143"/>
      <c r="C5755" s="143"/>
      <c r="D5755" s="143"/>
      <c r="E5755" s="143"/>
      <c r="F5755" s="34"/>
      <c r="G5755" s="34"/>
      <c r="H5755" s="34"/>
      <c r="I5755" s="27"/>
      <c r="J5755" s="16" t="s">
        <v>130</v>
      </c>
      <c r="N5755" s="136" t="s">
        <v>278</v>
      </c>
      <c r="O5755" s="137">
        <v>533</v>
      </c>
    </row>
    <row r="5756" spans="1:15" ht="15" customHeight="1">
      <c r="A5756" s="15" t="str">
        <f t="shared" si="124"/>
        <v>N</v>
      </c>
      <c r="B5756" s="143"/>
      <c r="C5756" s="143"/>
      <c r="D5756" s="143"/>
      <c r="E5756" s="143"/>
      <c r="F5756" s="34"/>
      <c r="G5756" s="34"/>
      <c r="H5756" s="34"/>
      <c r="I5756" s="27"/>
      <c r="J5756" s="16" t="s">
        <v>130</v>
      </c>
      <c r="N5756" s="136" t="s">
        <v>279</v>
      </c>
      <c r="O5756" s="137">
        <v>534</v>
      </c>
    </row>
    <row r="5757" spans="1:15" ht="15" customHeight="1">
      <c r="A5757" s="15" t="str">
        <f t="shared" si="124"/>
        <v>N</v>
      </c>
      <c r="B5757" s="143"/>
      <c r="C5757" s="143"/>
      <c r="D5757" s="143"/>
      <c r="E5757" s="143"/>
      <c r="F5757" s="34"/>
      <c r="G5757" s="34"/>
      <c r="H5757" s="34"/>
      <c r="I5757" s="27"/>
      <c r="J5757" s="16" t="s">
        <v>130</v>
      </c>
      <c r="N5757" s="136" t="s">
        <v>280</v>
      </c>
      <c r="O5757" s="137">
        <v>535</v>
      </c>
    </row>
    <row r="5758" spans="1:15" ht="15" customHeight="1">
      <c r="A5758" s="15" t="str">
        <f t="shared" si="124"/>
        <v>N</v>
      </c>
      <c r="B5758" s="143"/>
      <c r="C5758" s="143"/>
      <c r="D5758" s="143"/>
      <c r="E5758" s="143"/>
      <c r="F5758" s="34"/>
      <c r="G5758" s="34"/>
      <c r="H5758" s="34"/>
      <c r="I5758" s="27"/>
      <c r="J5758" s="16" t="s">
        <v>130</v>
      </c>
      <c r="N5758" s="136" t="s">
        <v>281</v>
      </c>
      <c r="O5758" s="137">
        <v>536</v>
      </c>
    </row>
    <row r="5759" spans="1:15" ht="15" customHeight="1">
      <c r="A5759" s="15" t="str">
        <f t="shared" si="124"/>
        <v>N</v>
      </c>
      <c r="B5759" s="143"/>
      <c r="C5759" s="143"/>
      <c r="D5759" s="143"/>
      <c r="E5759" s="143"/>
      <c r="F5759" s="34"/>
      <c r="G5759" s="34"/>
      <c r="H5759" s="34"/>
      <c r="I5759" s="27"/>
      <c r="J5759" s="16" t="s">
        <v>130</v>
      </c>
      <c r="N5759" s="140" t="s">
        <v>282</v>
      </c>
      <c r="O5759" s="137">
        <v>537</v>
      </c>
    </row>
    <row r="5760" spans="1:15" ht="15" customHeight="1">
      <c r="A5760" s="15" t="str">
        <f t="shared" si="124"/>
        <v>N</v>
      </c>
      <c r="B5760" s="143"/>
      <c r="C5760" s="143"/>
      <c r="D5760" s="143"/>
      <c r="E5760" s="143"/>
      <c r="F5760" s="34"/>
      <c r="G5760" s="34"/>
      <c r="H5760" s="34"/>
      <c r="I5760" s="27"/>
      <c r="J5760" s="16" t="s">
        <v>130</v>
      </c>
      <c r="N5760" s="140" t="s">
        <v>283</v>
      </c>
      <c r="O5760" s="137">
        <v>538</v>
      </c>
    </row>
    <row r="5761" spans="1:15" ht="15" customHeight="1">
      <c r="A5761" s="15" t="str">
        <f t="shared" si="124"/>
        <v>N</v>
      </c>
      <c r="B5761" s="143"/>
      <c r="C5761" s="143"/>
      <c r="D5761" s="143"/>
      <c r="E5761" s="143"/>
      <c r="F5761" s="34"/>
      <c r="G5761" s="34"/>
      <c r="H5761" s="34"/>
      <c r="I5761" s="27"/>
      <c r="J5761" s="16" t="s">
        <v>130</v>
      </c>
      <c r="N5761" s="136" t="s">
        <v>284</v>
      </c>
      <c r="O5761" s="137">
        <v>539</v>
      </c>
    </row>
    <row r="5762" spans="1:15" ht="15" customHeight="1">
      <c r="A5762" s="15" t="str">
        <f t="shared" si="124"/>
        <v>N</v>
      </c>
      <c r="B5762" s="143"/>
      <c r="C5762" s="143"/>
      <c r="D5762" s="143"/>
      <c r="E5762" s="143"/>
      <c r="F5762" s="34"/>
      <c r="G5762" s="34"/>
      <c r="H5762" s="34"/>
      <c r="I5762" s="27"/>
      <c r="J5762" s="16" t="s">
        <v>130</v>
      </c>
      <c r="N5762" s="136" t="s">
        <v>285</v>
      </c>
      <c r="O5762" s="137">
        <v>540</v>
      </c>
    </row>
    <row r="5763" spans="1:15" ht="15" customHeight="1">
      <c r="A5763" s="15" t="str">
        <f t="shared" si="124"/>
        <v>N</v>
      </c>
      <c r="B5763" s="143"/>
      <c r="C5763" s="143"/>
      <c r="D5763" s="143"/>
      <c r="E5763" s="143"/>
      <c r="F5763" s="34"/>
      <c r="G5763" s="34"/>
      <c r="H5763" s="34"/>
      <c r="I5763" s="27"/>
      <c r="J5763" s="16" t="s">
        <v>130</v>
      </c>
      <c r="N5763" s="136" t="s">
        <v>286</v>
      </c>
      <c r="O5763" s="137">
        <v>541</v>
      </c>
    </row>
    <row r="5764" spans="1:15" ht="15" customHeight="1">
      <c r="A5764" s="15" t="str">
        <f t="shared" si="124"/>
        <v>N</v>
      </c>
      <c r="B5764" s="143"/>
      <c r="C5764" s="143"/>
      <c r="D5764" s="143"/>
      <c r="E5764" s="143"/>
      <c r="F5764" s="34"/>
      <c r="G5764" s="34"/>
      <c r="H5764" s="34"/>
      <c r="I5764" s="27"/>
      <c r="J5764" s="16" t="s">
        <v>130</v>
      </c>
      <c r="N5764" s="136" t="s">
        <v>287</v>
      </c>
      <c r="O5764" s="137">
        <v>542</v>
      </c>
    </row>
    <row r="5765" spans="1:15" ht="15" customHeight="1">
      <c r="A5765" s="15" t="str">
        <f t="shared" si="124"/>
        <v>N</v>
      </c>
      <c r="B5765" s="143"/>
      <c r="C5765" s="143"/>
      <c r="D5765" s="143"/>
      <c r="E5765" s="143"/>
      <c r="F5765" s="34"/>
      <c r="G5765" s="34"/>
      <c r="H5765" s="34"/>
      <c r="I5765" s="27"/>
      <c r="J5765" s="16" t="s">
        <v>130</v>
      </c>
      <c r="N5765" s="141" t="s">
        <v>288</v>
      </c>
      <c r="O5765" s="142">
        <v>543</v>
      </c>
    </row>
    <row r="5766" spans="1:15" ht="15" customHeight="1">
      <c r="A5766" s="15" t="str">
        <f t="shared" si="124"/>
        <v>N</v>
      </c>
      <c r="B5766" s="143"/>
      <c r="C5766" s="143"/>
      <c r="D5766" s="143"/>
      <c r="E5766" s="143"/>
      <c r="F5766" s="34"/>
      <c r="G5766" s="34"/>
      <c r="H5766" s="34"/>
      <c r="I5766" s="27"/>
      <c r="J5766" s="16" t="s">
        <v>130</v>
      </c>
      <c r="N5766" s="136" t="s">
        <v>289</v>
      </c>
      <c r="O5766" s="137">
        <v>544</v>
      </c>
    </row>
    <row r="5767" spans="1:15" ht="15" customHeight="1">
      <c r="A5767" s="15" t="str">
        <f t="shared" si="124"/>
        <v>N</v>
      </c>
      <c r="B5767" s="143"/>
      <c r="C5767" s="143"/>
      <c r="D5767" s="143"/>
      <c r="E5767" s="143"/>
      <c r="F5767" s="34"/>
      <c r="G5767" s="34"/>
      <c r="H5767" s="34"/>
      <c r="I5767" s="27"/>
      <c r="J5767" s="16" t="s">
        <v>130</v>
      </c>
      <c r="N5767" s="136" t="s">
        <v>290</v>
      </c>
      <c r="O5767" s="137">
        <v>545</v>
      </c>
    </row>
    <row r="5768" spans="1:15" ht="15" customHeight="1">
      <c r="A5768" s="15" t="str">
        <f t="shared" si="124"/>
        <v>N</v>
      </c>
      <c r="B5768" s="143"/>
      <c r="C5768" s="143"/>
      <c r="D5768" s="143"/>
      <c r="E5768" s="143"/>
      <c r="F5768" s="34"/>
      <c r="G5768" s="34"/>
      <c r="H5768" s="34"/>
      <c r="I5768" s="27"/>
      <c r="J5768" s="16" t="s">
        <v>130</v>
      </c>
      <c r="N5768" s="136" t="s">
        <v>291</v>
      </c>
      <c r="O5768" s="137">
        <v>546</v>
      </c>
    </row>
    <row r="5769" spans="1:15" ht="15" customHeight="1">
      <c r="A5769" s="15" t="str">
        <f t="shared" si="124"/>
        <v>N</v>
      </c>
      <c r="B5769" s="143"/>
      <c r="C5769" s="143"/>
      <c r="D5769" s="143"/>
      <c r="E5769" s="143"/>
      <c r="F5769" s="34"/>
      <c r="G5769" s="34"/>
      <c r="H5769" s="34"/>
      <c r="I5769" s="27"/>
      <c r="J5769" s="16" t="s">
        <v>130</v>
      </c>
      <c r="N5769" s="136" t="s">
        <v>292</v>
      </c>
      <c r="O5769" s="137">
        <v>547</v>
      </c>
    </row>
    <row r="5770" spans="1:15" ht="15" customHeight="1">
      <c r="A5770" s="15" t="str">
        <f t="shared" si="124"/>
        <v>N</v>
      </c>
      <c r="B5770" s="143"/>
      <c r="C5770" s="143"/>
      <c r="D5770" s="143"/>
      <c r="E5770" s="143"/>
      <c r="F5770" s="34"/>
      <c r="G5770" s="34"/>
      <c r="H5770" s="34"/>
      <c r="I5770" s="27"/>
      <c r="J5770" s="16" t="s">
        <v>130</v>
      </c>
      <c r="N5770" s="136" t="s">
        <v>293</v>
      </c>
      <c r="O5770" s="137">
        <v>548</v>
      </c>
    </row>
    <row r="5771" spans="1:15" ht="15" customHeight="1">
      <c r="A5771" s="15" t="str">
        <f t="shared" si="124"/>
        <v>N</v>
      </c>
      <c r="B5771" s="143"/>
      <c r="C5771" s="143"/>
      <c r="D5771" s="143"/>
      <c r="E5771" s="143"/>
      <c r="F5771" s="34"/>
      <c r="G5771" s="34"/>
      <c r="H5771" s="34"/>
      <c r="I5771" s="27"/>
      <c r="J5771" s="16" t="s">
        <v>130</v>
      </c>
      <c r="N5771" s="136" t="s">
        <v>294</v>
      </c>
      <c r="O5771" s="137">
        <v>549</v>
      </c>
    </row>
    <row r="5772" spans="1:15" ht="15" customHeight="1">
      <c r="A5772" s="15" t="str">
        <f t="shared" si="124"/>
        <v>N</v>
      </c>
      <c r="B5772" s="143"/>
      <c r="C5772" s="143"/>
      <c r="D5772" s="143"/>
      <c r="E5772" s="143"/>
      <c r="F5772" s="34"/>
      <c r="G5772" s="34"/>
      <c r="H5772" s="34"/>
      <c r="I5772" s="27"/>
      <c r="J5772" s="16" t="s">
        <v>130</v>
      </c>
      <c r="N5772" s="136" t="s">
        <v>295</v>
      </c>
      <c r="O5772" s="137">
        <v>553</v>
      </c>
    </row>
    <row r="5773" spans="1:15" ht="15" customHeight="1">
      <c r="A5773" s="15" t="str">
        <f t="shared" si="124"/>
        <v>N</v>
      </c>
      <c r="B5773" s="143"/>
      <c r="C5773" s="143"/>
      <c r="D5773" s="143"/>
      <c r="E5773" s="143"/>
      <c r="F5773" s="34"/>
      <c r="G5773" s="34"/>
      <c r="H5773" s="34"/>
      <c r="I5773" s="27"/>
      <c r="J5773" s="16" t="s">
        <v>130</v>
      </c>
      <c r="N5773" s="136" t="s">
        <v>296</v>
      </c>
      <c r="O5773" s="137">
        <v>554</v>
      </c>
    </row>
    <row r="5774" spans="1:15" ht="15" customHeight="1">
      <c r="A5774" s="15" t="str">
        <f t="shared" si="124"/>
        <v>N</v>
      </c>
      <c r="B5774" s="143"/>
      <c r="C5774" s="143"/>
      <c r="D5774" s="143"/>
      <c r="E5774" s="143"/>
      <c r="F5774" s="34"/>
      <c r="G5774" s="34"/>
      <c r="H5774" s="34"/>
      <c r="I5774" s="27"/>
      <c r="J5774" s="16" t="s">
        <v>130</v>
      </c>
      <c r="N5774" s="136" t="s">
        <v>297</v>
      </c>
      <c r="O5774" s="137">
        <v>555</v>
      </c>
    </row>
    <row r="5775" spans="1:15" ht="15" customHeight="1">
      <c r="A5775" s="15" t="str">
        <f t="shared" si="124"/>
        <v>N</v>
      </c>
      <c r="B5775" s="143"/>
      <c r="C5775" s="143"/>
      <c r="D5775" s="143"/>
      <c r="E5775" s="143"/>
      <c r="F5775" s="34"/>
      <c r="G5775" s="34"/>
      <c r="H5775" s="34"/>
      <c r="I5775" s="27"/>
      <c r="J5775" s="16" t="s">
        <v>130</v>
      </c>
      <c r="N5775" s="136" t="s">
        <v>298</v>
      </c>
      <c r="O5775" s="137">
        <v>556</v>
      </c>
    </row>
    <row r="5776" spans="1:15" ht="15" customHeight="1">
      <c r="A5776" s="15" t="str">
        <f t="shared" si="124"/>
        <v>N</v>
      </c>
      <c r="B5776" s="143"/>
      <c r="C5776" s="143"/>
      <c r="D5776" s="143"/>
      <c r="E5776" s="143"/>
      <c r="F5776" s="34"/>
      <c r="G5776" s="34"/>
      <c r="H5776" s="34"/>
      <c r="I5776" s="27"/>
      <c r="J5776" s="16" t="s">
        <v>130</v>
      </c>
      <c r="N5776" s="141" t="s">
        <v>299</v>
      </c>
      <c r="O5776" s="137">
        <v>557</v>
      </c>
    </row>
    <row r="5777" spans="1:15" ht="15" customHeight="1">
      <c r="A5777" s="15" t="str">
        <f t="shared" si="124"/>
        <v>N</v>
      </c>
      <c r="B5777" s="143"/>
      <c r="C5777" s="143"/>
      <c r="D5777" s="143"/>
      <c r="E5777" s="143"/>
      <c r="F5777" s="34"/>
      <c r="G5777" s="34"/>
      <c r="H5777" s="34"/>
      <c r="I5777" s="27"/>
      <c r="J5777" s="16" t="s">
        <v>130</v>
      </c>
      <c r="N5777" s="141" t="s">
        <v>300</v>
      </c>
      <c r="O5777" s="137">
        <v>558</v>
      </c>
    </row>
    <row r="5778" spans="1:15" ht="15" customHeight="1">
      <c r="A5778" s="15" t="str">
        <f t="shared" si="124"/>
        <v>N</v>
      </c>
      <c r="B5778" s="143"/>
      <c r="C5778" s="143"/>
      <c r="D5778" s="143"/>
      <c r="E5778" s="143"/>
      <c r="F5778" s="34"/>
      <c r="G5778" s="34"/>
      <c r="H5778" s="34"/>
      <c r="I5778" s="27"/>
      <c r="J5778" s="16" t="s">
        <v>130</v>
      </c>
      <c r="N5778" s="136" t="s">
        <v>301</v>
      </c>
      <c r="O5778" s="137">
        <v>559</v>
      </c>
    </row>
    <row r="5779" spans="1:15" ht="15" customHeight="1">
      <c r="A5779" s="15" t="str">
        <f t="shared" si="124"/>
        <v>N</v>
      </c>
      <c r="B5779" s="143"/>
      <c r="C5779" s="143"/>
      <c r="D5779" s="143"/>
      <c r="E5779" s="143"/>
      <c r="F5779" s="34"/>
      <c r="G5779" s="34"/>
      <c r="H5779" s="34"/>
      <c r="I5779" s="27"/>
      <c r="J5779" s="16" t="s">
        <v>130</v>
      </c>
      <c r="N5779" s="136" t="s">
        <v>302</v>
      </c>
      <c r="O5779" s="137">
        <v>560</v>
      </c>
    </row>
    <row r="5780" spans="1:15" ht="15" customHeight="1">
      <c r="A5780" s="15" t="str">
        <f t="shared" si="124"/>
        <v>N</v>
      </c>
      <c r="B5780" s="143"/>
      <c r="C5780" s="143"/>
      <c r="D5780" s="143"/>
      <c r="E5780" s="143"/>
      <c r="F5780" s="34"/>
      <c r="G5780" s="34"/>
      <c r="H5780" s="34"/>
      <c r="I5780" s="27"/>
      <c r="J5780" s="16" t="s">
        <v>130</v>
      </c>
      <c r="N5780" s="136" t="s">
        <v>303</v>
      </c>
      <c r="O5780" s="137">
        <v>561</v>
      </c>
    </row>
    <row r="5781" spans="1:15" ht="15" customHeight="1">
      <c r="A5781" s="15" t="str">
        <f t="shared" si="124"/>
        <v>N</v>
      </c>
      <c r="B5781" s="143"/>
      <c r="C5781" s="143"/>
      <c r="D5781" s="143"/>
      <c r="E5781" s="143"/>
      <c r="F5781" s="34"/>
      <c r="G5781" s="34"/>
      <c r="H5781" s="34"/>
      <c r="I5781" s="27"/>
      <c r="J5781" s="16" t="s">
        <v>130</v>
      </c>
      <c r="N5781" s="136" t="s">
        <v>304</v>
      </c>
      <c r="O5781" s="137">
        <v>562</v>
      </c>
    </row>
    <row r="5782" spans="1:15" ht="15" customHeight="1">
      <c r="A5782" s="15" t="str">
        <f t="shared" si="124"/>
        <v>N</v>
      </c>
      <c r="B5782" s="143"/>
      <c r="C5782" s="143"/>
      <c r="D5782" s="143"/>
      <c r="E5782" s="143"/>
      <c r="F5782" s="34"/>
      <c r="G5782" s="34"/>
      <c r="H5782" s="34"/>
      <c r="I5782" s="27"/>
      <c r="J5782" s="16" t="s">
        <v>130</v>
      </c>
      <c r="N5782" s="140" t="s">
        <v>305</v>
      </c>
      <c r="O5782" s="137">
        <v>563</v>
      </c>
    </row>
    <row r="5783" spans="1:15" ht="15" customHeight="1">
      <c r="A5783" s="15" t="str">
        <f t="shared" si="124"/>
        <v>N</v>
      </c>
      <c r="B5783" s="143"/>
      <c r="C5783" s="143"/>
      <c r="D5783" s="143"/>
      <c r="E5783" s="143"/>
      <c r="F5783" s="34"/>
      <c r="G5783" s="34"/>
      <c r="H5783" s="34"/>
      <c r="I5783" s="27"/>
      <c r="J5783" s="16" t="s">
        <v>130</v>
      </c>
      <c r="N5783" s="140" t="s">
        <v>306</v>
      </c>
      <c r="O5783" s="137">
        <v>564</v>
      </c>
    </row>
    <row r="5784" spans="1:15" ht="15" customHeight="1">
      <c r="A5784" s="15" t="str">
        <f t="shared" si="124"/>
        <v>N</v>
      </c>
      <c r="B5784" s="143"/>
      <c r="C5784" s="143"/>
      <c r="D5784" s="143"/>
      <c r="E5784" s="143"/>
      <c r="F5784" s="34"/>
      <c r="G5784" s="34"/>
      <c r="H5784" s="34"/>
      <c r="I5784" s="27"/>
      <c r="J5784" s="16" t="s">
        <v>130</v>
      </c>
      <c r="N5784" s="140" t="s">
        <v>307</v>
      </c>
      <c r="O5784" s="137">
        <v>565</v>
      </c>
    </row>
    <row r="5785" spans="1:15" ht="15" customHeight="1">
      <c r="A5785" s="15" t="str">
        <f t="shared" si="124"/>
        <v>N</v>
      </c>
      <c r="B5785" s="143"/>
      <c r="C5785" s="143"/>
      <c r="D5785" s="143"/>
      <c r="E5785" s="143"/>
      <c r="F5785" s="34"/>
      <c r="G5785" s="34"/>
      <c r="H5785" s="34"/>
      <c r="I5785" s="27"/>
      <c r="J5785" s="16" t="s">
        <v>130</v>
      </c>
      <c r="N5785" s="140" t="s">
        <v>308</v>
      </c>
      <c r="O5785" s="137">
        <v>566</v>
      </c>
    </row>
    <row r="5786" spans="1:15" ht="15" customHeight="1">
      <c r="A5786" s="15" t="str">
        <f t="shared" si="124"/>
        <v>N</v>
      </c>
      <c r="B5786" s="143"/>
      <c r="C5786" s="143"/>
      <c r="D5786" s="143"/>
      <c r="E5786" s="143"/>
      <c r="F5786" s="34"/>
      <c r="G5786" s="34"/>
      <c r="H5786" s="34"/>
      <c r="I5786" s="27"/>
      <c r="J5786" s="16" t="s">
        <v>130</v>
      </c>
      <c r="N5786" s="136" t="s">
        <v>309</v>
      </c>
      <c r="O5786" s="137">
        <v>567</v>
      </c>
    </row>
    <row r="5787" spans="1:15" ht="15" customHeight="1">
      <c r="A5787" s="15" t="str">
        <f t="shared" si="124"/>
        <v>N</v>
      </c>
      <c r="B5787" s="143"/>
      <c r="C5787" s="143"/>
      <c r="D5787" s="143"/>
      <c r="E5787" s="143"/>
      <c r="F5787" s="34"/>
      <c r="G5787" s="34"/>
      <c r="H5787" s="34"/>
      <c r="I5787" s="27"/>
      <c r="J5787" s="16" t="s">
        <v>130</v>
      </c>
      <c r="N5787" s="140" t="s">
        <v>310</v>
      </c>
      <c r="O5787" s="137">
        <v>568</v>
      </c>
    </row>
    <row r="5788" spans="1:15" ht="15" customHeight="1">
      <c r="A5788" s="15" t="str">
        <f t="shared" si="124"/>
        <v>N</v>
      </c>
      <c r="B5788" s="143"/>
      <c r="C5788" s="143"/>
      <c r="D5788" s="143"/>
      <c r="E5788" s="143"/>
      <c r="F5788" s="34"/>
      <c r="G5788" s="34"/>
      <c r="H5788" s="34"/>
      <c r="I5788" s="27"/>
      <c r="J5788" s="16" t="s">
        <v>130</v>
      </c>
      <c r="N5788" s="136" t="s">
        <v>311</v>
      </c>
      <c r="O5788" s="137">
        <v>569</v>
      </c>
    </row>
    <row r="5789" spans="1:15" ht="15" customHeight="1">
      <c r="A5789" s="15" t="str">
        <f t="shared" si="124"/>
        <v>N</v>
      </c>
      <c r="B5789" s="143"/>
      <c r="C5789" s="143"/>
      <c r="D5789" s="143"/>
      <c r="E5789" s="143"/>
      <c r="F5789" s="34"/>
      <c r="G5789" s="34"/>
      <c r="H5789" s="34"/>
      <c r="I5789" s="27"/>
      <c r="J5789" s="16" t="s">
        <v>130</v>
      </c>
      <c r="N5789" s="136" t="s">
        <v>312</v>
      </c>
      <c r="O5789" s="137">
        <v>570</v>
      </c>
    </row>
    <row r="5790" spans="1:15" ht="15" customHeight="1">
      <c r="A5790" s="15" t="str">
        <f t="shared" si="124"/>
        <v>N</v>
      </c>
      <c r="B5790" s="143"/>
      <c r="C5790" s="143"/>
      <c r="D5790" s="143"/>
      <c r="E5790" s="143"/>
      <c r="F5790" s="34"/>
      <c r="G5790" s="34"/>
      <c r="H5790" s="34"/>
      <c r="I5790" s="27"/>
      <c r="J5790" s="16" t="s">
        <v>130</v>
      </c>
      <c r="N5790" s="136" t="s">
        <v>313</v>
      </c>
      <c r="O5790" s="137">
        <v>571</v>
      </c>
    </row>
    <row r="5791" spans="1:15" ht="15" customHeight="1">
      <c r="A5791" s="15" t="str">
        <f t="shared" si="124"/>
        <v>N</v>
      </c>
      <c r="B5791" s="143"/>
      <c r="C5791" s="143"/>
      <c r="D5791" s="143"/>
      <c r="E5791" s="143"/>
      <c r="F5791" s="34"/>
      <c r="G5791" s="34"/>
      <c r="H5791" s="34"/>
      <c r="I5791" s="27"/>
      <c r="J5791" s="16" t="s">
        <v>130</v>
      </c>
      <c r="N5791" s="136" t="s">
        <v>314</v>
      </c>
      <c r="O5791" s="137">
        <v>572</v>
      </c>
    </row>
    <row r="5792" spans="1:15" ht="15" customHeight="1">
      <c r="A5792" s="15" t="str">
        <f t="shared" si="124"/>
        <v>N</v>
      </c>
      <c r="B5792" s="143"/>
      <c r="C5792" s="143"/>
      <c r="D5792" s="143"/>
      <c r="E5792" s="143"/>
      <c r="F5792" s="34"/>
      <c r="G5792" s="34"/>
      <c r="H5792" s="34"/>
      <c r="I5792" s="27"/>
      <c r="J5792" s="16" t="s">
        <v>130</v>
      </c>
      <c r="N5792" s="136" t="s">
        <v>315</v>
      </c>
      <c r="O5792" s="137">
        <v>573</v>
      </c>
    </row>
    <row r="5793" spans="1:15" ht="15" customHeight="1">
      <c r="A5793" s="15" t="str">
        <f t="shared" si="124"/>
        <v>N</v>
      </c>
      <c r="B5793" s="143"/>
      <c r="C5793" s="143"/>
      <c r="D5793" s="143"/>
      <c r="E5793" s="143"/>
      <c r="F5793" s="34"/>
      <c r="G5793" s="34"/>
      <c r="H5793" s="34"/>
      <c r="I5793" s="27"/>
      <c r="J5793" s="16" t="s">
        <v>130</v>
      </c>
      <c r="N5793" s="136" t="s">
        <v>316</v>
      </c>
      <c r="O5793" s="137">
        <v>574</v>
      </c>
    </row>
    <row r="5794" spans="1:15" ht="15" customHeight="1">
      <c r="A5794" s="15" t="str">
        <f t="shared" si="124"/>
        <v>N</v>
      </c>
      <c r="B5794" s="143"/>
      <c r="C5794" s="143"/>
      <c r="D5794" s="143"/>
      <c r="E5794" s="143"/>
      <c r="F5794" s="34"/>
      <c r="G5794" s="34"/>
      <c r="H5794" s="34"/>
      <c r="I5794" s="27"/>
      <c r="J5794" s="16" t="s">
        <v>130</v>
      </c>
      <c r="N5794" s="136" t="s">
        <v>317</v>
      </c>
      <c r="O5794" s="137">
        <v>575</v>
      </c>
    </row>
    <row r="5795" spans="1:15" ht="15" customHeight="1">
      <c r="A5795" s="15" t="str">
        <f t="shared" si="124"/>
        <v>N</v>
      </c>
      <c r="B5795" s="143"/>
      <c r="C5795" s="143"/>
      <c r="D5795" s="143"/>
      <c r="E5795" s="143"/>
      <c r="F5795" s="34"/>
      <c r="G5795" s="34"/>
      <c r="H5795" s="34"/>
      <c r="I5795" s="27"/>
      <c r="J5795" s="16" t="s">
        <v>130</v>
      </c>
      <c r="N5795" s="136" t="s">
        <v>318</v>
      </c>
      <c r="O5795" s="137">
        <v>576</v>
      </c>
    </row>
    <row r="5796" spans="1:15" ht="15" customHeight="1">
      <c r="A5796" s="15" t="str">
        <f t="shared" si="124"/>
        <v>N</v>
      </c>
      <c r="B5796" s="143"/>
      <c r="C5796" s="143"/>
      <c r="D5796" s="143"/>
      <c r="E5796" s="143"/>
      <c r="F5796" s="34"/>
      <c r="G5796" s="34"/>
      <c r="H5796" s="34"/>
      <c r="I5796" s="27"/>
      <c r="J5796" s="16" t="s">
        <v>130</v>
      </c>
      <c r="N5796" s="136" t="s">
        <v>319</v>
      </c>
      <c r="O5796" s="137">
        <v>577</v>
      </c>
    </row>
    <row r="5797" spans="1:15" ht="15" customHeight="1">
      <c r="A5797" s="15" t="str">
        <f t="shared" si="124"/>
        <v>N</v>
      </c>
      <c r="B5797" s="143"/>
      <c r="C5797" s="143"/>
      <c r="D5797" s="143"/>
      <c r="E5797" s="143"/>
      <c r="F5797" s="34"/>
      <c r="G5797" s="34"/>
      <c r="H5797" s="34"/>
      <c r="I5797" s="27"/>
      <c r="J5797" s="16" t="s">
        <v>130</v>
      </c>
      <c r="N5797" s="136" t="s">
        <v>320</v>
      </c>
      <c r="O5797" s="137">
        <v>578</v>
      </c>
    </row>
    <row r="5798" spans="1:15" ht="15" customHeight="1">
      <c r="A5798" s="15" t="str">
        <f t="shared" si="124"/>
        <v>N</v>
      </c>
      <c r="B5798" s="143"/>
      <c r="C5798" s="143"/>
      <c r="D5798" s="143"/>
      <c r="E5798" s="143"/>
      <c r="F5798" s="34"/>
      <c r="G5798" s="34"/>
      <c r="H5798" s="34"/>
      <c r="I5798" s="27"/>
      <c r="J5798" s="16" t="s">
        <v>130</v>
      </c>
      <c r="N5798" s="136" t="s">
        <v>321</v>
      </c>
      <c r="O5798" s="137">
        <v>579</v>
      </c>
    </row>
    <row r="5799" spans="1:15" ht="15" customHeight="1">
      <c r="A5799" s="15" t="str">
        <f t="shared" si="124"/>
        <v>N</v>
      </c>
      <c r="B5799" s="143"/>
      <c r="C5799" s="143"/>
      <c r="D5799" s="143"/>
      <c r="E5799" s="143"/>
      <c r="F5799" s="34"/>
      <c r="G5799" s="34"/>
      <c r="H5799" s="34"/>
      <c r="I5799" s="27"/>
      <c r="J5799" s="16" t="s">
        <v>130</v>
      </c>
      <c r="N5799" s="136" t="s">
        <v>322</v>
      </c>
      <c r="O5799" s="137">
        <v>580</v>
      </c>
    </row>
    <row r="5800" spans="1:15" ht="15" customHeight="1">
      <c r="A5800" s="15" t="str">
        <f t="shared" si="124"/>
        <v>N</v>
      </c>
      <c r="B5800" s="143"/>
      <c r="C5800" s="143"/>
      <c r="D5800" s="143"/>
      <c r="E5800" s="143"/>
      <c r="F5800" s="34"/>
      <c r="G5800" s="34"/>
      <c r="H5800" s="34"/>
      <c r="I5800" s="27"/>
      <c r="J5800" s="16" t="s">
        <v>130</v>
      </c>
      <c r="N5800" s="136" t="s">
        <v>323</v>
      </c>
      <c r="O5800" s="137">
        <v>581</v>
      </c>
    </row>
    <row r="5801" spans="1:15" ht="15" customHeight="1">
      <c r="A5801" s="15" t="str">
        <f t="shared" si="124"/>
        <v>N</v>
      </c>
      <c r="B5801" s="143"/>
      <c r="C5801" s="143"/>
      <c r="D5801" s="143"/>
      <c r="E5801" s="143"/>
      <c r="F5801" s="34"/>
      <c r="G5801" s="34"/>
      <c r="H5801" s="34"/>
      <c r="I5801" s="27"/>
      <c r="J5801" s="16" t="s">
        <v>130</v>
      </c>
      <c r="N5801" s="141" t="s">
        <v>324</v>
      </c>
      <c r="O5801" s="142">
        <v>582</v>
      </c>
    </row>
    <row r="5802" spans="1:15" ht="15" customHeight="1">
      <c r="A5802" s="15" t="str">
        <f t="shared" si="124"/>
        <v>N</v>
      </c>
      <c r="B5802" s="143"/>
      <c r="C5802" s="143"/>
      <c r="D5802" s="143"/>
      <c r="E5802" s="143"/>
      <c r="F5802" s="34"/>
      <c r="G5802" s="34"/>
      <c r="H5802" s="34"/>
      <c r="I5802" s="27"/>
      <c r="J5802" s="16" t="s">
        <v>130</v>
      </c>
      <c r="N5802" s="136" t="s">
        <v>325</v>
      </c>
      <c r="O5802" s="137">
        <v>583</v>
      </c>
    </row>
    <row r="5803" spans="1:15" ht="15" customHeight="1">
      <c r="A5803" s="15" t="str">
        <f t="shared" si="124"/>
        <v>N</v>
      </c>
      <c r="B5803" s="143"/>
      <c r="C5803" s="143"/>
      <c r="D5803" s="143"/>
      <c r="E5803" s="143"/>
      <c r="F5803" s="34"/>
      <c r="G5803" s="34"/>
      <c r="H5803" s="34"/>
      <c r="I5803" s="27"/>
      <c r="J5803" s="16" t="s">
        <v>130</v>
      </c>
      <c r="N5803" s="136" t="s">
        <v>326</v>
      </c>
      <c r="O5803" s="137">
        <v>584</v>
      </c>
    </row>
    <row r="5804" spans="1:15" ht="15" customHeight="1">
      <c r="A5804" s="15" t="str">
        <f t="shared" si="124"/>
        <v>N</v>
      </c>
      <c r="B5804" s="143"/>
      <c r="C5804" s="143"/>
      <c r="D5804" s="143"/>
      <c r="E5804" s="143"/>
      <c r="F5804" s="34"/>
      <c r="G5804" s="34"/>
      <c r="H5804" s="34"/>
      <c r="I5804" s="27"/>
      <c r="J5804" s="16" t="s">
        <v>130</v>
      </c>
      <c r="N5804" s="136" t="s">
        <v>327</v>
      </c>
      <c r="O5804" s="137">
        <v>585</v>
      </c>
    </row>
    <row r="5805" spans="1:15" ht="15" customHeight="1">
      <c r="A5805" s="15" t="str">
        <f t="shared" si="124"/>
        <v>N</v>
      </c>
      <c r="B5805" s="143"/>
      <c r="C5805" s="143"/>
      <c r="D5805" s="143"/>
      <c r="E5805" s="143"/>
      <c r="F5805" s="34"/>
      <c r="G5805" s="34"/>
      <c r="H5805" s="34"/>
      <c r="I5805" s="27"/>
      <c r="J5805" s="16" t="s">
        <v>130</v>
      </c>
      <c r="N5805" s="136" t="s">
        <v>328</v>
      </c>
      <c r="O5805" s="137">
        <v>586</v>
      </c>
    </row>
    <row r="5806" spans="1:15" ht="15" customHeight="1">
      <c r="A5806" s="15" t="str">
        <f t="shared" si="124"/>
        <v>N</v>
      </c>
      <c r="B5806" s="143"/>
      <c r="C5806" s="143"/>
      <c r="D5806" s="143"/>
      <c r="E5806" s="143"/>
      <c r="F5806" s="34"/>
      <c r="G5806" s="34"/>
      <c r="H5806" s="34"/>
      <c r="I5806" s="27"/>
      <c r="J5806" s="16" t="s">
        <v>130</v>
      </c>
      <c r="N5806" s="136" t="s">
        <v>329</v>
      </c>
      <c r="O5806" s="137">
        <v>587</v>
      </c>
    </row>
    <row r="5807" spans="1:15" ht="15" customHeight="1">
      <c r="A5807" s="15" t="str">
        <f t="shared" si="124"/>
        <v>N</v>
      </c>
      <c r="B5807" s="143"/>
      <c r="C5807" s="143"/>
      <c r="D5807" s="143"/>
      <c r="E5807" s="143"/>
      <c r="F5807" s="34"/>
      <c r="G5807" s="34"/>
      <c r="H5807" s="34"/>
      <c r="I5807" s="27"/>
      <c r="J5807" s="16" t="s">
        <v>130</v>
      </c>
      <c r="N5807" s="136" t="s">
        <v>328</v>
      </c>
      <c r="O5807" s="137">
        <v>588</v>
      </c>
    </row>
    <row r="5808" spans="1:15" ht="15" customHeight="1">
      <c r="A5808" s="15" t="str">
        <f t="shared" si="124"/>
        <v>N</v>
      </c>
      <c r="B5808" s="143"/>
      <c r="C5808" s="143"/>
      <c r="D5808" s="143"/>
      <c r="E5808" s="143"/>
      <c r="F5808" s="34"/>
      <c r="G5808" s="34"/>
      <c r="H5808" s="34"/>
      <c r="I5808" s="27"/>
      <c r="J5808" s="16" t="s">
        <v>130</v>
      </c>
      <c r="N5808" s="136" t="s">
        <v>330</v>
      </c>
      <c r="O5808" s="137">
        <v>601</v>
      </c>
    </row>
    <row r="5809" spans="1:15" ht="15" customHeight="1">
      <c r="A5809" s="15" t="str">
        <f t="shared" si="124"/>
        <v>N</v>
      </c>
      <c r="B5809" s="143"/>
      <c r="C5809" s="143"/>
      <c r="D5809" s="143"/>
      <c r="E5809" s="143"/>
      <c r="F5809" s="34"/>
      <c r="G5809" s="34"/>
      <c r="H5809" s="34"/>
      <c r="I5809" s="27"/>
      <c r="J5809" s="16" t="s">
        <v>130</v>
      </c>
      <c r="N5809" s="136" t="s">
        <v>331</v>
      </c>
      <c r="O5809" s="137">
        <v>602</v>
      </c>
    </row>
    <row r="5810" spans="1:15" ht="15" customHeight="1">
      <c r="A5810" s="15" t="str">
        <f t="shared" si="124"/>
        <v>N</v>
      </c>
      <c r="B5810" s="143"/>
      <c r="C5810" s="143"/>
      <c r="D5810" s="143"/>
      <c r="E5810" s="143"/>
      <c r="F5810" s="34"/>
      <c r="G5810" s="34"/>
      <c r="H5810" s="34"/>
      <c r="I5810" s="27"/>
      <c r="J5810" s="16" t="s">
        <v>130</v>
      </c>
      <c r="N5810" s="141" t="s">
        <v>332</v>
      </c>
      <c r="O5810" s="142">
        <v>603</v>
      </c>
    </row>
    <row r="5811" spans="1:15" ht="15" customHeight="1">
      <c r="A5811" s="15" t="str">
        <f t="shared" si="124"/>
        <v>N</v>
      </c>
      <c r="B5811" s="143"/>
      <c r="C5811" s="143"/>
      <c r="D5811" s="143"/>
      <c r="E5811" s="143"/>
      <c r="F5811" s="34"/>
      <c r="G5811" s="34"/>
      <c r="H5811" s="34"/>
      <c r="I5811" s="27"/>
      <c r="J5811" s="16" t="s">
        <v>130</v>
      </c>
      <c r="N5811" s="136" t="s">
        <v>333</v>
      </c>
      <c r="O5811" s="137">
        <v>604</v>
      </c>
    </row>
    <row r="5812" spans="1:15" ht="15" customHeight="1">
      <c r="A5812" s="15" t="str">
        <f t="shared" si="124"/>
        <v>N</v>
      </c>
      <c r="B5812" s="143"/>
      <c r="C5812" s="143"/>
      <c r="D5812" s="143"/>
      <c r="E5812" s="143"/>
      <c r="F5812" s="34"/>
      <c r="G5812" s="34"/>
      <c r="H5812" s="34"/>
      <c r="I5812" s="27"/>
      <c r="J5812" s="16" t="s">
        <v>130</v>
      </c>
      <c r="N5812" s="136" t="s">
        <v>334</v>
      </c>
      <c r="O5812" s="137">
        <v>605</v>
      </c>
    </row>
    <row r="5813" spans="1:15" ht="15" customHeight="1">
      <c r="A5813" s="15" t="str">
        <f t="shared" si="124"/>
        <v>N</v>
      </c>
      <c r="B5813" s="143"/>
      <c r="C5813" s="143"/>
      <c r="D5813" s="143"/>
      <c r="E5813" s="143"/>
      <c r="F5813" s="34"/>
      <c r="G5813" s="34"/>
      <c r="H5813" s="34"/>
      <c r="I5813" s="27"/>
      <c r="J5813" s="16" t="s">
        <v>130</v>
      </c>
      <c r="N5813" s="136" t="s">
        <v>335</v>
      </c>
      <c r="O5813" s="137">
        <v>606</v>
      </c>
    </row>
    <row r="5814" spans="1:15" ht="15" customHeight="1">
      <c r="A5814" s="15" t="str">
        <f t="shared" si="124"/>
        <v>N</v>
      </c>
      <c r="B5814" s="143"/>
      <c r="C5814" s="143"/>
      <c r="D5814" s="143"/>
      <c r="E5814" s="143"/>
      <c r="F5814" s="34"/>
      <c r="G5814" s="34"/>
      <c r="H5814" s="34"/>
      <c r="I5814" s="27"/>
      <c r="J5814" s="16" t="s">
        <v>130</v>
      </c>
      <c r="N5814" s="136" t="s">
        <v>336</v>
      </c>
      <c r="O5814" s="137">
        <v>607</v>
      </c>
    </row>
    <row r="5815" spans="1:15" ht="15" customHeight="1">
      <c r="A5815" s="15" t="str">
        <f t="shared" si="124"/>
        <v>N</v>
      </c>
      <c r="B5815" s="143"/>
      <c r="C5815" s="143"/>
      <c r="D5815" s="143"/>
      <c r="E5815" s="143"/>
      <c r="F5815" s="34"/>
      <c r="G5815" s="34"/>
      <c r="H5815" s="34"/>
      <c r="I5815" s="27"/>
      <c r="J5815" s="16" t="s">
        <v>130</v>
      </c>
      <c r="N5815" s="136" t="s">
        <v>337</v>
      </c>
      <c r="O5815" s="137">
        <v>608</v>
      </c>
    </row>
    <row r="5816" spans="1:15" ht="15" customHeight="1">
      <c r="A5816" s="15" t="str">
        <f t="shared" ref="A5816:A5879" si="125">IFERROR((VLOOKUP(J5816,N:O,2,0)),0)</f>
        <v>N</v>
      </c>
      <c r="B5816" s="143"/>
      <c r="C5816" s="143"/>
      <c r="D5816" s="143"/>
      <c r="E5816" s="143"/>
      <c r="F5816" s="34"/>
      <c r="G5816" s="34"/>
      <c r="H5816" s="34"/>
      <c r="I5816" s="27"/>
      <c r="J5816" s="16" t="s">
        <v>130</v>
      </c>
      <c r="N5816" s="141" t="s">
        <v>338</v>
      </c>
      <c r="O5816" s="137">
        <v>609</v>
      </c>
    </row>
    <row r="5817" spans="1:15" ht="15" customHeight="1">
      <c r="A5817" s="15" t="str">
        <f t="shared" si="125"/>
        <v>N</v>
      </c>
      <c r="B5817" s="143"/>
      <c r="C5817" s="143"/>
      <c r="D5817" s="143"/>
      <c r="E5817" s="143"/>
      <c r="F5817" s="20"/>
      <c r="G5817" s="20"/>
      <c r="H5817" s="20"/>
      <c r="I5817" s="21"/>
      <c r="J5817" s="16" t="s">
        <v>130</v>
      </c>
      <c r="N5817" s="136" t="s">
        <v>166</v>
      </c>
      <c r="O5817" s="137">
        <v>345</v>
      </c>
    </row>
    <row r="5818" spans="1:15" ht="15" customHeight="1">
      <c r="A5818" s="15" t="str">
        <f t="shared" si="125"/>
        <v>N</v>
      </c>
      <c r="B5818" s="143"/>
      <c r="C5818" s="143"/>
      <c r="D5818" s="143"/>
      <c r="E5818" s="143"/>
      <c r="F5818" s="20"/>
      <c r="G5818" s="20"/>
      <c r="H5818" s="20"/>
      <c r="I5818" s="21"/>
      <c r="J5818" s="16" t="s">
        <v>130</v>
      </c>
      <c r="N5818" s="136" t="s">
        <v>167</v>
      </c>
      <c r="O5818" s="137">
        <v>346</v>
      </c>
    </row>
    <row r="5819" spans="1:15" ht="15" customHeight="1">
      <c r="A5819" s="15" t="str">
        <f t="shared" si="125"/>
        <v>N</v>
      </c>
      <c r="B5819" s="143"/>
      <c r="C5819" s="143"/>
      <c r="D5819" s="143"/>
      <c r="E5819" s="143"/>
      <c r="F5819" s="23"/>
      <c r="G5819" s="23"/>
      <c r="H5819" s="23"/>
      <c r="I5819" s="21"/>
      <c r="J5819" s="16" t="s">
        <v>130</v>
      </c>
      <c r="N5819" s="136" t="s">
        <v>168</v>
      </c>
      <c r="O5819" s="137">
        <v>347</v>
      </c>
    </row>
    <row r="5820" spans="1:15" ht="15" customHeight="1">
      <c r="A5820" s="15" t="str">
        <f t="shared" si="125"/>
        <v>N</v>
      </c>
      <c r="B5820" s="22"/>
      <c r="C5820" s="22"/>
      <c r="D5820" s="22"/>
      <c r="E5820" s="22"/>
      <c r="F5820" s="23"/>
      <c r="G5820" s="23"/>
      <c r="H5820" s="23"/>
      <c r="I5820" s="21"/>
      <c r="J5820" s="16" t="s">
        <v>130</v>
      </c>
      <c r="N5820" s="136" t="s">
        <v>169</v>
      </c>
      <c r="O5820" s="137">
        <v>348</v>
      </c>
    </row>
    <row r="5821" spans="1:15" ht="15" customHeight="1">
      <c r="A5821" s="15" t="str">
        <f t="shared" si="125"/>
        <v>N</v>
      </c>
      <c r="B5821" s="144"/>
      <c r="C5821" s="144"/>
      <c r="D5821" s="144"/>
      <c r="E5821" s="144"/>
      <c r="F5821" s="24"/>
      <c r="G5821" s="24"/>
      <c r="H5821" s="24"/>
      <c r="I5821" s="21"/>
      <c r="J5821" s="16" t="s">
        <v>130</v>
      </c>
      <c r="N5821" s="136" t="s">
        <v>170</v>
      </c>
      <c r="O5821" s="137">
        <v>349</v>
      </c>
    </row>
    <row r="5822" spans="1:15" ht="15" customHeight="1">
      <c r="A5822" s="15" t="str">
        <f t="shared" si="125"/>
        <v>N</v>
      </c>
      <c r="B5822" s="143"/>
      <c r="C5822" s="143"/>
      <c r="D5822" s="143"/>
      <c r="E5822" s="143"/>
      <c r="F5822" s="23"/>
      <c r="G5822" s="23"/>
      <c r="H5822" s="23"/>
      <c r="I5822" s="21"/>
      <c r="J5822" s="16" t="s">
        <v>130</v>
      </c>
      <c r="N5822" s="136" t="s">
        <v>171</v>
      </c>
      <c r="O5822" s="137">
        <v>350</v>
      </c>
    </row>
    <row r="5823" spans="1:15" ht="15" customHeight="1">
      <c r="A5823" s="15" t="str">
        <f t="shared" si="125"/>
        <v>N</v>
      </c>
      <c r="B5823" s="143"/>
      <c r="C5823" s="143"/>
      <c r="D5823" s="143"/>
      <c r="E5823" s="143"/>
      <c r="F5823" s="23"/>
      <c r="G5823" s="23"/>
      <c r="H5823" s="23"/>
      <c r="I5823" s="21"/>
      <c r="J5823" s="16" t="s">
        <v>130</v>
      </c>
      <c r="N5823" s="136" t="s">
        <v>172</v>
      </c>
      <c r="O5823" s="137">
        <v>351</v>
      </c>
    </row>
    <row r="5824" spans="1:15" ht="15" customHeight="1">
      <c r="A5824" s="15" t="str">
        <f t="shared" si="125"/>
        <v>N</v>
      </c>
      <c r="B5824" s="22"/>
      <c r="C5824" s="22"/>
      <c r="D5824" s="22"/>
      <c r="E5824" s="22"/>
      <c r="F5824" s="24"/>
      <c r="G5824" s="24"/>
      <c r="H5824" s="24"/>
      <c r="I5824" s="21"/>
      <c r="J5824" s="16" t="s">
        <v>130</v>
      </c>
      <c r="N5824" s="136" t="s">
        <v>173</v>
      </c>
      <c r="O5824" s="137">
        <v>352</v>
      </c>
    </row>
    <row r="5825" spans="1:15" ht="15" customHeight="1">
      <c r="A5825" s="15" t="str">
        <f t="shared" si="125"/>
        <v>N</v>
      </c>
      <c r="B5825" s="144"/>
      <c r="C5825" s="144"/>
      <c r="D5825" s="144"/>
      <c r="E5825" s="144"/>
      <c r="F5825" s="24"/>
      <c r="G5825" s="24"/>
      <c r="H5825" s="24"/>
      <c r="I5825" s="21"/>
      <c r="J5825" s="16" t="s">
        <v>130</v>
      </c>
      <c r="N5825" s="136" t="s">
        <v>174</v>
      </c>
      <c r="O5825" s="137">
        <v>353</v>
      </c>
    </row>
    <row r="5826" spans="1:15" ht="15" customHeight="1">
      <c r="A5826" s="15" t="str">
        <f t="shared" si="125"/>
        <v>N</v>
      </c>
      <c r="B5826" s="143"/>
      <c r="C5826" s="143"/>
      <c r="D5826" s="143"/>
      <c r="E5826" s="143"/>
      <c r="F5826" s="25"/>
      <c r="G5826" s="25"/>
      <c r="H5826" s="25"/>
      <c r="I5826" s="21"/>
      <c r="J5826" s="16" t="s">
        <v>130</v>
      </c>
      <c r="N5826" s="136" t="s">
        <v>175</v>
      </c>
      <c r="O5826" s="137">
        <v>354</v>
      </c>
    </row>
    <row r="5827" spans="1:15" ht="15" customHeight="1">
      <c r="A5827" s="15" t="str">
        <f t="shared" si="125"/>
        <v>N</v>
      </c>
      <c r="B5827" s="22"/>
      <c r="C5827" s="22"/>
      <c r="D5827" s="22"/>
      <c r="E5827" s="22"/>
      <c r="F5827" s="24"/>
      <c r="G5827" s="24"/>
      <c r="H5827" s="24"/>
      <c r="I5827" s="21"/>
      <c r="J5827" s="16" t="s">
        <v>130</v>
      </c>
      <c r="N5827" s="136" t="s">
        <v>176</v>
      </c>
      <c r="O5827" s="137">
        <v>355</v>
      </c>
    </row>
    <row r="5828" spans="1:15" ht="15" customHeight="1">
      <c r="A5828" s="15" t="str">
        <f t="shared" si="125"/>
        <v>N</v>
      </c>
      <c r="B5828" s="144"/>
      <c r="C5828" s="144"/>
      <c r="D5828" s="144"/>
      <c r="E5828" s="144"/>
      <c r="F5828" s="23"/>
      <c r="G5828" s="23"/>
      <c r="H5828" s="23"/>
      <c r="I5828" s="21"/>
      <c r="J5828" s="16" t="s">
        <v>130</v>
      </c>
      <c r="N5828" s="136" t="s">
        <v>177</v>
      </c>
      <c r="O5828" s="137">
        <v>356</v>
      </c>
    </row>
    <row r="5829" spans="1:15" ht="15" customHeight="1">
      <c r="A5829" s="15" t="str">
        <f t="shared" si="125"/>
        <v>N</v>
      </c>
      <c r="B5829" s="22"/>
      <c r="C5829" s="22"/>
      <c r="D5829" s="22"/>
      <c r="E5829" s="22"/>
      <c r="F5829" s="23"/>
      <c r="G5829" s="23"/>
      <c r="H5829" s="23"/>
      <c r="I5829" s="21"/>
      <c r="J5829" s="16" t="s">
        <v>130</v>
      </c>
      <c r="N5829" s="136" t="s">
        <v>178</v>
      </c>
      <c r="O5829" s="137">
        <v>357</v>
      </c>
    </row>
    <row r="5830" spans="1:15" ht="15" customHeight="1">
      <c r="A5830" s="15" t="str">
        <f t="shared" si="125"/>
        <v>N</v>
      </c>
      <c r="B5830" s="144"/>
      <c r="C5830" s="144"/>
      <c r="D5830" s="144"/>
      <c r="E5830" s="144"/>
      <c r="F5830" s="23"/>
      <c r="G5830" s="23"/>
      <c r="H5830" s="23"/>
      <c r="I5830" s="21"/>
      <c r="J5830" s="16" t="s">
        <v>130</v>
      </c>
      <c r="N5830" s="136" t="s">
        <v>179</v>
      </c>
      <c r="O5830" s="137">
        <v>358</v>
      </c>
    </row>
    <row r="5831" spans="1:15" ht="15" customHeight="1">
      <c r="A5831" s="15" t="str">
        <f t="shared" si="125"/>
        <v>N</v>
      </c>
      <c r="B5831" s="143"/>
      <c r="C5831" s="143"/>
      <c r="D5831" s="143"/>
      <c r="E5831" s="143"/>
      <c r="F5831" s="23"/>
      <c r="G5831" s="23"/>
      <c r="H5831" s="23"/>
      <c r="I5831" s="21"/>
      <c r="J5831" s="16" t="s">
        <v>130</v>
      </c>
      <c r="N5831" s="136" t="s">
        <v>180</v>
      </c>
      <c r="O5831" s="137">
        <v>359</v>
      </c>
    </row>
    <row r="5832" spans="1:15" ht="15" customHeight="1">
      <c r="A5832" s="15" t="str">
        <f t="shared" si="125"/>
        <v>N</v>
      </c>
      <c r="B5832" s="22"/>
      <c r="C5832" s="22"/>
      <c r="D5832" s="22"/>
      <c r="E5832" s="22"/>
      <c r="F5832" s="23"/>
      <c r="G5832" s="23"/>
      <c r="H5832" s="23"/>
      <c r="I5832" s="21"/>
      <c r="J5832" s="16" t="s">
        <v>130</v>
      </c>
      <c r="N5832" s="136" t="s">
        <v>181</v>
      </c>
      <c r="O5832" s="137">
        <v>360</v>
      </c>
    </row>
    <row r="5833" spans="1:15" ht="15" customHeight="1">
      <c r="A5833" s="15" t="str">
        <f t="shared" si="125"/>
        <v>N</v>
      </c>
      <c r="B5833" s="144"/>
      <c r="C5833" s="144"/>
      <c r="D5833" s="144"/>
      <c r="E5833" s="144"/>
      <c r="F5833" s="23"/>
      <c r="G5833" s="23"/>
      <c r="H5833" s="23"/>
      <c r="I5833" s="21"/>
      <c r="J5833" s="16" t="s">
        <v>130</v>
      </c>
      <c r="N5833" s="136" t="s">
        <v>182</v>
      </c>
      <c r="O5833" s="137">
        <v>362</v>
      </c>
    </row>
    <row r="5834" spans="1:15" ht="15" customHeight="1">
      <c r="A5834" s="15" t="str">
        <f t="shared" si="125"/>
        <v>N</v>
      </c>
      <c r="B5834" s="143"/>
      <c r="C5834" s="143"/>
      <c r="D5834" s="143"/>
      <c r="E5834" s="143"/>
      <c r="F5834" s="23"/>
      <c r="G5834" s="23"/>
      <c r="H5834" s="23"/>
      <c r="I5834" s="21"/>
      <c r="J5834" s="16" t="s">
        <v>130</v>
      </c>
      <c r="N5834" s="136" t="s">
        <v>183</v>
      </c>
      <c r="O5834" s="137">
        <v>363</v>
      </c>
    </row>
    <row r="5835" spans="1:15" ht="15" customHeight="1">
      <c r="A5835" s="15" t="str">
        <f t="shared" si="125"/>
        <v>N</v>
      </c>
      <c r="B5835" s="143"/>
      <c r="C5835" s="143"/>
      <c r="D5835" s="143"/>
      <c r="E5835" s="143"/>
      <c r="F5835" s="23"/>
      <c r="G5835" s="23"/>
      <c r="H5835" s="23"/>
      <c r="I5835" s="21"/>
      <c r="J5835" s="16" t="s">
        <v>130</v>
      </c>
      <c r="N5835" s="136" t="s">
        <v>184</v>
      </c>
      <c r="O5835" s="137">
        <v>364</v>
      </c>
    </row>
    <row r="5836" spans="1:15" ht="15" customHeight="1">
      <c r="A5836" s="15" t="str">
        <f t="shared" si="125"/>
        <v>N</v>
      </c>
      <c r="B5836" s="22"/>
      <c r="C5836" s="22"/>
      <c r="D5836" s="22"/>
      <c r="E5836" s="22"/>
      <c r="F5836" s="23"/>
      <c r="G5836" s="23"/>
      <c r="H5836" s="23"/>
      <c r="I5836" s="21"/>
      <c r="J5836" s="16" t="s">
        <v>130</v>
      </c>
      <c r="N5836" s="136" t="s">
        <v>185</v>
      </c>
      <c r="O5836" s="137">
        <v>365</v>
      </c>
    </row>
    <row r="5837" spans="1:15" ht="15" customHeight="1">
      <c r="A5837" s="15" t="str">
        <f t="shared" si="125"/>
        <v>N</v>
      </c>
      <c r="B5837" s="144"/>
      <c r="C5837" s="144"/>
      <c r="D5837" s="144"/>
      <c r="E5837" s="144"/>
      <c r="F5837" s="23"/>
      <c r="G5837" s="23"/>
      <c r="H5837" s="23"/>
      <c r="I5837" s="21"/>
      <c r="J5837" s="16" t="s">
        <v>130</v>
      </c>
      <c r="N5837" s="136" t="s">
        <v>186</v>
      </c>
      <c r="O5837" s="137">
        <v>366</v>
      </c>
    </row>
    <row r="5838" spans="1:15" ht="15" customHeight="1">
      <c r="A5838" s="15" t="str">
        <f t="shared" si="125"/>
        <v>N</v>
      </c>
      <c r="B5838" s="22"/>
      <c r="C5838" s="22"/>
      <c r="D5838" s="22"/>
      <c r="E5838" s="22"/>
      <c r="F5838" s="23"/>
      <c r="G5838" s="23"/>
      <c r="H5838" s="23"/>
      <c r="I5838" s="21"/>
      <c r="J5838" s="16" t="s">
        <v>130</v>
      </c>
      <c r="N5838" s="136" t="s">
        <v>187</v>
      </c>
      <c r="O5838" s="137">
        <v>367</v>
      </c>
    </row>
    <row r="5839" spans="1:15" ht="15" customHeight="1">
      <c r="A5839" s="15" t="str">
        <f t="shared" si="125"/>
        <v>N</v>
      </c>
      <c r="B5839" s="144"/>
      <c r="C5839" s="144"/>
      <c r="D5839" s="144"/>
      <c r="E5839" s="144"/>
      <c r="F5839" s="23"/>
      <c r="G5839" s="23"/>
      <c r="H5839" s="23"/>
      <c r="I5839" s="21"/>
      <c r="J5839" s="16" t="s">
        <v>130</v>
      </c>
      <c r="N5839" s="136" t="s">
        <v>188</v>
      </c>
      <c r="O5839" s="137">
        <v>368</v>
      </c>
    </row>
    <row r="5840" spans="1:15" ht="15" customHeight="1">
      <c r="A5840" s="15" t="str">
        <f t="shared" si="125"/>
        <v>N</v>
      </c>
      <c r="B5840" s="143"/>
      <c r="C5840" s="143"/>
      <c r="D5840" s="143"/>
      <c r="E5840" s="143"/>
      <c r="F5840" s="23"/>
      <c r="G5840" s="23"/>
      <c r="H5840" s="23"/>
      <c r="I5840" s="21"/>
      <c r="J5840" s="16" t="s">
        <v>130</v>
      </c>
      <c r="N5840" s="136" t="s">
        <v>189</v>
      </c>
      <c r="O5840" s="137">
        <v>369</v>
      </c>
    </row>
    <row r="5841" spans="1:15" ht="15" customHeight="1">
      <c r="A5841" s="15" t="str">
        <f t="shared" si="125"/>
        <v>N</v>
      </c>
      <c r="B5841" s="22"/>
      <c r="C5841" s="22"/>
      <c r="D5841" s="22"/>
      <c r="E5841" s="22"/>
      <c r="F5841" s="23"/>
      <c r="G5841" s="23"/>
      <c r="H5841" s="23"/>
      <c r="I5841" s="21"/>
      <c r="J5841" s="16" t="s">
        <v>130</v>
      </c>
      <c r="N5841" s="136" t="s">
        <v>190</v>
      </c>
      <c r="O5841" s="137">
        <v>370</v>
      </c>
    </row>
    <row r="5842" spans="1:15" ht="15" customHeight="1">
      <c r="A5842" s="15" t="str">
        <f t="shared" si="125"/>
        <v>N</v>
      </c>
      <c r="B5842" s="144"/>
      <c r="C5842" s="144"/>
      <c r="D5842" s="144"/>
      <c r="E5842" s="144"/>
      <c r="F5842" s="26"/>
      <c r="G5842" s="26"/>
      <c r="H5842" s="26"/>
      <c r="I5842" s="27"/>
      <c r="J5842" s="16" t="s">
        <v>130</v>
      </c>
      <c r="N5842" s="136" t="s">
        <v>191</v>
      </c>
      <c r="O5842" s="137">
        <v>371</v>
      </c>
    </row>
    <row r="5843" spans="1:15" ht="15" customHeight="1">
      <c r="A5843" s="15" t="str">
        <f t="shared" si="125"/>
        <v>N</v>
      </c>
      <c r="B5843" s="22"/>
      <c r="C5843" s="22"/>
      <c r="D5843" s="22"/>
      <c r="E5843" s="22"/>
      <c r="F5843" s="26"/>
      <c r="G5843" s="26"/>
      <c r="H5843" s="26"/>
      <c r="I5843" s="27"/>
      <c r="J5843" s="16" t="s">
        <v>130</v>
      </c>
      <c r="N5843" s="136" t="s">
        <v>192</v>
      </c>
      <c r="O5843" s="137">
        <v>372</v>
      </c>
    </row>
    <row r="5844" spans="1:15" ht="15" customHeight="1">
      <c r="A5844" s="15" t="str">
        <f t="shared" si="125"/>
        <v>N</v>
      </c>
      <c r="B5844" s="22"/>
      <c r="C5844" s="22"/>
      <c r="D5844" s="22"/>
      <c r="E5844" s="22"/>
      <c r="F5844" s="26"/>
      <c r="G5844" s="26"/>
      <c r="H5844" s="26"/>
      <c r="I5844" s="27"/>
      <c r="J5844" s="16" t="s">
        <v>130</v>
      </c>
      <c r="N5844" s="136" t="s">
        <v>193</v>
      </c>
      <c r="O5844" s="137">
        <v>373</v>
      </c>
    </row>
    <row r="5845" spans="1:15" ht="15" customHeight="1">
      <c r="A5845" s="15" t="str">
        <f t="shared" si="125"/>
        <v>N</v>
      </c>
      <c r="B5845" s="144"/>
      <c r="C5845" s="144"/>
      <c r="D5845" s="144"/>
      <c r="E5845" s="144"/>
      <c r="F5845" s="26"/>
      <c r="G5845" s="26"/>
      <c r="H5845" s="26"/>
      <c r="I5845" s="27"/>
      <c r="J5845" s="16" t="s">
        <v>130</v>
      </c>
      <c r="N5845" s="136" t="s">
        <v>194</v>
      </c>
      <c r="O5845" s="137">
        <v>374</v>
      </c>
    </row>
    <row r="5846" spans="1:15" ht="15" customHeight="1">
      <c r="A5846" s="15" t="str">
        <f t="shared" si="125"/>
        <v>N</v>
      </c>
      <c r="B5846" s="22"/>
      <c r="C5846" s="22"/>
      <c r="D5846" s="22"/>
      <c r="E5846" s="22"/>
      <c r="F5846" s="26"/>
      <c r="G5846" s="26"/>
      <c r="H5846" s="26"/>
      <c r="I5846" s="27"/>
      <c r="J5846" s="16" t="s">
        <v>130</v>
      </c>
      <c r="N5846" s="136" t="s">
        <v>195</v>
      </c>
      <c r="O5846" s="137">
        <v>375</v>
      </c>
    </row>
    <row r="5847" spans="1:15" ht="15" customHeight="1">
      <c r="A5847" s="15" t="str">
        <f t="shared" si="125"/>
        <v>N</v>
      </c>
      <c r="B5847" s="144"/>
      <c r="C5847" s="144"/>
      <c r="D5847" s="144"/>
      <c r="E5847" s="144"/>
      <c r="F5847" s="28"/>
      <c r="G5847" s="28"/>
      <c r="H5847" s="28"/>
      <c r="I5847" s="27"/>
      <c r="J5847" s="16" t="s">
        <v>130</v>
      </c>
      <c r="N5847" s="136" t="s">
        <v>196</v>
      </c>
      <c r="O5847" s="137">
        <v>376</v>
      </c>
    </row>
    <row r="5848" spans="1:15" ht="15" customHeight="1">
      <c r="A5848" s="15" t="str">
        <f t="shared" si="125"/>
        <v>N</v>
      </c>
      <c r="B5848" s="143"/>
      <c r="C5848" s="143"/>
      <c r="D5848" s="143"/>
      <c r="E5848" s="143"/>
      <c r="F5848" s="26"/>
      <c r="G5848" s="26"/>
      <c r="H5848" s="26"/>
      <c r="I5848" s="27"/>
      <c r="J5848" s="16" t="s">
        <v>130</v>
      </c>
      <c r="N5848" s="136" t="s">
        <v>197</v>
      </c>
      <c r="O5848" s="137">
        <v>377</v>
      </c>
    </row>
    <row r="5849" spans="1:15" ht="15" customHeight="1">
      <c r="A5849" s="15" t="str">
        <f t="shared" si="125"/>
        <v>N</v>
      </c>
      <c r="B5849" s="144"/>
      <c r="C5849" s="144"/>
      <c r="D5849" s="144"/>
      <c r="E5849" s="144"/>
      <c r="F5849" s="26"/>
      <c r="G5849" s="26"/>
      <c r="H5849" s="26"/>
      <c r="I5849" s="27"/>
      <c r="J5849" s="16" t="s">
        <v>130</v>
      </c>
      <c r="N5849" s="136" t="s">
        <v>198</v>
      </c>
      <c r="O5849" s="137">
        <v>378</v>
      </c>
    </row>
    <row r="5850" spans="1:15" ht="15" customHeight="1">
      <c r="A5850" s="15" t="str">
        <f t="shared" si="125"/>
        <v>N</v>
      </c>
      <c r="B5850" s="144"/>
      <c r="C5850" s="144"/>
      <c r="D5850" s="144"/>
      <c r="E5850" s="144"/>
      <c r="F5850" s="26"/>
      <c r="G5850" s="26"/>
      <c r="H5850" s="26"/>
      <c r="I5850" s="27"/>
      <c r="J5850" s="16" t="s">
        <v>130</v>
      </c>
      <c r="N5850" s="136" t="s">
        <v>199</v>
      </c>
      <c r="O5850" s="137">
        <v>379</v>
      </c>
    </row>
    <row r="5851" spans="1:15" ht="15" customHeight="1">
      <c r="A5851" s="15" t="str">
        <f t="shared" si="125"/>
        <v>N</v>
      </c>
      <c r="B5851" s="22"/>
      <c r="C5851" s="22"/>
      <c r="D5851" s="22"/>
      <c r="E5851" s="22"/>
      <c r="F5851" s="26"/>
      <c r="G5851" s="26"/>
      <c r="H5851" s="26"/>
      <c r="I5851" s="27"/>
      <c r="J5851" s="16" t="s">
        <v>130</v>
      </c>
      <c r="N5851" s="136" t="s">
        <v>200</v>
      </c>
      <c r="O5851" s="137">
        <v>380</v>
      </c>
    </row>
    <row r="5852" spans="1:15" ht="15" customHeight="1">
      <c r="A5852" s="15" t="str">
        <f t="shared" si="125"/>
        <v>N</v>
      </c>
      <c r="B5852" s="22"/>
      <c r="C5852" s="22"/>
      <c r="D5852" s="22"/>
      <c r="E5852" s="22"/>
      <c r="F5852" s="26"/>
      <c r="G5852" s="26"/>
      <c r="H5852" s="26"/>
      <c r="I5852" s="27"/>
      <c r="J5852" s="16" t="s">
        <v>130</v>
      </c>
      <c r="N5852" s="136" t="s">
        <v>201</v>
      </c>
      <c r="O5852" s="137">
        <v>381</v>
      </c>
    </row>
    <row r="5853" spans="1:15" ht="15" customHeight="1">
      <c r="A5853" s="15" t="str">
        <f t="shared" si="125"/>
        <v>N</v>
      </c>
      <c r="B5853" s="144"/>
      <c r="C5853" s="144"/>
      <c r="D5853" s="144"/>
      <c r="E5853" s="144"/>
      <c r="F5853" s="26"/>
      <c r="G5853" s="26"/>
      <c r="H5853" s="26"/>
      <c r="I5853" s="27"/>
      <c r="J5853" s="16" t="s">
        <v>130</v>
      </c>
      <c r="N5853" s="136" t="s">
        <v>202</v>
      </c>
      <c r="O5853" s="137">
        <v>382</v>
      </c>
    </row>
    <row r="5854" spans="1:15" ht="15" customHeight="1">
      <c r="A5854" s="15" t="str">
        <f t="shared" si="125"/>
        <v>N</v>
      </c>
      <c r="B5854" s="143"/>
      <c r="C5854" s="143"/>
      <c r="D5854" s="143"/>
      <c r="E5854" s="143"/>
      <c r="F5854" s="26"/>
      <c r="G5854" s="26"/>
      <c r="H5854" s="26"/>
      <c r="I5854" s="27"/>
      <c r="J5854" s="16" t="s">
        <v>130</v>
      </c>
      <c r="N5854" s="136" t="s">
        <v>203</v>
      </c>
      <c r="O5854" s="137">
        <v>383</v>
      </c>
    </row>
    <row r="5855" spans="1:15" ht="15" customHeight="1">
      <c r="A5855" s="15" t="str">
        <f t="shared" si="125"/>
        <v>N</v>
      </c>
      <c r="B5855" s="143"/>
      <c r="C5855" s="143"/>
      <c r="D5855" s="143"/>
      <c r="E5855" s="143"/>
      <c r="F5855" s="26"/>
      <c r="G5855" s="26"/>
      <c r="H5855" s="26"/>
      <c r="I5855" s="27"/>
      <c r="J5855" s="16" t="s">
        <v>130</v>
      </c>
      <c r="N5855" s="136" t="s">
        <v>204</v>
      </c>
      <c r="O5855" s="137">
        <v>384</v>
      </c>
    </row>
    <row r="5856" spans="1:15" ht="15" customHeight="1">
      <c r="A5856" s="15" t="str">
        <f t="shared" si="125"/>
        <v>N</v>
      </c>
      <c r="B5856" s="22"/>
      <c r="C5856" s="22"/>
      <c r="D5856" s="22"/>
      <c r="E5856" s="22"/>
      <c r="F5856" s="28"/>
      <c r="G5856" s="28"/>
      <c r="H5856" s="28"/>
      <c r="I5856" s="27"/>
      <c r="J5856" s="16" t="s">
        <v>130</v>
      </c>
      <c r="N5856" s="136" t="s">
        <v>205</v>
      </c>
      <c r="O5856" s="137">
        <v>385</v>
      </c>
    </row>
    <row r="5857" spans="1:15" ht="15" customHeight="1">
      <c r="A5857" s="15" t="str">
        <f t="shared" si="125"/>
        <v>N</v>
      </c>
      <c r="B5857" s="144"/>
      <c r="C5857" s="144"/>
      <c r="D5857" s="144"/>
      <c r="E5857" s="144"/>
      <c r="F5857" s="29"/>
      <c r="G5857" s="29"/>
      <c r="H5857" s="29"/>
      <c r="I5857" s="30"/>
      <c r="J5857" s="16" t="s">
        <v>130</v>
      </c>
      <c r="N5857" s="136" t="s">
        <v>206</v>
      </c>
      <c r="O5857" s="137">
        <v>386</v>
      </c>
    </row>
    <row r="5858" spans="1:15" ht="15" customHeight="1">
      <c r="A5858" s="15" t="str">
        <f t="shared" si="125"/>
        <v>N</v>
      </c>
      <c r="B5858" s="143"/>
      <c r="C5858" s="143"/>
      <c r="D5858" s="143"/>
      <c r="E5858" s="143"/>
      <c r="F5858" s="31"/>
      <c r="G5858" s="31"/>
      <c r="H5858" s="31"/>
      <c r="I5858" s="27"/>
      <c r="J5858" s="16" t="s">
        <v>130</v>
      </c>
      <c r="N5858" s="136" t="s">
        <v>207</v>
      </c>
      <c r="O5858" s="137">
        <v>387</v>
      </c>
    </row>
    <row r="5859" spans="1:15" ht="15" customHeight="1">
      <c r="A5859" s="15" t="str">
        <f t="shared" si="125"/>
        <v>N</v>
      </c>
      <c r="B5859" s="144"/>
      <c r="C5859" s="144"/>
      <c r="D5859" s="144"/>
      <c r="E5859" s="144"/>
      <c r="F5859" s="32"/>
      <c r="G5859" s="32"/>
      <c r="H5859" s="32"/>
      <c r="I5859" s="27"/>
      <c r="J5859" s="16" t="s">
        <v>130</v>
      </c>
      <c r="N5859" s="136" t="s">
        <v>208</v>
      </c>
      <c r="O5859" s="137">
        <v>388</v>
      </c>
    </row>
    <row r="5860" spans="1:15" ht="15" customHeight="1">
      <c r="A5860" s="15" t="str">
        <f t="shared" si="125"/>
        <v>N</v>
      </c>
      <c r="B5860" s="143"/>
      <c r="C5860" s="143"/>
      <c r="D5860" s="143"/>
      <c r="E5860" s="143"/>
      <c r="F5860" s="32"/>
      <c r="G5860" s="32"/>
      <c r="H5860" s="32"/>
      <c r="I5860" s="27"/>
      <c r="J5860" s="16" t="s">
        <v>130</v>
      </c>
      <c r="N5860" s="136" t="s">
        <v>209</v>
      </c>
      <c r="O5860" s="137">
        <v>389</v>
      </c>
    </row>
    <row r="5861" spans="1:15" ht="15" customHeight="1">
      <c r="A5861" s="15" t="str">
        <f t="shared" si="125"/>
        <v>N</v>
      </c>
      <c r="B5861" s="22"/>
      <c r="C5861" s="22"/>
      <c r="D5861" s="22"/>
      <c r="E5861" s="22"/>
      <c r="F5861" s="31"/>
      <c r="G5861" s="31"/>
      <c r="H5861" s="31"/>
      <c r="I5861" s="27"/>
      <c r="J5861" s="16" t="s">
        <v>130</v>
      </c>
      <c r="N5861" s="136" t="s">
        <v>210</v>
      </c>
      <c r="O5861" s="137">
        <v>390</v>
      </c>
    </row>
    <row r="5862" spans="1:15" ht="15" customHeight="1">
      <c r="A5862" s="15" t="str">
        <f t="shared" si="125"/>
        <v>N</v>
      </c>
      <c r="B5862" s="144"/>
      <c r="C5862" s="144"/>
      <c r="D5862" s="144"/>
      <c r="E5862" s="144"/>
      <c r="F5862" s="32"/>
      <c r="G5862" s="32"/>
      <c r="H5862" s="32"/>
      <c r="I5862" s="27"/>
      <c r="J5862" s="16" t="s">
        <v>130</v>
      </c>
      <c r="N5862" s="136" t="s">
        <v>211</v>
      </c>
      <c r="O5862" s="137">
        <v>391</v>
      </c>
    </row>
    <row r="5863" spans="1:15" ht="15" customHeight="1">
      <c r="A5863" s="15" t="str">
        <f t="shared" si="125"/>
        <v>N</v>
      </c>
      <c r="B5863" s="143"/>
      <c r="C5863" s="143"/>
      <c r="D5863" s="143"/>
      <c r="E5863" s="143"/>
      <c r="F5863" s="32"/>
      <c r="G5863" s="32"/>
      <c r="H5863" s="32"/>
      <c r="I5863" s="27"/>
      <c r="J5863" s="16" t="s">
        <v>130</v>
      </c>
      <c r="N5863" s="136" t="s">
        <v>212</v>
      </c>
      <c r="O5863" s="137">
        <v>392</v>
      </c>
    </row>
    <row r="5864" spans="1:15" ht="15" customHeight="1">
      <c r="A5864" s="15" t="str">
        <f t="shared" si="125"/>
        <v>N</v>
      </c>
      <c r="B5864" s="22"/>
      <c r="C5864" s="22"/>
      <c r="D5864" s="22"/>
      <c r="E5864" s="22"/>
      <c r="F5864" s="32"/>
      <c r="G5864" s="32"/>
      <c r="H5864" s="32"/>
      <c r="I5864" s="27"/>
      <c r="J5864" s="16" t="s">
        <v>130</v>
      </c>
      <c r="N5864" s="136" t="s">
        <v>213</v>
      </c>
      <c r="O5864" s="137">
        <v>393</v>
      </c>
    </row>
    <row r="5865" spans="1:15" ht="15" customHeight="1">
      <c r="A5865" s="15" t="str">
        <f t="shared" si="125"/>
        <v>N</v>
      </c>
      <c r="B5865" s="144"/>
      <c r="C5865" s="144"/>
      <c r="D5865" s="144"/>
      <c r="E5865" s="144"/>
      <c r="F5865" s="32"/>
      <c r="G5865" s="32"/>
      <c r="H5865" s="32"/>
      <c r="I5865" s="27"/>
      <c r="J5865" s="16" t="s">
        <v>130</v>
      </c>
      <c r="N5865" s="136" t="s">
        <v>214</v>
      </c>
      <c r="O5865" s="137">
        <v>394</v>
      </c>
    </row>
    <row r="5866" spans="1:15" ht="15" customHeight="1">
      <c r="A5866" s="15" t="str">
        <f t="shared" si="125"/>
        <v>N</v>
      </c>
      <c r="B5866" s="143"/>
      <c r="C5866" s="143"/>
      <c r="D5866" s="143"/>
      <c r="E5866" s="143"/>
      <c r="F5866" s="32"/>
      <c r="G5866" s="32"/>
      <c r="H5866" s="32"/>
      <c r="I5866" s="27"/>
      <c r="J5866" s="16" t="s">
        <v>130</v>
      </c>
      <c r="N5866" s="136" t="s">
        <v>215</v>
      </c>
      <c r="O5866" s="137">
        <v>395</v>
      </c>
    </row>
    <row r="5867" spans="1:15" ht="15" customHeight="1">
      <c r="A5867" s="15" t="str">
        <f t="shared" si="125"/>
        <v>N</v>
      </c>
      <c r="B5867" s="143"/>
      <c r="C5867" s="143"/>
      <c r="D5867" s="143"/>
      <c r="E5867" s="143"/>
      <c r="F5867" s="31"/>
      <c r="G5867" s="31"/>
      <c r="H5867" s="31"/>
      <c r="I5867" s="27"/>
      <c r="J5867" s="16" t="s">
        <v>130</v>
      </c>
      <c r="N5867" s="136" t="s">
        <v>216</v>
      </c>
      <c r="O5867" s="137">
        <v>396</v>
      </c>
    </row>
    <row r="5868" spans="1:15" ht="15" customHeight="1">
      <c r="A5868" s="15" t="str">
        <f t="shared" si="125"/>
        <v>N</v>
      </c>
      <c r="B5868" s="143"/>
      <c r="C5868" s="143"/>
      <c r="D5868" s="143"/>
      <c r="E5868" s="143"/>
      <c r="F5868" s="145"/>
      <c r="G5868" s="145"/>
      <c r="H5868" s="145"/>
      <c r="I5868" s="27"/>
      <c r="J5868" s="16" t="s">
        <v>130</v>
      </c>
      <c r="N5868" s="136" t="s">
        <v>217</v>
      </c>
      <c r="O5868" s="137">
        <v>397</v>
      </c>
    </row>
    <row r="5869" spans="1:15" ht="15" customHeight="1">
      <c r="A5869" s="15" t="str">
        <f t="shared" si="125"/>
        <v>N</v>
      </c>
      <c r="B5869" s="143"/>
      <c r="C5869" s="143"/>
      <c r="D5869" s="143"/>
      <c r="E5869" s="143"/>
      <c r="F5869" s="33"/>
      <c r="G5869" s="33"/>
      <c r="H5869" s="33"/>
      <c r="I5869" s="27"/>
      <c r="J5869" s="16" t="s">
        <v>130</v>
      </c>
      <c r="N5869" s="136" t="s">
        <v>218</v>
      </c>
      <c r="O5869" s="137">
        <v>398</v>
      </c>
    </row>
    <row r="5870" spans="1:15" ht="15" customHeight="1">
      <c r="A5870" s="15" t="str">
        <f t="shared" si="125"/>
        <v>N</v>
      </c>
      <c r="B5870" s="143"/>
      <c r="C5870" s="143"/>
      <c r="D5870" s="143"/>
      <c r="E5870" s="143"/>
      <c r="F5870" s="32"/>
      <c r="G5870" s="32"/>
      <c r="H5870" s="32"/>
      <c r="I5870" s="27"/>
      <c r="J5870" s="16" t="s">
        <v>130</v>
      </c>
      <c r="N5870" s="136" t="s">
        <v>219</v>
      </c>
      <c r="O5870" s="137">
        <v>399</v>
      </c>
    </row>
    <row r="5871" spans="1:15" ht="15" customHeight="1">
      <c r="A5871" s="15" t="str">
        <f t="shared" si="125"/>
        <v>N</v>
      </c>
      <c r="B5871" s="22"/>
      <c r="C5871" s="22"/>
      <c r="D5871" s="22"/>
      <c r="E5871" s="22"/>
      <c r="F5871" s="32"/>
      <c r="G5871" s="32"/>
      <c r="H5871" s="32"/>
      <c r="I5871" s="27"/>
      <c r="J5871" s="16" t="s">
        <v>130</v>
      </c>
      <c r="N5871" s="136" t="s">
        <v>220</v>
      </c>
      <c r="O5871" s="137">
        <v>400</v>
      </c>
    </row>
    <row r="5872" spans="1:15" ht="15" customHeight="1">
      <c r="A5872" s="15" t="str">
        <f t="shared" si="125"/>
        <v>N</v>
      </c>
      <c r="B5872" s="144"/>
      <c r="C5872" s="144"/>
      <c r="D5872" s="144"/>
      <c r="E5872" s="144"/>
      <c r="F5872" s="32"/>
      <c r="G5872" s="32"/>
      <c r="H5872" s="32"/>
      <c r="I5872" s="27"/>
      <c r="J5872" s="16" t="s">
        <v>130</v>
      </c>
      <c r="N5872" s="136" t="s">
        <v>221</v>
      </c>
      <c r="O5872" s="137">
        <v>401</v>
      </c>
    </row>
    <row r="5873" spans="1:15" ht="15" customHeight="1">
      <c r="A5873" s="15" t="str">
        <f t="shared" si="125"/>
        <v>N</v>
      </c>
      <c r="B5873" s="22"/>
      <c r="C5873" s="22"/>
      <c r="D5873" s="22"/>
      <c r="E5873" s="22"/>
      <c r="F5873" s="32"/>
      <c r="G5873" s="32"/>
      <c r="H5873" s="32"/>
      <c r="I5873" s="27"/>
      <c r="J5873" s="16" t="s">
        <v>130</v>
      </c>
      <c r="N5873" s="136" t="s">
        <v>222</v>
      </c>
      <c r="O5873" s="137">
        <v>402</v>
      </c>
    </row>
    <row r="5874" spans="1:15" ht="15" customHeight="1">
      <c r="A5874" s="15" t="str">
        <f t="shared" si="125"/>
        <v>N</v>
      </c>
      <c r="B5874" s="144"/>
      <c r="C5874" s="144"/>
      <c r="D5874" s="144"/>
      <c r="E5874" s="144"/>
      <c r="F5874" s="32"/>
      <c r="G5874" s="32"/>
      <c r="H5874" s="32"/>
      <c r="I5874" s="27"/>
      <c r="J5874" s="16" t="s">
        <v>130</v>
      </c>
      <c r="N5874" s="136" t="s">
        <v>223</v>
      </c>
      <c r="O5874" s="137">
        <v>403</v>
      </c>
    </row>
    <row r="5875" spans="1:15" ht="15" customHeight="1">
      <c r="A5875" s="15" t="str">
        <f t="shared" si="125"/>
        <v>N</v>
      </c>
      <c r="B5875" s="143"/>
      <c r="C5875" s="143"/>
      <c r="D5875" s="143"/>
      <c r="E5875" s="143"/>
      <c r="F5875" s="32"/>
      <c r="G5875" s="32"/>
      <c r="H5875" s="32"/>
      <c r="I5875" s="27"/>
      <c r="J5875" s="16" t="s">
        <v>130</v>
      </c>
      <c r="N5875" s="136" t="s">
        <v>224</v>
      </c>
      <c r="O5875" s="137">
        <v>404</v>
      </c>
    </row>
    <row r="5876" spans="1:15" ht="15" customHeight="1">
      <c r="A5876" s="15" t="str">
        <f t="shared" si="125"/>
        <v>N</v>
      </c>
      <c r="B5876" s="143"/>
      <c r="C5876" s="143"/>
      <c r="D5876" s="143"/>
      <c r="E5876" s="143"/>
      <c r="F5876" s="32"/>
      <c r="G5876" s="32"/>
      <c r="H5876" s="32"/>
      <c r="I5876" s="27"/>
      <c r="J5876" s="16" t="s">
        <v>130</v>
      </c>
      <c r="N5876" s="136" t="s">
        <v>221</v>
      </c>
      <c r="O5876" s="137">
        <v>405</v>
      </c>
    </row>
    <row r="5877" spans="1:15" ht="15" customHeight="1">
      <c r="A5877" s="15" t="str">
        <f t="shared" si="125"/>
        <v>N</v>
      </c>
      <c r="B5877" s="143"/>
      <c r="C5877" s="143"/>
      <c r="D5877" s="143"/>
      <c r="E5877" s="143"/>
      <c r="F5877" s="32"/>
      <c r="G5877" s="32"/>
      <c r="H5877" s="32"/>
      <c r="I5877" s="27"/>
      <c r="J5877" s="16" t="s">
        <v>130</v>
      </c>
      <c r="N5877" s="136" t="s">
        <v>222</v>
      </c>
      <c r="O5877" s="137">
        <v>406</v>
      </c>
    </row>
    <row r="5878" spans="1:15" ht="15" customHeight="1">
      <c r="A5878" s="15" t="str">
        <f t="shared" si="125"/>
        <v>N</v>
      </c>
      <c r="B5878" s="143"/>
      <c r="C5878" s="143"/>
      <c r="D5878" s="143"/>
      <c r="E5878" s="143"/>
      <c r="F5878" s="32"/>
      <c r="G5878" s="32"/>
      <c r="H5878" s="32"/>
      <c r="I5878" s="27"/>
      <c r="J5878" s="16" t="s">
        <v>130</v>
      </c>
      <c r="N5878" s="136" t="s">
        <v>225</v>
      </c>
      <c r="O5878" s="137">
        <v>407</v>
      </c>
    </row>
    <row r="5879" spans="1:15" ht="15" customHeight="1">
      <c r="A5879" s="15" t="str">
        <f t="shared" si="125"/>
        <v>N</v>
      </c>
      <c r="B5879" s="22"/>
      <c r="C5879" s="22"/>
      <c r="D5879" s="22"/>
      <c r="E5879" s="22"/>
      <c r="F5879" s="32"/>
      <c r="G5879" s="32"/>
      <c r="H5879" s="32"/>
      <c r="I5879" s="27"/>
      <c r="J5879" s="16" t="s">
        <v>130</v>
      </c>
      <c r="N5879" s="136" t="s">
        <v>226</v>
      </c>
      <c r="O5879" s="137">
        <v>408</v>
      </c>
    </row>
    <row r="5880" spans="1:15" ht="15" customHeight="1">
      <c r="A5880" s="15" t="str">
        <f t="shared" ref="A5880:A5943" si="126">IFERROR((VLOOKUP(J5880,N:O,2,0)),0)</f>
        <v>N</v>
      </c>
      <c r="B5880" s="144"/>
      <c r="C5880" s="144"/>
      <c r="D5880" s="144"/>
      <c r="E5880" s="144"/>
      <c r="F5880" s="32"/>
      <c r="G5880" s="32"/>
      <c r="H5880" s="32"/>
      <c r="I5880" s="27"/>
      <c r="J5880" s="16" t="s">
        <v>130</v>
      </c>
      <c r="N5880" s="136" t="s">
        <v>227</v>
      </c>
      <c r="O5880" s="137">
        <v>409</v>
      </c>
    </row>
    <row r="5881" spans="1:15" ht="15" customHeight="1">
      <c r="A5881" s="15" t="str">
        <f t="shared" si="126"/>
        <v>N</v>
      </c>
      <c r="B5881" s="22"/>
      <c r="C5881" s="22"/>
      <c r="D5881" s="22"/>
      <c r="E5881" s="22"/>
      <c r="F5881" s="32"/>
      <c r="G5881" s="32"/>
      <c r="H5881" s="32"/>
      <c r="I5881" s="27"/>
      <c r="J5881" s="16" t="s">
        <v>130</v>
      </c>
      <c r="N5881" s="136" t="s">
        <v>228</v>
      </c>
      <c r="O5881" s="137">
        <v>410</v>
      </c>
    </row>
    <row r="5882" spans="1:15" ht="15" customHeight="1">
      <c r="A5882" s="15" t="str">
        <f t="shared" si="126"/>
        <v>N</v>
      </c>
      <c r="B5882" s="22"/>
      <c r="C5882" s="22"/>
      <c r="D5882" s="22"/>
      <c r="E5882" s="22"/>
      <c r="F5882" s="32"/>
      <c r="G5882" s="32"/>
      <c r="H5882" s="32"/>
      <c r="I5882" s="27"/>
      <c r="J5882" s="16" t="s">
        <v>130</v>
      </c>
      <c r="N5882" s="136" t="s">
        <v>229</v>
      </c>
      <c r="O5882" s="137">
        <v>411</v>
      </c>
    </row>
    <row r="5883" spans="1:15" ht="15" customHeight="1">
      <c r="A5883" s="15" t="str">
        <f t="shared" si="126"/>
        <v>N</v>
      </c>
      <c r="B5883" s="144"/>
      <c r="C5883" s="144"/>
      <c r="D5883" s="144"/>
      <c r="E5883" s="144"/>
      <c r="F5883" s="32"/>
      <c r="G5883" s="32"/>
      <c r="H5883" s="32"/>
      <c r="I5883" s="27"/>
      <c r="J5883" s="16" t="s">
        <v>130</v>
      </c>
      <c r="N5883" s="136" t="s">
        <v>230</v>
      </c>
      <c r="O5883" s="137">
        <v>412</v>
      </c>
    </row>
    <row r="5884" spans="1:15" ht="15" customHeight="1">
      <c r="A5884" s="15" t="str">
        <f t="shared" si="126"/>
        <v>N</v>
      </c>
      <c r="B5884" s="144"/>
      <c r="C5884" s="144"/>
      <c r="D5884" s="144"/>
      <c r="E5884" s="144"/>
      <c r="F5884" s="32"/>
      <c r="G5884" s="32"/>
      <c r="H5884" s="32"/>
      <c r="I5884" s="27"/>
      <c r="J5884" s="16" t="s">
        <v>130</v>
      </c>
      <c r="N5884" s="136" t="s">
        <v>231</v>
      </c>
      <c r="O5884" s="137">
        <v>413</v>
      </c>
    </row>
    <row r="5885" spans="1:15" ht="15" customHeight="1">
      <c r="A5885" s="15" t="str">
        <f t="shared" si="126"/>
        <v>N</v>
      </c>
      <c r="B5885" s="22"/>
      <c r="C5885" s="22"/>
      <c r="D5885" s="22"/>
      <c r="E5885" s="22"/>
      <c r="F5885" s="32"/>
      <c r="G5885" s="32"/>
      <c r="H5885" s="32"/>
      <c r="I5885" s="27"/>
      <c r="J5885" s="16" t="s">
        <v>130</v>
      </c>
      <c r="N5885" s="136" t="s">
        <v>232</v>
      </c>
      <c r="O5885" s="137">
        <v>414</v>
      </c>
    </row>
    <row r="5886" spans="1:15" ht="15" customHeight="1">
      <c r="A5886" s="15" t="str">
        <f t="shared" si="126"/>
        <v>N</v>
      </c>
      <c r="B5886" s="144"/>
      <c r="C5886" s="144"/>
      <c r="D5886" s="144"/>
      <c r="E5886" s="144"/>
      <c r="F5886" s="32"/>
      <c r="G5886" s="32"/>
      <c r="H5886" s="32"/>
      <c r="I5886" s="27"/>
      <c r="J5886" s="16" t="s">
        <v>130</v>
      </c>
      <c r="N5886" s="136" t="s">
        <v>231</v>
      </c>
      <c r="O5886" s="137">
        <v>415</v>
      </c>
    </row>
    <row r="5887" spans="1:15" ht="15" customHeight="1">
      <c r="A5887" s="15" t="str">
        <f t="shared" si="126"/>
        <v>N</v>
      </c>
      <c r="B5887" s="22"/>
      <c r="C5887" s="22"/>
      <c r="D5887" s="22"/>
      <c r="E5887" s="22"/>
      <c r="F5887" s="32"/>
      <c r="G5887" s="32"/>
      <c r="H5887" s="32"/>
      <c r="I5887" s="27"/>
      <c r="J5887" s="16" t="s">
        <v>130</v>
      </c>
      <c r="N5887" s="136" t="s">
        <v>233</v>
      </c>
      <c r="O5887" s="137">
        <v>416</v>
      </c>
    </row>
    <row r="5888" spans="1:15" ht="15" customHeight="1">
      <c r="A5888" s="15" t="str">
        <f t="shared" si="126"/>
        <v>N</v>
      </c>
      <c r="B5888" s="144"/>
      <c r="C5888" s="144"/>
      <c r="D5888" s="144"/>
      <c r="E5888" s="144"/>
      <c r="F5888" s="32"/>
      <c r="G5888" s="32"/>
      <c r="H5888" s="32"/>
      <c r="I5888" s="27"/>
      <c r="J5888" s="16" t="s">
        <v>130</v>
      </c>
      <c r="N5888" s="136" t="s">
        <v>231</v>
      </c>
      <c r="O5888" s="137">
        <v>417</v>
      </c>
    </row>
    <row r="5889" spans="1:15" ht="15" customHeight="1">
      <c r="A5889" s="15" t="str">
        <f t="shared" si="126"/>
        <v>N</v>
      </c>
      <c r="B5889" s="143"/>
      <c r="C5889" s="143"/>
      <c r="D5889" s="143"/>
      <c r="E5889" s="143"/>
      <c r="F5889" s="32"/>
      <c r="G5889" s="32"/>
      <c r="H5889" s="32"/>
      <c r="I5889" s="27"/>
      <c r="J5889" s="16" t="s">
        <v>130</v>
      </c>
      <c r="N5889" s="136" t="s">
        <v>234</v>
      </c>
      <c r="O5889" s="137">
        <v>418</v>
      </c>
    </row>
    <row r="5890" spans="1:15" ht="15" customHeight="1">
      <c r="A5890" s="15" t="str">
        <f t="shared" si="126"/>
        <v>N</v>
      </c>
      <c r="B5890" s="22"/>
      <c r="C5890" s="22"/>
      <c r="D5890" s="22"/>
      <c r="E5890" s="22"/>
      <c r="F5890" s="32"/>
      <c r="G5890" s="32"/>
      <c r="H5890" s="32"/>
      <c r="I5890" s="27"/>
      <c r="J5890" s="16" t="s">
        <v>130</v>
      </c>
      <c r="N5890" s="136" t="s">
        <v>235</v>
      </c>
      <c r="O5890" s="137">
        <v>419</v>
      </c>
    </row>
    <row r="5891" spans="1:15" ht="15" customHeight="1">
      <c r="A5891" s="15" t="str">
        <f t="shared" si="126"/>
        <v>N</v>
      </c>
      <c r="B5891" s="144"/>
      <c r="C5891" s="144"/>
      <c r="D5891" s="144"/>
      <c r="E5891" s="144"/>
      <c r="F5891" s="32"/>
      <c r="G5891" s="32"/>
      <c r="H5891" s="32"/>
      <c r="I5891" s="27"/>
      <c r="J5891" s="16" t="s">
        <v>130</v>
      </c>
      <c r="N5891" s="136" t="s">
        <v>236</v>
      </c>
      <c r="O5891" s="137">
        <v>420</v>
      </c>
    </row>
    <row r="5892" spans="1:15" ht="15" customHeight="1">
      <c r="A5892" s="15" t="str">
        <f t="shared" si="126"/>
        <v>N</v>
      </c>
      <c r="B5892" s="22"/>
      <c r="C5892" s="22"/>
      <c r="D5892" s="22"/>
      <c r="E5892" s="22"/>
      <c r="F5892" s="32"/>
      <c r="G5892" s="32"/>
      <c r="H5892" s="32"/>
      <c r="I5892" s="27"/>
      <c r="J5892" s="16" t="s">
        <v>130</v>
      </c>
      <c r="N5892" s="136" t="s">
        <v>237</v>
      </c>
      <c r="O5892" s="137">
        <v>421</v>
      </c>
    </row>
    <row r="5893" spans="1:15" ht="15" customHeight="1">
      <c r="A5893" s="15" t="str">
        <f t="shared" si="126"/>
        <v>N</v>
      </c>
      <c r="B5893" s="144"/>
      <c r="C5893" s="144"/>
      <c r="D5893" s="144"/>
      <c r="E5893" s="144"/>
      <c r="F5893" s="33"/>
      <c r="G5893" s="33"/>
      <c r="H5893" s="33"/>
      <c r="I5893" s="27"/>
      <c r="J5893" s="16" t="s">
        <v>130</v>
      </c>
      <c r="N5893" s="138" t="s">
        <v>585</v>
      </c>
      <c r="O5893" s="137">
        <v>422</v>
      </c>
    </row>
    <row r="5894" spans="1:15" ht="15" customHeight="1">
      <c r="A5894" s="15" t="str">
        <f t="shared" si="126"/>
        <v>N</v>
      </c>
      <c r="B5894" s="143"/>
      <c r="C5894" s="143"/>
      <c r="D5894" s="143"/>
      <c r="E5894" s="143"/>
      <c r="F5894" s="34"/>
      <c r="G5894" s="34"/>
      <c r="H5894" s="34"/>
      <c r="I5894" s="27"/>
      <c r="J5894" s="16" t="s">
        <v>130</v>
      </c>
      <c r="N5894" s="136" t="s">
        <v>238</v>
      </c>
      <c r="O5894" s="137">
        <v>423</v>
      </c>
    </row>
    <row r="5895" spans="1:15" ht="15" customHeight="1">
      <c r="A5895" s="15" t="str">
        <f t="shared" si="126"/>
        <v>N</v>
      </c>
      <c r="B5895" s="143"/>
      <c r="C5895" s="143"/>
      <c r="D5895" s="143"/>
      <c r="E5895" s="143"/>
      <c r="F5895" s="34"/>
      <c r="G5895" s="34"/>
      <c r="H5895" s="34"/>
      <c r="I5895" s="27"/>
      <c r="J5895" s="16" t="s">
        <v>130</v>
      </c>
      <c r="N5895" s="136" t="s">
        <v>239</v>
      </c>
      <c r="O5895" s="137">
        <v>424</v>
      </c>
    </row>
    <row r="5896" spans="1:15" ht="15" customHeight="1">
      <c r="A5896" s="15" t="str">
        <f t="shared" si="126"/>
        <v>N</v>
      </c>
      <c r="B5896" s="143"/>
      <c r="C5896" s="143"/>
      <c r="D5896" s="143"/>
      <c r="E5896" s="143"/>
      <c r="F5896" s="34"/>
      <c r="G5896" s="34"/>
      <c r="H5896" s="34"/>
      <c r="I5896" s="27"/>
      <c r="J5896" s="16" t="s">
        <v>130</v>
      </c>
      <c r="N5896" s="138" t="s">
        <v>586</v>
      </c>
      <c r="O5896" s="139">
        <v>425</v>
      </c>
    </row>
    <row r="5897" spans="1:15" ht="15" customHeight="1">
      <c r="A5897" s="15" t="str">
        <f t="shared" si="126"/>
        <v>N</v>
      </c>
      <c r="B5897" s="143"/>
      <c r="C5897" s="143"/>
      <c r="D5897" s="143"/>
      <c r="E5897" s="143"/>
      <c r="F5897" s="34"/>
      <c r="G5897" s="34"/>
      <c r="H5897" s="34"/>
      <c r="I5897" s="27"/>
      <c r="J5897" s="16" t="s">
        <v>130</v>
      </c>
      <c r="N5897" s="136" t="s">
        <v>240</v>
      </c>
      <c r="O5897" s="137">
        <v>426</v>
      </c>
    </row>
    <row r="5898" spans="1:15" ht="15" customHeight="1">
      <c r="A5898" s="15" t="str">
        <f t="shared" si="126"/>
        <v>N</v>
      </c>
      <c r="B5898" s="143"/>
      <c r="C5898" s="143"/>
      <c r="D5898" s="143"/>
      <c r="E5898" s="143"/>
      <c r="F5898" s="34"/>
      <c r="G5898" s="34"/>
      <c r="H5898" s="34"/>
      <c r="I5898" s="27"/>
      <c r="J5898" s="16" t="s">
        <v>130</v>
      </c>
      <c r="N5898" s="136" t="s">
        <v>241</v>
      </c>
      <c r="O5898" s="137">
        <v>427</v>
      </c>
    </row>
    <row r="5899" spans="1:15" ht="15" customHeight="1">
      <c r="A5899" s="15" t="str">
        <f t="shared" si="126"/>
        <v>N</v>
      </c>
      <c r="B5899" s="143"/>
      <c r="C5899" s="143"/>
      <c r="D5899" s="143"/>
      <c r="E5899" s="143"/>
      <c r="F5899" s="34"/>
      <c r="G5899" s="34"/>
      <c r="H5899" s="34"/>
      <c r="I5899" s="27"/>
      <c r="J5899" s="16" t="s">
        <v>130</v>
      </c>
      <c r="N5899" s="138" t="s">
        <v>587</v>
      </c>
      <c r="O5899" s="137">
        <v>428</v>
      </c>
    </row>
    <row r="5900" spans="1:15" ht="15" customHeight="1">
      <c r="A5900" s="15" t="str">
        <f t="shared" si="126"/>
        <v>N</v>
      </c>
      <c r="B5900" s="143"/>
      <c r="C5900" s="143"/>
      <c r="D5900" s="143"/>
      <c r="E5900" s="143"/>
      <c r="F5900" s="34"/>
      <c r="G5900" s="34"/>
      <c r="H5900" s="34"/>
      <c r="I5900" s="27"/>
      <c r="J5900" s="16" t="s">
        <v>130</v>
      </c>
      <c r="N5900" s="136" t="s">
        <v>242</v>
      </c>
      <c r="O5900" s="137">
        <v>429</v>
      </c>
    </row>
    <row r="5901" spans="1:15" ht="15" customHeight="1">
      <c r="A5901" s="15" t="str">
        <f t="shared" si="126"/>
        <v>N</v>
      </c>
      <c r="B5901" s="143"/>
      <c r="C5901" s="143"/>
      <c r="D5901" s="143"/>
      <c r="E5901" s="143"/>
      <c r="F5901" s="34"/>
      <c r="G5901" s="34"/>
      <c r="H5901" s="34"/>
      <c r="I5901" s="27"/>
      <c r="J5901" s="16" t="s">
        <v>130</v>
      </c>
      <c r="N5901" s="136" t="s">
        <v>243</v>
      </c>
      <c r="O5901" s="137">
        <v>430</v>
      </c>
    </row>
    <row r="5902" spans="1:15" ht="15" customHeight="1">
      <c r="A5902" s="15" t="str">
        <f t="shared" si="126"/>
        <v>N</v>
      </c>
      <c r="B5902" s="143"/>
      <c r="C5902" s="143"/>
      <c r="D5902" s="143"/>
      <c r="E5902" s="143"/>
      <c r="F5902" s="34"/>
      <c r="G5902" s="34"/>
      <c r="H5902" s="34"/>
      <c r="I5902" s="27"/>
      <c r="J5902" s="16" t="s">
        <v>130</v>
      </c>
      <c r="N5902" s="138" t="s">
        <v>588</v>
      </c>
      <c r="O5902" s="137">
        <v>431</v>
      </c>
    </row>
    <row r="5903" spans="1:15" ht="15" customHeight="1">
      <c r="A5903" s="15" t="str">
        <f t="shared" si="126"/>
        <v>N</v>
      </c>
      <c r="B5903" s="143"/>
      <c r="C5903" s="143"/>
      <c r="D5903" s="143"/>
      <c r="E5903" s="143"/>
      <c r="F5903" s="34"/>
      <c r="G5903" s="34"/>
      <c r="H5903" s="34"/>
      <c r="I5903" s="27"/>
      <c r="J5903" s="16" t="s">
        <v>130</v>
      </c>
      <c r="N5903" s="136" t="s">
        <v>244</v>
      </c>
      <c r="O5903" s="137">
        <v>432</v>
      </c>
    </row>
    <row r="5904" spans="1:15" ht="15" customHeight="1">
      <c r="A5904" s="15" t="str">
        <f t="shared" si="126"/>
        <v>N</v>
      </c>
      <c r="B5904" s="143"/>
      <c r="C5904" s="143"/>
      <c r="D5904" s="143"/>
      <c r="E5904" s="143"/>
      <c r="F5904" s="34"/>
      <c r="G5904" s="34"/>
      <c r="H5904" s="34"/>
      <c r="I5904" s="27"/>
      <c r="J5904" s="16" t="s">
        <v>130</v>
      </c>
      <c r="N5904" s="136" t="s">
        <v>245</v>
      </c>
      <c r="O5904" s="137">
        <v>433</v>
      </c>
    </row>
    <row r="5905" spans="1:15" ht="15" customHeight="1">
      <c r="A5905" s="15" t="str">
        <f t="shared" si="126"/>
        <v>N</v>
      </c>
      <c r="B5905" s="143"/>
      <c r="C5905" s="143"/>
      <c r="D5905" s="143"/>
      <c r="E5905" s="143"/>
      <c r="F5905" s="34"/>
      <c r="G5905" s="34"/>
      <c r="H5905" s="34"/>
      <c r="I5905" s="27"/>
      <c r="J5905" s="16" t="s">
        <v>130</v>
      </c>
      <c r="N5905" s="136" t="s">
        <v>246</v>
      </c>
      <c r="O5905" s="137">
        <v>434</v>
      </c>
    </row>
    <row r="5906" spans="1:15" ht="15" customHeight="1">
      <c r="A5906" s="15" t="str">
        <f t="shared" si="126"/>
        <v>N</v>
      </c>
      <c r="B5906" s="143"/>
      <c r="C5906" s="143"/>
      <c r="D5906" s="143"/>
      <c r="E5906" s="143"/>
      <c r="F5906" s="34"/>
      <c r="G5906" s="34"/>
      <c r="H5906" s="34"/>
      <c r="I5906" s="27"/>
      <c r="J5906" s="16" t="s">
        <v>130</v>
      </c>
      <c r="N5906" s="136" t="s">
        <v>247</v>
      </c>
      <c r="O5906" s="137">
        <v>435</v>
      </c>
    </row>
    <row r="5907" spans="1:15" ht="15" customHeight="1">
      <c r="A5907" s="15" t="str">
        <f t="shared" si="126"/>
        <v>N</v>
      </c>
      <c r="B5907" s="143"/>
      <c r="C5907" s="143"/>
      <c r="D5907" s="143"/>
      <c r="E5907" s="143"/>
      <c r="F5907" s="34"/>
      <c r="G5907" s="34"/>
      <c r="H5907" s="34"/>
      <c r="I5907" s="27"/>
      <c r="J5907" s="16" t="s">
        <v>130</v>
      </c>
      <c r="N5907" s="136" t="s">
        <v>248</v>
      </c>
      <c r="O5907" s="137">
        <v>436</v>
      </c>
    </row>
    <row r="5908" spans="1:15" ht="15" customHeight="1">
      <c r="A5908" s="15" t="str">
        <f t="shared" si="126"/>
        <v>N</v>
      </c>
      <c r="B5908" s="143"/>
      <c r="C5908" s="143"/>
      <c r="D5908" s="143"/>
      <c r="E5908" s="143"/>
      <c r="F5908" s="34"/>
      <c r="G5908" s="34"/>
      <c r="H5908" s="34"/>
      <c r="I5908" s="27"/>
      <c r="J5908" s="16" t="s">
        <v>130</v>
      </c>
      <c r="N5908" s="136" t="s">
        <v>249</v>
      </c>
      <c r="O5908" s="137">
        <v>437</v>
      </c>
    </row>
    <row r="5909" spans="1:15" ht="15" customHeight="1">
      <c r="A5909" s="15" t="str">
        <f t="shared" si="126"/>
        <v>N</v>
      </c>
      <c r="B5909" s="143"/>
      <c r="C5909" s="143"/>
      <c r="D5909" s="143"/>
      <c r="E5909" s="143"/>
      <c r="F5909" s="34"/>
      <c r="G5909" s="34"/>
      <c r="H5909" s="34"/>
      <c r="I5909" s="27"/>
      <c r="J5909" s="16" t="s">
        <v>130</v>
      </c>
      <c r="N5909" s="136" t="s">
        <v>250</v>
      </c>
      <c r="O5909" s="137">
        <v>438</v>
      </c>
    </row>
    <row r="5910" spans="1:15" ht="15" customHeight="1">
      <c r="A5910" s="15" t="str">
        <f t="shared" si="126"/>
        <v>N</v>
      </c>
      <c r="B5910" s="143"/>
      <c r="C5910" s="143"/>
      <c r="D5910" s="143"/>
      <c r="E5910" s="143"/>
      <c r="F5910" s="34"/>
      <c r="G5910" s="34"/>
      <c r="H5910" s="34"/>
      <c r="I5910" s="27"/>
      <c r="J5910" s="16" t="s">
        <v>130</v>
      </c>
      <c r="N5910" s="136" t="s">
        <v>251</v>
      </c>
      <c r="O5910" s="137">
        <v>439</v>
      </c>
    </row>
    <row r="5911" spans="1:15" ht="15" customHeight="1">
      <c r="A5911" s="15" t="str">
        <f t="shared" si="126"/>
        <v>N</v>
      </c>
      <c r="B5911" s="143"/>
      <c r="C5911" s="143"/>
      <c r="D5911" s="143"/>
      <c r="E5911" s="143"/>
      <c r="F5911" s="34"/>
      <c r="G5911" s="34"/>
      <c r="H5911" s="34"/>
      <c r="I5911" s="27"/>
      <c r="J5911" s="16" t="s">
        <v>130</v>
      </c>
      <c r="N5911" s="136" t="s">
        <v>252</v>
      </c>
      <c r="O5911" s="137">
        <v>440</v>
      </c>
    </row>
    <row r="5912" spans="1:15" ht="15" customHeight="1">
      <c r="A5912" s="15" t="str">
        <f t="shared" si="126"/>
        <v>N</v>
      </c>
      <c r="B5912" s="143"/>
      <c r="C5912" s="143"/>
      <c r="D5912" s="143"/>
      <c r="E5912" s="143"/>
      <c r="F5912" s="34"/>
      <c r="G5912" s="34"/>
      <c r="H5912" s="34"/>
      <c r="I5912" s="27"/>
      <c r="J5912" s="16" t="s">
        <v>130</v>
      </c>
      <c r="N5912" s="136" t="s">
        <v>253</v>
      </c>
      <c r="O5912" s="137">
        <v>441</v>
      </c>
    </row>
    <row r="5913" spans="1:15" ht="15" customHeight="1">
      <c r="A5913" s="15" t="str">
        <f t="shared" si="126"/>
        <v>N</v>
      </c>
      <c r="B5913" s="143"/>
      <c r="C5913" s="143"/>
      <c r="D5913" s="143"/>
      <c r="E5913" s="143"/>
      <c r="F5913" s="34"/>
      <c r="G5913" s="34"/>
      <c r="H5913" s="34"/>
      <c r="I5913" s="27"/>
      <c r="J5913" s="16" t="s">
        <v>130</v>
      </c>
      <c r="N5913" s="136" t="s">
        <v>254</v>
      </c>
      <c r="O5913" s="137">
        <v>442</v>
      </c>
    </row>
    <row r="5914" spans="1:15" ht="15" customHeight="1">
      <c r="A5914" s="15" t="str">
        <f t="shared" si="126"/>
        <v>N</v>
      </c>
      <c r="B5914" s="143"/>
      <c r="C5914" s="143"/>
      <c r="D5914" s="143"/>
      <c r="E5914" s="143"/>
      <c r="F5914" s="34"/>
      <c r="G5914" s="34"/>
      <c r="H5914" s="34"/>
      <c r="I5914" s="27"/>
      <c r="J5914" s="16" t="s">
        <v>130</v>
      </c>
      <c r="N5914" s="136" t="s">
        <v>255</v>
      </c>
      <c r="O5914" s="137">
        <v>443</v>
      </c>
    </row>
    <row r="5915" spans="1:15" ht="15" customHeight="1">
      <c r="A5915" s="15" t="str">
        <f t="shared" si="126"/>
        <v>N</v>
      </c>
      <c r="B5915" s="143"/>
      <c r="C5915" s="143"/>
      <c r="D5915" s="143"/>
      <c r="E5915" s="143"/>
      <c r="F5915" s="34"/>
      <c r="G5915" s="34"/>
      <c r="H5915" s="34"/>
      <c r="I5915" s="27"/>
      <c r="J5915" s="16" t="s">
        <v>130</v>
      </c>
      <c r="N5915" s="136" t="s">
        <v>211</v>
      </c>
      <c r="O5915" s="137">
        <v>444</v>
      </c>
    </row>
    <row r="5916" spans="1:15" ht="15" customHeight="1">
      <c r="A5916" s="15" t="str">
        <f t="shared" si="126"/>
        <v>N</v>
      </c>
      <c r="B5916" s="143"/>
      <c r="C5916" s="143"/>
      <c r="D5916" s="143"/>
      <c r="E5916" s="143"/>
      <c r="F5916" s="34"/>
      <c r="G5916" s="34"/>
      <c r="H5916" s="34"/>
      <c r="I5916" s="27"/>
      <c r="J5916" s="16" t="s">
        <v>130</v>
      </c>
      <c r="N5916" s="136" t="s">
        <v>256</v>
      </c>
      <c r="O5916" s="137">
        <v>445</v>
      </c>
    </row>
    <row r="5917" spans="1:15" ht="15" customHeight="1">
      <c r="A5917" s="15" t="str">
        <f t="shared" si="126"/>
        <v>N</v>
      </c>
      <c r="B5917" s="143"/>
      <c r="C5917" s="143"/>
      <c r="D5917" s="143"/>
      <c r="E5917" s="143"/>
      <c r="F5917" s="34"/>
      <c r="G5917" s="34"/>
      <c r="H5917" s="34"/>
      <c r="I5917" s="27"/>
      <c r="J5917" s="16" t="s">
        <v>130</v>
      </c>
      <c r="N5917" s="136" t="s">
        <v>257</v>
      </c>
      <c r="O5917" s="137">
        <v>511</v>
      </c>
    </row>
    <row r="5918" spans="1:15" ht="15" customHeight="1">
      <c r="A5918" s="15" t="str">
        <f t="shared" si="126"/>
        <v>N</v>
      </c>
      <c r="B5918" s="143"/>
      <c r="C5918" s="143"/>
      <c r="D5918" s="143"/>
      <c r="E5918" s="143"/>
      <c r="F5918" s="34"/>
      <c r="G5918" s="34"/>
      <c r="H5918" s="34"/>
      <c r="I5918" s="27"/>
      <c r="J5918" s="16" t="s">
        <v>130</v>
      </c>
      <c r="N5918" s="136" t="s">
        <v>258</v>
      </c>
      <c r="O5918" s="137">
        <v>512</v>
      </c>
    </row>
    <row r="5919" spans="1:15" ht="15" customHeight="1">
      <c r="A5919" s="15" t="str">
        <f t="shared" si="126"/>
        <v>N</v>
      </c>
      <c r="B5919" s="143"/>
      <c r="C5919" s="143"/>
      <c r="D5919" s="143"/>
      <c r="E5919" s="143"/>
      <c r="F5919" s="34"/>
      <c r="G5919" s="34"/>
      <c r="H5919" s="34"/>
      <c r="I5919" s="27"/>
      <c r="J5919" s="16" t="s">
        <v>130</v>
      </c>
      <c r="N5919" s="136" t="s">
        <v>259</v>
      </c>
      <c r="O5919" s="137">
        <v>513</v>
      </c>
    </row>
    <row r="5920" spans="1:15" ht="15" customHeight="1">
      <c r="A5920" s="15" t="str">
        <f t="shared" si="126"/>
        <v>N</v>
      </c>
      <c r="B5920" s="143"/>
      <c r="C5920" s="143"/>
      <c r="D5920" s="143"/>
      <c r="E5920" s="143"/>
      <c r="F5920" s="34"/>
      <c r="G5920" s="34"/>
      <c r="H5920" s="34"/>
      <c r="I5920" s="27"/>
      <c r="J5920" s="16" t="s">
        <v>130</v>
      </c>
      <c r="N5920" s="136" t="s">
        <v>260</v>
      </c>
      <c r="O5920" s="137">
        <v>514</v>
      </c>
    </row>
    <row r="5921" spans="1:15" ht="15" customHeight="1">
      <c r="A5921" s="15" t="str">
        <f t="shared" si="126"/>
        <v>N</v>
      </c>
      <c r="B5921" s="143"/>
      <c r="C5921" s="143"/>
      <c r="D5921" s="143"/>
      <c r="E5921" s="143"/>
      <c r="F5921" s="34"/>
      <c r="G5921" s="34"/>
      <c r="H5921" s="34"/>
      <c r="I5921" s="27"/>
      <c r="J5921" s="16" t="s">
        <v>130</v>
      </c>
      <c r="N5921" s="136" t="s">
        <v>261</v>
      </c>
      <c r="O5921" s="137">
        <v>515</v>
      </c>
    </row>
    <row r="5922" spans="1:15" ht="15" customHeight="1">
      <c r="A5922" s="15" t="str">
        <f t="shared" si="126"/>
        <v>N</v>
      </c>
      <c r="B5922" s="143"/>
      <c r="C5922" s="143"/>
      <c r="D5922" s="143"/>
      <c r="E5922" s="143"/>
      <c r="F5922" s="34"/>
      <c r="G5922" s="34"/>
      <c r="H5922" s="34"/>
      <c r="I5922" s="27"/>
      <c r="J5922" s="16" t="s">
        <v>130</v>
      </c>
      <c r="N5922" s="136" t="s">
        <v>262</v>
      </c>
      <c r="O5922" s="137">
        <v>516</v>
      </c>
    </row>
    <row r="5923" spans="1:15" ht="15" customHeight="1">
      <c r="A5923" s="15" t="str">
        <f t="shared" si="126"/>
        <v>N</v>
      </c>
      <c r="B5923" s="143"/>
      <c r="C5923" s="143"/>
      <c r="D5923" s="143"/>
      <c r="E5923" s="143"/>
      <c r="F5923" s="34"/>
      <c r="G5923" s="34"/>
      <c r="H5923" s="34"/>
      <c r="I5923" s="27"/>
      <c r="J5923" s="16" t="s">
        <v>130</v>
      </c>
      <c r="N5923" s="136" t="s">
        <v>263</v>
      </c>
      <c r="O5923" s="137">
        <v>517</v>
      </c>
    </row>
    <row r="5924" spans="1:15" ht="15" customHeight="1">
      <c r="A5924" s="15" t="str">
        <f t="shared" si="126"/>
        <v>N</v>
      </c>
      <c r="B5924" s="143"/>
      <c r="C5924" s="143"/>
      <c r="D5924" s="143"/>
      <c r="E5924" s="143"/>
      <c r="F5924" s="34"/>
      <c r="G5924" s="34"/>
      <c r="H5924" s="34"/>
      <c r="I5924" s="27"/>
      <c r="J5924" s="16" t="s">
        <v>130</v>
      </c>
      <c r="N5924" s="136" t="s">
        <v>264</v>
      </c>
      <c r="O5924" s="137">
        <v>518</v>
      </c>
    </row>
    <row r="5925" spans="1:15" ht="15" customHeight="1">
      <c r="A5925" s="15" t="str">
        <f t="shared" si="126"/>
        <v>N</v>
      </c>
      <c r="B5925" s="143"/>
      <c r="C5925" s="143"/>
      <c r="D5925" s="143"/>
      <c r="E5925" s="143"/>
      <c r="F5925" s="34"/>
      <c r="G5925" s="34"/>
      <c r="H5925" s="34"/>
      <c r="I5925" s="27"/>
      <c r="J5925" s="16" t="s">
        <v>130</v>
      </c>
      <c r="N5925" s="136" t="s">
        <v>265</v>
      </c>
      <c r="O5925" s="137">
        <v>519</v>
      </c>
    </row>
    <row r="5926" spans="1:15" ht="15" customHeight="1">
      <c r="A5926" s="15" t="str">
        <f t="shared" si="126"/>
        <v>N</v>
      </c>
      <c r="B5926" s="143"/>
      <c r="C5926" s="143"/>
      <c r="D5926" s="143"/>
      <c r="E5926" s="143"/>
      <c r="F5926" s="34"/>
      <c r="G5926" s="34"/>
      <c r="H5926" s="34"/>
      <c r="I5926" s="27"/>
      <c r="J5926" s="16" t="s">
        <v>130</v>
      </c>
      <c r="N5926" s="136" t="s">
        <v>266</v>
      </c>
      <c r="O5926" s="137">
        <v>520</v>
      </c>
    </row>
    <row r="5927" spans="1:15" ht="15" customHeight="1">
      <c r="A5927" s="15" t="str">
        <f t="shared" si="126"/>
        <v>N</v>
      </c>
      <c r="B5927" s="143"/>
      <c r="C5927" s="143"/>
      <c r="D5927" s="143"/>
      <c r="E5927" s="143"/>
      <c r="F5927" s="34"/>
      <c r="G5927" s="34"/>
      <c r="H5927" s="34"/>
      <c r="I5927" s="27"/>
      <c r="J5927" s="16" t="s">
        <v>130</v>
      </c>
      <c r="N5927" s="136" t="s">
        <v>267</v>
      </c>
      <c r="O5927" s="137">
        <v>521</v>
      </c>
    </row>
    <row r="5928" spans="1:15" ht="15" customHeight="1">
      <c r="A5928" s="15" t="str">
        <f t="shared" si="126"/>
        <v>N</v>
      </c>
      <c r="B5928" s="143"/>
      <c r="C5928" s="143"/>
      <c r="D5928" s="143"/>
      <c r="E5928" s="143"/>
      <c r="F5928" s="34"/>
      <c r="G5928" s="34"/>
      <c r="H5928" s="34"/>
      <c r="I5928" s="27"/>
      <c r="J5928" s="16" t="s">
        <v>130</v>
      </c>
      <c r="N5928" s="136" t="s">
        <v>268</v>
      </c>
      <c r="O5928" s="137">
        <v>522</v>
      </c>
    </row>
    <row r="5929" spans="1:15" ht="15" customHeight="1">
      <c r="A5929" s="15" t="str">
        <f t="shared" si="126"/>
        <v>N</v>
      </c>
      <c r="B5929" s="143"/>
      <c r="C5929" s="143"/>
      <c r="D5929" s="143"/>
      <c r="E5929" s="143"/>
      <c r="F5929" s="34"/>
      <c r="G5929" s="34"/>
      <c r="H5929" s="34"/>
      <c r="I5929" s="27"/>
      <c r="J5929" s="16" t="s">
        <v>130</v>
      </c>
      <c r="N5929" s="136" t="s">
        <v>269</v>
      </c>
      <c r="O5929" s="137">
        <v>523</v>
      </c>
    </row>
    <row r="5930" spans="1:15" ht="15" customHeight="1">
      <c r="A5930" s="15" t="str">
        <f t="shared" si="126"/>
        <v>N</v>
      </c>
      <c r="B5930" s="143"/>
      <c r="C5930" s="143"/>
      <c r="D5930" s="143"/>
      <c r="E5930" s="143"/>
      <c r="F5930" s="34"/>
      <c r="G5930" s="34"/>
      <c r="H5930" s="34"/>
      <c r="I5930" s="27"/>
      <c r="J5930" s="16" t="s">
        <v>130</v>
      </c>
      <c r="N5930" s="136" t="s">
        <v>270</v>
      </c>
      <c r="O5930" s="137">
        <v>524</v>
      </c>
    </row>
    <row r="5931" spans="1:15" ht="15" customHeight="1">
      <c r="A5931" s="15" t="str">
        <f t="shared" si="126"/>
        <v>N</v>
      </c>
      <c r="B5931" s="143"/>
      <c r="C5931" s="143"/>
      <c r="D5931" s="143"/>
      <c r="E5931" s="143"/>
      <c r="F5931" s="34"/>
      <c r="G5931" s="34"/>
      <c r="H5931" s="34"/>
      <c r="I5931" s="27"/>
      <c r="J5931" s="16" t="s">
        <v>130</v>
      </c>
      <c r="N5931" s="136" t="s">
        <v>271</v>
      </c>
      <c r="O5931" s="137">
        <v>525</v>
      </c>
    </row>
    <row r="5932" spans="1:15" ht="15" customHeight="1">
      <c r="A5932" s="15" t="str">
        <f t="shared" si="126"/>
        <v>N</v>
      </c>
      <c r="B5932" s="143"/>
      <c r="C5932" s="143"/>
      <c r="D5932" s="143"/>
      <c r="E5932" s="143"/>
      <c r="F5932" s="34"/>
      <c r="G5932" s="34"/>
      <c r="H5932" s="34"/>
      <c r="I5932" s="27"/>
      <c r="J5932" s="16" t="s">
        <v>130</v>
      </c>
      <c r="N5932" s="136" t="s">
        <v>272</v>
      </c>
      <c r="O5932" s="137">
        <v>526</v>
      </c>
    </row>
    <row r="5933" spans="1:15" ht="15" customHeight="1">
      <c r="A5933" s="15" t="str">
        <f t="shared" si="126"/>
        <v>N</v>
      </c>
      <c r="B5933" s="143"/>
      <c r="C5933" s="143"/>
      <c r="D5933" s="143"/>
      <c r="E5933" s="143"/>
      <c r="F5933" s="34"/>
      <c r="G5933" s="34"/>
      <c r="H5933" s="34"/>
      <c r="I5933" s="27"/>
      <c r="J5933" s="16" t="s">
        <v>130</v>
      </c>
      <c r="N5933" s="136" t="s">
        <v>273</v>
      </c>
      <c r="O5933" s="137">
        <v>527</v>
      </c>
    </row>
    <row r="5934" spans="1:15" ht="15" customHeight="1">
      <c r="A5934" s="15" t="str">
        <f t="shared" si="126"/>
        <v>N</v>
      </c>
      <c r="B5934" s="143"/>
      <c r="C5934" s="143"/>
      <c r="D5934" s="143"/>
      <c r="E5934" s="143"/>
      <c r="F5934" s="34"/>
      <c r="G5934" s="34"/>
      <c r="H5934" s="34"/>
      <c r="I5934" s="27"/>
      <c r="J5934" s="16" t="s">
        <v>130</v>
      </c>
      <c r="N5934" s="136" t="s">
        <v>274</v>
      </c>
      <c r="O5934" s="137">
        <v>528</v>
      </c>
    </row>
    <row r="5935" spans="1:15" ht="15" customHeight="1">
      <c r="A5935" s="15" t="str">
        <f t="shared" si="126"/>
        <v>N</v>
      </c>
      <c r="B5935" s="143"/>
      <c r="C5935" s="143"/>
      <c r="D5935" s="143"/>
      <c r="E5935" s="143"/>
      <c r="F5935" s="34"/>
      <c r="G5935" s="34"/>
      <c r="H5935" s="34"/>
      <c r="I5935" s="27"/>
      <c r="J5935" s="16" t="s">
        <v>130</v>
      </c>
      <c r="N5935" s="136" t="s">
        <v>275</v>
      </c>
      <c r="O5935" s="137">
        <v>529</v>
      </c>
    </row>
    <row r="5936" spans="1:15" ht="15" customHeight="1">
      <c r="A5936" s="15" t="str">
        <f t="shared" si="126"/>
        <v>N</v>
      </c>
      <c r="B5936" s="143"/>
      <c r="C5936" s="143"/>
      <c r="D5936" s="143"/>
      <c r="E5936" s="143"/>
      <c r="F5936" s="34"/>
      <c r="G5936" s="34"/>
      <c r="H5936" s="34"/>
      <c r="I5936" s="27"/>
      <c r="J5936" s="16" t="s">
        <v>130</v>
      </c>
      <c r="N5936" s="136" t="s">
        <v>276</v>
      </c>
      <c r="O5936" s="137">
        <v>530</v>
      </c>
    </row>
    <row r="5937" spans="1:15" ht="15" customHeight="1">
      <c r="A5937" s="15" t="str">
        <f t="shared" si="126"/>
        <v>N</v>
      </c>
      <c r="B5937" s="143"/>
      <c r="C5937" s="143"/>
      <c r="D5937" s="143"/>
      <c r="E5937" s="143"/>
      <c r="F5937" s="34"/>
      <c r="G5937" s="34"/>
      <c r="H5937" s="34"/>
      <c r="I5937" s="27"/>
      <c r="J5937" s="16" t="s">
        <v>130</v>
      </c>
      <c r="N5937" s="138" t="s">
        <v>589</v>
      </c>
      <c r="O5937" s="139">
        <v>531</v>
      </c>
    </row>
    <row r="5938" spans="1:15" ht="15" customHeight="1">
      <c r="A5938" s="15" t="str">
        <f t="shared" si="126"/>
        <v>N</v>
      </c>
      <c r="B5938" s="143"/>
      <c r="C5938" s="143"/>
      <c r="D5938" s="143"/>
      <c r="E5938" s="143"/>
      <c r="F5938" s="34"/>
      <c r="G5938" s="34"/>
      <c r="H5938" s="34"/>
      <c r="I5938" s="27"/>
      <c r="J5938" s="16" t="s">
        <v>130</v>
      </c>
      <c r="N5938" s="140" t="s">
        <v>277</v>
      </c>
      <c r="O5938" s="137">
        <v>532</v>
      </c>
    </row>
    <row r="5939" spans="1:15" ht="15" customHeight="1">
      <c r="A5939" s="15" t="str">
        <f t="shared" si="126"/>
        <v>N</v>
      </c>
      <c r="B5939" s="143"/>
      <c r="C5939" s="143"/>
      <c r="D5939" s="143"/>
      <c r="E5939" s="143"/>
      <c r="F5939" s="34"/>
      <c r="G5939" s="34"/>
      <c r="H5939" s="34"/>
      <c r="I5939" s="27"/>
      <c r="J5939" s="16" t="s">
        <v>130</v>
      </c>
      <c r="N5939" s="136" t="s">
        <v>278</v>
      </c>
      <c r="O5939" s="137">
        <v>533</v>
      </c>
    </row>
    <row r="5940" spans="1:15" ht="15" customHeight="1">
      <c r="A5940" s="15" t="str">
        <f t="shared" si="126"/>
        <v>N</v>
      </c>
      <c r="B5940" s="143"/>
      <c r="C5940" s="143"/>
      <c r="D5940" s="143"/>
      <c r="E5940" s="143"/>
      <c r="F5940" s="34"/>
      <c r="G5940" s="34"/>
      <c r="H5940" s="34"/>
      <c r="I5940" s="27"/>
      <c r="J5940" s="16" t="s">
        <v>130</v>
      </c>
      <c r="N5940" s="136" t="s">
        <v>279</v>
      </c>
      <c r="O5940" s="137">
        <v>534</v>
      </c>
    </row>
    <row r="5941" spans="1:15" ht="15" customHeight="1">
      <c r="A5941" s="15" t="str">
        <f t="shared" si="126"/>
        <v>N</v>
      </c>
      <c r="B5941" s="143"/>
      <c r="C5941" s="143"/>
      <c r="D5941" s="143"/>
      <c r="E5941" s="143"/>
      <c r="F5941" s="34"/>
      <c r="G5941" s="34"/>
      <c r="H5941" s="34"/>
      <c r="I5941" s="27"/>
      <c r="J5941" s="16" t="s">
        <v>130</v>
      </c>
      <c r="N5941" s="136" t="s">
        <v>280</v>
      </c>
      <c r="O5941" s="137">
        <v>535</v>
      </c>
    </row>
    <row r="5942" spans="1:15" ht="15" customHeight="1">
      <c r="A5942" s="15" t="str">
        <f t="shared" si="126"/>
        <v>N</v>
      </c>
      <c r="B5942" s="143"/>
      <c r="C5942" s="143"/>
      <c r="D5942" s="143"/>
      <c r="E5942" s="143"/>
      <c r="F5942" s="34"/>
      <c r="G5942" s="34"/>
      <c r="H5942" s="34"/>
      <c r="I5942" s="27"/>
      <c r="J5942" s="16" t="s">
        <v>130</v>
      </c>
      <c r="N5942" s="136" t="s">
        <v>281</v>
      </c>
      <c r="O5942" s="137">
        <v>536</v>
      </c>
    </row>
    <row r="5943" spans="1:15" ht="15" customHeight="1">
      <c r="A5943" s="15" t="str">
        <f t="shared" si="126"/>
        <v>N</v>
      </c>
      <c r="B5943" s="143"/>
      <c r="C5943" s="143"/>
      <c r="D5943" s="143"/>
      <c r="E5943" s="143"/>
      <c r="F5943" s="34"/>
      <c r="G5943" s="34"/>
      <c r="H5943" s="34"/>
      <c r="I5943" s="27"/>
      <c r="J5943" s="16" t="s">
        <v>130</v>
      </c>
      <c r="N5943" s="140" t="s">
        <v>282</v>
      </c>
      <c r="O5943" s="137">
        <v>537</v>
      </c>
    </row>
    <row r="5944" spans="1:15" ht="15" customHeight="1">
      <c r="A5944" s="15" t="str">
        <f t="shared" ref="A5944:A6008" si="127">IFERROR((VLOOKUP(J5944,N:O,2,0)),0)</f>
        <v>N</v>
      </c>
      <c r="B5944" s="143"/>
      <c r="C5944" s="143"/>
      <c r="D5944" s="143"/>
      <c r="E5944" s="143"/>
      <c r="F5944" s="34"/>
      <c r="G5944" s="34"/>
      <c r="H5944" s="34"/>
      <c r="I5944" s="27"/>
      <c r="J5944" s="16" t="s">
        <v>130</v>
      </c>
      <c r="N5944" s="140" t="s">
        <v>283</v>
      </c>
      <c r="O5944" s="137">
        <v>538</v>
      </c>
    </row>
    <row r="5945" spans="1:15" ht="15" customHeight="1">
      <c r="A5945" s="15" t="str">
        <f t="shared" si="127"/>
        <v>N</v>
      </c>
      <c r="B5945" s="143"/>
      <c r="C5945" s="143"/>
      <c r="D5945" s="143"/>
      <c r="E5945" s="143"/>
      <c r="F5945" s="34"/>
      <c r="G5945" s="34"/>
      <c r="H5945" s="34"/>
      <c r="I5945" s="27"/>
      <c r="J5945" s="16" t="s">
        <v>130</v>
      </c>
      <c r="N5945" s="136" t="s">
        <v>284</v>
      </c>
      <c r="O5945" s="137">
        <v>539</v>
      </c>
    </row>
    <row r="5946" spans="1:15" ht="15" customHeight="1">
      <c r="A5946" s="15" t="str">
        <f t="shared" si="127"/>
        <v>N</v>
      </c>
      <c r="B5946" s="143"/>
      <c r="C5946" s="143"/>
      <c r="D5946" s="143"/>
      <c r="E5946" s="143"/>
      <c r="F5946" s="34"/>
      <c r="G5946" s="34"/>
      <c r="H5946" s="34"/>
      <c r="I5946" s="27"/>
      <c r="J5946" s="16" t="s">
        <v>130</v>
      </c>
      <c r="N5946" s="136" t="s">
        <v>285</v>
      </c>
      <c r="O5946" s="137">
        <v>540</v>
      </c>
    </row>
    <row r="5947" spans="1:15" ht="15" customHeight="1">
      <c r="A5947" s="15" t="str">
        <f t="shared" si="127"/>
        <v>N</v>
      </c>
      <c r="B5947" s="143"/>
      <c r="C5947" s="143"/>
      <c r="D5947" s="143"/>
      <c r="E5947" s="143"/>
      <c r="F5947" s="34"/>
      <c r="G5947" s="34"/>
      <c r="H5947" s="34"/>
      <c r="I5947" s="27"/>
      <c r="J5947" s="16" t="s">
        <v>130</v>
      </c>
      <c r="N5947" s="136" t="s">
        <v>286</v>
      </c>
      <c r="O5947" s="137">
        <v>541</v>
      </c>
    </row>
    <row r="5948" spans="1:15" ht="15" customHeight="1">
      <c r="A5948" s="15" t="str">
        <f t="shared" si="127"/>
        <v>N</v>
      </c>
      <c r="B5948" s="143"/>
      <c r="C5948" s="143"/>
      <c r="D5948" s="143"/>
      <c r="E5948" s="143"/>
      <c r="F5948" s="34"/>
      <c r="G5948" s="34"/>
      <c r="H5948" s="34"/>
      <c r="I5948" s="27"/>
      <c r="J5948" s="16" t="s">
        <v>130</v>
      </c>
      <c r="N5948" s="136" t="s">
        <v>287</v>
      </c>
      <c r="O5948" s="137">
        <v>542</v>
      </c>
    </row>
    <row r="5949" spans="1:15" ht="15" customHeight="1">
      <c r="A5949" s="15" t="str">
        <f t="shared" si="127"/>
        <v>N</v>
      </c>
      <c r="B5949" s="143"/>
      <c r="C5949" s="143"/>
      <c r="D5949" s="143"/>
      <c r="E5949" s="143"/>
      <c r="F5949" s="34"/>
      <c r="G5949" s="34"/>
      <c r="H5949" s="34"/>
      <c r="I5949" s="27"/>
      <c r="J5949" s="16" t="s">
        <v>130</v>
      </c>
      <c r="N5949" s="141" t="s">
        <v>288</v>
      </c>
      <c r="O5949" s="142">
        <v>543</v>
      </c>
    </row>
    <row r="5950" spans="1:15" ht="15" customHeight="1">
      <c r="A5950" s="15" t="str">
        <f t="shared" si="127"/>
        <v>N</v>
      </c>
      <c r="B5950" s="143"/>
      <c r="C5950" s="143"/>
      <c r="D5950" s="143"/>
      <c r="E5950" s="143"/>
      <c r="F5950" s="34"/>
      <c r="G5950" s="34"/>
      <c r="H5950" s="34"/>
      <c r="I5950" s="27"/>
      <c r="J5950" s="16" t="s">
        <v>130</v>
      </c>
      <c r="N5950" s="136" t="s">
        <v>289</v>
      </c>
      <c r="O5950" s="137">
        <v>544</v>
      </c>
    </row>
    <row r="5951" spans="1:15" ht="15" customHeight="1">
      <c r="A5951" s="15" t="str">
        <f t="shared" si="127"/>
        <v>N</v>
      </c>
      <c r="B5951" s="143"/>
      <c r="C5951" s="143"/>
      <c r="D5951" s="143"/>
      <c r="E5951" s="143"/>
      <c r="F5951" s="34"/>
      <c r="G5951" s="34"/>
      <c r="H5951" s="34"/>
      <c r="I5951" s="27"/>
      <c r="J5951" s="16" t="s">
        <v>130</v>
      </c>
      <c r="N5951" s="136" t="s">
        <v>290</v>
      </c>
      <c r="O5951" s="137">
        <v>545</v>
      </c>
    </row>
    <row r="5952" spans="1:15" ht="15" customHeight="1">
      <c r="A5952" s="15" t="str">
        <f t="shared" si="127"/>
        <v>N</v>
      </c>
      <c r="B5952" s="143"/>
      <c r="C5952" s="143"/>
      <c r="D5952" s="143"/>
      <c r="E5952" s="143"/>
      <c r="F5952" s="34"/>
      <c r="G5952" s="34"/>
      <c r="H5952" s="34"/>
      <c r="I5952" s="27"/>
      <c r="J5952" s="16" t="s">
        <v>130</v>
      </c>
      <c r="N5952" s="136" t="s">
        <v>291</v>
      </c>
      <c r="O5952" s="137">
        <v>546</v>
      </c>
    </row>
    <row r="5953" spans="1:15" ht="15" customHeight="1">
      <c r="A5953" s="15" t="str">
        <f t="shared" si="127"/>
        <v>N</v>
      </c>
      <c r="B5953" s="143"/>
      <c r="C5953" s="143"/>
      <c r="D5953" s="143"/>
      <c r="E5953" s="143"/>
      <c r="F5953" s="34"/>
      <c r="G5953" s="34"/>
      <c r="H5953" s="34"/>
      <c r="I5953" s="27"/>
      <c r="J5953" s="16" t="s">
        <v>130</v>
      </c>
      <c r="N5953" s="136" t="s">
        <v>292</v>
      </c>
      <c r="O5953" s="137">
        <v>547</v>
      </c>
    </row>
    <row r="5954" spans="1:15" ht="15" customHeight="1">
      <c r="A5954" s="15" t="str">
        <f t="shared" si="127"/>
        <v>N</v>
      </c>
      <c r="B5954" s="143"/>
      <c r="C5954" s="143"/>
      <c r="D5954" s="143"/>
      <c r="E5954" s="143"/>
      <c r="F5954" s="34"/>
      <c r="G5954" s="34"/>
      <c r="H5954" s="34"/>
      <c r="I5954" s="27"/>
      <c r="J5954" s="16" t="s">
        <v>130</v>
      </c>
      <c r="N5954" s="136" t="s">
        <v>293</v>
      </c>
      <c r="O5954" s="137">
        <v>548</v>
      </c>
    </row>
    <row r="5955" spans="1:15" ht="15" customHeight="1">
      <c r="A5955" s="15" t="str">
        <f t="shared" si="127"/>
        <v>N</v>
      </c>
      <c r="B5955" s="143"/>
      <c r="C5955" s="143"/>
      <c r="D5955" s="143"/>
      <c r="E5955" s="143"/>
      <c r="F5955" s="34"/>
      <c r="G5955" s="34"/>
      <c r="H5955" s="34"/>
      <c r="I5955" s="27"/>
      <c r="J5955" s="16" t="s">
        <v>130</v>
      </c>
      <c r="N5955" s="136" t="s">
        <v>294</v>
      </c>
      <c r="O5955" s="137">
        <v>549</v>
      </c>
    </row>
    <row r="5956" spans="1:15" ht="15" customHeight="1">
      <c r="A5956" s="15" t="str">
        <f t="shared" si="127"/>
        <v>N</v>
      </c>
      <c r="B5956" s="143"/>
      <c r="C5956" s="143"/>
      <c r="D5956" s="143"/>
      <c r="E5956" s="143"/>
      <c r="F5956" s="34"/>
      <c r="G5956" s="34"/>
      <c r="H5956" s="34"/>
      <c r="I5956" s="27"/>
      <c r="J5956" s="16" t="s">
        <v>130</v>
      </c>
      <c r="N5956" s="136" t="s">
        <v>295</v>
      </c>
      <c r="O5956" s="137">
        <v>553</v>
      </c>
    </row>
    <row r="5957" spans="1:15" ht="15" customHeight="1">
      <c r="A5957" s="15" t="str">
        <f t="shared" si="127"/>
        <v>N</v>
      </c>
      <c r="B5957" s="143"/>
      <c r="C5957" s="143"/>
      <c r="D5957" s="143"/>
      <c r="E5957" s="143"/>
      <c r="F5957" s="34"/>
      <c r="G5957" s="34"/>
      <c r="H5957" s="34"/>
      <c r="I5957" s="27"/>
      <c r="J5957" s="16" t="s">
        <v>130</v>
      </c>
      <c r="N5957" s="136" t="s">
        <v>296</v>
      </c>
      <c r="O5957" s="137">
        <v>554</v>
      </c>
    </row>
    <row r="5958" spans="1:15" ht="15" customHeight="1">
      <c r="A5958" s="15" t="str">
        <f t="shared" si="127"/>
        <v>N</v>
      </c>
      <c r="B5958" s="143"/>
      <c r="C5958" s="143"/>
      <c r="D5958" s="143"/>
      <c r="E5958" s="143"/>
      <c r="F5958" s="34"/>
      <c r="G5958" s="34"/>
      <c r="H5958" s="34"/>
      <c r="I5958" s="27"/>
      <c r="J5958" s="16" t="s">
        <v>130</v>
      </c>
      <c r="N5958" s="136" t="s">
        <v>297</v>
      </c>
      <c r="O5958" s="137">
        <v>555</v>
      </c>
    </row>
    <row r="5959" spans="1:15" ht="15" customHeight="1">
      <c r="A5959" s="15" t="str">
        <f t="shared" si="127"/>
        <v>N</v>
      </c>
      <c r="B5959" s="143"/>
      <c r="C5959" s="143"/>
      <c r="D5959" s="143"/>
      <c r="E5959" s="143"/>
      <c r="F5959" s="34"/>
      <c r="G5959" s="34"/>
      <c r="H5959" s="34"/>
      <c r="I5959" s="27"/>
      <c r="J5959" s="16" t="s">
        <v>130</v>
      </c>
      <c r="N5959" s="136" t="s">
        <v>298</v>
      </c>
      <c r="O5959" s="137">
        <v>556</v>
      </c>
    </row>
    <row r="5960" spans="1:15" ht="15" customHeight="1">
      <c r="A5960" s="15" t="str">
        <f t="shared" si="127"/>
        <v>N</v>
      </c>
      <c r="B5960" s="143"/>
      <c r="C5960" s="143"/>
      <c r="D5960" s="143"/>
      <c r="E5960" s="143"/>
      <c r="F5960" s="34"/>
      <c r="G5960" s="34"/>
      <c r="H5960" s="34"/>
      <c r="I5960" s="27"/>
      <c r="J5960" s="16" t="s">
        <v>130</v>
      </c>
      <c r="N5960" s="141" t="s">
        <v>299</v>
      </c>
      <c r="O5960" s="137">
        <v>557</v>
      </c>
    </row>
    <row r="5961" spans="1:15" ht="15" customHeight="1">
      <c r="A5961" s="15" t="str">
        <f t="shared" si="127"/>
        <v>N</v>
      </c>
      <c r="B5961" s="143"/>
      <c r="C5961" s="143"/>
      <c r="D5961" s="143"/>
      <c r="E5961" s="143"/>
      <c r="F5961" s="34"/>
      <c r="G5961" s="34"/>
      <c r="H5961" s="34"/>
      <c r="I5961" s="27"/>
      <c r="J5961" s="16" t="s">
        <v>130</v>
      </c>
      <c r="N5961" s="141" t="s">
        <v>300</v>
      </c>
      <c r="O5961" s="137">
        <v>558</v>
      </c>
    </row>
    <row r="5962" spans="1:15" ht="15" customHeight="1">
      <c r="A5962" s="15" t="str">
        <f t="shared" si="127"/>
        <v>N</v>
      </c>
      <c r="B5962" s="143"/>
      <c r="C5962" s="143"/>
      <c r="D5962" s="143"/>
      <c r="E5962" s="143"/>
      <c r="F5962" s="34"/>
      <c r="G5962" s="34"/>
      <c r="H5962" s="34"/>
      <c r="I5962" s="27"/>
      <c r="J5962" s="16" t="s">
        <v>130</v>
      </c>
      <c r="N5962" s="136" t="s">
        <v>301</v>
      </c>
      <c r="O5962" s="137">
        <v>559</v>
      </c>
    </row>
    <row r="5963" spans="1:15" ht="15" customHeight="1">
      <c r="A5963" s="15" t="str">
        <f t="shared" si="127"/>
        <v>N</v>
      </c>
      <c r="B5963" s="143"/>
      <c r="C5963" s="143"/>
      <c r="D5963" s="143"/>
      <c r="E5963" s="143"/>
      <c r="F5963" s="34"/>
      <c r="G5963" s="34"/>
      <c r="H5963" s="34"/>
      <c r="I5963" s="27"/>
      <c r="J5963" s="16" t="s">
        <v>130</v>
      </c>
      <c r="N5963" s="136" t="s">
        <v>302</v>
      </c>
      <c r="O5963" s="137">
        <v>560</v>
      </c>
    </row>
    <row r="5964" spans="1:15" ht="15" customHeight="1">
      <c r="A5964" s="15" t="str">
        <f t="shared" si="127"/>
        <v>N</v>
      </c>
      <c r="B5964" s="143"/>
      <c r="C5964" s="143"/>
      <c r="D5964" s="143"/>
      <c r="E5964" s="143"/>
      <c r="F5964" s="34"/>
      <c r="G5964" s="34"/>
      <c r="H5964" s="34"/>
      <c r="I5964" s="27"/>
      <c r="J5964" s="16" t="s">
        <v>130</v>
      </c>
      <c r="N5964" s="136" t="s">
        <v>303</v>
      </c>
      <c r="O5964" s="137">
        <v>561</v>
      </c>
    </row>
    <row r="5965" spans="1:15" ht="15" customHeight="1">
      <c r="A5965" s="15" t="str">
        <f t="shared" si="127"/>
        <v>N</v>
      </c>
      <c r="B5965" s="143"/>
      <c r="C5965" s="143"/>
      <c r="D5965" s="143"/>
      <c r="E5965" s="143"/>
      <c r="F5965" s="34"/>
      <c r="G5965" s="34"/>
      <c r="H5965" s="34"/>
      <c r="I5965" s="27"/>
      <c r="J5965" s="16" t="s">
        <v>130</v>
      </c>
      <c r="N5965" s="136" t="s">
        <v>304</v>
      </c>
      <c r="O5965" s="137">
        <v>562</v>
      </c>
    </row>
    <row r="5966" spans="1:15" ht="15" customHeight="1">
      <c r="A5966" s="15" t="str">
        <f t="shared" si="127"/>
        <v>N</v>
      </c>
      <c r="B5966" s="143"/>
      <c r="C5966" s="143"/>
      <c r="D5966" s="143"/>
      <c r="E5966" s="143"/>
      <c r="F5966" s="34"/>
      <c r="G5966" s="34"/>
      <c r="H5966" s="34"/>
      <c r="I5966" s="27"/>
      <c r="J5966" s="16" t="s">
        <v>130</v>
      </c>
      <c r="N5966" s="140" t="s">
        <v>305</v>
      </c>
      <c r="O5966" s="137">
        <v>563</v>
      </c>
    </row>
    <row r="5967" spans="1:15" ht="15" customHeight="1">
      <c r="A5967" s="15" t="str">
        <f t="shared" si="127"/>
        <v>N</v>
      </c>
      <c r="B5967" s="143"/>
      <c r="C5967" s="143"/>
      <c r="D5967" s="143"/>
      <c r="E5967" s="143"/>
      <c r="F5967" s="34"/>
      <c r="G5967" s="34"/>
      <c r="H5967" s="34"/>
      <c r="I5967" s="27"/>
      <c r="J5967" s="16" t="s">
        <v>130</v>
      </c>
      <c r="N5967" s="140" t="s">
        <v>306</v>
      </c>
      <c r="O5967" s="137">
        <v>564</v>
      </c>
    </row>
    <row r="5968" spans="1:15" ht="15" customHeight="1">
      <c r="A5968" s="15" t="str">
        <f t="shared" si="127"/>
        <v>N</v>
      </c>
      <c r="B5968" s="143"/>
      <c r="C5968" s="143"/>
      <c r="D5968" s="143"/>
      <c r="E5968" s="143"/>
      <c r="F5968" s="34"/>
      <c r="G5968" s="34"/>
      <c r="H5968" s="34"/>
      <c r="I5968" s="27"/>
      <c r="J5968" s="16" t="s">
        <v>130</v>
      </c>
      <c r="N5968" s="140" t="s">
        <v>307</v>
      </c>
      <c r="O5968" s="137">
        <v>565</v>
      </c>
    </row>
    <row r="5969" spans="1:15" ht="15" customHeight="1">
      <c r="A5969" s="15" t="str">
        <f t="shared" si="127"/>
        <v>N</v>
      </c>
      <c r="B5969" s="143"/>
      <c r="C5969" s="143"/>
      <c r="D5969" s="143"/>
      <c r="E5969" s="143"/>
      <c r="F5969" s="34"/>
      <c r="G5969" s="34"/>
      <c r="H5969" s="34"/>
      <c r="I5969" s="27"/>
      <c r="J5969" s="16" t="s">
        <v>130</v>
      </c>
      <c r="N5969" s="140" t="s">
        <v>308</v>
      </c>
      <c r="O5969" s="137">
        <v>566</v>
      </c>
    </row>
    <row r="5970" spans="1:15" ht="15" customHeight="1">
      <c r="A5970" s="15" t="str">
        <f t="shared" si="127"/>
        <v>N</v>
      </c>
      <c r="B5970" s="143"/>
      <c r="C5970" s="143"/>
      <c r="D5970" s="143"/>
      <c r="E5970" s="143"/>
      <c r="F5970" s="34"/>
      <c r="G5970" s="34"/>
      <c r="H5970" s="34"/>
      <c r="I5970" s="27"/>
      <c r="J5970" s="16" t="s">
        <v>130</v>
      </c>
      <c r="N5970" s="136" t="s">
        <v>309</v>
      </c>
      <c r="O5970" s="137">
        <v>567</v>
      </c>
    </row>
    <row r="5971" spans="1:15" ht="15" customHeight="1">
      <c r="A5971" s="15" t="str">
        <f t="shared" si="127"/>
        <v>N</v>
      </c>
      <c r="B5971" s="143"/>
      <c r="C5971" s="143"/>
      <c r="D5971" s="143"/>
      <c r="E5971" s="143"/>
      <c r="F5971" s="34"/>
      <c r="G5971" s="34"/>
      <c r="H5971" s="34"/>
      <c r="I5971" s="27"/>
      <c r="J5971" s="16" t="s">
        <v>130</v>
      </c>
      <c r="N5971" s="140" t="s">
        <v>310</v>
      </c>
      <c r="O5971" s="137">
        <v>568</v>
      </c>
    </row>
    <row r="5972" spans="1:15" ht="15" customHeight="1">
      <c r="A5972" s="15" t="str">
        <f t="shared" si="127"/>
        <v>N</v>
      </c>
      <c r="B5972" s="143"/>
      <c r="C5972" s="143"/>
      <c r="D5972" s="143"/>
      <c r="E5972" s="143"/>
      <c r="F5972" s="34"/>
      <c r="G5972" s="34"/>
      <c r="H5972" s="34"/>
      <c r="I5972" s="27"/>
      <c r="J5972" s="16" t="s">
        <v>130</v>
      </c>
      <c r="N5972" s="136" t="s">
        <v>311</v>
      </c>
      <c r="O5972" s="137">
        <v>569</v>
      </c>
    </row>
    <row r="5973" spans="1:15" ht="15" customHeight="1">
      <c r="A5973" s="15" t="str">
        <f t="shared" si="127"/>
        <v>N</v>
      </c>
      <c r="B5973" s="143"/>
      <c r="C5973" s="143"/>
      <c r="D5973" s="143"/>
      <c r="E5973" s="143"/>
      <c r="F5973" s="34"/>
      <c r="G5973" s="34"/>
      <c r="H5973" s="34"/>
      <c r="I5973" s="27"/>
      <c r="J5973" s="16" t="s">
        <v>130</v>
      </c>
      <c r="N5973" s="136" t="s">
        <v>312</v>
      </c>
      <c r="O5973" s="137">
        <v>570</v>
      </c>
    </row>
    <row r="5974" spans="1:15" ht="15" customHeight="1">
      <c r="A5974" s="15" t="str">
        <f t="shared" si="127"/>
        <v>N</v>
      </c>
      <c r="B5974" s="143"/>
      <c r="C5974" s="143"/>
      <c r="D5974" s="143"/>
      <c r="E5974" s="143"/>
      <c r="F5974" s="34"/>
      <c r="G5974" s="34"/>
      <c r="H5974" s="34"/>
      <c r="I5974" s="27"/>
      <c r="J5974" s="16" t="s">
        <v>130</v>
      </c>
      <c r="N5974" s="136" t="s">
        <v>313</v>
      </c>
      <c r="O5974" s="137">
        <v>571</v>
      </c>
    </row>
    <row r="5975" spans="1:15" ht="15" customHeight="1">
      <c r="A5975" s="15" t="str">
        <f t="shared" si="127"/>
        <v>N</v>
      </c>
      <c r="B5975" s="143"/>
      <c r="C5975" s="143"/>
      <c r="D5975" s="143"/>
      <c r="E5975" s="143"/>
      <c r="F5975" s="34"/>
      <c r="G5975" s="34"/>
      <c r="H5975" s="34"/>
      <c r="I5975" s="27"/>
      <c r="J5975" s="16" t="s">
        <v>130</v>
      </c>
      <c r="N5975" s="136" t="s">
        <v>314</v>
      </c>
      <c r="O5975" s="137">
        <v>572</v>
      </c>
    </row>
    <row r="5976" spans="1:15" ht="15" customHeight="1">
      <c r="A5976" s="15" t="str">
        <f t="shared" si="127"/>
        <v>N</v>
      </c>
      <c r="B5976" s="143"/>
      <c r="C5976" s="143"/>
      <c r="D5976" s="143"/>
      <c r="E5976" s="143"/>
      <c r="F5976" s="34"/>
      <c r="G5976" s="34"/>
      <c r="H5976" s="34"/>
      <c r="I5976" s="27"/>
      <c r="J5976" s="16" t="s">
        <v>130</v>
      </c>
      <c r="N5976" s="136" t="s">
        <v>315</v>
      </c>
      <c r="O5976" s="137">
        <v>573</v>
      </c>
    </row>
    <row r="5977" spans="1:15" ht="15" customHeight="1">
      <c r="A5977" s="15" t="str">
        <f t="shared" si="127"/>
        <v>N</v>
      </c>
      <c r="B5977" s="143"/>
      <c r="C5977" s="143"/>
      <c r="D5977" s="143"/>
      <c r="E5977" s="143"/>
      <c r="F5977" s="34"/>
      <c r="G5977" s="34"/>
      <c r="H5977" s="34"/>
      <c r="I5977" s="27"/>
      <c r="J5977" s="16" t="s">
        <v>130</v>
      </c>
      <c r="N5977" s="136" t="s">
        <v>316</v>
      </c>
      <c r="O5977" s="137">
        <v>574</v>
      </c>
    </row>
    <row r="5978" spans="1:15" ht="15" customHeight="1">
      <c r="A5978" s="15" t="str">
        <f t="shared" si="127"/>
        <v>N</v>
      </c>
      <c r="B5978" s="143"/>
      <c r="C5978" s="143"/>
      <c r="D5978" s="143"/>
      <c r="E5978" s="143"/>
      <c r="F5978" s="34"/>
      <c r="G5978" s="34"/>
      <c r="H5978" s="34"/>
      <c r="I5978" s="27"/>
      <c r="J5978" s="16" t="s">
        <v>130</v>
      </c>
      <c r="N5978" s="136" t="s">
        <v>317</v>
      </c>
      <c r="O5978" s="137">
        <v>575</v>
      </c>
    </row>
    <row r="5979" spans="1:15" ht="15" customHeight="1">
      <c r="A5979" s="15" t="str">
        <f t="shared" si="127"/>
        <v>N</v>
      </c>
      <c r="B5979" s="143"/>
      <c r="C5979" s="143"/>
      <c r="D5979" s="143"/>
      <c r="E5979" s="143"/>
      <c r="F5979" s="34"/>
      <c r="G5979" s="34"/>
      <c r="H5979" s="34"/>
      <c r="I5979" s="27"/>
      <c r="J5979" s="16" t="s">
        <v>130</v>
      </c>
      <c r="N5979" s="136" t="s">
        <v>318</v>
      </c>
      <c r="O5979" s="137">
        <v>576</v>
      </c>
    </row>
    <row r="5980" spans="1:15" ht="15" customHeight="1">
      <c r="A5980" s="15" t="str">
        <f t="shared" si="127"/>
        <v>N</v>
      </c>
      <c r="B5980" s="143"/>
      <c r="C5980" s="143"/>
      <c r="D5980" s="143"/>
      <c r="E5980" s="143"/>
      <c r="F5980" s="34"/>
      <c r="G5980" s="34"/>
      <c r="H5980" s="34"/>
      <c r="I5980" s="27"/>
      <c r="J5980" s="16" t="s">
        <v>130</v>
      </c>
      <c r="N5980" s="136" t="s">
        <v>319</v>
      </c>
      <c r="O5980" s="137">
        <v>577</v>
      </c>
    </row>
    <row r="5981" spans="1:15" ht="15" customHeight="1">
      <c r="A5981" s="15" t="str">
        <f t="shared" si="127"/>
        <v>N</v>
      </c>
      <c r="B5981" s="143"/>
      <c r="C5981" s="143"/>
      <c r="D5981" s="143"/>
      <c r="E5981" s="143"/>
      <c r="F5981" s="34"/>
      <c r="G5981" s="34"/>
      <c r="H5981" s="34"/>
      <c r="I5981" s="27"/>
      <c r="J5981" s="16" t="s">
        <v>130</v>
      </c>
      <c r="N5981" s="136" t="s">
        <v>320</v>
      </c>
      <c r="O5981" s="137">
        <v>578</v>
      </c>
    </row>
    <row r="5982" spans="1:15" ht="15" customHeight="1">
      <c r="A5982" s="15" t="str">
        <f t="shared" si="127"/>
        <v>N</v>
      </c>
      <c r="B5982" s="143"/>
      <c r="C5982" s="143"/>
      <c r="D5982" s="143"/>
      <c r="E5982" s="143"/>
      <c r="F5982" s="34"/>
      <c r="G5982" s="34"/>
      <c r="H5982" s="34"/>
      <c r="I5982" s="27"/>
      <c r="J5982" s="16" t="s">
        <v>130</v>
      </c>
      <c r="N5982" s="136" t="s">
        <v>321</v>
      </c>
      <c r="O5982" s="137">
        <v>579</v>
      </c>
    </row>
    <row r="5983" spans="1:15" ht="15" customHeight="1">
      <c r="A5983" s="15" t="str">
        <f t="shared" si="127"/>
        <v>N</v>
      </c>
      <c r="B5983" s="143"/>
      <c r="C5983" s="143"/>
      <c r="D5983" s="143"/>
      <c r="E5983" s="143"/>
      <c r="F5983" s="34"/>
      <c r="G5983" s="34"/>
      <c r="H5983" s="34"/>
      <c r="I5983" s="27"/>
      <c r="J5983" s="16" t="s">
        <v>130</v>
      </c>
      <c r="N5983" s="136" t="s">
        <v>322</v>
      </c>
      <c r="O5983" s="137">
        <v>580</v>
      </c>
    </row>
    <row r="5984" spans="1:15" ht="15" customHeight="1">
      <c r="A5984" s="15" t="str">
        <f t="shared" si="127"/>
        <v>N</v>
      </c>
      <c r="B5984" s="143"/>
      <c r="C5984" s="143"/>
      <c r="D5984" s="143"/>
      <c r="E5984" s="143"/>
      <c r="F5984" s="34"/>
      <c r="G5984" s="34"/>
      <c r="H5984" s="34"/>
      <c r="I5984" s="27"/>
      <c r="J5984" s="16" t="s">
        <v>130</v>
      </c>
      <c r="N5984" s="136" t="s">
        <v>323</v>
      </c>
      <c r="O5984" s="137">
        <v>581</v>
      </c>
    </row>
    <row r="5985" spans="1:15" ht="15" customHeight="1">
      <c r="A5985" s="15" t="str">
        <f t="shared" si="127"/>
        <v>N</v>
      </c>
      <c r="B5985" s="143"/>
      <c r="C5985" s="143"/>
      <c r="D5985" s="143"/>
      <c r="E5985" s="143"/>
      <c r="F5985" s="34"/>
      <c r="G5985" s="34"/>
      <c r="H5985" s="34"/>
      <c r="I5985" s="27"/>
      <c r="J5985" s="16" t="s">
        <v>130</v>
      </c>
      <c r="N5985" s="141" t="s">
        <v>324</v>
      </c>
      <c r="O5985" s="142">
        <v>582</v>
      </c>
    </row>
    <row r="5986" spans="1:15" ht="15" customHeight="1">
      <c r="A5986" s="15" t="str">
        <f t="shared" si="127"/>
        <v>N</v>
      </c>
      <c r="B5986" s="143"/>
      <c r="C5986" s="143"/>
      <c r="D5986" s="143"/>
      <c r="E5986" s="143"/>
      <c r="F5986" s="34"/>
      <c r="G5986" s="34"/>
      <c r="H5986" s="34"/>
      <c r="I5986" s="27"/>
      <c r="J5986" s="16" t="s">
        <v>130</v>
      </c>
      <c r="N5986" s="136" t="s">
        <v>325</v>
      </c>
      <c r="O5986" s="137">
        <v>583</v>
      </c>
    </row>
    <row r="5987" spans="1:15" ht="15" customHeight="1">
      <c r="A5987" s="15" t="str">
        <f t="shared" si="127"/>
        <v>N</v>
      </c>
      <c r="B5987" s="143"/>
      <c r="C5987" s="143"/>
      <c r="D5987" s="143"/>
      <c r="E5987" s="143"/>
      <c r="F5987" s="34"/>
      <c r="G5987" s="34"/>
      <c r="H5987" s="34"/>
      <c r="I5987" s="27"/>
      <c r="J5987" s="16" t="s">
        <v>130</v>
      </c>
      <c r="N5987" s="136" t="s">
        <v>326</v>
      </c>
      <c r="O5987" s="137">
        <v>584</v>
      </c>
    </row>
    <row r="5988" spans="1:15" ht="15" customHeight="1">
      <c r="A5988" s="15" t="str">
        <f t="shared" si="127"/>
        <v>N</v>
      </c>
      <c r="B5988" s="143"/>
      <c r="C5988" s="143"/>
      <c r="D5988" s="143"/>
      <c r="E5988" s="143"/>
      <c r="F5988" s="34"/>
      <c r="G5988" s="34"/>
      <c r="H5988" s="34"/>
      <c r="I5988" s="27"/>
      <c r="J5988" s="16" t="s">
        <v>130</v>
      </c>
      <c r="N5988" s="136" t="s">
        <v>327</v>
      </c>
      <c r="O5988" s="137">
        <v>585</v>
      </c>
    </row>
    <row r="5989" spans="1:15" ht="15" customHeight="1">
      <c r="A5989" s="15" t="str">
        <f t="shared" si="127"/>
        <v>N</v>
      </c>
      <c r="B5989" s="143"/>
      <c r="C5989" s="143"/>
      <c r="D5989" s="143"/>
      <c r="E5989" s="143"/>
      <c r="F5989" s="34"/>
      <c r="G5989" s="34"/>
      <c r="H5989" s="34"/>
      <c r="I5989" s="27"/>
      <c r="J5989" s="16" t="s">
        <v>130</v>
      </c>
      <c r="N5989" s="136" t="s">
        <v>328</v>
      </c>
      <c r="O5989" s="137">
        <v>586</v>
      </c>
    </row>
    <row r="5990" spans="1:15" ht="15" customHeight="1">
      <c r="A5990" s="15" t="str">
        <f t="shared" si="127"/>
        <v>N</v>
      </c>
      <c r="B5990" s="143"/>
      <c r="C5990" s="143"/>
      <c r="D5990" s="143"/>
      <c r="E5990" s="143"/>
      <c r="F5990" s="34"/>
      <c r="G5990" s="34"/>
      <c r="H5990" s="34"/>
      <c r="I5990" s="27"/>
      <c r="J5990" s="16" t="s">
        <v>130</v>
      </c>
      <c r="N5990" s="136" t="s">
        <v>329</v>
      </c>
      <c r="O5990" s="137">
        <v>587</v>
      </c>
    </row>
    <row r="5991" spans="1:15" ht="15" customHeight="1">
      <c r="A5991" s="15" t="str">
        <f t="shared" si="127"/>
        <v>N</v>
      </c>
      <c r="B5991" s="143"/>
      <c r="C5991" s="143"/>
      <c r="D5991" s="143"/>
      <c r="E5991" s="143"/>
      <c r="F5991" s="34"/>
      <c r="G5991" s="34"/>
      <c r="H5991" s="34"/>
      <c r="I5991" s="27"/>
      <c r="J5991" s="16" t="s">
        <v>130</v>
      </c>
      <c r="N5991" s="136" t="s">
        <v>328</v>
      </c>
      <c r="O5991" s="137">
        <v>588</v>
      </c>
    </row>
    <row r="5992" spans="1:15" ht="15" customHeight="1">
      <c r="A5992" s="15" t="str">
        <f t="shared" si="127"/>
        <v>N</v>
      </c>
      <c r="B5992" s="143"/>
      <c r="C5992" s="143"/>
      <c r="D5992" s="143"/>
      <c r="E5992" s="143"/>
      <c r="F5992" s="34"/>
      <c r="G5992" s="34"/>
      <c r="H5992" s="34"/>
      <c r="I5992" s="27"/>
      <c r="J5992" s="16" t="s">
        <v>130</v>
      </c>
      <c r="N5992" s="136" t="s">
        <v>330</v>
      </c>
      <c r="O5992" s="137">
        <v>601</v>
      </c>
    </row>
    <row r="5993" spans="1:15" ht="15" customHeight="1">
      <c r="A5993" s="15" t="str">
        <f t="shared" si="127"/>
        <v>N</v>
      </c>
      <c r="B5993" s="143"/>
      <c r="C5993" s="143"/>
      <c r="D5993" s="143"/>
      <c r="E5993" s="143"/>
      <c r="F5993" s="34"/>
      <c r="G5993" s="34"/>
      <c r="H5993" s="34"/>
      <c r="I5993" s="27"/>
      <c r="J5993" s="16" t="s">
        <v>130</v>
      </c>
      <c r="N5993" s="136" t="s">
        <v>331</v>
      </c>
      <c r="O5993" s="137">
        <v>602</v>
      </c>
    </row>
    <row r="5994" spans="1:15" ht="15" customHeight="1">
      <c r="A5994" s="15" t="str">
        <f t="shared" si="127"/>
        <v>N</v>
      </c>
      <c r="B5994" s="143"/>
      <c r="C5994" s="143"/>
      <c r="D5994" s="143"/>
      <c r="E5994" s="143"/>
      <c r="F5994" s="34"/>
      <c r="G5994" s="34"/>
      <c r="H5994" s="34"/>
      <c r="I5994" s="27"/>
      <c r="J5994" s="16" t="s">
        <v>130</v>
      </c>
      <c r="N5994" s="141" t="s">
        <v>332</v>
      </c>
      <c r="O5994" s="142">
        <v>603</v>
      </c>
    </row>
    <row r="5995" spans="1:15" ht="15" customHeight="1">
      <c r="A5995" s="15" t="str">
        <f t="shared" si="127"/>
        <v>N</v>
      </c>
      <c r="B5995" s="143"/>
      <c r="C5995" s="143"/>
      <c r="D5995" s="143"/>
      <c r="E5995" s="143"/>
      <c r="F5995" s="34"/>
      <c r="G5995" s="34"/>
      <c r="H5995" s="34"/>
      <c r="I5995" s="27"/>
      <c r="J5995" s="16" t="s">
        <v>130</v>
      </c>
      <c r="N5995" s="136" t="s">
        <v>333</v>
      </c>
      <c r="O5995" s="137">
        <v>604</v>
      </c>
    </row>
    <row r="5996" spans="1:15" ht="15" customHeight="1">
      <c r="A5996" s="15" t="str">
        <f t="shared" si="127"/>
        <v>N</v>
      </c>
      <c r="B5996" s="143"/>
      <c r="C5996" s="143"/>
      <c r="D5996" s="143"/>
      <c r="E5996" s="143"/>
      <c r="F5996" s="34"/>
      <c r="G5996" s="34"/>
      <c r="H5996" s="34"/>
      <c r="I5996" s="27"/>
      <c r="J5996" s="16" t="s">
        <v>130</v>
      </c>
      <c r="N5996" s="136" t="s">
        <v>334</v>
      </c>
      <c r="O5996" s="137">
        <v>605</v>
      </c>
    </row>
    <row r="5997" spans="1:15" ht="15" customHeight="1">
      <c r="A5997" s="15" t="str">
        <f t="shared" si="127"/>
        <v>N</v>
      </c>
      <c r="B5997" s="143"/>
      <c r="C5997" s="143"/>
      <c r="D5997" s="143"/>
      <c r="E5997" s="143"/>
      <c r="F5997" s="34"/>
      <c r="G5997" s="34"/>
      <c r="H5997" s="34"/>
      <c r="I5997" s="27"/>
      <c r="J5997" s="16" t="s">
        <v>130</v>
      </c>
      <c r="N5997" s="136" t="s">
        <v>335</v>
      </c>
      <c r="O5997" s="137">
        <v>606</v>
      </c>
    </row>
    <row r="5998" spans="1:15" ht="15" customHeight="1">
      <c r="A5998" s="15" t="str">
        <f t="shared" si="127"/>
        <v>N</v>
      </c>
      <c r="B5998" s="143"/>
      <c r="C5998" s="143"/>
      <c r="D5998" s="143"/>
      <c r="E5998" s="143"/>
      <c r="F5998" s="34"/>
      <c r="G5998" s="34"/>
      <c r="H5998" s="34"/>
      <c r="I5998" s="27"/>
      <c r="J5998" s="16" t="s">
        <v>130</v>
      </c>
      <c r="N5998" s="136" t="s">
        <v>336</v>
      </c>
      <c r="O5998" s="137">
        <v>607</v>
      </c>
    </row>
    <row r="5999" spans="1:15" ht="15" customHeight="1">
      <c r="A5999" s="15" t="str">
        <f t="shared" si="127"/>
        <v>N</v>
      </c>
      <c r="B5999" s="143"/>
      <c r="C5999" s="143"/>
      <c r="D5999" s="143"/>
      <c r="E5999" s="143"/>
      <c r="F5999" s="34"/>
      <c r="G5999" s="34"/>
      <c r="H5999" s="34"/>
      <c r="I5999" s="27"/>
      <c r="J5999" s="16" t="s">
        <v>130</v>
      </c>
      <c r="N5999" s="136" t="s">
        <v>337</v>
      </c>
      <c r="O5999" s="137">
        <v>608</v>
      </c>
    </row>
    <row r="6000" spans="1:15" ht="15" customHeight="1">
      <c r="A6000" s="15" t="str">
        <f t="shared" si="127"/>
        <v>N</v>
      </c>
      <c r="B6000" s="143"/>
      <c r="C6000" s="143"/>
      <c r="D6000" s="143"/>
      <c r="E6000" s="143"/>
      <c r="F6000" s="34"/>
      <c r="G6000" s="34"/>
      <c r="H6000" s="34"/>
      <c r="I6000" s="27"/>
      <c r="J6000" s="16" t="s">
        <v>130</v>
      </c>
      <c r="N6000" s="141" t="s">
        <v>338</v>
      </c>
      <c r="O6000" s="137">
        <v>609</v>
      </c>
    </row>
    <row r="6001" spans="1:15" ht="15" customHeight="1">
      <c r="A6001" s="15" t="str">
        <f t="shared" si="127"/>
        <v>N</v>
      </c>
      <c r="B6001" s="143"/>
      <c r="C6001" s="143"/>
      <c r="D6001" s="143"/>
      <c r="E6001" s="143"/>
      <c r="F6001" s="34"/>
      <c r="G6001" s="34"/>
      <c r="H6001" s="34"/>
      <c r="I6001" s="27"/>
      <c r="J6001" s="16" t="s">
        <v>130</v>
      </c>
      <c r="N6001" s="141" t="s">
        <v>339</v>
      </c>
      <c r="O6001" s="137">
        <v>610</v>
      </c>
    </row>
    <row r="6002" spans="1:15" ht="15" customHeight="1">
      <c r="A6002" s="15" t="str">
        <f t="shared" si="127"/>
        <v>N</v>
      </c>
      <c r="B6002" s="143"/>
      <c r="C6002" s="143"/>
      <c r="D6002" s="143"/>
      <c r="E6002" s="143"/>
      <c r="F6002" s="34"/>
      <c r="G6002" s="34"/>
      <c r="H6002" s="34"/>
      <c r="I6002" s="27"/>
      <c r="J6002" s="16" t="s">
        <v>130</v>
      </c>
      <c r="N6002" s="136" t="s">
        <v>340</v>
      </c>
      <c r="O6002" s="137">
        <v>611</v>
      </c>
    </row>
    <row r="6003" spans="1:15" ht="15" customHeight="1">
      <c r="A6003" s="15" t="str">
        <f t="shared" si="127"/>
        <v>N</v>
      </c>
      <c r="B6003" s="143"/>
      <c r="C6003" s="143"/>
      <c r="D6003" s="143"/>
      <c r="E6003" s="143"/>
      <c r="F6003" s="34"/>
      <c r="G6003" s="34"/>
      <c r="H6003" s="34"/>
      <c r="I6003" s="27"/>
      <c r="J6003" s="16" t="s">
        <v>130</v>
      </c>
      <c r="N6003" s="136" t="s">
        <v>341</v>
      </c>
      <c r="O6003" s="137">
        <v>612</v>
      </c>
    </row>
    <row r="6004" spans="1:15" ht="15" customHeight="1">
      <c r="A6004" s="15" t="str">
        <f t="shared" si="127"/>
        <v>N</v>
      </c>
      <c r="B6004" s="143"/>
      <c r="C6004" s="143"/>
      <c r="D6004" s="143"/>
      <c r="E6004" s="143"/>
      <c r="F6004" s="34"/>
      <c r="G6004" s="34"/>
      <c r="H6004" s="34"/>
      <c r="I6004" s="27"/>
      <c r="J6004" s="16" t="s">
        <v>130</v>
      </c>
      <c r="N6004" s="136" t="s">
        <v>1327</v>
      </c>
      <c r="O6004" s="137">
        <v>613</v>
      </c>
    </row>
    <row r="6005" spans="1:15" ht="15" customHeight="1">
      <c r="A6005" s="15" t="str">
        <f t="shared" si="127"/>
        <v>N</v>
      </c>
      <c r="B6005" s="143"/>
      <c r="C6005" s="143"/>
      <c r="D6005" s="143"/>
      <c r="E6005" s="143"/>
      <c r="F6005" s="34"/>
      <c r="G6005" s="34"/>
      <c r="H6005" s="34"/>
      <c r="I6005" s="27"/>
      <c r="J6005" s="16" t="s">
        <v>130</v>
      </c>
      <c r="N6005" s="136" t="s">
        <v>342</v>
      </c>
      <c r="O6005" s="137">
        <v>614</v>
      </c>
    </row>
    <row r="6006" spans="1:15" ht="15" customHeight="1">
      <c r="A6006" s="15" t="str">
        <f t="shared" si="127"/>
        <v>N</v>
      </c>
      <c r="B6006" s="143"/>
      <c r="C6006" s="143"/>
      <c r="D6006" s="143"/>
      <c r="E6006" s="143"/>
      <c r="F6006" s="34"/>
      <c r="G6006" s="34"/>
      <c r="H6006" s="34"/>
      <c r="I6006" s="27"/>
      <c r="J6006" s="16" t="s">
        <v>130</v>
      </c>
      <c r="N6006" s="136" t="s">
        <v>343</v>
      </c>
      <c r="O6006" s="137">
        <v>615</v>
      </c>
    </row>
    <row r="6007" spans="1:15" ht="15" customHeight="1">
      <c r="A6007" s="15" t="str">
        <f t="shared" si="127"/>
        <v>N</v>
      </c>
      <c r="B6007" s="143"/>
      <c r="C6007" s="143"/>
      <c r="D6007" s="143"/>
      <c r="E6007" s="143"/>
      <c r="F6007" s="34"/>
      <c r="G6007" s="34"/>
      <c r="H6007" s="34"/>
      <c r="I6007" s="27"/>
      <c r="J6007" s="16" t="s">
        <v>130</v>
      </c>
      <c r="N6007" s="136" t="s">
        <v>344</v>
      </c>
      <c r="O6007" s="137">
        <v>616</v>
      </c>
    </row>
    <row r="6008" spans="1:15" ht="15" customHeight="1">
      <c r="A6008" s="15" t="str">
        <f t="shared" si="127"/>
        <v>N</v>
      </c>
      <c r="B6008" s="143"/>
      <c r="C6008" s="143"/>
      <c r="D6008" s="143"/>
      <c r="E6008" s="143"/>
      <c r="F6008" s="34"/>
      <c r="G6008" s="34"/>
      <c r="H6008" s="34"/>
      <c r="I6008" s="27"/>
      <c r="J6008" s="16" t="s">
        <v>130</v>
      </c>
      <c r="N6008" s="136" t="s">
        <v>1328</v>
      </c>
      <c r="O6008" s="137">
        <v>617</v>
      </c>
    </row>
    <row r="6009" spans="1:15" ht="15" customHeight="1">
      <c r="A6009" s="15"/>
      <c r="B6009" s="143"/>
      <c r="C6009" s="143"/>
      <c r="D6009" s="143"/>
      <c r="E6009" s="143"/>
      <c r="F6009" s="34"/>
      <c r="G6009" s="34"/>
      <c r="H6009" s="34"/>
      <c r="I6009" s="27"/>
      <c r="J6009" s="16"/>
      <c r="N6009" s="136" t="s">
        <v>345</v>
      </c>
      <c r="O6009" s="137">
        <v>618</v>
      </c>
    </row>
    <row r="6010" spans="1:15" ht="15" customHeight="1">
      <c r="A6010" s="15" t="str">
        <f>IFERROR((VLOOKUP(J6010,N:O,2,0)),0)</f>
        <v>N</v>
      </c>
      <c r="B6010" s="143"/>
      <c r="C6010" s="143"/>
      <c r="D6010" s="143"/>
      <c r="E6010" s="143"/>
      <c r="F6010" s="34"/>
      <c r="G6010" s="34"/>
      <c r="H6010" s="34"/>
      <c r="I6010" s="27"/>
      <c r="J6010" s="16" t="s">
        <v>130</v>
      </c>
      <c r="N6010" s="136" t="s">
        <v>346</v>
      </c>
      <c r="O6010" s="137">
        <v>619</v>
      </c>
    </row>
    <row r="6011" spans="1:15" ht="15" customHeight="1">
      <c r="A6011" s="15" t="str">
        <f>IFERROR((VLOOKUP(J6011,N:O,2,0)),0)</f>
        <v>N</v>
      </c>
      <c r="B6011" s="143"/>
      <c r="C6011" s="143"/>
      <c r="D6011" s="143"/>
      <c r="E6011" s="143"/>
      <c r="F6011" s="34"/>
      <c r="G6011" s="34"/>
      <c r="H6011" s="34"/>
      <c r="I6011" s="27"/>
      <c r="J6011" s="16" t="s">
        <v>130</v>
      </c>
      <c r="N6011" s="136" t="s">
        <v>347</v>
      </c>
      <c r="O6011" s="137">
        <v>620</v>
      </c>
    </row>
    <row r="6012" spans="1:15" ht="15" customHeight="1">
      <c r="A6012" s="15" t="str">
        <f>IFERROR((VLOOKUP(J6012,N:O,2,0)),0)</f>
        <v>N</v>
      </c>
      <c r="B6012" s="143"/>
      <c r="C6012" s="143"/>
      <c r="D6012" s="143"/>
      <c r="E6012" s="143"/>
      <c r="F6012" s="34"/>
      <c r="G6012" s="34"/>
      <c r="H6012" s="34"/>
      <c r="I6012" s="27"/>
      <c r="J6012" s="16" t="s">
        <v>130</v>
      </c>
      <c r="N6012" s="136" t="s">
        <v>348</v>
      </c>
      <c r="O6012" s="137">
        <v>621</v>
      </c>
    </row>
    <row r="6013" spans="1:15" ht="15" customHeight="1">
      <c r="A6013" s="15"/>
      <c r="B6013" s="143"/>
      <c r="C6013" s="143"/>
      <c r="D6013" s="143"/>
      <c r="E6013" s="143"/>
      <c r="F6013" s="34"/>
      <c r="G6013" s="34"/>
      <c r="H6013" s="34"/>
      <c r="I6013" s="27"/>
      <c r="J6013" s="16"/>
      <c r="N6013" s="136" t="s">
        <v>349</v>
      </c>
      <c r="O6013" s="137">
        <v>622</v>
      </c>
    </row>
    <row r="6014" spans="1:15" ht="15" customHeight="1">
      <c r="A6014" s="15" t="str">
        <f t="shared" ref="A6014:A6077" si="128">IFERROR((VLOOKUP(J6014,N:O,2,0)),0)</f>
        <v>N</v>
      </c>
      <c r="B6014" s="143"/>
      <c r="C6014" s="143"/>
      <c r="D6014" s="143"/>
      <c r="E6014" s="143"/>
      <c r="F6014" s="34"/>
      <c r="G6014" s="34"/>
      <c r="H6014" s="34"/>
      <c r="I6014" s="27"/>
      <c r="J6014" s="16" t="s">
        <v>130</v>
      </c>
      <c r="N6014" s="136" t="s">
        <v>350</v>
      </c>
      <c r="O6014" s="137">
        <v>623</v>
      </c>
    </row>
    <row r="6015" spans="1:15" ht="15" customHeight="1">
      <c r="A6015" s="15" t="str">
        <f t="shared" si="128"/>
        <v>N</v>
      </c>
      <c r="B6015" s="143"/>
      <c r="C6015" s="143"/>
      <c r="D6015" s="143"/>
      <c r="E6015" s="143"/>
      <c r="F6015" s="34"/>
      <c r="G6015" s="34"/>
      <c r="H6015" s="34"/>
      <c r="I6015" s="27"/>
      <c r="J6015" s="16" t="s">
        <v>130</v>
      </c>
      <c r="N6015" s="136" t="s">
        <v>351</v>
      </c>
      <c r="O6015" s="137">
        <v>624</v>
      </c>
    </row>
    <row r="6016" spans="1:15" ht="15" customHeight="1">
      <c r="A6016" s="15" t="str">
        <f t="shared" si="128"/>
        <v>N</v>
      </c>
      <c r="B6016" s="143"/>
      <c r="C6016" s="143"/>
      <c r="D6016" s="143"/>
      <c r="E6016" s="143"/>
      <c r="F6016" s="34"/>
      <c r="G6016" s="34"/>
      <c r="H6016" s="34"/>
      <c r="I6016" s="27"/>
      <c r="J6016" s="16" t="s">
        <v>130</v>
      </c>
      <c r="N6016" s="136" t="s">
        <v>352</v>
      </c>
      <c r="O6016" s="137">
        <v>625</v>
      </c>
    </row>
    <row r="6017" spans="1:15" ht="15" customHeight="1">
      <c r="A6017" s="15" t="str">
        <f t="shared" si="128"/>
        <v>N</v>
      </c>
      <c r="B6017" s="143"/>
      <c r="C6017" s="143"/>
      <c r="D6017" s="143"/>
      <c r="E6017" s="143"/>
      <c r="F6017" s="34"/>
      <c r="G6017" s="34"/>
      <c r="H6017" s="34"/>
      <c r="I6017" s="27"/>
      <c r="J6017" s="16" t="s">
        <v>130</v>
      </c>
      <c r="N6017" s="146" t="s">
        <v>353</v>
      </c>
      <c r="O6017" s="147">
        <v>6001</v>
      </c>
    </row>
    <row r="6018" spans="1:15" ht="15" customHeight="1">
      <c r="A6018" s="15" t="str">
        <f t="shared" si="128"/>
        <v>N</v>
      </c>
      <c r="B6018" s="143"/>
      <c r="C6018" s="143"/>
      <c r="D6018" s="143"/>
      <c r="E6018" s="143"/>
      <c r="F6018" s="34"/>
      <c r="G6018" s="34"/>
      <c r="H6018" s="34"/>
      <c r="I6018" s="27"/>
      <c r="J6018" s="16" t="s">
        <v>130</v>
      </c>
      <c r="N6018" s="146" t="s">
        <v>354</v>
      </c>
      <c r="O6018" s="147">
        <v>6003</v>
      </c>
    </row>
    <row r="6019" spans="1:15" ht="15" customHeight="1">
      <c r="A6019" s="15" t="str">
        <f t="shared" si="128"/>
        <v>N</v>
      </c>
      <c r="B6019" s="143"/>
      <c r="C6019" s="143"/>
      <c r="D6019" s="143"/>
      <c r="E6019" s="143"/>
      <c r="F6019" s="34"/>
      <c r="G6019" s="34"/>
      <c r="H6019" s="34"/>
      <c r="I6019" s="27"/>
      <c r="J6019" s="16" t="s">
        <v>130</v>
      </c>
      <c r="N6019" s="148" t="s">
        <v>355</v>
      </c>
      <c r="O6019" s="147">
        <v>6005</v>
      </c>
    </row>
    <row r="6020" spans="1:15" ht="15" customHeight="1">
      <c r="A6020" s="15" t="str">
        <f t="shared" si="128"/>
        <v>N</v>
      </c>
      <c r="B6020" s="143"/>
      <c r="C6020" s="143"/>
      <c r="D6020" s="143"/>
      <c r="E6020" s="143"/>
      <c r="F6020" s="34"/>
      <c r="G6020" s="34"/>
      <c r="H6020" s="34"/>
      <c r="I6020" s="27"/>
      <c r="J6020" s="16" t="s">
        <v>130</v>
      </c>
      <c r="N6020" s="148" t="s">
        <v>356</v>
      </c>
      <c r="O6020" s="147">
        <v>6007</v>
      </c>
    </row>
    <row r="6021" spans="1:15" ht="15" customHeight="1">
      <c r="A6021" s="15" t="str">
        <f t="shared" si="128"/>
        <v>N</v>
      </c>
      <c r="B6021" s="143"/>
      <c r="C6021" s="143"/>
      <c r="D6021" s="143"/>
      <c r="E6021" s="143"/>
      <c r="F6021" s="34"/>
      <c r="G6021" s="34"/>
      <c r="H6021" s="34"/>
      <c r="I6021" s="27"/>
      <c r="J6021" s="16" t="s">
        <v>130</v>
      </c>
      <c r="N6021" s="148" t="s">
        <v>357</v>
      </c>
      <c r="O6021" s="147">
        <v>6009</v>
      </c>
    </row>
    <row r="6022" spans="1:15" ht="15" customHeight="1">
      <c r="A6022" s="15" t="str">
        <f t="shared" si="128"/>
        <v>N</v>
      </c>
      <c r="B6022" s="143"/>
      <c r="C6022" s="143"/>
      <c r="D6022" s="143"/>
      <c r="E6022" s="143"/>
      <c r="F6022" s="34"/>
      <c r="G6022" s="34"/>
      <c r="H6022" s="34"/>
      <c r="I6022" s="27"/>
      <c r="J6022" s="16" t="s">
        <v>130</v>
      </c>
      <c r="N6022" s="149" t="s">
        <v>358</v>
      </c>
      <c r="O6022" s="147">
        <v>6011</v>
      </c>
    </row>
    <row r="6023" spans="1:15" ht="15" customHeight="1">
      <c r="A6023" s="15" t="str">
        <f t="shared" si="128"/>
        <v>N</v>
      </c>
      <c r="B6023" s="143"/>
      <c r="C6023" s="143"/>
      <c r="D6023" s="143"/>
      <c r="E6023" s="143"/>
      <c r="F6023" s="34"/>
      <c r="G6023" s="34"/>
      <c r="H6023" s="34"/>
      <c r="I6023" s="27"/>
      <c r="J6023" s="16" t="s">
        <v>130</v>
      </c>
      <c r="N6023" s="150" t="s">
        <v>359</v>
      </c>
      <c r="O6023" s="147">
        <v>6013</v>
      </c>
    </row>
    <row r="6024" spans="1:15" ht="15" customHeight="1">
      <c r="A6024" s="15" t="str">
        <f t="shared" si="128"/>
        <v>N</v>
      </c>
      <c r="B6024" s="143"/>
      <c r="C6024" s="143"/>
      <c r="D6024" s="143"/>
      <c r="E6024" s="143"/>
      <c r="F6024" s="34"/>
      <c r="G6024" s="34"/>
      <c r="H6024" s="34"/>
      <c r="I6024" s="27"/>
      <c r="J6024" s="16" t="s">
        <v>130</v>
      </c>
      <c r="N6024" s="151" t="s">
        <v>360</v>
      </c>
      <c r="O6024" s="147">
        <v>6015</v>
      </c>
    </row>
    <row r="6025" spans="1:15" ht="15" customHeight="1">
      <c r="A6025" s="15" t="str">
        <f t="shared" si="128"/>
        <v>N</v>
      </c>
      <c r="B6025" s="143"/>
      <c r="C6025" s="143"/>
      <c r="D6025" s="143"/>
      <c r="E6025" s="143"/>
      <c r="F6025" s="34"/>
      <c r="G6025" s="34"/>
      <c r="H6025" s="34"/>
      <c r="I6025" s="27"/>
      <c r="J6025" s="16" t="s">
        <v>130</v>
      </c>
      <c r="N6025" s="151" t="s">
        <v>361</v>
      </c>
      <c r="O6025" s="147">
        <v>6017</v>
      </c>
    </row>
    <row r="6026" spans="1:15" ht="15" customHeight="1">
      <c r="A6026" s="15" t="str">
        <f t="shared" si="128"/>
        <v>N</v>
      </c>
      <c r="B6026" s="143"/>
      <c r="C6026" s="143"/>
      <c r="D6026" s="143"/>
      <c r="E6026" s="143"/>
      <c r="F6026" s="34"/>
      <c r="G6026" s="34"/>
      <c r="H6026" s="34"/>
      <c r="I6026" s="27"/>
      <c r="J6026" s="16" t="s">
        <v>130</v>
      </c>
      <c r="N6026" s="149" t="s">
        <v>362</v>
      </c>
      <c r="O6026" s="147">
        <v>6019</v>
      </c>
    </row>
    <row r="6027" spans="1:15" ht="15" customHeight="1">
      <c r="A6027" s="15" t="str">
        <f t="shared" si="128"/>
        <v>N</v>
      </c>
      <c r="B6027" s="143"/>
      <c r="C6027" s="143"/>
      <c r="D6027" s="143"/>
      <c r="E6027" s="143"/>
      <c r="F6027" s="34"/>
      <c r="G6027" s="34"/>
      <c r="H6027" s="34"/>
      <c r="I6027" s="27"/>
      <c r="J6027" s="16" t="s">
        <v>130</v>
      </c>
      <c r="N6027" s="149" t="s">
        <v>363</v>
      </c>
      <c r="O6027" s="147">
        <v>6021</v>
      </c>
    </row>
    <row r="6028" spans="1:15" ht="15" customHeight="1">
      <c r="A6028" s="15" t="str">
        <f t="shared" si="128"/>
        <v>N</v>
      </c>
      <c r="B6028" s="143"/>
      <c r="C6028" s="143"/>
      <c r="D6028" s="143"/>
      <c r="E6028" s="143"/>
      <c r="F6028" s="34"/>
      <c r="G6028" s="34"/>
      <c r="H6028" s="34"/>
      <c r="I6028" s="27"/>
      <c r="J6028" s="16" t="s">
        <v>130</v>
      </c>
      <c r="N6028" s="149" t="s">
        <v>364</v>
      </c>
      <c r="O6028" s="147">
        <v>6023</v>
      </c>
    </row>
    <row r="6029" spans="1:15" ht="15" customHeight="1">
      <c r="A6029" s="15" t="str">
        <f t="shared" si="128"/>
        <v>N</v>
      </c>
      <c r="B6029" s="143"/>
      <c r="C6029" s="143"/>
      <c r="D6029" s="143"/>
      <c r="E6029" s="143"/>
      <c r="F6029" s="34"/>
      <c r="G6029" s="34"/>
      <c r="H6029" s="34"/>
      <c r="I6029" s="27"/>
      <c r="J6029" s="16" t="s">
        <v>130</v>
      </c>
      <c r="N6029" s="148" t="s">
        <v>365</v>
      </c>
      <c r="O6029" s="147">
        <v>6025</v>
      </c>
    </row>
    <row r="6030" spans="1:15" ht="15" customHeight="1">
      <c r="A6030" s="15" t="str">
        <f t="shared" si="128"/>
        <v>N</v>
      </c>
      <c r="B6030" s="143"/>
      <c r="C6030" s="143"/>
      <c r="D6030" s="143"/>
      <c r="E6030" s="143"/>
      <c r="F6030" s="34"/>
      <c r="G6030" s="34"/>
      <c r="H6030" s="34"/>
      <c r="I6030" s="27"/>
      <c r="J6030" s="16" t="s">
        <v>130</v>
      </c>
      <c r="N6030" s="151" t="s">
        <v>366</v>
      </c>
      <c r="O6030" s="147">
        <v>6027</v>
      </c>
    </row>
    <row r="6031" spans="1:15" ht="15" customHeight="1">
      <c r="A6031" s="15" t="str">
        <f t="shared" si="128"/>
        <v>N</v>
      </c>
      <c r="B6031" s="143"/>
      <c r="C6031" s="143"/>
      <c r="D6031" s="143"/>
      <c r="E6031" s="143"/>
      <c r="F6031" s="34"/>
      <c r="G6031" s="34"/>
      <c r="H6031" s="34"/>
      <c r="I6031" s="27"/>
      <c r="J6031" s="16" t="s">
        <v>130</v>
      </c>
      <c r="N6031" s="151" t="s">
        <v>367</v>
      </c>
      <c r="O6031" s="147">
        <v>6029</v>
      </c>
    </row>
    <row r="6032" spans="1:15" ht="15" customHeight="1">
      <c r="A6032" s="15" t="str">
        <f t="shared" si="128"/>
        <v>N</v>
      </c>
      <c r="B6032" s="143"/>
      <c r="C6032" s="143"/>
      <c r="D6032" s="143"/>
      <c r="E6032" s="143"/>
      <c r="F6032" s="34"/>
      <c r="G6032" s="34"/>
      <c r="H6032" s="34"/>
      <c r="I6032" s="27"/>
      <c r="J6032" s="16" t="s">
        <v>130</v>
      </c>
      <c r="N6032" s="151" t="s">
        <v>368</v>
      </c>
      <c r="O6032" s="147">
        <v>6031</v>
      </c>
    </row>
    <row r="6033" spans="1:15" ht="15" customHeight="1">
      <c r="A6033" s="15" t="str">
        <f t="shared" si="128"/>
        <v>N</v>
      </c>
      <c r="B6033" s="143"/>
      <c r="C6033" s="143"/>
      <c r="D6033" s="143"/>
      <c r="E6033" s="143"/>
      <c r="F6033" s="34"/>
      <c r="G6033" s="34"/>
      <c r="H6033" s="34"/>
      <c r="I6033" s="27"/>
      <c r="J6033" s="16" t="s">
        <v>130</v>
      </c>
      <c r="N6033" s="151" t="s">
        <v>369</v>
      </c>
      <c r="O6033" s="147">
        <v>6033</v>
      </c>
    </row>
    <row r="6034" spans="1:15" ht="15" customHeight="1">
      <c r="A6034" s="15" t="str">
        <f t="shared" si="128"/>
        <v>N</v>
      </c>
      <c r="B6034" s="143"/>
      <c r="C6034" s="143"/>
      <c r="D6034" s="143"/>
      <c r="E6034" s="143"/>
      <c r="F6034" s="34"/>
      <c r="G6034" s="34"/>
      <c r="H6034" s="34"/>
      <c r="I6034" s="27"/>
      <c r="J6034" s="16" t="s">
        <v>130</v>
      </c>
      <c r="N6034" s="151" t="s">
        <v>370</v>
      </c>
      <c r="O6034" s="147">
        <v>6035</v>
      </c>
    </row>
    <row r="6035" spans="1:15" ht="15" customHeight="1">
      <c r="A6035" s="15" t="str">
        <f t="shared" si="128"/>
        <v>N</v>
      </c>
      <c r="B6035" s="143"/>
      <c r="C6035" s="143"/>
      <c r="D6035" s="143"/>
      <c r="E6035" s="143"/>
      <c r="F6035" s="34"/>
      <c r="G6035" s="34"/>
      <c r="H6035" s="34"/>
      <c r="I6035" s="27"/>
      <c r="J6035" s="16" t="s">
        <v>130</v>
      </c>
      <c r="N6035" s="151" t="s">
        <v>371</v>
      </c>
      <c r="O6035" s="147">
        <v>6037</v>
      </c>
    </row>
    <row r="6036" spans="1:15" ht="15" customHeight="1">
      <c r="A6036" s="15" t="str">
        <f t="shared" si="128"/>
        <v>N</v>
      </c>
      <c r="B6036" s="143"/>
      <c r="C6036" s="143"/>
      <c r="D6036" s="143"/>
      <c r="E6036" s="143"/>
      <c r="F6036" s="34"/>
      <c r="G6036" s="34"/>
      <c r="H6036" s="34"/>
      <c r="I6036" s="27"/>
      <c r="J6036" s="16" t="s">
        <v>130</v>
      </c>
      <c r="N6036" s="151" t="s">
        <v>372</v>
      </c>
      <c r="O6036" s="147">
        <v>6039</v>
      </c>
    </row>
    <row r="6037" spans="1:15" ht="15" customHeight="1">
      <c r="A6037" s="15" t="str">
        <f t="shared" si="128"/>
        <v>N</v>
      </c>
      <c r="B6037" s="143"/>
      <c r="C6037" s="143"/>
      <c r="D6037" s="143"/>
      <c r="E6037" s="143"/>
      <c r="F6037" s="34"/>
      <c r="G6037" s="34"/>
      <c r="H6037" s="34"/>
      <c r="I6037" s="27"/>
      <c r="J6037" s="16" t="s">
        <v>130</v>
      </c>
      <c r="N6037" s="149" t="s">
        <v>373</v>
      </c>
      <c r="O6037" s="147">
        <v>6041</v>
      </c>
    </row>
    <row r="6038" spans="1:15" ht="15" customHeight="1">
      <c r="A6038" s="15" t="str">
        <f t="shared" si="128"/>
        <v>N</v>
      </c>
      <c r="B6038" s="143"/>
      <c r="C6038" s="143"/>
      <c r="D6038" s="143"/>
      <c r="E6038" s="143"/>
      <c r="F6038" s="34"/>
      <c r="G6038" s="34"/>
      <c r="H6038" s="34"/>
      <c r="I6038" s="27"/>
      <c r="J6038" s="16" t="s">
        <v>130</v>
      </c>
      <c r="N6038" s="149" t="s">
        <v>374</v>
      </c>
      <c r="O6038" s="147">
        <v>6043</v>
      </c>
    </row>
    <row r="6039" spans="1:15" ht="15" customHeight="1">
      <c r="A6039" s="15" t="str">
        <f t="shared" si="128"/>
        <v>N</v>
      </c>
      <c r="B6039" s="143"/>
      <c r="C6039" s="143"/>
      <c r="D6039" s="143"/>
      <c r="E6039" s="143"/>
      <c r="F6039" s="34"/>
      <c r="G6039" s="34"/>
      <c r="H6039" s="34"/>
      <c r="I6039" s="27"/>
      <c r="J6039" s="16" t="s">
        <v>130</v>
      </c>
      <c r="N6039" s="149" t="s">
        <v>375</v>
      </c>
      <c r="O6039" s="147">
        <v>6045</v>
      </c>
    </row>
    <row r="6040" spans="1:15" ht="15" customHeight="1">
      <c r="A6040" s="15" t="str">
        <f t="shared" si="128"/>
        <v>N</v>
      </c>
      <c r="B6040" s="143"/>
      <c r="C6040" s="143"/>
      <c r="D6040" s="143"/>
      <c r="E6040" s="143"/>
      <c r="F6040" s="34"/>
      <c r="G6040" s="34"/>
      <c r="H6040" s="34"/>
      <c r="I6040" s="27"/>
      <c r="J6040" s="16" t="s">
        <v>130</v>
      </c>
      <c r="N6040" s="149" t="s">
        <v>376</v>
      </c>
      <c r="O6040" s="147">
        <v>6047</v>
      </c>
    </row>
    <row r="6041" spans="1:15" ht="15" customHeight="1">
      <c r="A6041" s="15" t="str">
        <f t="shared" si="128"/>
        <v>N</v>
      </c>
      <c r="B6041" s="143"/>
      <c r="C6041" s="143"/>
      <c r="D6041" s="143"/>
      <c r="E6041" s="143"/>
      <c r="F6041" s="34"/>
      <c r="G6041" s="34"/>
      <c r="H6041" s="34"/>
      <c r="I6041" s="27"/>
      <c r="J6041" s="16" t="s">
        <v>130</v>
      </c>
      <c r="N6041" s="149" t="s">
        <v>377</v>
      </c>
      <c r="O6041" s="147">
        <v>6049</v>
      </c>
    </row>
    <row r="6042" spans="1:15" ht="15" customHeight="1">
      <c r="A6042" s="15" t="str">
        <f t="shared" si="128"/>
        <v>N</v>
      </c>
      <c r="B6042" s="143"/>
      <c r="C6042" s="143"/>
      <c r="D6042" s="143"/>
      <c r="E6042" s="143"/>
      <c r="F6042" s="34"/>
      <c r="G6042" s="34"/>
      <c r="H6042" s="34"/>
      <c r="I6042" s="27"/>
      <c r="J6042" s="16" t="s">
        <v>130</v>
      </c>
      <c r="N6042" s="149" t="s">
        <v>378</v>
      </c>
      <c r="O6042" s="147">
        <v>6051</v>
      </c>
    </row>
    <row r="6043" spans="1:15" ht="15" customHeight="1">
      <c r="A6043" s="15" t="str">
        <f t="shared" si="128"/>
        <v>N</v>
      </c>
      <c r="B6043" s="143"/>
      <c r="C6043" s="143"/>
      <c r="D6043" s="143"/>
      <c r="E6043" s="143"/>
      <c r="F6043" s="34"/>
      <c r="G6043" s="34"/>
      <c r="H6043" s="34"/>
      <c r="I6043" s="27"/>
      <c r="J6043" s="16" t="s">
        <v>130</v>
      </c>
      <c r="N6043" s="149" t="s">
        <v>379</v>
      </c>
      <c r="O6043" s="147">
        <v>6053</v>
      </c>
    </row>
    <row r="6044" spans="1:15" ht="15" customHeight="1">
      <c r="A6044" s="15" t="str">
        <f t="shared" si="128"/>
        <v>N</v>
      </c>
      <c r="B6044" s="143"/>
      <c r="C6044" s="143"/>
      <c r="D6044" s="143"/>
      <c r="E6044" s="143"/>
      <c r="F6044" s="34"/>
      <c r="G6044" s="34"/>
      <c r="H6044" s="34"/>
      <c r="I6044" s="27"/>
      <c r="J6044" s="16" t="s">
        <v>130</v>
      </c>
      <c r="N6044" s="149" t="s">
        <v>380</v>
      </c>
      <c r="O6044" s="147">
        <v>6055</v>
      </c>
    </row>
    <row r="6045" spans="1:15" ht="15" customHeight="1">
      <c r="A6045" s="15" t="str">
        <f t="shared" si="128"/>
        <v>N</v>
      </c>
      <c r="B6045" s="143"/>
      <c r="C6045" s="143"/>
      <c r="D6045" s="143"/>
      <c r="E6045" s="143"/>
      <c r="F6045" s="34"/>
      <c r="G6045" s="34"/>
      <c r="H6045" s="34"/>
      <c r="I6045" s="27"/>
      <c r="J6045" s="16" t="s">
        <v>130</v>
      </c>
      <c r="N6045" s="149" t="s">
        <v>381</v>
      </c>
      <c r="O6045" s="147">
        <v>6057</v>
      </c>
    </row>
    <row r="6046" spans="1:15" ht="15" customHeight="1">
      <c r="A6046" s="15" t="str">
        <f t="shared" si="128"/>
        <v>N</v>
      </c>
      <c r="B6046" s="143"/>
      <c r="C6046" s="143"/>
      <c r="D6046" s="143"/>
      <c r="E6046" s="143"/>
      <c r="F6046" s="34"/>
      <c r="G6046" s="34"/>
      <c r="H6046" s="34"/>
      <c r="I6046" s="27"/>
      <c r="J6046" s="16" t="s">
        <v>130</v>
      </c>
      <c r="N6046" s="149" t="s">
        <v>382</v>
      </c>
      <c r="O6046" s="147">
        <v>6059</v>
      </c>
    </row>
    <row r="6047" spans="1:15" ht="15" customHeight="1">
      <c r="A6047" s="15" t="str">
        <f t="shared" si="128"/>
        <v>N</v>
      </c>
      <c r="B6047" s="143"/>
      <c r="C6047" s="143"/>
      <c r="D6047" s="143"/>
      <c r="E6047" s="143"/>
      <c r="F6047" s="34"/>
      <c r="G6047" s="34"/>
      <c r="H6047" s="34"/>
      <c r="I6047" s="27"/>
      <c r="J6047" s="16" t="s">
        <v>130</v>
      </c>
      <c r="N6047" s="149" t="s">
        <v>383</v>
      </c>
      <c r="O6047" s="147">
        <v>6061</v>
      </c>
    </row>
    <row r="6048" spans="1:15" ht="15" customHeight="1">
      <c r="A6048" s="15" t="str">
        <f t="shared" si="128"/>
        <v>N</v>
      </c>
      <c r="B6048" s="143"/>
      <c r="C6048" s="143"/>
      <c r="D6048" s="143"/>
      <c r="E6048" s="143"/>
      <c r="F6048" s="34"/>
      <c r="G6048" s="34"/>
      <c r="H6048" s="34"/>
      <c r="I6048" s="27"/>
      <c r="J6048" s="16" t="s">
        <v>130</v>
      </c>
      <c r="N6048" s="149" t="s">
        <v>384</v>
      </c>
      <c r="O6048" s="147">
        <v>6063</v>
      </c>
    </row>
    <row r="6049" spans="1:15" ht="15" customHeight="1">
      <c r="A6049" s="15" t="str">
        <f t="shared" si="128"/>
        <v>N</v>
      </c>
      <c r="B6049" s="143"/>
      <c r="C6049" s="143"/>
      <c r="D6049" s="143"/>
      <c r="E6049" s="143"/>
      <c r="F6049" s="34"/>
      <c r="G6049" s="34"/>
      <c r="H6049" s="34"/>
      <c r="I6049" s="27"/>
      <c r="J6049" s="16" t="s">
        <v>130</v>
      </c>
      <c r="N6049" s="149" t="s">
        <v>385</v>
      </c>
      <c r="O6049" s="147">
        <v>6065</v>
      </c>
    </row>
    <row r="6050" spans="1:15" ht="15" customHeight="1">
      <c r="A6050" s="15" t="str">
        <f t="shared" si="128"/>
        <v>N</v>
      </c>
      <c r="B6050" s="143"/>
      <c r="C6050" s="143"/>
      <c r="D6050" s="143"/>
      <c r="E6050" s="143"/>
      <c r="F6050" s="34"/>
      <c r="G6050" s="34"/>
      <c r="H6050" s="34"/>
      <c r="I6050" s="27"/>
      <c r="J6050" s="16" t="s">
        <v>130</v>
      </c>
      <c r="N6050" s="149" t="s">
        <v>386</v>
      </c>
      <c r="O6050" s="147">
        <v>6067</v>
      </c>
    </row>
    <row r="6051" spans="1:15" ht="15" customHeight="1">
      <c r="A6051" s="15" t="str">
        <f t="shared" si="128"/>
        <v>N</v>
      </c>
      <c r="B6051" s="143"/>
      <c r="C6051" s="143"/>
      <c r="D6051" s="143"/>
      <c r="E6051" s="143"/>
      <c r="F6051" s="34"/>
      <c r="G6051" s="34"/>
      <c r="H6051" s="34"/>
      <c r="I6051" s="27"/>
      <c r="J6051" s="16" t="s">
        <v>130</v>
      </c>
      <c r="N6051" s="149" t="s">
        <v>387</v>
      </c>
      <c r="O6051" s="147">
        <v>6069</v>
      </c>
    </row>
    <row r="6052" spans="1:15" ht="15" customHeight="1">
      <c r="A6052" s="15" t="str">
        <f t="shared" si="128"/>
        <v>N</v>
      </c>
      <c r="B6052" s="143"/>
      <c r="C6052" s="143"/>
      <c r="D6052" s="143"/>
      <c r="E6052" s="143"/>
      <c r="F6052" s="34"/>
      <c r="G6052" s="34"/>
      <c r="H6052" s="34"/>
      <c r="I6052" s="27"/>
      <c r="J6052" s="16" t="s">
        <v>130</v>
      </c>
      <c r="N6052" s="149" t="s">
        <v>388</v>
      </c>
      <c r="O6052" s="147">
        <v>6071</v>
      </c>
    </row>
    <row r="6053" spans="1:15" ht="15" customHeight="1">
      <c r="A6053" s="15" t="str">
        <f t="shared" si="128"/>
        <v>N</v>
      </c>
      <c r="B6053" s="143"/>
      <c r="C6053" s="143"/>
      <c r="D6053" s="143"/>
      <c r="E6053" s="143"/>
      <c r="F6053" s="34"/>
      <c r="G6053" s="34"/>
      <c r="H6053" s="34"/>
      <c r="I6053" s="27"/>
      <c r="J6053" s="16" t="s">
        <v>130</v>
      </c>
      <c r="N6053" s="149" t="s">
        <v>389</v>
      </c>
      <c r="O6053" s="147">
        <v>6073</v>
      </c>
    </row>
    <row r="6054" spans="1:15" ht="15" customHeight="1">
      <c r="A6054" s="15" t="str">
        <f t="shared" si="128"/>
        <v>N</v>
      </c>
      <c r="B6054" s="143"/>
      <c r="C6054" s="143"/>
      <c r="D6054" s="143"/>
      <c r="E6054" s="143"/>
      <c r="F6054" s="34"/>
      <c r="G6054" s="34"/>
      <c r="H6054" s="34"/>
      <c r="I6054" s="27"/>
      <c r="J6054" s="16" t="s">
        <v>130</v>
      </c>
      <c r="N6054" s="149" t="s">
        <v>390</v>
      </c>
      <c r="O6054" s="147">
        <v>6075</v>
      </c>
    </row>
    <row r="6055" spans="1:15" ht="15" customHeight="1">
      <c r="A6055" s="15" t="str">
        <f t="shared" si="128"/>
        <v>N</v>
      </c>
      <c r="B6055" s="143"/>
      <c r="C6055" s="143"/>
      <c r="D6055" s="143"/>
      <c r="E6055" s="143"/>
      <c r="F6055" s="34"/>
      <c r="G6055" s="34"/>
      <c r="H6055" s="34"/>
      <c r="I6055" s="27"/>
      <c r="J6055" s="16" t="s">
        <v>130</v>
      </c>
      <c r="N6055" s="151" t="s">
        <v>391</v>
      </c>
      <c r="O6055" s="147">
        <v>6077</v>
      </c>
    </row>
    <row r="6056" spans="1:15" ht="15" customHeight="1">
      <c r="A6056" s="15" t="str">
        <f t="shared" si="128"/>
        <v>N</v>
      </c>
      <c r="B6056" s="143"/>
      <c r="C6056" s="143"/>
      <c r="D6056" s="143"/>
      <c r="E6056" s="143"/>
      <c r="F6056" s="34"/>
      <c r="G6056" s="34"/>
      <c r="H6056" s="34"/>
      <c r="I6056" s="27"/>
      <c r="J6056" s="16" t="s">
        <v>130</v>
      </c>
      <c r="N6056" s="151" t="s">
        <v>392</v>
      </c>
      <c r="O6056" s="147">
        <v>6079</v>
      </c>
    </row>
    <row r="6057" spans="1:15" ht="15" customHeight="1">
      <c r="A6057" s="15" t="str">
        <f t="shared" si="128"/>
        <v>N</v>
      </c>
      <c r="B6057" s="143"/>
      <c r="C6057" s="143"/>
      <c r="D6057" s="143"/>
      <c r="E6057" s="143"/>
      <c r="F6057" s="34"/>
      <c r="G6057" s="34"/>
      <c r="H6057" s="34"/>
      <c r="I6057" s="27"/>
      <c r="J6057" s="16" t="s">
        <v>130</v>
      </c>
      <c r="N6057" s="150" t="s">
        <v>393</v>
      </c>
      <c r="O6057" s="147">
        <v>6081</v>
      </c>
    </row>
    <row r="6058" spans="1:15" ht="15" customHeight="1">
      <c r="A6058" s="15" t="str">
        <f t="shared" si="128"/>
        <v>N</v>
      </c>
      <c r="B6058" s="143"/>
      <c r="C6058" s="143"/>
      <c r="D6058" s="143"/>
      <c r="E6058" s="143"/>
      <c r="F6058" s="34"/>
      <c r="G6058" s="34"/>
      <c r="H6058" s="34"/>
      <c r="I6058" s="27"/>
      <c r="J6058" s="16" t="s">
        <v>130</v>
      </c>
      <c r="N6058" s="150" t="s">
        <v>394</v>
      </c>
      <c r="O6058" s="147">
        <v>6083</v>
      </c>
    </row>
    <row r="6059" spans="1:15" ht="15" customHeight="1">
      <c r="A6059" s="15" t="str">
        <f t="shared" si="128"/>
        <v>N</v>
      </c>
      <c r="B6059" s="143"/>
      <c r="C6059" s="143"/>
      <c r="D6059" s="143"/>
      <c r="E6059" s="143"/>
      <c r="F6059" s="34"/>
      <c r="G6059" s="34"/>
      <c r="H6059" s="34"/>
      <c r="I6059" s="27"/>
      <c r="J6059" s="16" t="s">
        <v>130</v>
      </c>
      <c r="N6059" s="150" t="s">
        <v>395</v>
      </c>
      <c r="O6059" s="147">
        <v>6085</v>
      </c>
    </row>
    <row r="6060" spans="1:15" ht="15" customHeight="1">
      <c r="A6060" s="15" t="str">
        <f t="shared" si="128"/>
        <v>N</v>
      </c>
      <c r="B6060" s="143"/>
      <c r="C6060" s="143"/>
      <c r="D6060" s="143"/>
      <c r="E6060" s="143"/>
      <c r="F6060" s="34"/>
      <c r="G6060" s="34"/>
      <c r="H6060" s="34"/>
      <c r="I6060" s="27"/>
      <c r="J6060" s="16" t="s">
        <v>130</v>
      </c>
      <c r="N6060" s="148" t="s">
        <v>396</v>
      </c>
      <c r="O6060" s="147">
        <v>6087</v>
      </c>
    </row>
    <row r="6061" spans="1:15" ht="15" customHeight="1">
      <c r="A6061" s="15" t="str">
        <f t="shared" si="128"/>
        <v>N</v>
      </c>
      <c r="B6061" s="143"/>
      <c r="C6061" s="143"/>
      <c r="D6061" s="143"/>
      <c r="E6061" s="143"/>
      <c r="F6061" s="34"/>
      <c r="G6061" s="34"/>
      <c r="H6061" s="34"/>
      <c r="I6061" s="27"/>
      <c r="J6061" s="16" t="s">
        <v>130</v>
      </c>
      <c r="N6061" s="148" t="s">
        <v>397</v>
      </c>
      <c r="O6061" s="147">
        <v>6089</v>
      </c>
    </row>
    <row r="6062" spans="1:15" ht="15" customHeight="1">
      <c r="A6062" s="15" t="str">
        <f t="shared" si="128"/>
        <v>N</v>
      </c>
      <c r="B6062" s="143"/>
      <c r="C6062" s="143"/>
      <c r="D6062" s="143"/>
      <c r="E6062" s="143"/>
      <c r="F6062" s="34"/>
      <c r="G6062" s="34"/>
      <c r="H6062" s="34"/>
      <c r="I6062" s="27"/>
      <c r="J6062" s="16" t="s">
        <v>130</v>
      </c>
      <c r="N6062" s="151" t="s">
        <v>398</v>
      </c>
      <c r="O6062" s="147">
        <v>6091</v>
      </c>
    </row>
    <row r="6063" spans="1:15" ht="15" customHeight="1">
      <c r="A6063" s="15" t="str">
        <f t="shared" si="128"/>
        <v>N</v>
      </c>
      <c r="B6063" s="143"/>
      <c r="C6063" s="143"/>
      <c r="D6063" s="143"/>
      <c r="E6063" s="143"/>
      <c r="F6063" s="34"/>
      <c r="G6063" s="34"/>
      <c r="H6063" s="34"/>
      <c r="I6063" s="27"/>
      <c r="J6063" s="16" t="s">
        <v>130</v>
      </c>
      <c r="N6063" s="151" t="s">
        <v>399</v>
      </c>
      <c r="O6063" s="147">
        <v>6093</v>
      </c>
    </row>
    <row r="6064" spans="1:15" ht="15" customHeight="1">
      <c r="A6064" s="15" t="str">
        <f t="shared" si="128"/>
        <v>N</v>
      </c>
      <c r="B6064" s="143"/>
      <c r="C6064" s="143"/>
      <c r="D6064" s="143"/>
      <c r="E6064" s="143"/>
      <c r="F6064" s="34"/>
      <c r="G6064" s="34"/>
      <c r="H6064" s="34"/>
      <c r="I6064" s="27"/>
      <c r="J6064" s="16" t="s">
        <v>130</v>
      </c>
      <c r="N6064" s="149" t="s">
        <v>400</v>
      </c>
      <c r="O6064" s="147">
        <v>6095</v>
      </c>
    </row>
    <row r="6065" spans="1:15" ht="15" customHeight="1">
      <c r="A6065" s="15" t="str">
        <f t="shared" si="128"/>
        <v>N</v>
      </c>
      <c r="B6065" s="143"/>
      <c r="C6065" s="143"/>
      <c r="D6065" s="143"/>
      <c r="E6065" s="143"/>
      <c r="F6065" s="34"/>
      <c r="G6065" s="34"/>
      <c r="H6065" s="34"/>
      <c r="I6065" s="27"/>
      <c r="J6065" s="16" t="s">
        <v>130</v>
      </c>
      <c r="N6065" s="149" t="s">
        <v>401</v>
      </c>
      <c r="O6065" s="147">
        <v>6097</v>
      </c>
    </row>
    <row r="6066" spans="1:15" ht="15" customHeight="1">
      <c r="A6066" s="15" t="str">
        <f t="shared" si="128"/>
        <v>N</v>
      </c>
      <c r="B6066" s="143"/>
      <c r="C6066" s="143"/>
      <c r="D6066" s="143"/>
      <c r="E6066" s="143"/>
      <c r="F6066" s="34"/>
      <c r="G6066" s="34"/>
      <c r="H6066" s="34"/>
      <c r="I6066" s="27"/>
      <c r="J6066" s="16" t="s">
        <v>130</v>
      </c>
      <c r="N6066" s="149" t="s">
        <v>402</v>
      </c>
      <c r="O6066" s="147">
        <v>6099</v>
      </c>
    </row>
    <row r="6067" spans="1:15" ht="15" customHeight="1">
      <c r="A6067" s="15" t="str">
        <f t="shared" si="128"/>
        <v>N</v>
      </c>
      <c r="B6067" s="143"/>
      <c r="C6067" s="143"/>
      <c r="D6067" s="143"/>
      <c r="E6067" s="143"/>
      <c r="F6067" s="34"/>
      <c r="G6067" s="34"/>
      <c r="H6067" s="34"/>
      <c r="I6067" s="27"/>
      <c r="J6067" s="16" t="s">
        <v>130</v>
      </c>
      <c r="N6067" s="149" t="s">
        <v>403</v>
      </c>
      <c r="O6067" s="147">
        <v>6101</v>
      </c>
    </row>
    <row r="6068" spans="1:15" ht="15" customHeight="1">
      <c r="A6068" s="15" t="str">
        <f t="shared" si="128"/>
        <v>N</v>
      </c>
      <c r="B6068" s="143"/>
      <c r="C6068" s="143"/>
      <c r="D6068" s="143"/>
      <c r="E6068" s="143"/>
      <c r="F6068" s="34"/>
      <c r="G6068" s="34"/>
      <c r="H6068" s="34"/>
      <c r="I6068" s="27"/>
      <c r="J6068" s="16" t="s">
        <v>130</v>
      </c>
      <c r="N6068" s="149" t="s">
        <v>404</v>
      </c>
      <c r="O6068" s="147">
        <v>6103</v>
      </c>
    </row>
    <row r="6069" spans="1:15" ht="15" customHeight="1">
      <c r="A6069" s="15" t="str">
        <f t="shared" si="128"/>
        <v>N</v>
      </c>
      <c r="B6069" s="143"/>
      <c r="C6069" s="143"/>
      <c r="D6069" s="143"/>
      <c r="E6069" s="143"/>
      <c r="F6069" s="34"/>
      <c r="G6069" s="34"/>
      <c r="H6069" s="34"/>
      <c r="I6069" s="27"/>
      <c r="J6069" s="16" t="s">
        <v>130</v>
      </c>
      <c r="N6069" s="149" t="s">
        <v>405</v>
      </c>
      <c r="O6069" s="147">
        <v>6105</v>
      </c>
    </row>
    <row r="6070" spans="1:15" ht="15" customHeight="1">
      <c r="A6070" s="15" t="str">
        <f t="shared" si="128"/>
        <v>N</v>
      </c>
      <c r="B6070" s="143"/>
      <c r="C6070" s="143"/>
      <c r="D6070" s="143"/>
      <c r="E6070" s="143"/>
      <c r="F6070" s="34"/>
      <c r="G6070" s="34"/>
      <c r="H6070" s="34"/>
      <c r="I6070" s="27"/>
      <c r="J6070" s="16" t="s">
        <v>130</v>
      </c>
      <c r="N6070" s="149" t="s">
        <v>406</v>
      </c>
      <c r="O6070" s="147">
        <v>6107</v>
      </c>
    </row>
    <row r="6071" spans="1:15" ht="15" customHeight="1">
      <c r="A6071" s="15" t="str">
        <f t="shared" si="128"/>
        <v>N</v>
      </c>
      <c r="B6071" s="143"/>
      <c r="C6071" s="143"/>
      <c r="D6071" s="143"/>
      <c r="E6071" s="143"/>
      <c r="F6071" s="34"/>
      <c r="G6071" s="34"/>
      <c r="H6071" s="34"/>
      <c r="I6071" s="27"/>
      <c r="J6071" s="16" t="s">
        <v>130</v>
      </c>
      <c r="N6071" s="149" t="s">
        <v>407</v>
      </c>
      <c r="O6071" s="147">
        <v>6109</v>
      </c>
    </row>
    <row r="6072" spans="1:15" ht="15" customHeight="1">
      <c r="A6072" s="15" t="str">
        <f t="shared" si="128"/>
        <v>N</v>
      </c>
      <c r="B6072" s="143"/>
      <c r="C6072" s="143"/>
      <c r="D6072" s="143"/>
      <c r="E6072" s="143"/>
      <c r="F6072" s="34"/>
      <c r="G6072" s="34"/>
      <c r="H6072" s="34"/>
      <c r="I6072" s="27"/>
      <c r="J6072" s="16" t="s">
        <v>130</v>
      </c>
      <c r="N6072" s="149" t="s">
        <v>408</v>
      </c>
      <c r="O6072" s="147">
        <v>6111</v>
      </c>
    </row>
    <row r="6073" spans="1:15" ht="15" customHeight="1">
      <c r="A6073" s="15" t="str">
        <f t="shared" si="128"/>
        <v>N</v>
      </c>
      <c r="B6073" s="143"/>
      <c r="C6073" s="143"/>
      <c r="D6073" s="143"/>
      <c r="E6073" s="143"/>
      <c r="F6073" s="34"/>
      <c r="G6073" s="34"/>
      <c r="H6073" s="34"/>
      <c r="I6073" s="27"/>
      <c r="J6073" s="16" t="s">
        <v>130</v>
      </c>
      <c r="N6073" s="149" t="s">
        <v>409</v>
      </c>
      <c r="O6073" s="147">
        <v>6113</v>
      </c>
    </row>
    <row r="6074" spans="1:15" ht="15" customHeight="1">
      <c r="A6074" s="15" t="str">
        <f t="shared" si="128"/>
        <v>N</v>
      </c>
      <c r="B6074" s="143"/>
      <c r="C6074" s="143"/>
      <c r="D6074" s="143"/>
      <c r="E6074" s="143"/>
      <c r="F6074" s="34"/>
      <c r="G6074" s="34"/>
      <c r="H6074" s="34"/>
      <c r="I6074" s="27"/>
      <c r="J6074" s="16" t="s">
        <v>130</v>
      </c>
      <c r="N6074" s="148" t="s">
        <v>410</v>
      </c>
      <c r="O6074" s="147">
        <v>6115</v>
      </c>
    </row>
    <row r="6075" spans="1:15" ht="15" customHeight="1">
      <c r="A6075" s="15" t="str">
        <f t="shared" si="128"/>
        <v>N</v>
      </c>
      <c r="B6075" s="143"/>
      <c r="C6075" s="143"/>
      <c r="D6075" s="143"/>
      <c r="E6075" s="143"/>
      <c r="F6075" s="34"/>
      <c r="G6075" s="34"/>
      <c r="H6075" s="34"/>
      <c r="I6075" s="27"/>
      <c r="J6075" s="16" t="s">
        <v>130</v>
      </c>
      <c r="N6075" s="148" t="s">
        <v>411</v>
      </c>
      <c r="O6075" s="147">
        <v>6117</v>
      </c>
    </row>
    <row r="6076" spans="1:15" ht="15" customHeight="1">
      <c r="A6076" s="15" t="str">
        <f t="shared" si="128"/>
        <v>N</v>
      </c>
      <c r="B6076" s="143"/>
      <c r="C6076" s="143"/>
      <c r="D6076" s="143"/>
      <c r="E6076" s="143"/>
      <c r="F6076" s="34"/>
      <c r="G6076" s="34"/>
      <c r="H6076" s="34"/>
      <c r="I6076" s="27"/>
      <c r="J6076" s="16" t="s">
        <v>130</v>
      </c>
      <c r="N6076" s="148" t="s">
        <v>412</v>
      </c>
      <c r="O6076" s="147">
        <v>6119</v>
      </c>
    </row>
    <row r="6077" spans="1:15" ht="15" customHeight="1">
      <c r="A6077" s="15" t="str">
        <f t="shared" si="128"/>
        <v>N</v>
      </c>
      <c r="B6077" s="143"/>
      <c r="C6077" s="143"/>
      <c r="D6077" s="143"/>
      <c r="E6077" s="143"/>
      <c r="F6077" s="34"/>
      <c r="G6077" s="34"/>
      <c r="H6077" s="34"/>
      <c r="I6077" s="27"/>
      <c r="J6077" s="16" t="s">
        <v>130</v>
      </c>
      <c r="N6077" s="148" t="s">
        <v>413</v>
      </c>
      <c r="O6077" s="147">
        <v>6121</v>
      </c>
    </row>
    <row r="6078" spans="1:15" ht="15" customHeight="1">
      <c r="A6078" s="15" t="str">
        <f t="shared" ref="A6078:A6141" si="129">IFERROR((VLOOKUP(J6078,N:O,2,0)),0)</f>
        <v>N</v>
      </c>
      <c r="B6078" s="143"/>
      <c r="C6078" s="143"/>
      <c r="D6078" s="143"/>
      <c r="E6078" s="143"/>
      <c r="F6078" s="34"/>
      <c r="G6078" s="34"/>
      <c r="H6078" s="34"/>
      <c r="I6078" s="27"/>
      <c r="J6078" s="16" t="s">
        <v>130</v>
      </c>
      <c r="N6078" s="149" t="s">
        <v>414</v>
      </c>
      <c r="O6078" s="147">
        <v>6123</v>
      </c>
    </row>
    <row r="6079" spans="1:15" ht="15" customHeight="1">
      <c r="A6079" s="15" t="str">
        <f t="shared" si="129"/>
        <v>N</v>
      </c>
      <c r="B6079" s="143"/>
      <c r="C6079" s="143"/>
      <c r="D6079" s="143"/>
      <c r="E6079" s="143"/>
      <c r="F6079" s="34"/>
      <c r="G6079" s="34"/>
      <c r="H6079" s="34"/>
      <c r="I6079" s="27"/>
      <c r="J6079" s="16" t="s">
        <v>130</v>
      </c>
      <c r="N6079" s="149" t="s">
        <v>415</v>
      </c>
      <c r="O6079" s="147">
        <v>6125</v>
      </c>
    </row>
    <row r="6080" spans="1:15" ht="15" customHeight="1">
      <c r="A6080" s="15" t="str">
        <f t="shared" si="129"/>
        <v>N</v>
      </c>
      <c r="B6080" s="143"/>
      <c r="C6080" s="143"/>
      <c r="D6080" s="143"/>
      <c r="E6080" s="143"/>
      <c r="F6080" s="34"/>
      <c r="G6080" s="34"/>
      <c r="H6080" s="34"/>
      <c r="I6080" s="27"/>
      <c r="J6080" s="16" t="s">
        <v>130</v>
      </c>
      <c r="N6080" s="149" t="s">
        <v>416</v>
      </c>
      <c r="O6080" s="147">
        <v>6127</v>
      </c>
    </row>
    <row r="6081" spans="1:15" ht="15" customHeight="1">
      <c r="A6081" s="15" t="str">
        <f t="shared" si="129"/>
        <v>N</v>
      </c>
      <c r="B6081" s="143"/>
      <c r="C6081" s="143"/>
      <c r="D6081" s="143"/>
      <c r="E6081" s="143"/>
      <c r="F6081" s="34"/>
      <c r="G6081" s="34"/>
      <c r="H6081" s="34"/>
      <c r="I6081" s="27"/>
      <c r="J6081" s="16" t="s">
        <v>130</v>
      </c>
      <c r="N6081" s="151" t="s">
        <v>417</v>
      </c>
      <c r="O6081" s="147">
        <v>6129</v>
      </c>
    </row>
    <row r="6082" spans="1:15" ht="15" customHeight="1">
      <c r="A6082" s="15" t="str">
        <f t="shared" si="129"/>
        <v>N</v>
      </c>
      <c r="B6082" s="143"/>
      <c r="C6082" s="143"/>
      <c r="D6082" s="143"/>
      <c r="E6082" s="143"/>
      <c r="F6082" s="34"/>
      <c r="G6082" s="34"/>
      <c r="H6082" s="34"/>
      <c r="I6082" s="27"/>
      <c r="J6082" s="16" t="s">
        <v>130</v>
      </c>
      <c r="N6082" s="151" t="s">
        <v>418</v>
      </c>
      <c r="O6082" s="147">
        <v>6131</v>
      </c>
    </row>
    <row r="6083" spans="1:15" ht="15" customHeight="1">
      <c r="A6083" s="15" t="str">
        <f t="shared" si="129"/>
        <v>N</v>
      </c>
      <c r="B6083" s="143"/>
      <c r="C6083" s="143"/>
      <c r="D6083" s="143"/>
      <c r="E6083" s="143"/>
      <c r="F6083" s="34"/>
      <c r="G6083" s="34"/>
      <c r="H6083" s="34"/>
      <c r="I6083" s="27"/>
      <c r="J6083" s="16" t="s">
        <v>130</v>
      </c>
      <c r="N6083" s="152" t="s">
        <v>419</v>
      </c>
      <c r="O6083" s="147">
        <v>6133</v>
      </c>
    </row>
    <row r="6084" spans="1:15" ht="15" customHeight="1">
      <c r="A6084" s="15" t="str">
        <f t="shared" si="129"/>
        <v>N</v>
      </c>
      <c r="B6084" s="143"/>
      <c r="C6084" s="143"/>
      <c r="D6084" s="143"/>
      <c r="E6084" s="143"/>
      <c r="F6084" s="34"/>
      <c r="G6084" s="34"/>
      <c r="H6084" s="34"/>
      <c r="I6084" s="27"/>
      <c r="J6084" s="16" t="s">
        <v>130</v>
      </c>
      <c r="N6084" s="149" t="s">
        <v>420</v>
      </c>
      <c r="O6084" s="147">
        <v>6135</v>
      </c>
    </row>
    <row r="6085" spans="1:15" ht="15" customHeight="1">
      <c r="A6085" s="15" t="str">
        <f t="shared" si="129"/>
        <v>N</v>
      </c>
      <c r="B6085" s="143"/>
      <c r="C6085" s="143"/>
      <c r="D6085" s="143"/>
      <c r="E6085" s="143"/>
      <c r="F6085" s="34"/>
      <c r="G6085" s="34"/>
      <c r="H6085" s="34"/>
      <c r="I6085" s="27"/>
      <c r="J6085" s="16" t="s">
        <v>130</v>
      </c>
      <c r="N6085" s="153" t="s">
        <v>421</v>
      </c>
      <c r="O6085" s="147">
        <v>7001</v>
      </c>
    </row>
    <row r="6086" spans="1:15" ht="15" customHeight="1">
      <c r="A6086" s="15" t="str">
        <f t="shared" si="129"/>
        <v>N</v>
      </c>
      <c r="B6086" s="143"/>
      <c r="C6086" s="143"/>
      <c r="D6086" s="143"/>
      <c r="E6086" s="143"/>
      <c r="F6086" s="34"/>
      <c r="G6086" s="34"/>
      <c r="H6086" s="34"/>
      <c r="I6086" s="27"/>
      <c r="J6086" s="16" t="s">
        <v>130</v>
      </c>
      <c r="N6086" s="153" t="s">
        <v>422</v>
      </c>
      <c r="O6086" s="147">
        <v>7004</v>
      </c>
    </row>
    <row r="6087" spans="1:15" ht="15" customHeight="1">
      <c r="A6087" s="15" t="str">
        <f t="shared" si="129"/>
        <v>N</v>
      </c>
      <c r="B6087" s="143"/>
      <c r="C6087" s="143"/>
      <c r="D6087" s="143"/>
      <c r="E6087" s="143"/>
      <c r="F6087" s="34"/>
      <c r="G6087" s="34"/>
      <c r="H6087" s="34"/>
      <c r="I6087" s="27"/>
      <c r="J6087" s="16" t="s">
        <v>130</v>
      </c>
      <c r="N6087" s="153" t="s">
        <v>423</v>
      </c>
      <c r="O6087" s="147">
        <v>7007</v>
      </c>
    </row>
    <row r="6088" spans="1:15" ht="15" customHeight="1">
      <c r="A6088" s="15" t="str">
        <f t="shared" si="129"/>
        <v>N</v>
      </c>
      <c r="B6088" s="143"/>
      <c r="C6088" s="143"/>
      <c r="D6088" s="143"/>
      <c r="E6088" s="143"/>
      <c r="F6088" s="34"/>
      <c r="G6088" s="34"/>
      <c r="H6088" s="34"/>
      <c r="I6088" s="27"/>
      <c r="J6088" s="16" t="s">
        <v>130</v>
      </c>
      <c r="N6088" s="153" t="s">
        <v>424</v>
      </c>
      <c r="O6088" s="147">
        <v>7010</v>
      </c>
    </row>
    <row r="6089" spans="1:15" ht="15" customHeight="1">
      <c r="A6089" s="15" t="str">
        <f t="shared" si="129"/>
        <v>N</v>
      </c>
      <c r="B6089" s="143"/>
      <c r="C6089" s="143"/>
      <c r="D6089" s="143"/>
      <c r="E6089" s="143"/>
      <c r="F6089" s="34"/>
      <c r="G6089" s="34"/>
      <c r="H6089" s="34"/>
      <c r="I6089" s="27"/>
      <c r="J6089" s="16" t="s">
        <v>130</v>
      </c>
      <c r="N6089" s="153" t="s">
        <v>425</v>
      </c>
      <c r="O6089" s="147">
        <v>7013</v>
      </c>
    </row>
    <row r="6090" spans="1:15" ht="15" customHeight="1">
      <c r="A6090" s="15" t="str">
        <f t="shared" si="129"/>
        <v>N</v>
      </c>
      <c r="B6090" s="143"/>
      <c r="C6090" s="143"/>
      <c r="D6090" s="143"/>
      <c r="E6090" s="143"/>
      <c r="F6090" s="34"/>
      <c r="G6090" s="34"/>
      <c r="H6090" s="34"/>
      <c r="I6090" s="27"/>
      <c r="J6090" s="16" t="s">
        <v>130</v>
      </c>
      <c r="N6090" s="153" t="s">
        <v>426</v>
      </c>
      <c r="O6090" s="147">
        <v>7016</v>
      </c>
    </row>
    <row r="6091" spans="1:15" ht="15" customHeight="1">
      <c r="A6091" s="15" t="str">
        <f t="shared" si="129"/>
        <v>N</v>
      </c>
      <c r="B6091" s="143"/>
      <c r="C6091" s="143"/>
      <c r="D6091" s="143"/>
      <c r="E6091" s="143"/>
      <c r="F6091" s="34"/>
      <c r="G6091" s="34"/>
      <c r="H6091" s="34"/>
      <c r="I6091" s="27"/>
      <c r="J6091" s="16" t="s">
        <v>130</v>
      </c>
      <c r="N6091" s="153" t="s">
        <v>427</v>
      </c>
      <c r="O6091" s="147">
        <v>7019</v>
      </c>
    </row>
    <row r="6092" spans="1:15" ht="15" customHeight="1">
      <c r="A6092" s="15" t="str">
        <f t="shared" si="129"/>
        <v>N</v>
      </c>
      <c r="B6092" s="143"/>
      <c r="C6092" s="143"/>
      <c r="D6092" s="143"/>
      <c r="E6092" s="143"/>
      <c r="F6092" s="34"/>
      <c r="G6092" s="34"/>
      <c r="H6092" s="34"/>
      <c r="I6092" s="27"/>
      <c r="J6092" s="16" t="s">
        <v>130</v>
      </c>
      <c r="N6092" s="153" t="s">
        <v>428</v>
      </c>
      <c r="O6092" s="147">
        <v>7022</v>
      </c>
    </row>
    <row r="6093" spans="1:15" ht="15" customHeight="1">
      <c r="A6093" s="15" t="str">
        <f t="shared" si="129"/>
        <v>N</v>
      </c>
      <c r="B6093" s="143"/>
      <c r="C6093" s="143"/>
      <c r="D6093" s="143"/>
      <c r="E6093" s="143"/>
      <c r="F6093" s="34"/>
      <c r="G6093" s="34"/>
      <c r="H6093" s="34"/>
      <c r="I6093" s="27"/>
      <c r="J6093" s="16" t="s">
        <v>130</v>
      </c>
      <c r="N6093" s="153" t="s">
        <v>429</v>
      </c>
      <c r="O6093" s="147">
        <v>7025</v>
      </c>
    </row>
    <row r="6094" spans="1:15" ht="15" customHeight="1">
      <c r="A6094" s="15" t="str">
        <f t="shared" si="129"/>
        <v>N</v>
      </c>
      <c r="B6094" s="143"/>
      <c r="C6094" s="143"/>
      <c r="D6094" s="143"/>
      <c r="E6094" s="143"/>
      <c r="F6094" s="34"/>
      <c r="G6094" s="34"/>
      <c r="H6094" s="34"/>
      <c r="I6094" s="27"/>
      <c r="J6094" s="16" t="s">
        <v>130</v>
      </c>
      <c r="N6094" s="153" t="s">
        <v>430</v>
      </c>
      <c r="O6094" s="147">
        <v>7028</v>
      </c>
    </row>
    <row r="6095" spans="1:15" ht="15" customHeight="1">
      <c r="A6095" s="15" t="str">
        <f t="shared" si="129"/>
        <v>N</v>
      </c>
      <c r="B6095" s="143"/>
      <c r="C6095" s="143"/>
      <c r="D6095" s="143"/>
      <c r="E6095" s="143"/>
      <c r="F6095" s="34"/>
      <c r="G6095" s="34"/>
      <c r="H6095" s="34"/>
      <c r="I6095" s="27"/>
      <c r="J6095" s="16" t="s">
        <v>130</v>
      </c>
      <c r="N6095" s="153" t="s">
        <v>431</v>
      </c>
      <c r="O6095" s="147">
        <v>7031</v>
      </c>
    </row>
    <row r="6096" spans="1:15" ht="15" customHeight="1">
      <c r="A6096" s="15" t="str">
        <f t="shared" si="129"/>
        <v>N</v>
      </c>
      <c r="B6096" s="143"/>
      <c r="C6096" s="143"/>
      <c r="D6096" s="143"/>
      <c r="E6096" s="143"/>
      <c r="F6096" s="34"/>
      <c r="G6096" s="34"/>
      <c r="H6096" s="34"/>
      <c r="I6096" s="27"/>
      <c r="J6096" s="16" t="s">
        <v>130</v>
      </c>
      <c r="N6096" s="153" t="s">
        <v>432</v>
      </c>
      <c r="O6096" s="147">
        <v>7034</v>
      </c>
    </row>
    <row r="6097" spans="1:15" ht="15" customHeight="1">
      <c r="A6097" s="15" t="str">
        <f t="shared" si="129"/>
        <v>N</v>
      </c>
      <c r="B6097" s="143"/>
      <c r="C6097" s="143"/>
      <c r="D6097" s="143"/>
      <c r="E6097" s="143"/>
      <c r="F6097" s="34"/>
      <c r="G6097" s="34"/>
      <c r="H6097" s="34"/>
      <c r="I6097" s="27"/>
      <c r="J6097" s="16" t="s">
        <v>130</v>
      </c>
      <c r="N6097" s="153" t="s">
        <v>433</v>
      </c>
      <c r="O6097" s="147">
        <v>7037</v>
      </c>
    </row>
    <row r="6098" spans="1:15" ht="15" customHeight="1">
      <c r="A6098" s="15" t="str">
        <f t="shared" si="129"/>
        <v>N</v>
      </c>
      <c r="B6098" s="143"/>
      <c r="C6098" s="143"/>
      <c r="D6098" s="143"/>
      <c r="E6098" s="143"/>
      <c r="F6098" s="34"/>
      <c r="G6098" s="34"/>
      <c r="H6098" s="34"/>
      <c r="I6098" s="27"/>
      <c r="J6098" s="16" t="s">
        <v>130</v>
      </c>
      <c r="N6098" s="150" t="s">
        <v>434</v>
      </c>
      <c r="O6098" s="147">
        <v>7040</v>
      </c>
    </row>
    <row r="6099" spans="1:15" ht="15" customHeight="1">
      <c r="A6099" s="15" t="str">
        <f t="shared" si="129"/>
        <v>N</v>
      </c>
      <c r="B6099" s="143"/>
      <c r="C6099" s="143"/>
      <c r="D6099" s="143"/>
      <c r="E6099" s="143"/>
      <c r="F6099" s="34"/>
      <c r="G6099" s="34"/>
      <c r="H6099" s="34"/>
      <c r="I6099" s="27"/>
      <c r="J6099" s="16" t="s">
        <v>130</v>
      </c>
      <c r="N6099" s="150" t="s">
        <v>435</v>
      </c>
      <c r="O6099" s="147">
        <v>7043</v>
      </c>
    </row>
    <row r="6100" spans="1:15" ht="15" customHeight="1">
      <c r="A6100" s="15" t="str">
        <f t="shared" si="129"/>
        <v>N</v>
      </c>
      <c r="B6100" s="143"/>
      <c r="C6100" s="143"/>
      <c r="D6100" s="143"/>
      <c r="E6100" s="143"/>
      <c r="F6100" s="34"/>
      <c r="G6100" s="34"/>
      <c r="H6100" s="34"/>
      <c r="I6100" s="27"/>
      <c r="J6100" s="16" t="s">
        <v>130</v>
      </c>
      <c r="N6100" s="150" t="s">
        <v>436</v>
      </c>
      <c r="O6100" s="147">
        <v>7046</v>
      </c>
    </row>
    <row r="6101" spans="1:15" ht="15" customHeight="1">
      <c r="A6101" s="15" t="str">
        <f t="shared" si="129"/>
        <v>N</v>
      </c>
      <c r="B6101" s="143"/>
      <c r="C6101" s="143"/>
      <c r="D6101" s="143"/>
      <c r="E6101" s="143"/>
      <c r="F6101" s="34"/>
      <c r="G6101" s="34"/>
      <c r="H6101" s="34"/>
      <c r="I6101" s="27"/>
      <c r="J6101" s="16" t="s">
        <v>130</v>
      </c>
      <c r="N6101" s="150" t="s">
        <v>437</v>
      </c>
      <c r="O6101" s="147">
        <v>7049</v>
      </c>
    </row>
    <row r="6102" spans="1:15" ht="15" customHeight="1">
      <c r="A6102" s="15" t="str">
        <f t="shared" si="129"/>
        <v>N</v>
      </c>
      <c r="B6102" s="143"/>
      <c r="C6102" s="143"/>
      <c r="D6102" s="143"/>
      <c r="E6102" s="143"/>
      <c r="F6102" s="34"/>
      <c r="G6102" s="34"/>
      <c r="H6102" s="34"/>
      <c r="I6102" s="27"/>
      <c r="J6102" s="16" t="s">
        <v>130</v>
      </c>
      <c r="N6102" s="150" t="s">
        <v>438</v>
      </c>
      <c r="O6102" s="147">
        <v>7052</v>
      </c>
    </row>
    <row r="6103" spans="1:15" ht="15" customHeight="1">
      <c r="A6103" s="15" t="str">
        <f t="shared" si="129"/>
        <v>N</v>
      </c>
      <c r="B6103" s="143"/>
      <c r="C6103" s="143"/>
      <c r="D6103" s="143"/>
      <c r="E6103" s="143"/>
      <c r="F6103" s="34"/>
      <c r="G6103" s="34"/>
      <c r="H6103" s="34"/>
      <c r="I6103" s="27"/>
      <c r="J6103" s="16" t="s">
        <v>130</v>
      </c>
      <c r="N6103" s="150" t="s">
        <v>439</v>
      </c>
      <c r="O6103" s="147">
        <v>7055</v>
      </c>
    </row>
    <row r="6104" spans="1:15" ht="15" customHeight="1">
      <c r="A6104" s="15" t="str">
        <f t="shared" si="129"/>
        <v>N</v>
      </c>
      <c r="B6104" s="143"/>
      <c r="C6104" s="143"/>
      <c r="D6104" s="143"/>
      <c r="E6104" s="143"/>
      <c r="F6104" s="34"/>
      <c r="G6104" s="34"/>
      <c r="H6104" s="34"/>
      <c r="I6104" s="27"/>
      <c r="J6104" s="16" t="s">
        <v>130</v>
      </c>
      <c r="N6104" s="154" t="s">
        <v>440</v>
      </c>
      <c r="O6104" s="147">
        <v>7058</v>
      </c>
    </row>
    <row r="6105" spans="1:15" ht="15" customHeight="1">
      <c r="A6105" s="15" t="str">
        <f t="shared" si="129"/>
        <v>N</v>
      </c>
      <c r="B6105" s="143"/>
      <c r="C6105" s="143"/>
      <c r="D6105" s="143"/>
      <c r="E6105" s="143"/>
      <c r="F6105" s="34"/>
      <c r="G6105" s="34"/>
      <c r="H6105" s="34"/>
      <c r="I6105" s="27"/>
      <c r="J6105" s="16" t="s">
        <v>130</v>
      </c>
      <c r="N6105" s="154" t="s">
        <v>441</v>
      </c>
      <c r="O6105" s="147">
        <v>7061</v>
      </c>
    </row>
    <row r="6106" spans="1:15" ht="15" customHeight="1">
      <c r="A6106" s="15" t="str">
        <f t="shared" si="129"/>
        <v>N</v>
      </c>
      <c r="B6106" s="143"/>
      <c r="C6106" s="143"/>
      <c r="D6106" s="143"/>
      <c r="E6106" s="143"/>
      <c r="F6106" s="34"/>
      <c r="G6106" s="34"/>
      <c r="H6106" s="34"/>
      <c r="I6106" s="27"/>
      <c r="J6106" s="16" t="s">
        <v>130</v>
      </c>
      <c r="N6106" s="153" t="s">
        <v>442</v>
      </c>
      <c r="O6106" s="147">
        <v>7064</v>
      </c>
    </row>
    <row r="6107" spans="1:15" ht="15" customHeight="1">
      <c r="A6107" s="15" t="str">
        <f t="shared" si="129"/>
        <v>N</v>
      </c>
      <c r="B6107" s="143"/>
      <c r="C6107" s="143"/>
      <c r="D6107" s="143"/>
      <c r="E6107" s="143"/>
      <c r="F6107" s="34"/>
      <c r="G6107" s="34"/>
      <c r="H6107" s="34"/>
      <c r="I6107" s="27"/>
      <c r="J6107" s="16" t="s">
        <v>130</v>
      </c>
      <c r="N6107" s="153" t="s">
        <v>443</v>
      </c>
      <c r="O6107" s="147">
        <v>7067</v>
      </c>
    </row>
    <row r="6108" spans="1:15" ht="15" customHeight="1">
      <c r="A6108" s="15" t="str">
        <f t="shared" si="129"/>
        <v>N</v>
      </c>
      <c r="B6108" s="143"/>
      <c r="C6108" s="143"/>
      <c r="D6108" s="143"/>
      <c r="E6108" s="143"/>
      <c r="F6108" s="34"/>
      <c r="G6108" s="34"/>
      <c r="H6108" s="34"/>
      <c r="I6108" s="27"/>
      <c r="J6108" s="16" t="s">
        <v>130</v>
      </c>
      <c r="N6108" s="151" t="s">
        <v>444</v>
      </c>
      <c r="O6108" s="147">
        <v>7070</v>
      </c>
    </row>
    <row r="6109" spans="1:15" ht="15" customHeight="1">
      <c r="A6109" s="15" t="str">
        <f t="shared" si="129"/>
        <v>N</v>
      </c>
      <c r="B6109" s="143"/>
      <c r="C6109" s="143"/>
      <c r="D6109" s="143"/>
      <c r="E6109" s="143"/>
      <c r="F6109" s="34"/>
      <c r="G6109" s="34"/>
      <c r="H6109" s="34"/>
      <c r="I6109" s="27"/>
      <c r="J6109" s="16" t="s">
        <v>130</v>
      </c>
      <c r="N6109" s="151" t="s">
        <v>445</v>
      </c>
      <c r="O6109" s="147">
        <v>7073</v>
      </c>
    </row>
    <row r="6110" spans="1:15" ht="15" customHeight="1">
      <c r="A6110" s="15" t="str">
        <f t="shared" si="129"/>
        <v>N</v>
      </c>
      <c r="B6110" s="143"/>
      <c r="C6110" s="143"/>
      <c r="D6110" s="143"/>
      <c r="E6110" s="143"/>
      <c r="F6110" s="34"/>
      <c r="G6110" s="34"/>
      <c r="H6110" s="34"/>
      <c r="I6110" s="27"/>
      <c r="J6110" s="16" t="s">
        <v>130</v>
      </c>
      <c r="N6110" s="152" t="s">
        <v>446</v>
      </c>
      <c r="O6110" s="147">
        <v>7076</v>
      </c>
    </row>
    <row r="6111" spans="1:15" ht="15" customHeight="1">
      <c r="A6111" s="15" t="str">
        <f t="shared" si="129"/>
        <v>N</v>
      </c>
      <c r="B6111" s="143"/>
      <c r="C6111" s="143"/>
      <c r="D6111" s="143"/>
      <c r="E6111" s="143"/>
      <c r="F6111" s="34"/>
      <c r="G6111" s="34"/>
      <c r="H6111" s="34"/>
      <c r="I6111" s="27"/>
      <c r="J6111" s="16" t="s">
        <v>130</v>
      </c>
      <c r="N6111" s="152" t="s">
        <v>447</v>
      </c>
      <c r="O6111" s="147">
        <v>7079</v>
      </c>
    </row>
    <row r="6112" spans="1:15" ht="15" customHeight="1">
      <c r="A6112" s="15" t="str">
        <f t="shared" si="129"/>
        <v>N</v>
      </c>
      <c r="B6112" s="143"/>
      <c r="C6112" s="143"/>
      <c r="D6112" s="143"/>
      <c r="E6112" s="143"/>
      <c r="F6112" s="34"/>
      <c r="G6112" s="34"/>
      <c r="H6112" s="34"/>
      <c r="I6112" s="27"/>
      <c r="J6112" s="16" t="s">
        <v>130</v>
      </c>
      <c r="N6112" s="152" t="s">
        <v>448</v>
      </c>
      <c r="O6112" s="147">
        <v>7082</v>
      </c>
    </row>
    <row r="6113" spans="1:15" ht="15" customHeight="1">
      <c r="A6113" s="15" t="str">
        <f t="shared" si="129"/>
        <v>N</v>
      </c>
      <c r="B6113" s="143"/>
      <c r="C6113" s="143"/>
      <c r="D6113" s="143"/>
      <c r="E6113" s="143"/>
      <c r="F6113" s="34"/>
      <c r="G6113" s="34"/>
      <c r="H6113" s="34"/>
      <c r="I6113" s="27"/>
      <c r="J6113" s="16" t="s">
        <v>130</v>
      </c>
      <c r="N6113" s="152" t="s">
        <v>449</v>
      </c>
      <c r="O6113" s="147">
        <v>7085</v>
      </c>
    </row>
    <row r="6114" spans="1:15" ht="15" customHeight="1">
      <c r="A6114" s="15" t="str">
        <f t="shared" si="129"/>
        <v>N</v>
      </c>
      <c r="B6114" s="143"/>
      <c r="C6114" s="143"/>
      <c r="D6114" s="143"/>
      <c r="E6114" s="143"/>
      <c r="F6114" s="34"/>
      <c r="G6114" s="34"/>
      <c r="H6114" s="34"/>
      <c r="I6114" s="27"/>
      <c r="J6114" s="16" t="s">
        <v>130</v>
      </c>
      <c r="N6114" s="155" t="s">
        <v>450</v>
      </c>
      <c r="O6114" s="147">
        <v>7088</v>
      </c>
    </row>
    <row r="6115" spans="1:15" ht="15" customHeight="1">
      <c r="A6115" s="15" t="str">
        <f t="shared" si="129"/>
        <v>N</v>
      </c>
      <c r="B6115" s="143"/>
      <c r="C6115" s="143"/>
      <c r="D6115" s="143"/>
      <c r="E6115" s="143"/>
      <c r="F6115" s="34"/>
      <c r="G6115" s="34"/>
      <c r="H6115" s="34"/>
      <c r="I6115" s="27"/>
      <c r="J6115" s="16" t="s">
        <v>130</v>
      </c>
      <c r="N6115" s="155" t="s">
        <v>451</v>
      </c>
      <c r="O6115" s="147">
        <v>7091</v>
      </c>
    </row>
    <row r="6116" spans="1:15" ht="15" customHeight="1">
      <c r="A6116" s="15" t="str">
        <f t="shared" si="129"/>
        <v>N</v>
      </c>
      <c r="B6116" s="143"/>
      <c r="C6116" s="143"/>
      <c r="D6116" s="143"/>
      <c r="E6116" s="143"/>
      <c r="F6116" s="34"/>
      <c r="G6116" s="34"/>
      <c r="H6116" s="34"/>
      <c r="I6116" s="27"/>
      <c r="J6116" s="16" t="s">
        <v>130</v>
      </c>
      <c r="N6116" s="151" t="s">
        <v>452</v>
      </c>
      <c r="O6116" s="147">
        <v>7094</v>
      </c>
    </row>
    <row r="6117" spans="1:15" ht="15" customHeight="1">
      <c r="A6117" s="15" t="str">
        <f t="shared" si="129"/>
        <v>N</v>
      </c>
      <c r="B6117" s="143"/>
      <c r="C6117" s="143"/>
      <c r="D6117" s="143"/>
      <c r="E6117" s="143"/>
      <c r="F6117" s="34"/>
      <c r="G6117" s="34"/>
      <c r="H6117" s="34"/>
      <c r="I6117" s="27"/>
      <c r="J6117" s="16" t="s">
        <v>130</v>
      </c>
      <c r="N6117" s="151" t="s">
        <v>453</v>
      </c>
      <c r="O6117" s="147">
        <v>7097</v>
      </c>
    </row>
    <row r="6118" spans="1:15" ht="15" customHeight="1">
      <c r="A6118" s="15" t="str">
        <f t="shared" si="129"/>
        <v>N</v>
      </c>
      <c r="B6118" s="143"/>
      <c r="C6118" s="143"/>
      <c r="D6118" s="143"/>
      <c r="E6118" s="143"/>
      <c r="F6118" s="34"/>
      <c r="G6118" s="34"/>
      <c r="H6118" s="34"/>
      <c r="I6118" s="27"/>
      <c r="J6118" s="16" t="s">
        <v>130</v>
      </c>
      <c r="N6118" s="152" t="s">
        <v>454</v>
      </c>
      <c r="O6118" s="147">
        <v>7100</v>
      </c>
    </row>
    <row r="6119" spans="1:15" ht="15" customHeight="1">
      <c r="A6119" s="15" t="str">
        <f t="shared" si="129"/>
        <v>N</v>
      </c>
      <c r="B6119" s="143"/>
      <c r="C6119" s="143"/>
      <c r="D6119" s="143"/>
      <c r="E6119" s="143"/>
      <c r="F6119" s="34"/>
      <c r="G6119" s="34"/>
      <c r="H6119" s="34"/>
      <c r="I6119" s="27"/>
      <c r="J6119" s="16" t="s">
        <v>130</v>
      </c>
      <c r="N6119" s="152" t="s">
        <v>455</v>
      </c>
      <c r="O6119" s="147">
        <v>7103</v>
      </c>
    </row>
    <row r="6120" spans="1:15" ht="15" customHeight="1">
      <c r="A6120" s="15" t="str">
        <f t="shared" si="129"/>
        <v>N</v>
      </c>
      <c r="B6120" s="143"/>
      <c r="C6120" s="143"/>
      <c r="D6120" s="143"/>
      <c r="E6120" s="143"/>
      <c r="F6120" s="34"/>
      <c r="G6120" s="34"/>
      <c r="H6120" s="34"/>
      <c r="I6120" s="27"/>
      <c r="J6120" s="16" t="s">
        <v>130</v>
      </c>
      <c r="N6120" s="152" t="s">
        <v>456</v>
      </c>
      <c r="O6120" s="147">
        <v>7106</v>
      </c>
    </row>
    <row r="6121" spans="1:15" ht="15" customHeight="1">
      <c r="A6121" s="15" t="str">
        <f t="shared" si="129"/>
        <v>N</v>
      </c>
      <c r="B6121" s="143"/>
      <c r="C6121" s="143"/>
      <c r="D6121" s="143"/>
      <c r="E6121" s="143"/>
      <c r="F6121" s="34"/>
      <c r="G6121" s="34"/>
      <c r="H6121" s="34"/>
      <c r="I6121" s="27"/>
      <c r="J6121" s="16" t="s">
        <v>130</v>
      </c>
      <c r="N6121" s="155" t="s">
        <v>54</v>
      </c>
      <c r="O6121" s="147">
        <v>7109</v>
      </c>
    </row>
    <row r="6122" spans="1:15" ht="15" customHeight="1">
      <c r="A6122" s="15" t="str">
        <f t="shared" si="129"/>
        <v>N</v>
      </c>
      <c r="B6122" s="143"/>
      <c r="C6122" s="143"/>
      <c r="D6122" s="143"/>
      <c r="E6122" s="143"/>
      <c r="F6122" s="34"/>
      <c r="G6122" s="34"/>
      <c r="H6122" s="34"/>
      <c r="I6122" s="27"/>
      <c r="J6122" s="16" t="s">
        <v>130</v>
      </c>
      <c r="N6122" s="151" t="s">
        <v>457</v>
      </c>
      <c r="O6122" s="147">
        <v>7115</v>
      </c>
    </row>
    <row r="6123" spans="1:15" ht="15" customHeight="1">
      <c r="A6123" s="15" t="str">
        <f t="shared" si="129"/>
        <v>N</v>
      </c>
      <c r="B6123" s="143"/>
      <c r="C6123" s="143"/>
      <c r="D6123" s="143"/>
      <c r="E6123" s="143"/>
      <c r="F6123" s="34"/>
      <c r="G6123" s="34"/>
      <c r="H6123" s="34"/>
      <c r="I6123" s="27"/>
      <c r="J6123" s="16" t="s">
        <v>130</v>
      </c>
      <c r="N6123" s="151" t="s">
        <v>458</v>
      </c>
      <c r="O6123" s="147">
        <v>7124</v>
      </c>
    </row>
    <row r="6124" spans="1:15" ht="15" customHeight="1">
      <c r="A6124" s="15" t="str">
        <f t="shared" si="129"/>
        <v>N</v>
      </c>
      <c r="B6124" s="143"/>
      <c r="C6124" s="143"/>
      <c r="D6124" s="143"/>
      <c r="E6124" s="143"/>
      <c r="F6124" s="34"/>
      <c r="G6124" s="34"/>
      <c r="H6124" s="34"/>
      <c r="I6124" s="27"/>
      <c r="J6124" s="16" t="s">
        <v>130</v>
      </c>
      <c r="N6124" s="151" t="s">
        <v>459</v>
      </c>
      <c r="O6124" s="147">
        <v>7127</v>
      </c>
    </row>
    <row r="6125" spans="1:15" ht="15" customHeight="1">
      <c r="A6125" s="15" t="str">
        <f t="shared" si="129"/>
        <v>N</v>
      </c>
      <c r="B6125" s="143"/>
      <c r="C6125" s="143"/>
      <c r="D6125" s="143"/>
      <c r="E6125" s="143"/>
      <c r="F6125" s="34"/>
      <c r="G6125" s="34"/>
      <c r="H6125" s="34"/>
      <c r="I6125" s="27"/>
      <c r="J6125" s="16" t="s">
        <v>130</v>
      </c>
      <c r="N6125" s="151" t="s">
        <v>460</v>
      </c>
      <c r="O6125" s="147">
        <v>7139</v>
      </c>
    </row>
    <row r="6126" spans="1:15" ht="15" customHeight="1">
      <c r="A6126" s="15" t="str">
        <f t="shared" si="129"/>
        <v>N</v>
      </c>
      <c r="B6126" s="143"/>
      <c r="C6126" s="143"/>
      <c r="D6126" s="143"/>
      <c r="E6126" s="143"/>
      <c r="F6126" s="34"/>
      <c r="G6126" s="34"/>
      <c r="H6126" s="34"/>
      <c r="I6126" s="27"/>
      <c r="J6126" s="16" t="s">
        <v>130</v>
      </c>
      <c r="N6126" s="151" t="s">
        <v>461</v>
      </c>
      <c r="O6126" s="147">
        <v>7142</v>
      </c>
    </row>
    <row r="6127" spans="1:15" ht="15" customHeight="1">
      <c r="A6127" s="15" t="str">
        <f t="shared" si="129"/>
        <v>N</v>
      </c>
      <c r="B6127" s="143"/>
      <c r="C6127" s="143"/>
      <c r="D6127" s="143"/>
      <c r="E6127" s="143"/>
      <c r="F6127" s="34"/>
      <c r="G6127" s="34"/>
      <c r="H6127" s="34"/>
      <c r="I6127" s="27"/>
      <c r="J6127" s="16" t="s">
        <v>130</v>
      </c>
      <c r="N6127" s="151" t="s">
        <v>462</v>
      </c>
      <c r="O6127" s="147">
        <v>7145</v>
      </c>
    </row>
    <row r="6128" spans="1:15" ht="15" customHeight="1">
      <c r="A6128" s="15" t="str">
        <f t="shared" si="129"/>
        <v>N</v>
      </c>
      <c r="B6128" s="143"/>
      <c r="C6128" s="143"/>
      <c r="D6128" s="143"/>
      <c r="E6128" s="143"/>
      <c r="F6128" s="34"/>
      <c r="G6128" s="34"/>
      <c r="H6128" s="34"/>
      <c r="I6128" s="27"/>
      <c r="J6128" s="16" t="s">
        <v>130</v>
      </c>
      <c r="N6128" s="151" t="s">
        <v>463</v>
      </c>
      <c r="O6128" s="147">
        <v>7160</v>
      </c>
    </row>
    <row r="6129" spans="1:15" ht="15" customHeight="1">
      <c r="A6129" s="15" t="str">
        <f t="shared" si="129"/>
        <v>N</v>
      </c>
      <c r="B6129" s="143"/>
      <c r="C6129" s="143"/>
      <c r="D6129" s="143"/>
      <c r="E6129" s="143"/>
      <c r="F6129" s="34"/>
      <c r="G6129" s="34"/>
      <c r="H6129" s="34"/>
      <c r="I6129" s="27"/>
      <c r="J6129" s="16" t="s">
        <v>130</v>
      </c>
      <c r="N6129" s="151" t="s">
        <v>464</v>
      </c>
      <c r="O6129" s="147">
        <v>7163</v>
      </c>
    </row>
    <row r="6130" spans="1:15" ht="15" customHeight="1">
      <c r="A6130" s="15" t="str">
        <f t="shared" si="129"/>
        <v>N</v>
      </c>
      <c r="B6130" s="143"/>
      <c r="C6130" s="143"/>
      <c r="D6130" s="143"/>
      <c r="E6130" s="143"/>
      <c r="F6130" s="34"/>
      <c r="G6130" s="34"/>
      <c r="H6130" s="34"/>
      <c r="I6130" s="27"/>
      <c r="J6130" s="16" t="s">
        <v>130</v>
      </c>
      <c r="N6130" s="151" t="s">
        <v>465</v>
      </c>
      <c r="O6130" s="147">
        <v>7166</v>
      </c>
    </row>
    <row r="6131" spans="1:15" ht="15" customHeight="1">
      <c r="A6131" s="15" t="str">
        <f t="shared" si="129"/>
        <v>N</v>
      </c>
      <c r="B6131" s="143"/>
      <c r="C6131" s="143"/>
      <c r="D6131" s="143"/>
      <c r="E6131" s="143"/>
      <c r="F6131" s="34"/>
      <c r="G6131" s="34"/>
      <c r="H6131" s="34"/>
      <c r="I6131" s="27"/>
      <c r="J6131" s="16" t="s">
        <v>130</v>
      </c>
      <c r="N6131" s="151" t="s">
        <v>466</v>
      </c>
      <c r="O6131" s="147">
        <v>7169</v>
      </c>
    </row>
    <row r="6132" spans="1:15" ht="15" customHeight="1">
      <c r="A6132" s="15" t="str">
        <f t="shared" si="129"/>
        <v>N</v>
      </c>
      <c r="B6132" s="143"/>
      <c r="C6132" s="143"/>
      <c r="D6132" s="143"/>
      <c r="E6132" s="143"/>
      <c r="F6132" s="34"/>
      <c r="G6132" s="34"/>
      <c r="H6132" s="34"/>
      <c r="I6132" s="27"/>
      <c r="J6132" s="16" t="s">
        <v>130</v>
      </c>
      <c r="N6132" s="151" t="s">
        <v>467</v>
      </c>
      <c r="O6132" s="147">
        <v>7190</v>
      </c>
    </row>
    <row r="6133" spans="1:15" ht="15" customHeight="1">
      <c r="A6133" s="15" t="str">
        <f t="shared" si="129"/>
        <v>N</v>
      </c>
      <c r="B6133" s="143"/>
      <c r="C6133" s="143"/>
      <c r="D6133" s="143"/>
      <c r="E6133" s="143"/>
      <c r="F6133" s="34"/>
      <c r="G6133" s="34"/>
      <c r="H6133" s="34"/>
      <c r="I6133" s="27"/>
      <c r="J6133" s="16" t="s">
        <v>130</v>
      </c>
      <c r="N6133" s="150" t="s">
        <v>468</v>
      </c>
      <c r="O6133" s="147">
        <v>7196</v>
      </c>
    </row>
    <row r="6134" spans="1:15" ht="15" customHeight="1">
      <c r="A6134" s="15" t="str">
        <f t="shared" si="129"/>
        <v>N</v>
      </c>
      <c r="B6134" s="143"/>
      <c r="C6134" s="143"/>
      <c r="D6134" s="143"/>
      <c r="E6134" s="143"/>
      <c r="F6134" s="34"/>
      <c r="G6134" s="34"/>
      <c r="H6134" s="34"/>
      <c r="I6134" s="27"/>
      <c r="J6134" s="16" t="s">
        <v>130</v>
      </c>
      <c r="N6134" s="150" t="s">
        <v>469</v>
      </c>
      <c r="O6134" s="147">
        <v>7199</v>
      </c>
    </row>
    <row r="6135" spans="1:15" ht="15" customHeight="1">
      <c r="A6135" s="15" t="str">
        <f t="shared" si="129"/>
        <v>N</v>
      </c>
      <c r="B6135" s="143"/>
      <c r="C6135" s="143"/>
      <c r="D6135" s="143"/>
      <c r="E6135" s="143"/>
      <c r="F6135" s="34"/>
      <c r="G6135" s="34"/>
      <c r="H6135" s="34"/>
      <c r="I6135" s="27"/>
      <c r="J6135" s="16" t="s">
        <v>130</v>
      </c>
      <c r="N6135" s="151" t="s">
        <v>470</v>
      </c>
      <c r="O6135" s="147">
        <v>7202</v>
      </c>
    </row>
    <row r="6136" spans="1:15" ht="15" customHeight="1">
      <c r="A6136" s="15" t="str">
        <f t="shared" si="129"/>
        <v>N</v>
      </c>
      <c r="B6136" s="143"/>
      <c r="C6136" s="143"/>
      <c r="D6136" s="143"/>
      <c r="E6136" s="143"/>
      <c r="F6136" s="34"/>
      <c r="G6136" s="34"/>
      <c r="H6136" s="34"/>
      <c r="I6136" s="27"/>
      <c r="J6136" s="16" t="s">
        <v>130</v>
      </c>
      <c r="N6136" s="150" t="s">
        <v>471</v>
      </c>
      <c r="O6136" s="147">
        <v>7205</v>
      </c>
    </row>
    <row r="6137" spans="1:15" ht="15" customHeight="1">
      <c r="A6137" s="15" t="str">
        <f t="shared" si="129"/>
        <v>N</v>
      </c>
      <c r="B6137" s="143"/>
      <c r="C6137" s="143"/>
      <c r="D6137" s="143"/>
      <c r="E6137" s="143"/>
      <c r="F6137" s="34"/>
      <c r="G6137" s="34"/>
      <c r="H6137" s="34"/>
      <c r="I6137" s="27"/>
      <c r="J6137" s="16" t="s">
        <v>130</v>
      </c>
      <c r="N6137" s="151" t="s">
        <v>472</v>
      </c>
      <c r="O6137" s="147">
        <v>7208</v>
      </c>
    </row>
    <row r="6138" spans="1:15" ht="15" customHeight="1">
      <c r="A6138" s="15" t="str">
        <f t="shared" si="129"/>
        <v>N</v>
      </c>
      <c r="B6138" s="143"/>
      <c r="C6138" s="143"/>
      <c r="D6138" s="143"/>
      <c r="E6138" s="143"/>
      <c r="F6138" s="34"/>
      <c r="G6138" s="34"/>
      <c r="H6138" s="34"/>
      <c r="I6138" s="27"/>
      <c r="J6138" s="16" t="s">
        <v>130</v>
      </c>
      <c r="N6138" s="151" t="s">
        <v>473</v>
      </c>
      <c r="O6138" s="147">
        <v>7211</v>
      </c>
    </row>
    <row r="6139" spans="1:15" ht="15" customHeight="1">
      <c r="A6139" s="15" t="str">
        <f t="shared" si="129"/>
        <v>N</v>
      </c>
      <c r="B6139" s="143"/>
      <c r="C6139" s="143"/>
      <c r="D6139" s="143"/>
      <c r="E6139" s="143"/>
      <c r="F6139" s="34"/>
      <c r="G6139" s="34"/>
      <c r="H6139" s="34"/>
      <c r="I6139" s="27"/>
      <c r="J6139" s="16" t="s">
        <v>130</v>
      </c>
      <c r="N6139" s="151" t="s">
        <v>474</v>
      </c>
      <c r="O6139" s="147">
        <v>7214</v>
      </c>
    </row>
    <row r="6140" spans="1:15" ht="15" customHeight="1">
      <c r="A6140" s="15" t="str">
        <f t="shared" si="129"/>
        <v>N</v>
      </c>
      <c r="B6140" s="143"/>
      <c r="C6140" s="143"/>
      <c r="D6140" s="143"/>
      <c r="E6140" s="143"/>
      <c r="F6140" s="34"/>
      <c r="G6140" s="34"/>
      <c r="H6140" s="34"/>
      <c r="I6140" s="27"/>
      <c r="J6140" s="16" t="s">
        <v>130</v>
      </c>
      <c r="N6140" s="151" t="s">
        <v>475</v>
      </c>
      <c r="O6140" s="147">
        <v>7217</v>
      </c>
    </row>
    <row r="6141" spans="1:15" ht="15" customHeight="1">
      <c r="A6141" s="15" t="str">
        <f t="shared" si="129"/>
        <v>N</v>
      </c>
      <c r="B6141" s="143"/>
      <c r="C6141" s="143"/>
      <c r="D6141" s="143"/>
      <c r="E6141" s="143"/>
      <c r="F6141" s="34"/>
      <c r="G6141" s="34"/>
      <c r="H6141" s="34"/>
      <c r="I6141" s="27"/>
      <c r="J6141" s="16" t="s">
        <v>130</v>
      </c>
      <c r="N6141" s="151" t="s">
        <v>476</v>
      </c>
      <c r="O6141" s="147">
        <v>7220</v>
      </c>
    </row>
    <row r="6142" spans="1:15" ht="15" customHeight="1">
      <c r="A6142" s="15" t="str">
        <f t="shared" ref="A6142:A6205" si="130">IFERROR((VLOOKUP(J6142,N:O,2,0)),0)</f>
        <v>N</v>
      </c>
      <c r="B6142" s="143"/>
      <c r="C6142" s="143"/>
      <c r="D6142" s="143"/>
      <c r="E6142" s="143"/>
      <c r="F6142" s="34"/>
      <c r="G6142" s="34"/>
      <c r="H6142" s="34"/>
      <c r="I6142" s="27"/>
      <c r="J6142" s="16" t="s">
        <v>130</v>
      </c>
      <c r="N6142" s="152" t="s">
        <v>477</v>
      </c>
      <c r="O6142" s="147">
        <v>7223</v>
      </c>
    </row>
    <row r="6143" spans="1:15" ht="15" customHeight="1">
      <c r="A6143" s="15" t="str">
        <f t="shared" si="130"/>
        <v>N</v>
      </c>
      <c r="B6143" s="143"/>
      <c r="C6143" s="143"/>
      <c r="D6143" s="143"/>
      <c r="E6143" s="143"/>
      <c r="F6143" s="34"/>
      <c r="G6143" s="34"/>
      <c r="H6143" s="34"/>
      <c r="I6143" s="27"/>
      <c r="J6143" s="16" t="s">
        <v>130</v>
      </c>
      <c r="N6143" s="152" t="s">
        <v>478</v>
      </c>
      <c r="O6143" s="147">
        <v>7226</v>
      </c>
    </row>
    <row r="6144" spans="1:15" ht="15" customHeight="1">
      <c r="A6144" s="15" t="str">
        <f t="shared" si="130"/>
        <v>N</v>
      </c>
      <c r="B6144" s="143"/>
      <c r="C6144" s="143"/>
      <c r="D6144" s="143"/>
      <c r="E6144" s="143"/>
      <c r="F6144" s="34"/>
      <c r="G6144" s="34"/>
      <c r="H6144" s="34"/>
      <c r="I6144" s="27"/>
      <c r="J6144" s="16" t="s">
        <v>130</v>
      </c>
      <c r="N6144" s="151" t="s">
        <v>479</v>
      </c>
      <c r="O6144" s="147">
        <v>7229</v>
      </c>
    </row>
    <row r="6145" spans="1:15" ht="15" customHeight="1">
      <c r="A6145" s="15" t="str">
        <f t="shared" si="130"/>
        <v>N</v>
      </c>
      <c r="B6145" s="143"/>
      <c r="C6145" s="143"/>
      <c r="D6145" s="143"/>
      <c r="E6145" s="143"/>
      <c r="F6145" s="34"/>
      <c r="G6145" s="34"/>
      <c r="H6145" s="34"/>
      <c r="I6145" s="27"/>
      <c r="J6145" s="16" t="s">
        <v>130</v>
      </c>
      <c r="N6145" s="151" t="s">
        <v>480</v>
      </c>
      <c r="O6145" s="147">
        <v>7232</v>
      </c>
    </row>
    <row r="6146" spans="1:15" ht="15" customHeight="1">
      <c r="A6146" s="15" t="str">
        <f t="shared" si="130"/>
        <v>N</v>
      </c>
      <c r="B6146" s="143"/>
      <c r="C6146" s="143"/>
      <c r="D6146" s="143"/>
      <c r="E6146" s="143"/>
      <c r="F6146" s="34"/>
      <c r="G6146" s="34"/>
      <c r="H6146" s="34"/>
      <c r="I6146" s="27"/>
      <c r="J6146" s="16" t="s">
        <v>130</v>
      </c>
      <c r="N6146" s="151" t="s">
        <v>481</v>
      </c>
      <c r="O6146" s="147">
        <v>7235</v>
      </c>
    </row>
    <row r="6147" spans="1:15" ht="15" customHeight="1">
      <c r="A6147" s="15" t="str">
        <f t="shared" si="130"/>
        <v>N</v>
      </c>
      <c r="B6147" s="143"/>
      <c r="C6147" s="143"/>
      <c r="D6147" s="143"/>
      <c r="E6147" s="143"/>
      <c r="F6147" s="34"/>
      <c r="G6147" s="34"/>
      <c r="H6147" s="34"/>
      <c r="I6147" s="27"/>
      <c r="J6147" s="16" t="s">
        <v>130</v>
      </c>
      <c r="N6147" s="151" t="s">
        <v>482</v>
      </c>
      <c r="O6147" s="147">
        <v>7238</v>
      </c>
    </row>
    <row r="6148" spans="1:15" ht="15" customHeight="1">
      <c r="A6148" s="15" t="str">
        <f t="shared" si="130"/>
        <v>N</v>
      </c>
      <c r="B6148" s="143"/>
      <c r="C6148" s="143"/>
      <c r="D6148" s="143"/>
      <c r="E6148" s="143"/>
      <c r="F6148" s="34"/>
      <c r="G6148" s="34"/>
      <c r="H6148" s="34"/>
      <c r="I6148" s="27"/>
      <c r="J6148" s="16" t="s">
        <v>130</v>
      </c>
      <c r="N6148" s="150" t="s">
        <v>483</v>
      </c>
      <c r="O6148" s="147">
        <v>7241</v>
      </c>
    </row>
    <row r="6149" spans="1:15" ht="15" customHeight="1">
      <c r="A6149" s="15" t="str">
        <f t="shared" si="130"/>
        <v>N</v>
      </c>
      <c r="B6149" s="143"/>
      <c r="C6149" s="143"/>
      <c r="D6149" s="143"/>
      <c r="E6149" s="143"/>
      <c r="F6149" s="34"/>
      <c r="G6149" s="34"/>
      <c r="H6149" s="34"/>
      <c r="I6149" s="27"/>
      <c r="J6149" s="16" t="s">
        <v>130</v>
      </c>
      <c r="N6149" s="151" t="s">
        <v>484</v>
      </c>
      <c r="O6149" s="147">
        <v>7247</v>
      </c>
    </row>
    <row r="6150" spans="1:15" ht="15" customHeight="1">
      <c r="A6150" s="15" t="str">
        <f t="shared" si="130"/>
        <v>N</v>
      </c>
      <c r="B6150" s="143"/>
      <c r="C6150" s="143"/>
      <c r="D6150" s="143"/>
      <c r="E6150" s="143"/>
      <c r="F6150" s="34"/>
      <c r="G6150" s="34"/>
      <c r="H6150" s="34"/>
      <c r="I6150" s="27"/>
      <c r="J6150" s="16" t="s">
        <v>130</v>
      </c>
      <c r="N6150" s="150" t="s">
        <v>485</v>
      </c>
      <c r="O6150" s="147">
        <v>7008</v>
      </c>
    </row>
    <row r="6151" spans="1:15" ht="15" customHeight="1">
      <c r="A6151" s="15" t="str">
        <f t="shared" si="130"/>
        <v>N</v>
      </c>
      <c r="B6151" s="143"/>
      <c r="C6151" s="143"/>
      <c r="D6151" s="143"/>
      <c r="E6151" s="143"/>
      <c r="F6151" s="34"/>
      <c r="G6151" s="34"/>
      <c r="H6151" s="34"/>
      <c r="I6151" s="27"/>
      <c r="J6151" s="16" t="s">
        <v>130</v>
      </c>
      <c r="N6151" s="150" t="s">
        <v>486</v>
      </c>
      <c r="O6151" s="147">
        <v>7038</v>
      </c>
    </row>
    <row r="6152" spans="1:15" ht="15" customHeight="1">
      <c r="A6152" s="15" t="str">
        <f t="shared" si="130"/>
        <v>N</v>
      </c>
      <c r="B6152" s="143"/>
      <c r="C6152" s="143"/>
      <c r="D6152" s="143"/>
      <c r="E6152" s="143"/>
      <c r="F6152" s="34"/>
      <c r="G6152" s="34"/>
      <c r="H6152" s="34"/>
      <c r="I6152" s="27"/>
      <c r="J6152" s="16" t="s">
        <v>130</v>
      </c>
      <c r="N6152" s="150" t="s">
        <v>487</v>
      </c>
      <c r="O6152" s="147">
        <v>7041</v>
      </c>
    </row>
    <row r="6153" spans="1:15" ht="15" customHeight="1">
      <c r="A6153" s="15" t="str">
        <f t="shared" si="130"/>
        <v>N</v>
      </c>
      <c r="B6153" s="143"/>
      <c r="C6153" s="143"/>
      <c r="D6153" s="143"/>
      <c r="E6153" s="143"/>
      <c r="F6153" s="34"/>
      <c r="G6153" s="34"/>
      <c r="H6153" s="34"/>
      <c r="I6153" s="27"/>
      <c r="J6153" s="16" t="s">
        <v>130</v>
      </c>
      <c r="N6153" s="150" t="s">
        <v>488</v>
      </c>
      <c r="O6153" s="147">
        <v>7044</v>
      </c>
    </row>
    <row r="6154" spans="1:15" ht="15" customHeight="1">
      <c r="A6154" s="15" t="str">
        <f t="shared" si="130"/>
        <v>N</v>
      </c>
      <c r="B6154" s="143"/>
      <c r="C6154" s="143"/>
      <c r="D6154" s="143"/>
      <c r="E6154" s="143"/>
      <c r="F6154" s="34"/>
      <c r="G6154" s="34"/>
      <c r="H6154" s="34"/>
      <c r="I6154" s="27"/>
      <c r="J6154" s="16" t="s">
        <v>130</v>
      </c>
      <c r="N6154" s="150" t="s">
        <v>489</v>
      </c>
      <c r="O6154" s="147">
        <v>7047</v>
      </c>
    </row>
    <row r="6155" spans="1:15" ht="15" customHeight="1">
      <c r="A6155" s="15" t="str">
        <f t="shared" si="130"/>
        <v>N</v>
      </c>
      <c r="B6155" s="143"/>
      <c r="C6155" s="143"/>
      <c r="D6155" s="143"/>
      <c r="E6155" s="143"/>
      <c r="F6155" s="34"/>
      <c r="G6155" s="34"/>
      <c r="H6155" s="34"/>
      <c r="I6155" s="27"/>
      <c r="J6155" s="16" t="s">
        <v>130</v>
      </c>
      <c r="N6155" s="150" t="s">
        <v>490</v>
      </c>
      <c r="O6155" s="147">
        <v>7050</v>
      </c>
    </row>
    <row r="6156" spans="1:15" ht="15" customHeight="1">
      <c r="A6156" s="15" t="str">
        <f t="shared" si="130"/>
        <v>N</v>
      </c>
      <c r="B6156" s="143"/>
      <c r="C6156" s="143"/>
      <c r="D6156" s="143"/>
      <c r="E6156" s="143"/>
      <c r="F6156" s="34"/>
      <c r="G6156" s="34"/>
      <c r="H6156" s="34"/>
      <c r="I6156" s="27"/>
      <c r="J6156" s="16" t="s">
        <v>130</v>
      </c>
      <c r="N6156" s="150" t="s">
        <v>491</v>
      </c>
      <c r="O6156" s="147">
        <v>7053</v>
      </c>
    </row>
    <row r="6157" spans="1:15" ht="15" customHeight="1">
      <c r="A6157" s="15" t="str">
        <f t="shared" si="130"/>
        <v>N</v>
      </c>
      <c r="B6157" s="143"/>
      <c r="C6157" s="143"/>
      <c r="D6157" s="143"/>
      <c r="E6157" s="143"/>
      <c r="F6157" s="34"/>
      <c r="G6157" s="34"/>
      <c r="H6157" s="34"/>
      <c r="I6157" s="27"/>
      <c r="J6157" s="16" t="s">
        <v>130</v>
      </c>
      <c r="N6157" s="150" t="s">
        <v>492</v>
      </c>
      <c r="O6157" s="147">
        <v>7056</v>
      </c>
    </row>
    <row r="6158" spans="1:15" ht="15" customHeight="1">
      <c r="A6158" s="15" t="str">
        <f t="shared" si="130"/>
        <v>N</v>
      </c>
      <c r="B6158" s="143"/>
      <c r="C6158" s="143"/>
      <c r="D6158" s="143"/>
      <c r="E6158" s="143"/>
      <c r="F6158" s="34"/>
      <c r="G6158" s="34"/>
      <c r="H6158" s="34"/>
      <c r="I6158" s="27"/>
      <c r="J6158" s="16" t="s">
        <v>130</v>
      </c>
      <c r="N6158" s="154" t="s">
        <v>493</v>
      </c>
      <c r="O6158" s="147">
        <v>7059</v>
      </c>
    </row>
    <row r="6159" spans="1:15" ht="15" customHeight="1">
      <c r="A6159" s="15" t="str">
        <f t="shared" si="130"/>
        <v>N</v>
      </c>
      <c r="B6159" s="143"/>
      <c r="C6159" s="143"/>
      <c r="D6159" s="143"/>
      <c r="E6159" s="143"/>
      <c r="F6159" s="34"/>
      <c r="G6159" s="34"/>
      <c r="H6159" s="34"/>
      <c r="I6159" s="27"/>
      <c r="J6159" s="16" t="s">
        <v>130</v>
      </c>
      <c r="N6159" s="154" t="s">
        <v>494</v>
      </c>
      <c r="O6159" s="147">
        <v>7062</v>
      </c>
    </row>
    <row r="6160" spans="1:15" ht="15" customHeight="1">
      <c r="A6160" s="15" t="str">
        <f t="shared" si="130"/>
        <v>N</v>
      </c>
      <c r="B6160" s="143"/>
      <c r="C6160" s="143"/>
      <c r="D6160" s="143"/>
      <c r="E6160" s="143"/>
      <c r="F6160" s="34"/>
      <c r="G6160" s="34"/>
      <c r="H6160" s="34"/>
      <c r="I6160" s="27"/>
      <c r="J6160" s="16" t="s">
        <v>130</v>
      </c>
      <c r="N6160" s="148" t="s">
        <v>495</v>
      </c>
      <c r="O6160" s="147">
        <v>7065</v>
      </c>
    </row>
    <row r="6161" spans="1:15" ht="15" customHeight="1">
      <c r="A6161" s="15" t="str">
        <f t="shared" si="130"/>
        <v>N</v>
      </c>
      <c r="B6161" s="143"/>
      <c r="C6161" s="143"/>
      <c r="D6161" s="143"/>
      <c r="E6161" s="143"/>
      <c r="F6161" s="34"/>
      <c r="G6161" s="34"/>
      <c r="H6161" s="34"/>
      <c r="I6161" s="27"/>
      <c r="J6161" s="16" t="s">
        <v>130</v>
      </c>
      <c r="N6161" s="148" t="s">
        <v>496</v>
      </c>
      <c r="O6161" s="147">
        <v>7068</v>
      </c>
    </row>
    <row r="6162" spans="1:15" ht="15" customHeight="1">
      <c r="A6162" s="15" t="str">
        <f t="shared" si="130"/>
        <v>N</v>
      </c>
      <c r="B6162" s="143"/>
      <c r="C6162" s="143"/>
      <c r="D6162" s="143"/>
      <c r="E6162" s="143"/>
      <c r="F6162" s="34"/>
      <c r="G6162" s="34"/>
      <c r="H6162" s="34"/>
      <c r="I6162" s="27"/>
      <c r="J6162" s="16" t="s">
        <v>130</v>
      </c>
      <c r="N6162" s="151" t="s">
        <v>497</v>
      </c>
      <c r="O6162" s="147">
        <v>7071</v>
      </c>
    </row>
    <row r="6163" spans="1:15" ht="15" customHeight="1">
      <c r="A6163" s="15" t="str">
        <f t="shared" si="130"/>
        <v>N</v>
      </c>
      <c r="B6163" s="143"/>
      <c r="C6163" s="143"/>
      <c r="D6163" s="143"/>
      <c r="E6163" s="143"/>
      <c r="F6163" s="34"/>
      <c r="G6163" s="34"/>
      <c r="H6163" s="34"/>
      <c r="I6163" s="27"/>
      <c r="J6163" s="16" t="s">
        <v>130</v>
      </c>
      <c r="N6163" s="151" t="s">
        <v>498</v>
      </c>
      <c r="O6163" s="147">
        <v>7074</v>
      </c>
    </row>
    <row r="6164" spans="1:15" ht="15" customHeight="1">
      <c r="A6164" s="15" t="str">
        <f t="shared" si="130"/>
        <v>N</v>
      </c>
      <c r="B6164" s="143"/>
      <c r="C6164" s="143"/>
      <c r="D6164" s="143"/>
      <c r="E6164" s="143"/>
      <c r="F6164" s="34"/>
      <c r="G6164" s="34"/>
      <c r="H6164" s="34"/>
      <c r="I6164" s="27"/>
      <c r="J6164" s="16" t="s">
        <v>130</v>
      </c>
      <c r="N6164" s="149" t="s">
        <v>499</v>
      </c>
      <c r="O6164" s="147">
        <v>7077</v>
      </c>
    </row>
    <row r="6165" spans="1:15" ht="15" customHeight="1">
      <c r="A6165" s="15" t="str">
        <f t="shared" si="130"/>
        <v>N</v>
      </c>
      <c r="B6165" s="143"/>
      <c r="C6165" s="143"/>
      <c r="D6165" s="143"/>
      <c r="E6165" s="143"/>
      <c r="F6165" s="34"/>
      <c r="G6165" s="34"/>
      <c r="H6165" s="34"/>
      <c r="I6165" s="27"/>
      <c r="J6165" s="16" t="s">
        <v>130</v>
      </c>
      <c r="N6165" s="149" t="s">
        <v>500</v>
      </c>
      <c r="O6165" s="147">
        <v>7080</v>
      </c>
    </row>
    <row r="6166" spans="1:15" ht="15" customHeight="1">
      <c r="A6166" s="15" t="str">
        <f t="shared" si="130"/>
        <v>N</v>
      </c>
      <c r="B6166" s="143"/>
      <c r="C6166" s="143"/>
      <c r="D6166" s="143"/>
      <c r="E6166" s="143"/>
      <c r="F6166" s="34"/>
      <c r="G6166" s="34"/>
      <c r="H6166" s="34"/>
      <c r="I6166" s="27"/>
      <c r="J6166" s="16" t="s">
        <v>130</v>
      </c>
      <c r="N6166" s="149" t="s">
        <v>501</v>
      </c>
      <c r="O6166" s="147">
        <v>7083</v>
      </c>
    </row>
    <row r="6167" spans="1:15" ht="15" customHeight="1">
      <c r="A6167" s="15" t="str">
        <f t="shared" si="130"/>
        <v>N</v>
      </c>
      <c r="B6167" s="143"/>
      <c r="C6167" s="143"/>
      <c r="D6167" s="143"/>
      <c r="E6167" s="143"/>
      <c r="F6167" s="34"/>
      <c r="G6167" s="34"/>
      <c r="H6167" s="34"/>
      <c r="I6167" s="27"/>
      <c r="J6167" s="16" t="s">
        <v>130</v>
      </c>
      <c r="N6167" s="149" t="s">
        <v>502</v>
      </c>
      <c r="O6167" s="147">
        <v>7086</v>
      </c>
    </row>
    <row r="6168" spans="1:15" ht="15" customHeight="1">
      <c r="A6168" s="15" t="str">
        <f t="shared" si="130"/>
        <v>N</v>
      </c>
      <c r="B6168" s="143"/>
      <c r="C6168" s="143"/>
      <c r="D6168" s="143"/>
      <c r="E6168" s="143"/>
      <c r="F6168" s="34"/>
      <c r="G6168" s="34"/>
      <c r="H6168" s="34"/>
      <c r="I6168" s="27"/>
      <c r="J6168" s="16" t="s">
        <v>130</v>
      </c>
      <c r="N6168" s="155" t="s">
        <v>503</v>
      </c>
      <c r="O6168" s="147">
        <v>7089</v>
      </c>
    </row>
    <row r="6169" spans="1:15" ht="15" customHeight="1">
      <c r="A6169" s="15" t="str">
        <f t="shared" si="130"/>
        <v>N</v>
      </c>
      <c r="B6169" s="143"/>
      <c r="C6169" s="143"/>
      <c r="D6169" s="143"/>
      <c r="E6169" s="143"/>
      <c r="F6169" s="34"/>
      <c r="G6169" s="34"/>
      <c r="H6169" s="34"/>
      <c r="I6169" s="27"/>
      <c r="J6169" s="16" t="s">
        <v>130</v>
      </c>
      <c r="N6169" s="155" t="s">
        <v>504</v>
      </c>
      <c r="O6169" s="147">
        <v>7092</v>
      </c>
    </row>
    <row r="6170" spans="1:15" ht="15" customHeight="1">
      <c r="A6170" s="15" t="str">
        <f t="shared" si="130"/>
        <v>N</v>
      </c>
      <c r="B6170" s="143"/>
      <c r="C6170" s="143"/>
      <c r="D6170" s="143"/>
      <c r="E6170" s="143"/>
      <c r="F6170" s="34"/>
      <c r="G6170" s="34"/>
      <c r="H6170" s="34"/>
      <c r="I6170" s="27"/>
      <c r="J6170" s="16" t="s">
        <v>130</v>
      </c>
      <c r="N6170" s="151" t="s">
        <v>505</v>
      </c>
      <c r="O6170" s="147">
        <v>7095</v>
      </c>
    </row>
    <row r="6171" spans="1:15" ht="15" customHeight="1">
      <c r="A6171" s="15" t="str">
        <f t="shared" si="130"/>
        <v>N</v>
      </c>
      <c r="B6171" s="143"/>
      <c r="C6171" s="143"/>
      <c r="D6171" s="143"/>
      <c r="E6171" s="143"/>
      <c r="F6171" s="34"/>
      <c r="G6171" s="34"/>
      <c r="H6171" s="34"/>
      <c r="I6171" s="27"/>
      <c r="J6171" s="16" t="s">
        <v>130</v>
      </c>
      <c r="N6171" s="151" t="s">
        <v>506</v>
      </c>
      <c r="O6171" s="147">
        <v>7098</v>
      </c>
    </row>
    <row r="6172" spans="1:15" ht="15" customHeight="1">
      <c r="A6172" s="15" t="str">
        <f t="shared" si="130"/>
        <v>N</v>
      </c>
      <c r="B6172" s="143"/>
      <c r="C6172" s="143"/>
      <c r="D6172" s="143"/>
      <c r="E6172" s="143"/>
      <c r="F6172" s="34"/>
      <c r="G6172" s="34"/>
      <c r="H6172" s="34"/>
      <c r="I6172" s="27"/>
      <c r="J6172" s="16" t="s">
        <v>130</v>
      </c>
      <c r="N6172" s="149" t="s">
        <v>507</v>
      </c>
      <c r="O6172" s="147">
        <v>7101</v>
      </c>
    </row>
    <row r="6173" spans="1:15" ht="15" customHeight="1">
      <c r="A6173" s="15" t="str">
        <f t="shared" si="130"/>
        <v>N</v>
      </c>
      <c r="B6173" s="143"/>
      <c r="C6173" s="143"/>
      <c r="D6173" s="143"/>
      <c r="E6173" s="143"/>
      <c r="F6173" s="34"/>
      <c r="G6173" s="34"/>
      <c r="H6173" s="34"/>
      <c r="I6173" s="27"/>
      <c r="J6173" s="16" t="s">
        <v>130</v>
      </c>
      <c r="N6173" s="149" t="s">
        <v>508</v>
      </c>
      <c r="O6173" s="147">
        <v>7104</v>
      </c>
    </row>
    <row r="6174" spans="1:15" ht="15" customHeight="1">
      <c r="A6174" s="15" t="str">
        <f t="shared" si="130"/>
        <v>N</v>
      </c>
      <c r="B6174" s="143"/>
      <c r="C6174" s="143"/>
      <c r="D6174" s="143"/>
      <c r="E6174" s="143"/>
      <c r="F6174" s="34"/>
      <c r="G6174" s="34"/>
      <c r="H6174" s="34"/>
      <c r="I6174" s="27"/>
      <c r="J6174" s="16" t="s">
        <v>130</v>
      </c>
      <c r="N6174" s="149" t="s">
        <v>509</v>
      </c>
      <c r="O6174" s="147">
        <v>7107</v>
      </c>
    </row>
    <row r="6175" spans="1:15" ht="15" customHeight="1">
      <c r="A6175" s="15" t="str">
        <f t="shared" si="130"/>
        <v>N</v>
      </c>
      <c r="B6175" s="143"/>
      <c r="C6175" s="143"/>
      <c r="D6175" s="143"/>
      <c r="E6175" s="143"/>
      <c r="F6175" s="34"/>
      <c r="G6175" s="34"/>
      <c r="H6175" s="34"/>
      <c r="I6175" s="27"/>
      <c r="J6175" s="16" t="s">
        <v>130</v>
      </c>
      <c r="N6175" s="155" t="s">
        <v>510</v>
      </c>
      <c r="O6175" s="147">
        <v>7110</v>
      </c>
    </row>
    <row r="6176" spans="1:15" ht="15" customHeight="1">
      <c r="A6176" s="15" t="str">
        <f t="shared" si="130"/>
        <v>N</v>
      </c>
      <c r="B6176" s="143"/>
      <c r="C6176" s="143"/>
      <c r="D6176" s="143"/>
      <c r="E6176" s="143"/>
      <c r="F6176" s="34"/>
      <c r="G6176" s="34"/>
      <c r="H6176" s="34"/>
      <c r="I6176" s="27"/>
      <c r="J6176" s="16" t="s">
        <v>130</v>
      </c>
      <c r="N6176" s="151" t="s">
        <v>511</v>
      </c>
      <c r="O6176" s="147">
        <v>7113</v>
      </c>
    </row>
    <row r="6177" spans="1:15" ht="15" customHeight="1">
      <c r="A6177" s="15" t="str">
        <f t="shared" si="130"/>
        <v>N</v>
      </c>
      <c r="B6177" s="143"/>
      <c r="C6177" s="143"/>
      <c r="D6177" s="143"/>
      <c r="E6177" s="143"/>
      <c r="F6177" s="34"/>
      <c r="G6177" s="34"/>
      <c r="H6177" s="34"/>
      <c r="I6177" s="27"/>
      <c r="J6177" s="16" t="s">
        <v>130</v>
      </c>
      <c r="N6177" s="151" t="s">
        <v>512</v>
      </c>
      <c r="O6177" s="147">
        <v>7116</v>
      </c>
    </row>
    <row r="6178" spans="1:15" ht="15" customHeight="1">
      <c r="A6178" s="15" t="str">
        <f t="shared" si="130"/>
        <v>N</v>
      </c>
      <c r="B6178" s="143"/>
      <c r="C6178" s="143"/>
      <c r="D6178" s="143"/>
      <c r="E6178" s="143"/>
      <c r="F6178" s="34"/>
      <c r="G6178" s="34"/>
      <c r="H6178" s="34"/>
      <c r="I6178" s="27"/>
      <c r="J6178" s="16" t="s">
        <v>130</v>
      </c>
      <c r="N6178" s="151" t="s">
        <v>513</v>
      </c>
      <c r="O6178" s="147">
        <v>7119</v>
      </c>
    </row>
    <row r="6179" spans="1:15" ht="15" customHeight="1">
      <c r="A6179" s="15" t="str">
        <f t="shared" si="130"/>
        <v>N</v>
      </c>
      <c r="B6179" s="143"/>
      <c r="C6179" s="143"/>
      <c r="D6179" s="143"/>
      <c r="E6179" s="143"/>
      <c r="F6179" s="34"/>
      <c r="G6179" s="34"/>
      <c r="H6179" s="34"/>
      <c r="I6179" s="27"/>
      <c r="J6179" s="16" t="s">
        <v>130</v>
      </c>
      <c r="N6179" s="151" t="s">
        <v>514</v>
      </c>
      <c r="O6179" s="147">
        <v>7122</v>
      </c>
    </row>
    <row r="6180" spans="1:15" ht="15" customHeight="1">
      <c r="A6180" s="15" t="str">
        <f t="shared" si="130"/>
        <v>N</v>
      </c>
      <c r="B6180" s="143"/>
      <c r="C6180" s="143"/>
      <c r="D6180" s="143"/>
      <c r="E6180" s="143"/>
      <c r="F6180" s="34"/>
      <c r="G6180" s="34"/>
      <c r="H6180" s="34"/>
      <c r="I6180" s="27"/>
      <c r="J6180" s="16" t="s">
        <v>130</v>
      </c>
      <c r="N6180" s="151" t="s">
        <v>515</v>
      </c>
      <c r="O6180" s="147">
        <v>7125</v>
      </c>
    </row>
    <row r="6181" spans="1:15" ht="15" customHeight="1">
      <c r="A6181" s="15" t="str">
        <f t="shared" si="130"/>
        <v>N</v>
      </c>
      <c r="B6181" s="143"/>
      <c r="C6181" s="143"/>
      <c r="D6181" s="143"/>
      <c r="E6181" s="143"/>
      <c r="F6181" s="34"/>
      <c r="G6181" s="34"/>
      <c r="H6181" s="34"/>
      <c r="I6181" s="27"/>
      <c r="J6181" s="16" t="s">
        <v>130</v>
      </c>
      <c r="N6181" s="151" t="s">
        <v>516</v>
      </c>
      <c r="O6181" s="147">
        <v>7128</v>
      </c>
    </row>
    <row r="6182" spans="1:15" ht="15" customHeight="1">
      <c r="A6182" s="15" t="str">
        <f t="shared" si="130"/>
        <v>N</v>
      </c>
      <c r="B6182" s="143"/>
      <c r="C6182" s="143"/>
      <c r="D6182" s="143"/>
      <c r="E6182" s="143"/>
      <c r="F6182" s="34"/>
      <c r="G6182" s="34"/>
      <c r="H6182" s="34"/>
      <c r="I6182" s="27"/>
      <c r="J6182" s="16" t="s">
        <v>130</v>
      </c>
      <c r="N6182" s="151" t="s">
        <v>517</v>
      </c>
      <c r="O6182" s="147">
        <v>7131</v>
      </c>
    </row>
    <row r="6183" spans="1:15" ht="15" customHeight="1">
      <c r="A6183" s="15" t="str">
        <f t="shared" si="130"/>
        <v>N</v>
      </c>
      <c r="B6183" s="143"/>
      <c r="C6183" s="143"/>
      <c r="D6183" s="143"/>
      <c r="E6183" s="143"/>
      <c r="F6183" s="34"/>
      <c r="G6183" s="34"/>
      <c r="H6183" s="34"/>
      <c r="I6183" s="27"/>
      <c r="J6183" s="16" t="s">
        <v>130</v>
      </c>
      <c r="N6183" s="151" t="s">
        <v>518</v>
      </c>
      <c r="O6183" s="147">
        <v>7134</v>
      </c>
    </row>
    <row r="6184" spans="1:15" ht="15" customHeight="1">
      <c r="A6184" s="15" t="str">
        <f t="shared" si="130"/>
        <v>N</v>
      </c>
      <c r="B6184" s="143"/>
      <c r="C6184" s="143"/>
      <c r="D6184" s="143"/>
      <c r="E6184" s="143"/>
      <c r="F6184" s="34"/>
      <c r="G6184" s="34"/>
      <c r="H6184" s="34"/>
      <c r="I6184" s="27"/>
      <c r="J6184" s="16" t="s">
        <v>130</v>
      </c>
      <c r="N6184" s="151" t="s">
        <v>519</v>
      </c>
      <c r="O6184" s="147">
        <v>7137</v>
      </c>
    </row>
    <row r="6185" spans="1:15" ht="15" customHeight="1">
      <c r="A6185" s="15" t="str">
        <f t="shared" si="130"/>
        <v>N</v>
      </c>
      <c r="B6185" s="143"/>
      <c r="C6185" s="143"/>
      <c r="D6185" s="143"/>
      <c r="E6185" s="143"/>
      <c r="F6185" s="34"/>
      <c r="G6185" s="34"/>
      <c r="H6185" s="34"/>
      <c r="I6185" s="27"/>
      <c r="J6185" s="16" t="s">
        <v>130</v>
      </c>
      <c r="N6185" s="151" t="s">
        <v>520</v>
      </c>
      <c r="O6185" s="147">
        <v>7140</v>
      </c>
    </row>
    <row r="6186" spans="1:15" ht="15" customHeight="1">
      <c r="A6186" s="15" t="str">
        <f t="shared" si="130"/>
        <v>N</v>
      </c>
      <c r="B6186" s="143"/>
      <c r="C6186" s="143"/>
      <c r="D6186" s="143"/>
      <c r="E6186" s="143"/>
      <c r="F6186" s="34"/>
      <c r="G6186" s="34"/>
      <c r="H6186" s="34"/>
      <c r="I6186" s="27"/>
      <c r="J6186" s="16" t="s">
        <v>130</v>
      </c>
      <c r="N6186" s="151" t="s">
        <v>521</v>
      </c>
      <c r="O6186" s="147">
        <v>7143</v>
      </c>
    </row>
    <row r="6187" spans="1:15" ht="15" customHeight="1">
      <c r="A6187" s="15" t="str">
        <f t="shared" si="130"/>
        <v>N</v>
      </c>
      <c r="B6187" s="143"/>
      <c r="C6187" s="143"/>
      <c r="D6187" s="143"/>
      <c r="E6187" s="143"/>
      <c r="F6187" s="34"/>
      <c r="G6187" s="34"/>
      <c r="H6187" s="34"/>
      <c r="I6187" s="27"/>
      <c r="J6187" s="16" t="s">
        <v>130</v>
      </c>
      <c r="N6187" s="151" t="s">
        <v>522</v>
      </c>
      <c r="O6187" s="147">
        <v>7146</v>
      </c>
    </row>
    <row r="6188" spans="1:15" ht="15" customHeight="1">
      <c r="A6188" s="15" t="str">
        <f t="shared" si="130"/>
        <v>N</v>
      </c>
      <c r="B6188" s="143"/>
      <c r="C6188" s="143"/>
      <c r="D6188" s="143"/>
      <c r="E6188" s="143"/>
      <c r="F6188" s="34"/>
      <c r="G6188" s="34"/>
      <c r="H6188" s="34"/>
      <c r="I6188" s="27"/>
      <c r="J6188" s="16" t="s">
        <v>130</v>
      </c>
      <c r="N6188" s="151" t="s">
        <v>523</v>
      </c>
      <c r="O6188" s="147">
        <v>7149</v>
      </c>
    </row>
    <row r="6189" spans="1:15" ht="15" customHeight="1">
      <c r="A6189" s="15" t="str">
        <f t="shared" si="130"/>
        <v>N</v>
      </c>
      <c r="B6189" s="143"/>
      <c r="C6189" s="143"/>
      <c r="D6189" s="143"/>
      <c r="E6189" s="143"/>
      <c r="F6189" s="34"/>
      <c r="G6189" s="34"/>
      <c r="H6189" s="34"/>
      <c r="I6189" s="27"/>
      <c r="J6189" s="16" t="s">
        <v>130</v>
      </c>
      <c r="N6189" s="151" t="s">
        <v>524</v>
      </c>
      <c r="O6189" s="147">
        <v>7152</v>
      </c>
    </row>
    <row r="6190" spans="1:15" ht="15" customHeight="1">
      <c r="A6190" s="15" t="str">
        <f t="shared" si="130"/>
        <v>N</v>
      </c>
      <c r="B6190" s="143"/>
      <c r="C6190" s="143"/>
      <c r="D6190" s="143"/>
      <c r="E6190" s="143"/>
      <c r="F6190" s="34"/>
      <c r="G6190" s="34"/>
      <c r="H6190" s="34"/>
      <c r="I6190" s="27"/>
      <c r="J6190" s="16" t="s">
        <v>130</v>
      </c>
      <c r="N6190" s="151" t="s">
        <v>525</v>
      </c>
      <c r="O6190" s="147">
        <v>7155</v>
      </c>
    </row>
    <row r="6191" spans="1:15" ht="15" customHeight="1">
      <c r="A6191" s="15" t="str">
        <f t="shared" si="130"/>
        <v>N</v>
      </c>
      <c r="B6191" s="143"/>
      <c r="C6191" s="143"/>
      <c r="D6191" s="143"/>
      <c r="E6191" s="143"/>
      <c r="F6191" s="34"/>
      <c r="G6191" s="34"/>
      <c r="H6191" s="34"/>
      <c r="I6191" s="27"/>
      <c r="J6191" s="16" t="s">
        <v>130</v>
      </c>
      <c r="N6191" s="151" t="s">
        <v>526</v>
      </c>
      <c r="O6191" s="147">
        <v>7158</v>
      </c>
    </row>
    <row r="6192" spans="1:15" ht="15" customHeight="1">
      <c r="A6192" s="15" t="str">
        <f t="shared" si="130"/>
        <v>N</v>
      </c>
      <c r="B6192" s="143"/>
      <c r="C6192" s="143"/>
      <c r="D6192" s="143"/>
      <c r="E6192" s="143"/>
      <c r="F6192" s="34"/>
      <c r="G6192" s="34"/>
      <c r="H6192" s="34"/>
      <c r="I6192" s="27"/>
      <c r="J6192" s="16" t="s">
        <v>130</v>
      </c>
      <c r="N6192" s="151" t="s">
        <v>527</v>
      </c>
      <c r="O6192" s="147">
        <v>7161</v>
      </c>
    </row>
    <row r="6193" spans="1:15" ht="15" customHeight="1">
      <c r="A6193" s="15" t="str">
        <f t="shared" si="130"/>
        <v>N</v>
      </c>
      <c r="B6193" s="143"/>
      <c r="C6193" s="143"/>
      <c r="D6193" s="143"/>
      <c r="E6193" s="143"/>
      <c r="F6193" s="34"/>
      <c r="G6193" s="34"/>
      <c r="H6193" s="34"/>
      <c r="I6193" s="27"/>
      <c r="J6193" s="16" t="s">
        <v>130</v>
      </c>
      <c r="N6193" s="151" t="s">
        <v>528</v>
      </c>
      <c r="O6193" s="147">
        <v>7164</v>
      </c>
    </row>
    <row r="6194" spans="1:15" ht="15" customHeight="1">
      <c r="A6194" s="15" t="str">
        <f t="shared" si="130"/>
        <v>N</v>
      </c>
      <c r="B6194" s="143"/>
      <c r="C6194" s="143"/>
      <c r="D6194" s="143"/>
      <c r="E6194" s="143"/>
      <c r="F6194" s="34"/>
      <c r="G6194" s="34"/>
      <c r="H6194" s="34"/>
      <c r="I6194" s="27"/>
      <c r="J6194" s="16" t="s">
        <v>130</v>
      </c>
      <c r="N6194" s="151" t="s">
        <v>529</v>
      </c>
      <c r="O6194" s="147">
        <v>7167</v>
      </c>
    </row>
    <row r="6195" spans="1:15" ht="15" customHeight="1">
      <c r="A6195" s="15" t="str">
        <f t="shared" si="130"/>
        <v>N</v>
      </c>
      <c r="B6195" s="143"/>
      <c r="C6195" s="143"/>
      <c r="D6195" s="143"/>
      <c r="E6195" s="143"/>
      <c r="F6195" s="34"/>
      <c r="G6195" s="34"/>
      <c r="H6195" s="34"/>
      <c r="I6195" s="27"/>
      <c r="J6195" s="16" t="s">
        <v>130</v>
      </c>
      <c r="N6195" s="151" t="s">
        <v>530</v>
      </c>
      <c r="O6195" s="147">
        <v>7170</v>
      </c>
    </row>
    <row r="6196" spans="1:15" ht="15" customHeight="1">
      <c r="A6196" s="15" t="str">
        <f t="shared" si="130"/>
        <v>N</v>
      </c>
      <c r="B6196" s="143"/>
      <c r="C6196" s="143"/>
      <c r="D6196" s="143"/>
      <c r="E6196" s="143"/>
      <c r="F6196" s="34"/>
      <c r="G6196" s="34"/>
      <c r="H6196" s="34"/>
      <c r="I6196" s="27"/>
      <c r="J6196" s="16" t="s">
        <v>130</v>
      </c>
      <c r="N6196" s="151" t="s">
        <v>531</v>
      </c>
      <c r="O6196" s="147">
        <v>7173</v>
      </c>
    </row>
    <row r="6197" spans="1:15" ht="15" customHeight="1">
      <c r="A6197" s="15" t="str">
        <f t="shared" si="130"/>
        <v>N</v>
      </c>
      <c r="B6197" s="143"/>
      <c r="C6197" s="143"/>
      <c r="D6197" s="143"/>
      <c r="E6197" s="143"/>
      <c r="F6197" s="34"/>
      <c r="G6197" s="34"/>
      <c r="H6197" s="34"/>
      <c r="I6197" s="27"/>
      <c r="J6197" s="16" t="s">
        <v>130</v>
      </c>
      <c r="N6197" s="151" t="s">
        <v>532</v>
      </c>
      <c r="O6197" s="147">
        <v>7176</v>
      </c>
    </row>
    <row r="6198" spans="1:15" ht="15" customHeight="1">
      <c r="A6198" s="15" t="str">
        <f t="shared" si="130"/>
        <v>N</v>
      </c>
      <c r="B6198" s="143"/>
      <c r="C6198" s="143"/>
      <c r="D6198" s="143"/>
      <c r="E6198" s="143"/>
      <c r="F6198" s="34"/>
      <c r="G6198" s="34"/>
      <c r="H6198" s="34"/>
      <c r="I6198" s="27"/>
      <c r="J6198" s="16" t="s">
        <v>130</v>
      </c>
      <c r="N6198" s="151" t="s">
        <v>533</v>
      </c>
      <c r="O6198" s="147">
        <v>7179</v>
      </c>
    </row>
    <row r="6199" spans="1:15" ht="15" customHeight="1">
      <c r="A6199" s="15" t="str">
        <f t="shared" si="130"/>
        <v>N</v>
      </c>
      <c r="B6199" s="143"/>
      <c r="C6199" s="143"/>
      <c r="D6199" s="143"/>
      <c r="E6199" s="143"/>
      <c r="F6199" s="34"/>
      <c r="G6199" s="34"/>
      <c r="H6199" s="34"/>
      <c r="I6199" s="27"/>
      <c r="J6199" s="16" t="s">
        <v>130</v>
      </c>
      <c r="N6199" s="151" t="s">
        <v>534</v>
      </c>
      <c r="O6199" s="147">
        <v>7182</v>
      </c>
    </row>
    <row r="6200" spans="1:15" ht="15" customHeight="1">
      <c r="A6200" s="15" t="str">
        <f t="shared" si="130"/>
        <v>N</v>
      </c>
      <c r="B6200" s="143"/>
      <c r="C6200" s="143"/>
      <c r="D6200" s="143"/>
      <c r="E6200" s="143"/>
      <c r="F6200" s="34"/>
      <c r="G6200" s="34"/>
      <c r="H6200" s="34"/>
      <c r="I6200" s="27"/>
      <c r="J6200" s="16" t="s">
        <v>130</v>
      </c>
      <c r="N6200" s="151" t="s">
        <v>535</v>
      </c>
      <c r="O6200" s="147">
        <v>7185</v>
      </c>
    </row>
    <row r="6201" spans="1:15" ht="15" customHeight="1">
      <c r="A6201" s="15" t="str">
        <f t="shared" si="130"/>
        <v>N</v>
      </c>
      <c r="B6201" s="143"/>
      <c r="C6201" s="143"/>
      <c r="D6201" s="143"/>
      <c r="E6201" s="143"/>
      <c r="F6201" s="34"/>
      <c r="G6201" s="34"/>
      <c r="H6201" s="34"/>
      <c r="I6201" s="27"/>
      <c r="J6201" s="16" t="s">
        <v>130</v>
      </c>
      <c r="N6201" s="154" t="s">
        <v>536</v>
      </c>
      <c r="O6201" s="147">
        <v>7188</v>
      </c>
    </row>
    <row r="6202" spans="1:15" ht="15" customHeight="1">
      <c r="A6202" s="15" t="str">
        <f t="shared" si="130"/>
        <v>N</v>
      </c>
      <c r="B6202" s="143"/>
      <c r="C6202" s="143"/>
      <c r="D6202" s="143"/>
      <c r="E6202" s="143"/>
      <c r="F6202" s="34"/>
      <c r="G6202" s="34"/>
      <c r="H6202" s="34"/>
      <c r="I6202" s="27"/>
      <c r="J6202" s="16" t="s">
        <v>130</v>
      </c>
      <c r="N6202" s="151" t="s">
        <v>537</v>
      </c>
      <c r="O6202" s="147">
        <v>7191</v>
      </c>
    </row>
    <row r="6203" spans="1:15" ht="15" customHeight="1">
      <c r="A6203" s="15" t="str">
        <f t="shared" si="130"/>
        <v>N</v>
      </c>
      <c r="B6203" s="143"/>
      <c r="C6203" s="143"/>
      <c r="D6203" s="143"/>
      <c r="E6203" s="143"/>
      <c r="F6203" s="34"/>
      <c r="G6203" s="34"/>
      <c r="H6203" s="34"/>
      <c r="I6203" s="27"/>
      <c r="J6203" s="16" t="s">
        <v>130</v>
      </c>
      <c r="N6203" s="151" t="s">
        <v>538</v>
      </c>
      <c r="O6203" s="147">
        <v>7194</v>
      </c>
    </row>
    <row r="6204" spans="1:15" ht="15" customHeight="1">
      <c r="A6204" s="15" t="str">
        <f t="shared" si="130"/>
        <v>N</v>
      </c>
      <c r="B6204" s="143"/>
      <c r="C6204" s="143"/>
      <c r="D6204" s="143"/>
      <c r="E6204" s="143"/>
      <c r="F6204" s="34"/>
      <c r="G6204" s="34"/>
      <c r="H6204" s="34"/>
      <c r="I6204" s="27"/>
      <c r="J6204" s="16" t="s">
        <v>130</v>
      </c>
      <c r="N6204" s="150" t="s">
        <v>539</v>
      </c>
      <c r="O6204" s="147">
        <v>7197</v>
      </c>
    </row>
    <row r="6205" spans="1:15" ht="15" customHeight="1">
      <c r="A6205" s="15" t="str">
        <f t="shared" si="130"/>
        <v>N</v>
      </c>
      <c r="B6205" s="143"/>
      <c r="C6205" s="143"/>
      <c r="D6205" s="143"/>
      <c r="E6205" s="143"/>
      <c r="F6205" s="34"/>
      <c r="G6205" s="34"/>
      <c r="H6205" s="34"/>
      <c r="I6205" s="27"/>
      <c r="J6205" s="16" t="s">
        <v>130</v>
      </c>
      <c r="N6205" s="150" t="s">
        <v>540</v>
      </c>
      <c r="O6205" s="147">
        <v>7200</v>
      </c>
    </row>
    <row r="6206" spans="1:15" ht="15" customHeight="1">
      <c r="A6206" s="15" t="str">
        <f t="shared" ref="A6206:A6269" si="131">IFERROR((VLOOKUP(J6206,N:O,2,0)),0)</f>
        <v>N</v>
      </c>
      <c r="B6206" s="143"/>
      <c r="C6206" s="143"/>
      <c r="D6206" s="143"/>
      <c r="E6206" s="143"/>
      <c r="F6206" s="34"/>
      <c r="G6206" s="34"/>
      <c r="H6206" s="34"/>
      <c r="I6206" s="27"/>
      <c r="J6206" s="16" t="s">
        <v>130</v>
      </c>
      <c r="N6206" s="151" t="s">
        <v>541</v>
      </c>
      <c r="O6206" s="147">
        <v>7203</v>
      </c>
    </row>
    <row r="6207" spans="1:15" ht="15" customHeight="1">
      <c r="A6207" s="15" t="str">
        <f t="shared" si="131"/>
        <v>N</v>
      </c>
      <c r="B6207" s="143"/>
      <c r="C6207" s="143"/>
      <c r="D6207" s="143"/>
      <c r="E6207" s="143"/>
      <c r="F6207" s="34"/>
      <c r="G6207" s="34"/>
      <c r="H6207" s="34"/>
      <c r="I6207" s="27"/>
      <c r="J6207" s="16" t="s">
        <v>130</v>
      </c>
      <c r="N6207" s="150" t="s">
        <v>542</v>
      </c>
      <c r="O6207" s="147">
        <v>7206</v>
      </c>
    </row>
    <row r="6208" spans="1:15" ht="15" customHeight="1">
      <c r="A6208" s="15" t="str">
        <f t="shared" si="131"/>
        <v>N</v>
      </c>
      <c r="B6208" s="143"/>
      <c r="C6208" s="143"/>
      <c r="D6208" s="143"/>
      <c r="E6208" s="143"/>
      <c r="F6208" s="34"/>
      <c r="G6208" s="34"/>
      <c r="H6208" s="34"/>
      <c r="I6208" s="27"/>
      <c r="J6208" s="16" t="s">
        <v>130</v>
      </c>
      <c r="N6208" s="151" t="s">
        <v>543</v>
      </c>
      <c r="O6208" s="147">
        <v>7209</v>
      </c>
    </row>
    <row r="6209" spans="1:15" ht="15" customHeight="1">
      <c r="A6209" s="15" t="str">
        <f t="shared" si="131"/>
        <v>N</v>
      </c>
      <c r="B6209" s="143"/>
      <c r="C6209" s="143"/>
      <c r="D6209" s="143"/>
      <c r="E6209" s="143"/>
      <c r="F6209" s="34"/>
      <c r="G6209" s="34"/>
      <c r="H6209" s="34"/>
      <c r="I6209" s="27"/>
      <c r="J6209" s="16" t="s">
        <v>130</v>
      </c>
      <c r="N6209" s="156" t="s">
        <v>544</v>
      </c>
      <c r="O6209" s="147">
        <v>7212</v>
      </c>
    </row>
    <row r="6210" spans="1:15" ht="15" customHeight="1">
      <c r="A6210" s="15" t="str">
        <f t="shared" si="131"/>
        <v>N</v>
      </c>
      <c r="B6210" s="143"/>
      <c r="C6210" s="143"/>
      <c r="D6210" s="143"/>
      <c r="E6210" s="143"/>
      <c r="F6210" s="34"/>
      <c r="G6210" s="34"/>
      <c r="H6210" s="34"/>
      <c r="I6210" s="27"/>
      <c r="J6210" s="16" t="s">
        <v>130</v>
      </c>
      <c r="N6210" s="156" t="s">
        <v>545</v>
      </c>
      <c r="O6210" s="147">
        <v>7215</v>
      </c>
    </row>
    <row r="6211" spans="1:15" ht="15" customHeight="1">
      <c r="A6211" s="15" t="str">
        <f t="shared" si="131"/>
        <v>N</v>
      </c>
      <c r="B6211" s="143"/>
      <c r="C6211" s="143"/>
      <c r="D6211" s="143"/>
      <c r="E6211" s="143"/>
      <c r="F6211" s="34"/>
      <c r="G6211" s="34"/>
      <c r="H6211" s="34"/>
      <c r="I6211" s="27"/>
      <c r="J6211" s="16" t="s">
        <v>130</v>
      </c>
      <c r="N6211" s="151" t="s">
        <v>546</v>
      </c>
      <c r="O6211" s="147">
        <v>7218</v>
      </c>
    </row>
    <row r="6212" spans="1:15" ht="15" customHeight="1">
      <c r="A6212" s="15" t="str">
        <f t="shared" si="131"/>
        <v>N</v>
      </c>
      <c r="B6212" s="143"/>
      <c r="C6212" s="143"/>
      <c r="D6212" s="143"/>
      <c r="E6212" s="143"/>
      <c r="F6212" s="34"/>
      <c r="G6212" s="34"/>
      <c r="H6212" s="34"/>
      <c r="I6212" s="27"/>
      <c r="J6212" s="16" t="s">
        <v>130</v>
      </c>
      <c r="N6212" s="151" t="s">
        <v>547</v>
      </c>
      <c r="O6212" s="147">
        <v>7221</v>
      </c>
    </row>
    <row r="6213" spans="1:15" ht="15" customHeight="1">
      <c r="A6213" s="15" t="str">
        <f t="shared" si="131"/>
        <v>N</v>
      </c>
      <c r="B6213" s="143"/>
      <c r="C6213" s="143"/>
      <c r="D6213" s="143"/>
      <c r="E6213" s="143"/>
      <c r="F6213" s="34"/>
      <c r="G6213" s="34"/>
      <c r="H6213" s="34"/>
      <c r="I6213" s="27"/>
      <c r="J6213" s="16" t="s">
        <v>130</v>
      </c>
      <c r="N6213" s="152" t="s">
        <v>548</v>
      </c>
      <c r="O6213" s="147">
        <v>7224</v>
      </c>
    </row>
    <row r="6214" spans="1:15" ht="15" customHeight="1">
      <c r="A6214" s="15" t="str">
        <f t="shared" si="131"/>
        <v>N</v>
      </c>
      <c r="B6214" s="143"/>
      <c r="C6214" s="143"/>
      <c r="D6214" s="143"/>
      <c r="E6214" s="143"/>
      <c r="F6214" s="34"/>
      <c r="G6214" s="34"/>
      <c r="H6214" s="34"/>
      <c r="I6214" s="27"/>
      <c r="J6214" s="16" t="s">
        <v>130</v>
      </c>
      <c r="N6214" s="152" t="s">
        <v>549</v>
      </c>
      <c r="O6214" s="147">
        <v>7227</v>
      </c>
    </row>
    <row r="6215" spans="1:15" ht="15" customHeight="1">
      <c r="A6215" s="15" t="str">
        <f t="shared" si="131"/>
        <v>N</v>
      </c>
      <c r="B6215" s="143"/>
      <c r="C6215" s="143"/>
      <c r="D6215" s="143"/>
      <c r="E6215" s="143"/>
      <c r="F6215" s="34"/>
      <c r="G6215" s="34"/>
      <c r="H6215" s="34"/>
      <c r="I6215" s="27"/>
      <c r="J6215" s="16" t="s">
        <v>130</v>
      </c>
      <c r="N6215" s="156" t="s">
        <v>550</v>
      </c>
      <c r="O6215" s="147">
        <v>7230</v>
      </c>
    </row>
    <row r="6216" spans="1:15" ht="15" customHeight="1">
      <c r="A6216" s="15" t="str">
        <f t="shared" si="131"/>
        <v>N</v>
      </c>
      <c r="B6216" s="143"/>
      <c r="C6216" s="143"/>
      <c r="D6216" s="143"/>
      <c r="E6216" s="143"/>
      <c r="F6216" s="34"/>
      <c r="G6216" s="34"/>
      <c r="H6216" s="34"/>
      <c r="I6216" s="27"/>
      <c r="J6216" s="16" t="s">
        <v>130</v>
      </c>
      <c r="N6216" s="156" t="s">
        <v>551</v>
      </c>
      <c r="O6216" s="147">
        <v>7233</v>
      </c>
    </row>
    <row r="6217" spans="1:15" ht="15" customHeight="1">
      <c r="A6217" s="15" t="str">
        <f t="shared" si="131"/>
        <v>N</v>
      </c>
      <c r="B6217" s="143"/>
      <c r="C6217" s="143"/>
      <c r="D6217" s="143"/>
      <c r="E6217" s="143"/>
      <c r="F6217" s="34"/>
      <c r="G6217" s="34"/>
      <c r="H6217" s="34"/>
      <c r="I6217" s="27"/>
      <c r="J6217" s="16" t="s">
        <v>130</v>
      </c>
      <c r="N6217" s="151" t="s">
        <v>552</v>
      </c>
      <c r="O6217" s="147">
        <v>7236</v>
      </c>
    </row>
    <row r="6218" spans="1:15" ht="15" customHeight="1">
      <c r="A6218" s="15" t="str">
        <f t="shared" si="131"/>
        <v>N</v>
      </c>
      <c r="B6218" s="143"/>
      <c r="C6218" s="143"/>
      <c r="D6218" s="143"/>
      <c r="E6218" s="143"/>
      <c r="F6218" s="34"/>
      <c r="G6218" s="34"/>
      <c r="H6218" s="34"/>
      <c r="I6218" s="27"/>
      <c r="J6218" s="16" t="s">
        <v>130</v>
      </c>
      <c r="N6218" s="151" t="s">
        <v>553</v>
      </c>
      <c r="O6218" s="147">
        <v>7239</v>
      </c>
    </row>
    <row r="6219" spans="1:15" ht="15" customHeight="1">
      <c r="A6219" s="15" t="str">
        <f t="shared" si="131"/>
        <v>N</v>
      </c>
      <c r="B6219" s="143"/>
      <c r="C6219" s="143"/>
      <c r="D6219" s="143"/>
      <c r="E6219" s="143"/>
      <c r="F6219" s="34"/>
      <c r="G6219" s="34"/>
      <c r="H6219" s="34"/>
      <c r="I6219" s="27"/>
      <c r="J6219" s="16" t="s">
        <v>130</v>
      </c>
      <c r="N6219" s="150" t="s">
        <v>554</v>
      </c>
      <c r="O6219" s="147">
        <v>7242</v>
      </c>
    </row>
    <row r="6220" spans="1:15" ht="15" customHeight="1">
      <c r="A6220" s="15" t="str">
        <f t="shared" si="131"/>
        <v>N</v>
      </c>
      <c r="B6220" s="143"/>
      <c r="C6220" s="143"/>
      <c r="D6220" s="143"/>
      <c r="E6220" s="143"/>
      <c r="F6220" s="34"/>
      <c r="G6220" s="34"/>
      <c r="H6220" s="34"/>
      <c r="I6220" s="27"/>
      <c r="J6220" s="16" t="s">
        <v>130</v>
      </c>
      <c r="N6220" s="150" t="s">
        <v>555</v>
      </c>
      <c r="O6220" s="147">
        <v>7245</v>
      </c>
    </row>
    <row r="6221" spans="1:15" ht="15" customHeight="1">
      <c r="A6221" s="15" t="str">
        <f t="shared" si="131"/>
        <v>N</v>
      </c>
      <c r="B6221" s="143"/>
      <c r="C6221" s="143"/>
      <c r="D6221" s="143"/>
      <c r="E6221" s="143"/>
      <c r="F6221" s="34"/>
      <c r="G6221" s="34"/>
      <c r="H6221" s="34"/>
      <c r="I6221" s="27"/>
      <c r="J6221" s="16" t="s">
        <v>130</v>
      </c>
      <c r="N6221" s="151" t="s">
        <v>556</v>
      </c>
      <c r="O6221" s="147">
        <v>7248</v>
      </c>
    </row>
    <row r="6222" spans="1:15" ht="15" customHeight="1">
      <c r="A6222" s="15" t="str">
        <f t="shared" si="131"/>
        <v>N</v>
      </c>
      <c r="B6222" s="143"/>
      <c r="C6222" s="143"/>
      <c r="D6222" s="143"/>
      <c r="E6222" s="143"/>
      <c r="F6222" s="34"/>
      <c r="G6222" s="34"/>
      <c r="H6222" s="34"/>
      <c r="I6222" s="27"/>
      <c r="J6222" s="16" t="s">
        <v>130</v>
      </c>
      <c r="N6222" s="156" t="s">
        <v>557</v>
      </c>
      <c r="O6222" s="147">
        <v>7251</v>
      </c>
    </row>
    <row r="6223" spans="1:15" ht="15" customHeight="1">
      <c r="A6223" s="15" t="str">
        <f t="shared" si="131"/>
        <v>N</v>
      </c>
      <c r="B6223" s="143"/>
      <c r="C6223" s="143"/>
      <c r="D6223" s="143"/>
      <c r="E6223" s="143"/>
      <c r="F6223" s="34"/>
      <c r="G6223" s="34"/>
      <c r="H6223" s="34"/>
      <c r="I6223" s="27"/>
      <c r="J6223" s="16" t="s">
        <v>130</v>
      </c>
      <c r="N6223" s="156" t="s">
        <v>558</v>
      </c>
      <c r="O6223" s="147">
        <v>7254</v>
      </c>
    </row>
    <row r="6224" spans="1:15" ht="15" customHeight="1">
      <c r="A6224" s="15" t="str">
        <f t="shared" si="131"/>
        <v>N</v>
      </c>
      <c r="B6224" s="143"/>
      <c r="C6224" s="143"/>
      <c r="D6224" s="143"/>
      <c r="E6224" s="143"/>
      <c r="F6224" s="34"/>
      <c r="G6224" s="34"/>
      <c r="H6224" s="34"/>
      <c r="I6224" s="27"/>
      <c r="J6224" s="16" t="s">
        <v>130</v>
      </c>
      <c r="N6224" s="156" t="s">
        <v>559</v>
      </c>
      <c r="O6224" s="147">
        <v>7257</v>
      </c>
    </row>
    <row r="6225" spans="1:15" ht="15" customHeight="1">
      <c r="A6225" s="15" t="str">
        <f t="shared" si="131"/>
        <v>N</v>
      </c>
      <c r="B6225" s="143"/>
      <c r="C6225" s="143"/>
      <c r="D6225" s="143"/>
      <c r="E6225" s="143"/>
      <c r="F6225" s="34"/>
      <c r="G6225" s="34"/>
      <c r="H6225" s="34"/>
      <c r="I6225" s="27"/>
      <c r="J6225" s="16" t="s">
        <v>130</v>
      </c>
      <c r="N6225" s="156" t="s">
        <v>560</v>
      </c>
      <c r="O6225" s="147">
        <v>7260</v>
      </c>
    </row>
    <row r="6226" spans="1:15" ht="15" customHeight="1">
      <c r="A6226" s="15" t="str">
        <f t="shared" si="131"/>
        <v>N</v>
      </c>
      <c r="B6226" s="143"/>
      <c r="C6226" s="143"/>
      <c r="D6226" s="143"/>
      <c r="E6226" s="143"/>
      <c r="F6226" s="34"/>
      <c r="G6226" s="34"/>
      <c r="H6226" s="34"/>
      <c r="I6226" s="27"/>
      <c r="J6226" s="16" t="s">
        <v>130</v>
      </c>
      <c r="N6226" s="152" t="s">
        <v>561</v>
      </c>
      <c r="O6226" s="147">
        <v>7263</v>
      </c>
    </row>
    <row r="6227" spans="1:15" ht="15" customHeight="1">
      <c r="A6227" s="15" t="str">
        <f t="shared" si="131"/>
        <v>N</v>
      </c>
      <c r="B6227" s="143"/>
      <c r="C6227" s="143"/>
      <c r="D6227" s="143"/>
      <c r="E6227" s="143"/>
      <c r="F6227" s="34"/>
      <c r="G6227" s="34"/>
      <c r="H6227" s="34"/>
      <c r="I6227" s="27"/>
      <c r="J6227" s="16" t="s">
        <v>130</v>
      </c>
      <c r="N6227" s="152" t="s">
        <v>562</v>
      </c>
      <c r="O6227" s="147">
        <v>7266</v>
      </c>
    </row>
    <row r="6228" spans="1:15" ht="15" customHeight="1">
      <c r="A6228" s="15" t="str">
        <f t="shared" si="131"/>
        <v>N</v>
      </c>
      <c r="B6228" s="143"/>
      <c r="C6228" s="143"/>
      <c r="D6228" s="143"/>
      <c r="E6228" s="143"/>
      <c r="F6228" s="34"/>
      <c r="G6228" s="34"/>
      <c r="H6228" s="34"/>
      <c r="I6228" s="27"/>
      <c r="J6228" s="16" t="s">
        <v>130</v>
      </c>
      <c r="N6228" s="152" t="s">
        <v>563</v>
      </c>
      <c r="O6228" s="147">
        <v>7269</v>
      </c>
    </row>
    <row r="6229" spans="1:15" ht="15" customHeight="1">
      <c r="A6229" s="15" t="str">
        <f t="shared" si="131"/>
        <v>N</v>
      </c>
      <c r="B6229" s="143"/>
      <c r="C6229" s="143"/>
      <c r="D6229" s="143"/>
      <c r="E6229" s="143"/>
      <c r="F6229" s="34"/>
      <c r="G6229" s="34"/>
      <c r="H6229" s="34"/>
      <c r="I6229" s="27"/>
      <c r="J6229" s="16" t="s">
        <v>130</v>
      </c>
      <c r="N6229" s="152" t="s">
        <v>564</v>
      </c>
      <c r="O6229" s="147">
        <v>7272</v>
      </c>
    </row>
    <row r="6230" spans="1:15" ht="15" customHeight="1">
      <c r="A6230" s="15" t="str">
        <f t="shared" si="131"/>
        <v>N</v>
      </c>
      <c r="B6230" s="143"/>
      <c r="C6230" s="143"/>
      <c r="D6230" s="143"/>
      <c r="E6230" s="143"/>
      <c r="F6230" s="34"/>
      <c r="G6230" s="34"/>
      <c r="H6230" s="34"/>
      <c r="I6230" s="27"/>
      <c r="J6230" s="16" t="s">
        <v>130</v>
      </c>
      <c r="N6230" s="152" t="s">
        <v>565</v>
      </c>
      <c r="O6230" s="147">
        <v>7275</v>
      </c>
    </row>
    <row r="6231" spans="1:15" ht="15" customHeight="1">
      <c r="A6231" s="15" t="str">
        <f t="shared" si="131"/>
        <v>N</v>
      </c>
      <c r="B6231" s="143"/>
      <c r="C6231" s="143"/>
      <c r="D6231" s="143"/>
      <c r="E6231" s="143"/>
      <c r="F6231" s="34"/>
      <c r="G6231" s="34"/>
      <c r="H6231" s="34"/>
      <c r="I6231" s="27"/>
      <c r="J6231" s="16" t="s">
        <v>130</v>
      </c>
      <c r="N6231" s="152" t="s">
        <v>566</v>
      </c>
      <c r="O6231" s="147">
        <v>7278</v>
      </c>
    </row>
    <row r="6232" spans="1:15" ht="15" customHeight="1">
      <c r="A6232" s="15" t="str">
        <f t="shared" si="131"/>
        <v>N</v>
      </c>
      <c r="B6232" s="143"/>
      <c r="C6232" s="143"/>
      <c r="D6232" s="143"/>
      <c r="E6232" s="143"/>
      <c r="F6232" s="34"/>
      <c r="G6232" s="34"/>
      <c r="H6232" s="34"/>
      <c r="I6232" s="27"/>
      <c r="J6232" s="16" t="s">
        <v>130</v>
      </c>
      <c r="N6232" s="152" t="s">
        <v>567</v>
      </c>
      <c r="O6232" s="147">
        <v>7281</v>
      </c>
    </row>
    <row r="6233" spans="1:15" ht="15" customHeight="1">
      <c r="A6233" s="15" t="str">
        <f t="shared" si="131"/>
        <v>N</v>
      </c>
      <c r="B6233" s="143"/>
      <c r="C6233" s="143"/>
      <c r="D6233" s="143"/>
      <c r="E6233" s="143"/>
      <c r="F6233" s="34"/>
      <c r="G6233" s="34"/>
      <c r="H6233" s="34"/>
      <c r="I6233" s="27"/>
      <c r="J6233" s="16" t="s">
        <v>130</v>
      </c>
      <c r="N6233" s="152" t="s">
        <v>568</v>
      </c>
      <c r="O6233" s="147">
        <v>7284</v>
      </c>
    </row>
    <row r="6234" spans="1:15" ht="15" customHeight="1">
      <c r="A6234" s="15" t="str">
        <f t="shared" si="131"/>
        <v>N</v>
      </c>
      <c r="B6234" s="143"/>
      <c r="C6234" s="143"/>
      <c r="D6234" s="143"/>
      <c r="E6234" s="143"/>
      <c r="F6234" s="34"/>
      <c r="G6234" s="34"/>
      <c r="H6234" s="34"/>
      <c r="I6234" s="27"/>
      <c r="J6234" s="16" t="s">
        <v>130</v>
      </c>
      <c r="N6234" s="152" t="s">
        <v>569</v>
      </c>
      <c r="O6234" s="147">
        <v>7287</v>
      </c>
    </row>
    <row r="6235" spans="1:15" ht="15" customHeight="1">
      <c r="A6235" s="15" t="str">
        <f t="shared" si="131"/>
        <v>N</v>
      </c>
      <c r="B6235" s="143"/>
      <c r="C6235" s="143"/>
      <c r="D6235" s="143"/>
      <c r="E6235" s="143"/>
      <c r="F6235" s="34"/>
      <c r="G6235" s="34"/>
      <c r="H6235" s="34"/>
      <c r="I6235" s="27"/>
      <c r="J6235" s="16" t="s">
        <v>130</v>
      </c>
      <c r="N6235" s="152" t="s">
        <v>570</v>
      </c>
      <c r="O6235" s="147">
        <v>7290</v>
      </c>
    </row>
    <row r="6236" spans="1:15" ht="15" customHeight="1">
      <c r="A6236" s="15" t="str">
        <f t="shared" si="131"/>
        <v>N</v>
      </c>
      <c r="B6236" s="143"/>
      <c r="C6236" s="143"/>
      <c r="D6236" s="143"/>
      <c r="E6236" s="143"/>
      <c r="F6236" s="34"/>
      <c r="G6236" s="34"/>
      <c r="H6236" s="34"/>
      <c r="I6236" s="27"/>
      <c r="J6236" s="16" t="s">
        <v>130</v>
      </c>
      <c r="N6236" s="152" t="s">
        <v>571</v>
      </c>
      <c r="O6236" s="147">
        <v>7293</v>
      </c>
    </row>
    <row r="6237" spans="1:15" ht="15" customHeight="1">
      <c r="A6237" s="15" t="str">
        <f t="shared" si="131"/>
        <v>N</v>
      </c>
      <c r="B6237" s="143"/>
      <c r="C6237" s="143"/>
      <c r="D6237" s="143"/>
      <c r="E6237" s="143"/>
      <c r="F6237" s="34"/>
      <c r="G6237" s="34"/>
      <c r="H6237" s="34"/>
      <c r="I6237" s="27"/>
      <c r="J6237" s="16" t="s">
        <v>130</v>
      </c>
      <c r="N6237" s="152" t="s">
        <v>572</v>
      </c>
      <c r="O6237" s="147">
        <v>7296</v>
      </c>
    </row>
    <row r="6238" spans="1:15" ht="15" customHeight="1">
      <c r="A6238" s="15" t="str">
        <f t="shared" si="131"/>
        <v>N</v>
      </c>
      <c r="B6238" s="143"/>
      <c r="C6238" s="143"/>
      <c r="D6238" s="143"/>
      <c r="E6238" s="143"/>
      <c r="F6238" s="34"/>
      <c r="G6238" s="34"/>
      <c r="H6238" s="34"/>
      <c r="I6238" s="27"/>
      <c r="J6238" s="16" t="s">
        <v>130</v>
      </c>
      <c r="N6238" s="151" t="s">
        <v>573</v>
      </c>
      <c r="O6238" s="147">
        <v>7299</v>
      </c>
    </row>
    <row r="6239" spans="1:15" ht="15" customHeight="1">
      <c r="A6239" s="15" t="str">
        <f t="shared" si="131"/>
        <v>N</v>
      </c>
      <c r="B6239" s="143"/>
      <c r="C6239" s="143"/>
      <c r="D6239" s="143"/>
      <c r="E6239" s="143"/>
      <c r="F6239" s="34"/>
      <c r="G6239" s="34"/>
      <c r="H6239" s="34"/>
      <c r="I6239" s="27"/>
      <c r="J6239" s="16" t="s">
        <v>130</v>
      </c>
      <c r="N6239" s="151" t="s">
        <v>574</v>
      </c>
      <c r="O6239" s="147">
        <v>7302</v>
      </c>
    </row>
    <row r="6240" spans="1:15" ht="15" customHeight="1">
      <c r="A6240" s="15" t="str">
        <f t="shared" si="131"/>
        <v>N</v>
      </c>
      <c r="B6240" s="143"/>
      <c r="C6240" s="143"/>
      <c r="D6240" s="143"/>
      <c r="E6240" s="143"/>
      <c r="F6240" s="34"/>
      <c r="G6240" s="34"/>
      <c r="H6240" s="34"/>
      <c r="I6240" s="27"/>
      <c r="J6240" s="16" t="s">
        <v>130</v>
      </c>
      <c r="N6240" s="151" t="s">
        <v>575</v>
      </c>
      <c r="O6240" s="147">
        <v>7305</v>
      </c>
    </row>
    <row r="6241" spans="1:15" ht="15" customHeight="1">
      <c r="A6241" s="15" t="str">
        <f t="shared" si="131"/>
        <v>N</v>
      </c>
      <c r="B6241" s="143"/>
      <c r="C6241" s="143"/>
      <c r="D6241" s="143"/>
      <c r="E6241" s="143"/>
      <c r="F6241" s="34"/>
      <c r="G6241" s="34"/>
      <c r="H6241" s="34"/>
      <c r="I6241" s="27"/>
      <c r="J6241" s="16" t="s">
        <v>130</v>
      </c>
      <c r="N6241" s="151" t="s">
        <v>576</v>
      </c>
      <c r="O6241" s="147">
        <v>7308</v>
      </c>
    </row>
    <row r="6242" spans="1:15" ht="15" customHeight="1">
      <c r="A6242" s="15" t="str">
        <f t="shared" si="131"/>
        <v>N</v>
      </c>
      <c r="B6242" s="143"/>
      <c r="C6242" s="143"/>
      <c r="D6242" s="143"/>
      <c r="E6242" s="143"/>
      <c r="F6242" s="34"/>
      <c r="G6242" s="34"/>
      <c r="H6242" s="34"/>
      <c r="I6242" s="27"/>
      <c r="J6242" s="16" t="s">
        <v>130</v>
      </c>
      <c r="N6242" s="151" t="s">
        <v>577</v>
      </c>
      <c r="O6242" s="147">
        <v>7311</v>
      </c>
    </row>
    <row r="6243" spans="1:15" ht="15" customHeight="1">
      <c r="A6243" s="15" t="str">
        <f t="shared" si="131"/>
        <v>N</v>
      </c>
      <c r="B6243" s="143"/>
      <c r="C6243" s="143"/>
      <c r="D6243" s="143"/>
      <c r="E6243" s="143"/>
      <c r="F6243" s="34"/>
      <c r="G6243" s="34"/>
      <c r="H6243" s="34"/>
      <c r="I6243" s="27"/>
      <c r="J6243" s="16" t="s">
        <v>130</v>
      </c>
      <c r="N6243" s="156" t="s">
        <v>578</v>
      </c>
      <c r="O6243" s="147">
        <v>7314</v>
      </c>
    </row>
    <row r="6244" spans="1:15" ht="15" customHeight="1">
      <c r="A6244" s="15" t="str">
        <f t="shared" si="131"/>
        <v>N</v>
      </c>
      <c r="B6244" s="143"/>
      <c r="C6244" s="143"/>
      <c r="D6244" s="143"/>
      <c r="E6244" s="143"/>
      <c r="F6244" s="34"/>
      <c r="G6244" s="34"/>
      <c r="H6244" s="34"/>
      <c r="I6244" s="27"/>
      <c r="J6244" s="16" t="s">
        <v>130</v>
      </c>
      <c r="N6244" s="151" t="s">
        <v>574</v>
      </c>
      <c r="O6244" s="147">
        <v>7302</v>
      </c>
    </row>
    <row r="6245" spans="1:15" ht="15" customHeight="1">
      <c r="A6245" s="15" t="str">
        <f t="shared" si="131"/>
        <v>N</v>
      </c>
      <c r="B6245" s="143"/>
      <c r="C6245" s="143"/>
      <c r="D6245" s="143"/>
      <c r="E6245" s="143"/>
      <c r="F6245" s="34"/>
      <c r="G6245" s="34"/>
      <c r="H6245" s="34"/>
      <c r="I6245" s="27"/>
      <c r="J6245" s="16" t="s">
        <v>130</v>
      </c>
      <c r="N6245" s="151" t="s">
        <v>575</v>
      </c>
      <c r="O6245" s="147">
        <v>7305</v>
      </c>
    </row>
    <row r="6246" spans="1:15" ht="15" customHeight="1">
      <c r="A6246" s="15" t="str">
        <f t="shared" si="131"/>
        <v>N</v>
      </c>
      <c r="B6246" s="143"/>
      <c r="C6246" s="143"/>
      <c r="D6246" s="143"/>
      <c r="E6246" s="143"/>
      <c r="F6246" s="34"/>
      <c r="G6246" s="34"/>
      <c r="H6246" s="34"/>
      <c r="I6246" s="27"/>
      <c r="J6246" s="16" t="s">
        <v>130</v>
      </c>
      <c r="N6246" s="151" t="s">
        <v>576</v>
      </c>
      <c r="O6246" s="147">
        <v>7308</v>
      </c>
    </row>
    <row r="6247" spans="1:15" ht="15" customHeight="1">
      <c r="A6247" s="15" t="str">
        <f t="shared" si="131"/>
        <v>N</v>
      </c>
      <c r="B6247" s="143"/>
      <c r="C6247" s="143"/>
      <c r="D6247" s="143"/>
      <c r="E6247" s="143"/>
      <c r="F6247" s="34"/>
      <c r="G6247" s="34"/>
      <c r="H6247" s="34"/>
      <c r="I6247" s="27"/>
      <c r="J6247" s="16" t="s">
        <v>130</v>
      </c>
      <c r="N6247" s="151" t="s">
        <v>577</v>
      </c>
      <c r="O6247" s="147">
        <v>7311</v>
      </c>
    </row>
    <row r="6248" spans="1:15" ht="15" customHeight="1">
      <c r="A6248" s="15" t="str">
        <f t="shared" si="131"/>
        <v>N</v>
      </c>
      <c r="B6248" s="143"/>
      <c r="C6248" s="143"/>
      <c r="D6248" s="143"/>
      <c r="E6248" s="143"/>
      <c r="F6248" s="34"/>
      <c r="G6248" s="34"/>
      <c r="H6248" s="34"/>
      <c r="I6248" s="27"/>
      <c r="J6248" s="16" t="s">
        <v>130</v>
      </c>
      <c r="N6248" s="156" t="s">
        <v>578</v>
      </c>
      <c r="O6248" s="147">
        <v>7314</v>
      </c>
    </row>
    <row r="6249" spans="1:15" ht="15" customHeight="1">
      <c r="A6249" s="15" t="str">
        <f t="shared" si="131"/>
        <v>N</v>
      </c>
      <c r="B6249" s="143"/>
      <c r="C6249" s="143"/>
      <c r="D6249" s="143"/>
      <c r="E6249" s="143"/>
      <c r="F6249" s="34"/>
      <c r="G6249" s="34"/>
      <c r="H6249" s="34"/>
      <c r="I6249" s="27"/>
      <c r="J6249" s="16" t="s">
        <v>130</v>
      </c>
    </row>
    <row r="6250" spans="1:15" ht="15" customHeight="1">
      <c r="A6250" s="15" t="str">
        <f t="shared" si="131"/>
        <v>N</v>
      </c>
      <c r="B6250" s="143"/>
      <c r="C6250" s="143"/>
      <c r="D6250" s="143"/>
      <c r="E6250" s="143"/>
      <c r="F6250" s="34"/>
      <c r="G6250" s="34"/>
      <c r="H6250" s="34"/>
      <c r="I6250" s="27"/>
      <c r="J6250" s="16" t="s">
        <v>130</v>
      </c>
    </row>
    <row r="6251" spans="1:15" ht="15" customHeight="1">
      <c r="A6251" s="15" t="str">
        <f t="shared" si="131"/>
        <v>N</v>
      </c>
      <c r="B6251" s="143"/>
      <c r="C6251" s="143"/>
      <c r="D6251" s="143"/>
      <c r="E6251" s="143"/>
      <c r="F6251" s="34"/>
      <c r="G6251" s="34"/>
      <c r="H6251" s="34"/>
      <c r="I6251" s="27"/>
      <c r="J6251" s="16" t="s">
        <v>130</v>
      </c>
    </row>
    <row r="6252" spans="1:15" ht="15" customHeight="1">
      <c r="A6252" s="15" t="str">
        <f t="shared" si="131"/>
        <v>N</v>
      </c>
      <c r="B6252" s="143"/>
      <c r="C6252" s="143"/>
      <c r="D6252" s="143"/>
      <c r="E6252" s="143"/>
      <c r="F6252" s="34"/>
      <c r="G6252" s="34"/>
      <c r="H6252" s="34"/>
      <c r="I6252" s="27"/>
      <c r="J6252" s="16" t="s">
        <v>130</v>
      </c>
    </row>
    <row r="6253" spans="1:15" ht="15" customHeight="1">
      <c r="A6253" s="15" t="str">
        <f t="shared" si="131"/>
        <v>N</v>
      </c>
      <c r="B6253" s="143"/>
      <c r="C6253" s="143"/>
      <c r="D6253" s="143"/>
      <c r="E6253" s="143"/>
      <c r="F6253" s="34"/>
      <c r="G6253" s="34"/>
      <c r="H6253" s="34"/>
      <c r="I6253" s="27"/>
      <c r="J6253" s="16" t="s">
        <v>130</v>
      </c>
    </row>
    <row r="6254" spans="1:15" ht="15" customHeight="1">
      <c r="A6254" s="15" t="str">
        <f t="shared" si="131"/>
        <v>N</v>
      </c>
      <c r="B6254" s="143"/>
      <c r="C6254" s="143"/>
      <c r="D6254" s="143"/>
      <c r="E6254" s="143"/>
      <c r="F6254" s="34"/>
      <c r="G6254" s="34"/>
      <c r="H6254" s="34"/>
      <c r="I6254" s="27"/>
      <c r="J6254" s="16" t="s">
        <v>130</v>
      </c>
    </row>
    <row r="6255" spans="1:15" ht="15" customHeight="1">
      <c r="A6255" s="15" t="str">
        <f t="shared" si="131"/>
        <v>N</v>
      </c>
      <c r="B6255" s="143"/>
      <c r="C6255" s="143"/>
      <c r="D6255" s="143"/>
      <c r="E6255" s="143"/>
      <c r="F6255" s="34"/>
      <c r="G6255" s="34"/>
      <c r="H6255" s="34"/>
      <c r="I6255" s="27"/>
      <c r="J6255" s="16" t="s">
        <v>130</v>
      </c>
    </row>
    <row r="6256" spans="1:15" ht="15" customHeight="1">
      <c r="A6256" s="15" t="str">
        <f t="shared" si="131"/>
        <v>N</v>
      </c>
      <c r="B6256" s="143"/>
      <c r="C6256" s="143"/>
      <c r="D6256" s="143"/>
      <c r="E6256" s="143"/>
      <c r="F6256" s="34"/>
      <c r="G6256" s="34"/>
      <c r="H6256" s="34"/>
      <c r="I6256" s="27"/>
      <c r="J6256" s="16" t="s">
        <v>130</v>
      </c>
    </row>
    <row r="6257" spans="1:10" ht="15" customHeight="1">
      <c r="A6257" s="15" t="str">
        <f t="shared" si="131"/>
        <v>N</v>
      </c>
      <c r="B6257" s="143"/>
      <c r="C6257" s="143"/>
      <c r="D6257" s="143"/>
      <c r="E6257" s="143"/>
      <c r="F6257" s="34"/>
      <c r="G6257" s="34"/>
      <c r="H6257" s="34"/>
      <c r="I6257" s="27"/>
      <c r="J6257" s="16" t="s">
        <v>130</v>
      </c>
    </row>
    <row r="6258" spans="1:10" ht="15" customHeight="1">
      <c r="A6258" s="15" t="str">
        <f t="shared" si="131"/>
        <v>N</v>
      </c>
      <c r="B6258" s="143"/>
      <c r="C6258" s="143"/>
      <c r="D6258" s="143"/>
      <c r="E6258" s="143"/>
      <c r="F6258" s="34"/>
      <c r="G6258" s="34"/>
      <c r="H6258" s="34"/>
      <c r="I6258" s="27"/>
      <c r="J6258" s="16" t="s">
        <v>130</v>
      </c>
    </row>
    <row r="6259" spans="1:10" ht="15" customHeight="1">
      <c r="A6259" s="15" t="str">
        <f t="shared" si="131"/>
        <v>N</v>
      </c>
      <c r="B6259" s="143"/>
      <c r="C6259" s="143"/>
      <c r="D6259" s="143"/>
      <c r="E6259" s="143"/>
      <c r="F6259" s="34"/>
      <c r="G6259" s="34"/>
      <c r="H6259" s="34"/>
      <c r="I6259" s="27"/>
      <c r="J6259" s="16" t="s">
        <v>130</v>
      </c>
    </row>
    <row r="6260" spans="1:10" ht="15" customHeight="1">
      <c r="A6260" s="15" t="str">
        <f t="shared" si="131"/>
        <v>N</v>
      </c>
      <c r="B6260" s="143"/>
      <c r="C6260" s="143"/>
      <c r="D6260" s="143"/>
      <c r="E6260" s="143"/>
      <c r="F6260" s="34"/>
      <c r="G6260" s="34"/>
      <c r="H6260" s="34"/>
      <c r="I6260" s="27"/>
      <c r="J6260" s="16" t="s">
        <v>130</v>
      </c>
    </row>
    <row r="6261" spans="1:10" ht="15" customHeight="1">
      <c r="A6261" s="15" t="str">
        <f t="shared" si="131"/>
        <v>N</v>
      </c>
      <c r="B6261" s="143"/>
      <c r="C6261" s="143"/>
      <c r="D6261" s="143"/>
      <c r="E6261" s="143"/>
      <c r="F6261" s="34"/>
      <c r="G6261" s="34"/>
      <c r="H6261" s="34"/>
      <c r="I6261" s="27"/>
      <c r="J6261" s="16" t="s">
        <v>130</v>
      </c>
    </row>
    <row r="6262" spans="1:10" ht="15" customHeight="1">
      <c r="A6262" s="15" t="str">
        <f t="shared" si="131"/>
        <v>N</v>
      </c>
      <c r="B6262" s="143"/>
      <c r="C6262" s="143"/>
      <c r="D6262" s="143"/>
      <c r="E6262" s="143"/>
      <c r="F6262" s="34"/>
      <c r="G6262" s="34"/>
      <c r="H6262" s="34"/>
      <c r="I6262" s="27"/>
      <c r="J6262" s="16" t="s">
        <v>130</v>
      </c>
    </row>
    <row r="6263" spans="1:10" ht="15" customHeight="1">
      <c r="A6263" s="15" t="str">
        <f t="shared" si="131"/>
        <v>N</v>
      </c>
      <c r="B6263" s="143"/>
      <c r="C6263" s="143"/>
      <c r="D6263" s="143"/>
      <c r="E6263" s="143"/>
      <c r="F6263" s="34"/>
      <c r="G6263" s="34"/>
      <c r="H6263" s="34"/>
      <c r="I6263" s="27"/>
      <c r="J6263" s="16" t="s">
        <v>130</v>
      </c>
    </row>
    <row r="6264" spans="1:10" ht="15" customHeight="1">
      <c r="A6264" s="15" t="str">
        <f t="shared" si="131"/>
        <v>N</v>
      </c>
      <c r="B6264" s="143"/>
      <c r="C6264" s="143"/>
      <c r="D6264" s="143"/>
      <c r="E6264" s="143"/>
      <c r="F6264" s="34"/>
      <c r="G6264" s="34"/>
      <c r="H6264" s="34"/>
      <c r="I6264" s="27"/>
      <c r="J6264" s="16" t="s">
        <v>130</v>
      </c>
    </row>
    <row r="6265" spans="1:10" ht="15" customHeight="1">
      <c r="A6265" s="15" t="str">
        <f t="shared" si="131"/>
        <v>N</v>
      </c>
      <c r="B6265" s="143"/>
      <c r="C6265" s="143"/>
      <c r="D6265" s="143"/>
      <c r="E6265" s="143"/>
      <c r="F6265" s="34"/>
      <c r="G6265" s="34"/>
      <c r="H6265" s="34"/>
      <c r="I6265" s="27"/>
      <c r="J6265" s="16" t="s">
        <v>130</v>
      </c>
    </row>
    <row r="6266" spans="1:10" ht="15" customHeight="1">
      <c r="A6266" s="15" t="str">
        <f t="shared" si="131"/>
        <v>N</v>
      </c>
      <c r="B6266" s="143"/>
      <c r="C6266" s="143"/>
      <c r="D6266" s="143"/>
      <c r="E6266" s="143"/>
      <c r="F6266" s="34"/>
      <c r="G6266" s="34"/>
      <c r="H6266" s="34"/>
      <c r="I6266" s="27"/>
      <c r="J6266" s="16" t="s">
        <v>130</v>
      </c>
    </row>
    <row r="6267" spans="1:10" ht="15" customHeight="1">
      <c r="A6267" s="15" t="str">
        <f t="shared" si="131"/>
        <v>N</v>
      </c>
      <c r="B6267" s="143"/>
      <c r="C6267" s="143"/>
      <c r="D6267" s="143"/>
      <c r="E6267" s="143"/>
      <c r="F6267" s="34"/>
      <c r="G6267" s="34"/>
      <c r="H6267" s="34"/>
      <c r="I6267" s="27"/>
      <c r="J6267" s="16" t="s">
        <v>130</v>
      </c>
    </row>
    <row r="6268" spans="1:10" ht="15" customHeight="1">
      <c r="A6268" s="15" t="str">
        <f t="shared" si="131"/>
        <v>N</v>
      </c>
      <c r="B6268" s="143"/>
      <c r="C6268" s="143"/>
      <c r="D6268" s="143"/>
      <c r="E6268" s="143"/>
      <c r="F6268" s="34"/>
      <c r="G6268" s="34"/>
      <c r="H6268" s="34"/>
      <c r="I6268" s="27"/>
      <c r="J6268" s="16" t="s">
        <v>130</v>
      </c>
    </row>
    <row r="6269" spans="1:10" ht="15" customHeight="1">
      <c r="A6269" s="15" t="str">
        <f t="shared" si="131"/>
        <v>N</v>
      </c>
      <c r="B6269" s="143"/>
      <c r="C6269" s="143"/>
      <c r="D6269" s="143"/>
      <c r="E6269" s="143"/>
      <c r="F6269" s="34"/>
      <c r="G6269" s="34"/>
      <c r="H6269" s="34"/>
      <c r="I6269" s="27"/>
      <c r="J6269" s="16" t="s">
        <v>130</v>
      </c>
    </row>
    <row r="6270" spans="1:10" ht="15" customHeight="1">
      <c r="A6270" s="15" t="str">
        <f t="shared" ref="A6270:A6292" si="132">IFERROR((VLOOKUP(J6270,N:O,2,0)),0)</f>
        <v>N</v>
      </c>
      <c r="B6270" s="143"/>
      <c r="C6270" s="143"/>
      <c r="D6270" s="143"/>
      <c r="E6270" s="143"/>
      <c r="F6270" s="34"/>
      <c r="G6270" s="34"/>
      <c r="H6270" s="34"/>
      <c r="I6270" s="27"/>
      <c r="J6270" s="16" t="s">
        <v>130</v>
      </c>
    </row>
    <row r="6271" spans="1:10" ht="15" customHeight="1">
      <c r="A6271" s="15" t="str">
        <f t="shared" si="132"/>
        <v>N</v>
      </c>
      <c r="B6271" s="143"/>
      <c r="C6271" s="143"/>
      <c r="D6271" s="143"/>
      <c r="E6271" s="143"/>
      <c r="F6271" s="34"/>
      <c r="G6271" s="34"/>
      <c r="H6271" s="34"/>
      <c r="I6271" s="27"/>
      <c r="J6271" s="16" t="s">
        <v>130</v>
      </c>
    </row>
    <row r="6272" spans="1:10" ht="15" customHeight="1">
      <c r="A6272" s="15" t="str">
        <f t="shared" si="132"/>
        <v>N</v>
      </c>
      <c r="B6272" s="143"/>
      <c r="C6272" s="143"/>
      <c r="D6272" s="143"/>
      <c r="E6272" s="143"/>
      <c r="F6272" s="34"/>
      <c r="G6272" s="34"/>
      <c r="H6272" s="34"/>
      <c r="I6272" s="27"/>
      <c r="J6272" s="16" t="s">
        <v>130</v>
      </c>
    </row>
    <row r="6273" spans="1:10" ht="15" customHeight="1">
      <c r="A6273" s="15" t="str">
        <f t="shared" si="132"/>
        <v>N</v>
      </c>
      <c r="B6273" s="143"/>
      <c r="C6273" s="143"/>
      <c r="D6273" s="143"/>
      <c r="E6273" s="143"/>
      <c r="F6273" s="34"/>
      <c r="G6273" s="34"/>
      <c r="H6273" s="34"/>
      <c r="I6273" s="27"/>
      <c r="J6273" s="16" t="s">
        <v>130</v>
      </c>
    </row>
    <row r="6274" spans="1:10" ht="15" customHeight="1">
      <c r="A6274" s="15" t="str">
        <f t="shared" si="132"/>
        <v>N</v>
      </c>
      <c r="B6274" s="143"/>
      <c r="C6274" s="143"/>
      <c r="D6274" s="143"/>
      <c r="E6274" s="143"/>
      <c r="F6274" s="34"/>
      <c r="G6274" s="34"/>
      <c r="H6274" s="34"/>
      <c r="I6274" s="27"/>
      <c r="J6274" s="16" t="s">
        <v>130</v>
      </c>
    </row>
    <row r="6275" spans="1:10" ht="15" customHeight="1">
      <c r="A6275" s="15" t="str">
        <f t="shared" si="132"/>
        <v>N</v>
      </c>
      <c r="B6275" s="143"/>
      <c r="C6275" s="143"/>
      <c r="D6275" s="143"/>
      <c r="E6275" s="143"/>
      <c r="F6275" s="34"/>
      <c r="G6275" s="34"/>
      <c r="H6275" s="34"/>
      <c r="I6275" s="27"/>
      <c r="J6275" s="16" t="s">
        <v>130</v>
      </c>
    </row>
    <row r="6276" spans="1:10" ht="15" customHeight="1">
      <c r="A6276" s="15" t="str">
        <f t="shared" si="132"/>
        <v>N</v>
      </c>
      <c r="B6276" s="143"/>
      <c r="C6276" s="143"/>
      <c r="D6276" s="143"/>
      <c r="E6276" s="143"/>
      <c r="F6276" s="34"/>
      <c r="G6276" s="34"/>
      <c r="H6276" s="34"/>
      <c r="I6276" s="27"/>
      <c r="J6276" s="16" t="s">
        <v>130</v>
      </c>
    </row>
    <row r="6277" spans="1:10" ht="15" customHeight="1">
      <c r="A6277" s="15" t="str">
        <f t="shared" si="132"/>
        <v>N</v>
      </c>
      <c r="B6277" s="143"/>
      <c r="C6277" s="143"/>
      <c r="D6277" s="143"/>
      <c r="E6277" s="143"/>
      <c r="F6277" s="34"/>
      <c r="G6277" s="34"/>
      <c r="H6277" s="34"/>
      <c r="I6277" s="27"/>
      <c r="J6277" s="16" t="s">
        <v>130</v>
      </c>
    </row>
    <row r="6278" spans="1:10" ht="15" customHeight="1">
      <c r="A6278" s="15" t="str">
        <f t="shared" si="132"/>
        <v>N</v>
      </c>
      <c r="B6278" s="143"/>
      <c r="C6278" s="143"/>
      <c r="D6278" s="143"/>
      <c r="E6278" s="143"/>
      <c r="F6278" s="34"/>
      <c r="G6278" s="34"/>
      <c r="H6278" s="34"/>
      <c r="I6278" s="27"/>
      <c r="J6278" s="16" t="s">
        <v>130</v>
      </c>
    </row>
    <row r="6279" spans="1:10" ht="15" customHeight="1">
      <c r="A6279" s="15" t="str">
        <f t="shared" si="132"/>
        <v>N</v>
      </c>
      <c r="B6279" s="143"/>
      <c r="C6279" s="143"/>
      <c r="D6279" s="143"/>
      <c r="E6279" s="143"/>
      <c r="F6279" s="34"/>
      <c r="G6279" s="34"/>
      <c r="H6279" s="34"/>
      <c r="I6279" s="27"/>
      <c r="J6279" s="16" t="s">
        <v>130</v>
      </c>
    </row>
    <row r="6280" spans="1:10" ht="15" customHeight="1">
      <c r="A6280" s="15" t="str">
        <f t="shared" si="132"/>
        <v>N</v>
      </c>
      <c r="B6280" s="143"/>
      <c r="C6280" s="143"/>
      <c r="D6280" s="143"/>
      <c r="E6280" s="143"/>
      <c r="F6280" s="34"/>
      <c r="G6280" s="34"/>
      <c r="H6280" s="34"/>
      <c r="I6280" s="27"/>
      <c r="J6280" s="16" t="s">
        <v>130</v>
      </c>
    </row>
    <row r="6281" spans="1:10" ht="15" customHeight="1">
      <c r="A6281" s="15" t="str">
        <f t="shared" si="132"/>
        <v>N</v>
      </c>
      <c r="B6281" s="143"/>
      <c r="C6281" s="143"/>
      <c r="D6281" s="143"/>
      <c r="E6281" s="143"/>
      <c r="F6281" s="34"/>
      <c r="G6281" s="34"/>
      <c r="H6281" s="34"/>
      <c r="I6281" s="27"/>
      <c r="J6281" s="16" t="s">
        <v>130</v>
      </c>
    </row>
    <row r="6282" spans="1:10" ht="15" customHeight="1">
      <c r="A6282" s="15" t="str">
        <f t="shared" si="132"/>
        <v>N</v>
      </c>
      <c r="B6282" s="143"/>
      <c r="C6282" s="143"/>
      <c r="D6282" s="143"/>
      <c r="E6282" s="143"/>
      <c r="F6282" s="34"/>
      <c r="G6282" s="34"/>
      <c r="H6282" s="34"/>
      <c r="I6282" s="27"/>
      <c r="J6282" s="16" t="s">
        <v>130</v>
      </c>
    </row>
    <row r="6283" spans="1:10" ht="15" customHeight="1">
      <c r="A6283" s="15" t="str">
        <f t="shared" si="132"/>
        <v>N</v>
      </c>
      <c r="B6283" s="143"/>
      <c r="C6283" s="143"/>
      <c r="D6283" s="143"/>
      <c r="E6283" s="143"/>
      <c r="F6283" s="34"/>
      <c r="G6283" s="34"/>
      <c r="H6283" s="34"/>
      <c r="I6283" s="27"/>
      <c r="J6283" s="16" t="s">
        <v>130</v>
      </c>
    </row>
    <row r="6284" spans="1:10" ht="15" customHeight="1">
      <c r="A6284" s="15" t="str">
        <f t="shared" si="132"/>
        <v>N</v>
      </c>
      <c r="B6284" s="143"/>
      <c r="C6284" s="143"/>
      <c r="D6284" s="143"/>
      <c r="E6284" s="143"/>
      <c r="F6284" s="34"/>
      <c r="G6284" s="34"/>
      <c r="H6284" s="34"/>
      <c r="I6284" s="27"/>
      <c r="J6284" s="16" t="s">
        <v>130</v>
      </c>
    </row>
    <row r="6285" spans="1:10" ht="15" customHeight="1">
      <c r="A6285" s="15" t="str">
        <f t="shared" si="132"/>
        <v>N</v>
      </c>
      <c r="B6285" s="143"/>
      <c r="C6285" s="143"/>
      <c r="D6285" s="143"/>
      <c r="E6285" s="143"/>
      <c r="F6285" s="34"/>
      <c r="G6285" s="34"/>
      <c r="H6285" s="34"/>
      <c r="I6285" s="27"/>
      <c r="J6285" s="16" t="s">
        <v>130</v>
      </c>
    </row>
    <row r="6286" spans="1:10" ht="15" customHeight="1">
      <c r="A6286" s="15" t="str">
        <f t="shared" si="132"/>
        <v>N</v>
      </c>
      <c r="B6286" s="143"/>
      <c r="C6286" s="143"/>
      <c r="D6286" s="143"/>
      <c r="E6286" s="143"/>
      <c r="F6286" s="34"/>
      <c r="G6286" s="34"/>
      <c r="H6286" s="34"/>
      <c r="I6286" s="27"/>
      <c r="J6286" s="16" t="s">
        <v>130</v>
      </c>
    </row>
    <row r="6287" spans="1:10" ht="15" customHeight="1">
      <c r="A6287" s="15" t="str">
        <f t="shared" si="132"/>
        <v>N</v>
      </c>
      <c r="B6287" s="143"/>
      <c r="C6287" s="143"/>
      <c r="D6287" s="143"/>
      <c r="E6287" s="143"/>
      <c r="F6287" s="34"/>
      <c r="G6287" s="34"/>
      <c r="H6287" s="34"/>
      <c r="I6287" s="27"/>
      <c r="J6287" s="16" t="s">
        <v>130</v>
      </c>
    </row>
    <row r="6288" spans="1:10" ht="15" customHeight="1">
      <c r="A6288" s="15" t="str">
        <f t="shared" si="132"/>
        <v>N</v>
      </c>
      <c r="B6288" s="143"/>
      <c r="C6288" s="143"/>
      <c r="D6288" s="143"/>
      <c r="E6288" s="143"/>
      <c r="F6288" s="34"/>
      <c r="G6288" s="34"/>
      <c r="H6288" s="34"/>
      <c r="I6288" s="27"/>
      <c r="J6288" s="16" t="s">
        <v>130</v>
      </c>
    </row>
    <row r="6289" spans="1:10" ht="15" customHeight="1">
      <c r="A6289" s="15" t="str">
        <f t="shared" si="132"/>
        <v>N</v>
      </c>
      <c r="B6289" s="143"/>
      <c r="C6289" s="143"/>
      <c r="D6289" s="143"/>
      <c r="E6289" s="143"/>
      <c r="F6289" s="34"/>
      <c r="G6289" s="34"/>
      <c r="H6289" s="34"/>
      <c r="I6289" s="27"/>
      <c r="J6289" s="16" t="s">
        <v>130</v>
      </c>
    </row>
    <row r="6290" spans="1:10" ht="15" customHeight="1">
      <c r="A6290" s="15" t="str">
        <f t="shared" si="132"/>
        <v>N</v>
      </c>
      <c r="B6290" s="143"/>
      <c r="C6290" s="143"/>
      <c r="D6290" s="143"/>
      <c r="E6290" s="143"/>
      <c r="F6290" s="34"/>
      <c r="G6290" s="34"/>
      <c r="H6290" s="34"/>
      <c r="I6290" s="27"/>
      <c r="J6290" s="16" t="s">
        <v>130</v>
      </c>
    </row>
    <row r="6291" spans="1:10" ht="15" customHeight="1">
      <c r="A6291" s="15" t="str">
        <f t="shared" si="132"/>
        <v>N</v>
      </c>
      <c r="B6291" s="143"/>
      <c r="C6291" s="143"/>
      <c r="D6291" s="143"/>
      <c r="E6291" s="143"/>
      <c r="F6291" s="34"/>
      <c r="G6291" s="34"/>
      <c r="H6291" s="34"/>
      <c r="I6291" s="27"/>
      <c r="J6291" s="16" t="s">
        <v>130</v>
      </c>
    </row>
    <row r="6292" spans="1:10" ht="15" customHeight="1">
      <c r="A6292" s="15" t="str">
        <f t="shared" si="132"/>
        <v>N</v>
      </c>
      <c r="B6292" s="143"/>
      <c r="C6292" s="143"/>
      <c r="D6292" s="143"/>
      <c r="E6292" s="143"/>
      <c r="F6292" s="34"/>
      <c r="G6292" s="34"/>
      <c r="H6292" s="34"/>
      <c r="I6292" s="27"/>
      <c r="J6292" s="16" t="s">
        <v>130</v>
      </c>
    </row>
    <row r="6293" spans="1:10" ht="15" customHeight="1"/>
    <row r="6294" spans="1:10" ht="15" customHeight="1"/>
    <row r="6295" spans="1:10" ht="15" customHeight="1"/>
    <row r="6296" spans="1:10" ht="15" customHeight="1"/>
    <row r="6297" spans="1:10" ht="15" customHeight="1"/>
    <row r="6298" spans="1:10" ht="15" customHeight="1"/>
    <row r="6299" spans="1:10" ht="15" customHeight="1"/>
    <row r="6300" spans="1:10" ht="15" customHeight="1"/>
    <row r="6301" spans="1:10" ht="15" customHeight="1"/>
    <row r="6302" spans="1:10" ht="15" customHeight="1"/>
    <row r="6303" spans="1:10" ht="15" customHeight="1"/>
    <row r="6304" spans="1:10"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sheetData>
  <dataConsolidate/>
  <dataValidations disablePrompts="1" count="1">
    <dataValidation type="list" allowBlank="1" showInputMessage="1" showErrorMessage="1" sqref="J19:J6292" xr:uid="{63F8DC4E-1888-477B-B2FD-5E5993662AE6}">
      <formula1>$N:$N</formula1>
    </dataValidation>
  </dataValidation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VX750"/>
  <sheetViews>
    <sheetView topLeftCell="A693" zoomScaleNormal="100" workbookViewId="0">
      <selection activeCell="A684" sqref="A1:XFD1048576"/>
    </sheetView>
  </sheetViews>
  <sheetFormatPr baseColWidth="10" defaultColWidth="0" defaultRowHeight="10.199999999999999" zeroHeight="1"/>
  <cols>
    <col min="1" max="6" width="5.33203125" style="157" bestFit="1" customWidth="1"/>
    <col min="7" max="7" width="21.44140625" style="158" bestFit="1" customWidth="1"/>
    <col min="8" max="8" width="16.33203125" style="158" bestFit="1" customWidth="1"/>
    <col min="9" max="9" width="12.88671875" style="158" customWidth="1"/>
    <col min="10" max="10" width="12.88671875" style="159" customWidth="1"/>
    <col min="11" max="11" width="12.88671875" style="160" customWidth="1"/>
    <col min="12" max="12" width="12.88671875" style="159" customWidth="1"/>
    <col min="13" max="13" width="12.88671875" style="160" customWidth="1"/>
    <col min="14" max="14" width="12.88671875" style="159" customWidth="1"/>
    <col min="15" max="15" width="12.88671875" style="161" customWidth="1"/>
    <col min="16" max="16" width="11.44140625" style="158" customWidth="1"/>
    <col min="17" max="255" width="11.44140625" style="158" hidden="1"/>
    <col min="256" max="256" width="2.33203125" style="158" customWidth="1"/>
    <col min="257" max="257" width="8.77734375" style="162" bestFit="1" customWidth="1"/>
    <col min="258" max="262" width="5.33203125" style="158" bestFit="1" customWidth="1"/>
    <col min="263" max="263" width="21.44140625" style="158" bestFit="1" customWidth="1"/>
    <col min="264" max="264" width="16.33203125" style="158" bestFit="1" customWidth="1"/>
    <col min="265" max="271" width="12.88671875" style="158" customWidth="1"/>
    <col min="272" max="272" width="11.44140625" style="158" customWidth="1"/>
    <col min="273" max="512" width="11.44140625" style="158" hidden="1"/>
    <col min="513" max="518" width="5.33203125" style="158" bestFit="1" customWidth="1"/>
    <col min="519" max="519" width="21.44140625" style="158" bestFit="1" customWidth="1"/>
    <col min="520" max="520" width="16.33203125" style="158" bestFit="1" customWidth="1"/>
    <col min="521" max="527" width="12.88671875" style="158" customWidth="1"/>
    <col min="528" max="528" width="11.44140625" style="158" customWidth="1"/>
    <col min="529" max="768" width="11.44140625" style="158" hidden="1"/>
    <col min="769" max="774" width="5.33203125" style="158" bestFit="1" customWidth="1"/>
    <col min="775" max="775" width="21.44140625" style="158" bestFit="1" customWidth="1"/>
    <col min="776" max="776" width="16.33203125" style="158" bestFit="1" customWidth="1"/>
    <col min="777" max="783" width="12.88671875" style="158" customWidth="1"/>
    <col min="784" max="784" width="11.44140625" style="158" customWidth="1"/>
    <col min="785" max="1024" width="11.44140625" style="158" hidden="1"/>
    <col min="1025" max="1030" width="5.33203125" style="158" bestFit="1" customWidth="1"/>
    <col min="1031" max="1031" width="21.44140625" style="158" bestFit="1" customWidth="1"/>
    <col min="1032" max="1032" width="16.33203125" style="158" bestFit="1" customWidth="1"/>
    <col min="1033" max="1039" width="12.88671875" style="158" customWidth="1"/>
    <col min="1040" max="1040" width="11.44140625" style="158" customWidth="1"/>
    <col min="1041" max="1280" width="11.44140625" style="158" hidden="1"/>
    <col min="1281" max="1286" width="5.33203125" style="158" bestFit="1" customWidth="1"/>
    <col min="1287" max="1287" width="21.44140625" style="158" bestFit="1" customWidth="1"/>
    <col min="1288" max="1288" width="16.33203125" style="158" bestFit="1" customWidth="1"/>
    <col min="1289" max="1295" width="12.88671875" style="158" customWidth="1"/>
    <col min="1296" max="1296" width="11.44140625" style="158" customWidth="1"/>
    <col min="1297" max="1536" width="11.44140625" style="158" hidden="1"/>
    <col min="1537" max="1542" width="5.33203125" style="158" bestFit="1" customWidth="1"/>
    <col min="1543" max="1543" width="21.44140625" style="158" bestFit="1" customWidth="1"/>
    <col min="1544" max="1544" width="16.33203125" style="158" bestFit="1" customWidth="1"/>
    <col min="1545" max="1551" width="12.88671875" style="158" customWidth="1"/>
    <col min="1552" max="1552" width="11.44140625" style="158" customWidth="1"/>
    <col min="1553" max="1792" width="11.44140625" style="158" hidden="1"/>
    <col min="1793" max="1798" width="5.33203125" style="158" bestFit="1" customWidth="1"/>
    <col min="1799" max="1799" width="21.44140625" style="158" bestFit="1" customWidth="1"/>
    <col min="1800" max="1800" width="16.33203125" style="158" bestFit="1" customWidth="1"/>
    <col min="1801" max="1807" width="12.88671875" style="158" customWidth="1"/>
    <col min="1808" max="1808" width="11.44140625" style="158" customWidth="1"/>
    <col min="1809" max="2048" width="11.44140625" style="158" hidden="1"/>
    <col min="2049" max="2054" width="5.33203125" style="158" bestFit="1" customWidth="1"/>
    <col min="2055" max="2055" width="21.44140625" style="158" bestFit="1" customWidth="1"/>
    <col min="2056" max="2056" width="16.33203125" style="158" bestFit="1" customWidth="1"/>
    <col min="2057" max="2063" width="12.88671875" style="158" customWidth="1"/>
    <col min="2064" max="2064" width="11.44140625" style="158" customWidth="1"/>
    <col min="2065" max="2304" width="11.44140625" style="158" hidden="1"/>
    <col min="2305" max="2310" width="5.33203125" style="158" bestFit="1" customWidth="1"/>
    <col min="2311" max="2311" width="21.44140625" style="158" bestFit="1" customWidth="1"/>
    <col min="2312" max="2312" width="16.33203125" style="158" bestFit="1" customWidth="1"/>
    <col min="2313" max="2319" width="12.88671875" style="158" customWidth="1"/>
    <col min="2320" max="2320" width="11.44140625" style="158" customWidth="1"/>
    <col min="2321" max="2560" width="11.44140625" style="158" hidden="1"/>
    <col min="2561" max="2566" width="5.33203125" style="158" bestFit="1" customWidth="1"/>
    <col min="2567" max="2567" width="21.44140625" style="158" bestFit="1" customWidth="1"/>
    <col min="2568" max="2568" width="16.33203125" style="158" bestFit="1" customWidth="1"/>
    <col min="2569" max="2575" width="12.88671875" style="158" customWidth="1"/>
    <col min="2576" max="2576" width="11.44140625" style="158" customWidth="1"/>
    <col min="2577" max="2816" width="11.44140625" style="158" hidden="1"/>
    <col min="2817" max="2822" width="5.33203125" style="158" bestFit="1" customWidth="1"/>
    <col min="2823" max="2823" width="21.44140625" style="158" bestFit="1" customWidth="1"/>
    <col min="2824" max="2824" width="16.33203125" style="158" bestFit="1" customWidth="1"/>
    <col min="2825" max="2831" width="12.88671875" style="158" customWidth="1"/>
    <col min="2832" max="2832" width="11.44140625" style="158" customWidth="1"/>
    <col min="2833" max="3072" width="11.44140625" style="158" hidden="1"/>
    <col min="3073" max="3078" width="5.33203125" style="158" bestFit="1" customWidth="1"/>
    <col min="3079" max="3079" width="21.44140625" style="158" bestFit="1" customWidth="1"/>
    <col min="3080" max="3080" width="16.33203125" style="158" bestFit="1" customWidth="1"/>
    <col min="3081" max="3087" width="12.88671875" style="158" customWidth="1"/>
    <col min="3088" max="3088" width="11.44140625" style="158" customWidth="1"/>
    <col min="3089" max="3328" width="11.44140625" style="158" hidden="1"/>
    <col min="3329" max="3334" width="5.33203125" style="158" bestFit="1" customWidth="1"/>
    <col min="3335" max="3335" width="21.44140625" style="158" bestFit="1" customWidth="1"/>
    <col min="3336" max="3336" width="16.33203125" style="158" bestFit="1" customWidth="1"/>
    <col min="3337" max="3343" width="12.88671875" style="158" customWidth="1"/>
    <col min="3344" max="3344" width="11.44140625" style="158" customWidth="1"/>
    <col min="3345" max="3584" width="11.44140625" style="158" hidden="1"/>
    <col min="3585" max="3590" width="5.33203125" style="158" bestFit="1" customWidth="1"/>
    <col min="3591" max="3591" width="21.44140625" style="158" bestFit="1" customWidth="1"/>
    <col min="3592" max="3592" width="16.33203125" style="158" bestFit="1" customWidth="1"/>
    <col min="3593" max="3599" width="12.88671875" style="158" customWidth="1"/>
    <col min="3600" max="3600" width="11.44140625" style="158" customWidth="1"/>
    <col min="3601" max="3840" width="11.44140625" style="158" hidden="1"/>
    <col min="3841" max="3846" width="5.33203125" style="158" bestFit="1" customWidth="1"/>
    <col min="3847" max="3847" width="21.44140625" style="158" bestFit="1" customWidth="1"/>
    <col min="3848" max="3848" width="16.33203125" style="158" bestFit="1" customWidth="1"/>
    <col min="3849" max="3855" width="12.88671875" style="158" customWidth="1"/>
    <col min="3856" max="3856" width="11.44140625" style="158" customWidth="1"/>
    <col min="3857" max="4096" width="11.44140625" style="158" hidden="1"/>
    <col min="4097" max="4102" width="5.33203125" style="158" bestFit="1" customWidth="1"/>
    <col min="4103" max="4103" width="21.44140625" style="158" bestFit="1" customWidth="1"/>
    <col min="4104" max="4104" width="16.33203125" style="158" bestFit="1" customWidth="1"/>
    <col min="4105" max="4111" width="12.88671875" style="158" customWidth="1"/>
    <col min="4112" max="4112" width="11.44140625" style="158" customWidth="1"/>
    <col min="4113" max="4352" width="11.44140625" style="158" hidden="1"/>
    <col min="4353" max="4358" width="5.33203125" style="158" bestFit="1" customWidth="1"/>
    <col min="4359" max="4359" width="21.44140625" style="158" bestFit="1" customWidth="1"/>
    <col min="4360" max="4360" width="16.33203125" style="158" bestFit="1" customWidth="1"/>
    <col min="4361" max="4367" width="12.88671875" style="158" customWidth="1"/>
    <col min="4368" max="4368" width="11.44140625" style="158" customWidth="1"/>
    <col min="4369" max="4608" width="11.44140625" style="158" hidden="1"/>
    <col min="4609" max="4614" width="5.33203125" style="158" bestFit="1" customWidth="1"/>
    <col min="4615" max="4615" width="21.44140625" style="158" bestFit="1" customWidth="1"/>
    <col min="4616" max="4616" width="16.33203125" style="158" bestFit="1" customWidth="1"/>
    <col min="4617" max="4623" width="12.88671875" style="158" customWidth="1"/>
    <col min="4624" max="4624" width="11.44140625" style="158" customWidth="1"/>
    <col min="4625" max="4864" width="11.44140625" style="158" hidden="1"/>
    <col min="4865" max="4870" width="5.33203125" style="158" bestFit="1" customWidth="1"/>
    <col min="4871" max="4871" width="21.44140625" style="158" bestFit="1" customWidth="1"/>
    <col min="4872" max="4872" width="16.33203125" style="158" bestFit="1" customWidth="1"/>
    <col min="4873" max="4879" width="12.88671875" style="158" customWidth="1"/>
    <col min="4880" max="4880" width="11.44140625" style="158" customWidth="1"/>
    <col min="4881" max="5120" width="11.44140625" style="158" hidden="1"/>
    <col min="5121" max="5126" width="5.33203125" style="158" bestFit="1" customWidth="1"/>
    <col min="5127" max="5127" width="21.44140625" style="158" bestFit="1" customWidth="1"/>
    <col min="5128" max="5128" width="16.33203125" style="158" bestFit="1" customWidth="1"/>
    <col min="5129" max="5135" width="12.88671875" style="158" customWidth="1"/>
    <col min="5136" max="5136" width="11.44140625" style="158" customWidth="1"/>
    <col min="5137" max="5376" width="11.44140625" style="158" hidden="1"/>
    <col min="5377" max="5382" width="5.33203125" style="158" bestFit="1" customWidth="1"/>
    <col min="5383" max="5383" width="21.44140625" style="158" bestFit="1" customWidth="1"/>
    <col min="5384" max="5384" width="16.33203125" style="158" bestFit="1" customWidth="1"/>
    <col min="5385" max="5391" width="12.88671875" style="158" customWidth="1"/>
    <col min="5392" max="5392" width="11.44140625" style="158" customWidth="1"/>
    <col min="5393" max="5632" width="11.44140625" style="158" hidden="1"/>
    <col min="5633" max="5638" width="5.33203125" style="158" bestFit="1" customWidth="1"/>
    <col min="5639" max="5639" width="21.44140625" style="158" bestFit="1" customWidth="1"/>
    <col min="5640" max="5640" width="16.33203125" style="158" bestFit="1" customWidth="1"/>
    <col min="5641" max="5647" width="12.88671875" style="158" customWidth="1"/>
    <col min="5648" max="5648" width="11.44140625" style="158" customWidth="1"/>
    <col min="5649" max="5888" width="11.44140625" style="158" hidden="1"/>
    <col min="5889" max="5894" width="5.33203125" style="158" bestFit="1" customWidth="1"/>
    <col min="5895" max="5895" width="21.44140625" style="158" bestFit="1" customWidth="1"/>
    <col min="5896" max="5896" width="16.33203125" style="158" bestFit="1" customWidth="1"/>
    <col min="5897" max="5903" width="12.88671875" style="158" customWidth="1"/>
    <col min="5904" max="5904" width="11.44140625" style="158" customWidth="1"/>
    <col min="5905" max="6144" width="11.44140625" style="158" hidden="1"/>
    <col min="6145" max="6150" width="5.33203125" style="158" bestFit="1" customWidth="1"/>
    <col min="6151" max="6151" width="21.44140625" style="158" bestFit="1" customWidth="1"/>
    <col min="6152" max="6152" width="16.33203125" style="158" bestFit="1" customWidth="1"/>
    <col min="6153" max="6159" width="12.88671875" style="158" customWidth="1"/>
    <col min="6160" max="6160" width="11.44140625" style="158" customWidth="1"/>
    <col min="6161" max="6400" width="11.44140625" style="158" hidden="1"/>
    <col min="6401" max="6406" width="5.33203125" style="158" bestFit="1" customWidth="1"/>
    <col min="6407" max="6407" width="21.44140625" style="158" bestFit="1" customWidth="1"/>
    <col min="6408" max="6408" width="16.33203125" style="158" bestFit="1" customWidth="1"/>
    <col min="6409" max="6415" width="12.88671875" style="158" customWidth="1"/>
    <col min="6416" max="6416" width="11.44140625" style="158" customWidth="1"/>
    <col min="6417" max="6656" width="11.44140625" style="158" hidden="1"/>
    <col min="6657" max="6662" width="5.33203125" style="158" bestFit="1" customWidth="1"/>
    <col min="6663" max="6663" width="21.44140625" style="158" bestFit="1" customWidth="1"/>
    <col min="6664" max="6664" width="16.33203125" style="158" bestFit="1" customWidth="1"/>
    <col min="6665" max="6671" width="12.88671875" style="158" customWidth="1"/>
    <col min="6672" max="6672" width="11.44140625" style="158" customWidth="1"/>
    <col min="6673" max="6912" width="11.44140625" style="158" hidden="1"/>
    <col min="6913" max="6918" width="5.33203125" style="158" bestFit="1" customWidth="1"/>
    <col min="6919" max="6919" width="21.44140625" style="158" bestFit="1" customWidth="1"/>
    <col min="6920" max="6920" width="16.33203125" style="158" bestFit="1" customWidth="1"/>
    <col min="6921" max="6927" width="12.88671875" style="158" customWidth="1"/>
    <col min="6928" max="6928" width="11.44140625" style="158" customWidth="1"/>
    <col min="6929" max="7168" width="11.44140625" style="158" hidden="1"/>
    <col min="7169" max="7174" width="5.33203125" style="158" bestFit="1" customWidth="1"/>
    <col min="7175" max="7175" width="21.44140625" style="158" bestFit="1" customWidth="1"/>
    <col min="7176" max="7176" width="16.33203125" style="158" bestFit="1" customWidth="1"/>
    <col min="7177" max="7183" width="12.88671875" style="158" customWidth="1"/>
    <col min="7184" max="7184" width="11.44140625" style="158" customWidth="1"/>
    <col min="7185" max="7424" width="11.44140625" style="158" hidden="1"/>
    <col min="7425" max="7430" width="5.33203125" style="158" bestFit="1" customWidth="1"/>
    <col min="7431" max="7431" width="21.44140625" style="158" bestFit="1" customWidth="1"/>
    <col min="7432" max="7432" width="16.33203125" style="158" bestFit="1" customWidth="1"/>
    <col min="7433" max="7439" width="12.88671875" style="158" customWidth="1"/>
    <col min="7440" max="7440" width="11.44140625" style="158" customWidth="1"/>
    <col min="7441" max="7680" width="11.44140625" style="158" hidden="1"/>
    <col min="7681" max="7686" width="5.33203125" style="158" bestFit="1" customWidth="1"/>
    <col min="7687" max="7687" width="21.44140625" style="158" bestFit="1" customWidth="1"/>
    <col min="7688" max="7688" width="16.33203125" style="158" bestFit="1" customWidth="1"/>
    <col min="7689" max="7695" width="12.88671875" style="158" customWidth="1"/>
    <col min="7696" max="7696" width="11.44140625" style="158" customWidth="1"/>
    <col min="7697" max="7936" width="11.44140625" style="158" hidden="1"/>
    <col min="7937" max="7942" width="5.33203125" style="158" bestFit="1" customWidth="1"/>
    <col min="7943" max="7943" width="21.44140625" style="158" bestFit="1" customWidth="1"/>
    <col min="7944" max="7944" width="16.33203125" style="158" bestFit="1" customWidth="1"/>
    <col min="7945" max="7951" width="12.88671875" style="158" customWidth="1"/>
    <col min="7952" max="7952" width="11.44140625" style="158" customWidth="1"/>
    <col min="7953" max="8192" width="11.44140625" style="158" hidden="1"/>
    <col min="8193" max="8198" width="5.33203125" style="158" bestFit="1" customWidth="1"/>
    <col min="8199" max="8199" width="21.44140625" style="158" bestFit="1" customWidth="1"/>
    <col min="8200" max="8200" width="16.33203125" style="158" bestFit="1" customWidth="1"/>
    <col min="8201" max="8207" width="12.88671875" style="158" customWidth="1"/>
    <col min="8208" max="8208" width="11.44140625" style="158" customWidth="1"/>
    <col min="8209" max="8448" width="11.44140625" style="158" hidden="1"/>
    <col min="8449" max="8454" width="5.33203125" style="158" bestFit="1" customWidth="1"/>
    <col min="8455" max="8455" width="21.44140625" style="158" bestFit="1" customWidth="1"/>
    <col min="8456" max="8456" width="16.33203125" style="158" bestFit="1" customWidth="1"/>
    <col min="8457" max="8463" width="12.88671875" style="158" customWidth="1"/>
    <col min="8464" max="8464" width="11.44140625" style="158" customWidth="1"/>
    <col min="8465" max="8704" width="11.44140625" style="158" hidden="1"/>
    <col min="8705" max="8710" width="5.33203125" style="158" bestFit="1" customWidth="1"/>
    <col min="8711" max="8711" width="21.44140625" style="158" bestFit="1" customWidth="1"/>
    <col min="8712" max="8712" width="16.33203125" style="158" bestFit="1" customWidth="1"/>
    <col min="8713" max="8719" width="12.88671875" style="158" customWidth="1"/>
    <col min="8720" max="8720" width="11.44140625" style="158" customWidth="1"/>
    <col min="8721" max="8960" width="11.44140625" style="158" hidden="1"/>
    <col min="8961" max="8966" width="5.33203125" style="158" bestFit="1" customWidth="1"/>
    <col min="8967" max="8967" width="21.44140625" style="158" bestFit="1" customWidth="1"/>
    <col min="8968" max="8968" width="16.33203125" style="158" bestFit="1" customWidth="1"/>
    <col min="8969" max="8975" width="12.88671875" style="158" customWidth="1"/>
    <col min="8976" max="8976" width="11.44140625" style="158" customWidth="1"/>
    <col min="8977" max="9216" width="11.44140625" style="158" hidden="1"/>
    <col min="9217" max="9222" width="5.33203125" style="158" bestFit="1" customWidth="1"/>
    <col min="9223" max="9223" width="21.44140625" style="158" bestFit="1" customWidth="1"/>
    <col min="9224" max="9224" width="16.33203125" style="158" bestFit="1" customWidth="1"/>
    <col min="9225" max="9231" width="12.88671875" style="158" customWidth="1"/>
    <col min="9232" max="9232" width="11.44140625" style="158" customWidth="1"/>
    <col min="9233" max="9472" width="11.44140625" style="158" hidden="1"/>
    <col min="9473" max="9478" width="5.33203125" style="158" bestFit="1" customWidth="1"/>
    <col min="9479" max="9479" width="21.44140625" style="158" bestFit="1" customWidth="1"/>
    <col min="9480" max="9480" width="16.33203125" style="158" bestFit="1" customWidth="1"/>
    <col min="9481" max="9487" width="12.88671875" style="158" customWidth="1"/>
    <col min="9488" max="9488" width="11.44140625" style="158" customWidth="1"/>
    <col min="9489" max="9728" width="11.44140625" style="158" hidden="1"/>
    <col min="9729" max="9734" width="5.33203125" style="158" bestFit="1" customWidth="1"/>
    <col min="9735" max="9735" width="21.44140625" style="158" bestFit="1" customWidth="1"/>
    <col min="9736" max="9736" width="16.33203125" style="158" bestFit="1" customWidth="1"/>
    <col min="9737" max="9743" width="12.88671875" style="158" customWidth="1"/>
    <col min="9744" max="9744" width="11.44140625" style="158" customWidth="1"/>
    <col min="9745" max="9984" width="11.44140625" style="158" hidden="1"/>
    <col min="9985" max="9990" width="5.33203125" style="158" bestFit="1" customWidth="1"/>
    <col min="9991" max="9991" width="21.44140625" style="158" bestFit="1" customWidth="1"/>
    <col min="9992" max="9992" width="16.33203125" style="158" bestFit="1" customWidth="1"/>
    <col min="9993" max="9999" width="12.88671875" style="158" customWidth="1"/>
    <col min="10000" max="10000" width="11.44140625" style="158" customWidth="1"/>
    <col min="10001" max="10240" width="11.44140625" style="158" hidden="1"/>
    <col min="10241" max="10246" width="5.33203125" style="158" bestFit="1" customWidth="1"/>
    <col min="10247" max="10247" width="21.44140625" style="158" bestFit="1" customWidth="1"/>
    <col min="10248" max="10248" width="16.33203125" style="158" bestFit="1" customWidth="1"/>
    <col min="10249" max="10255" width="12.88671875" style="158" customWidth="1"/>
    <col min="10256" max="10256" width="11.44140625" style="158" customWidth="1"/>
    <col min="10257" max="10496" width="11.44140625" style="158" hidden="1"/>
    <col min="10497" max="10502" width="5.33203125" style="158" bestFit="1" customWidth="1"/>
    <col min="10503" max="10503" width="21.44140625" style="158" bestFit="1" customWidth="1"/>
    <col min="10504" max="10504" width="16.33203125" style="158" bestFit="1" customWidth="1"/>
    <col min="10505" max="10511" width="12.88671875" style="158" customWidth="1"/>
    <col min="10512" max="10512" width="11.44140625" style="158" customWidth="1"/>
    <col min="10513" max="10752" width="11.44140625" style="158" hidden="1"/>
    <col min="10753" max="10758" width="5.33203125" style="158" bestFit="1" customWidth="1"/>
    <col min="10759" max="10759" width="21.44140625" style="158" bestFit="1" customWidth="1"/>
    <col min="10760" max="10760" width="16.33203125" style="158" bestFit="1" customWidth="1"/>
    <col min="10761" max="10767" width="12.88671875" style="158" customWidth="1"/>
    <col min="10768" max="10768" width="11.44140625" style="158" customWidth="1"/>
    <col min="10769" max="11008" width="11.44140625" style="158" hidden="1"/>
    <col min="11009" max="11014" width="5.33203125" style="158" bestFit="1" customWidth="1"/>
    <col min="11015" max="11015" width="21.44140625" style="158" bestFit="1" customWidth="1"/>
    <col min="11016" max="11016" width="16.33203125" style="158" bestFit="1" customWidth="1"/>
    <col min="11017" max="11023" width="12.88671875" style="158" customWidth="1"/>
    <col min="11024" max="11024" width="11.44140625" style="158" customWidth="1"/>
    <col min="11025" max="11264" width="11.44140625" style="158" hidden="1"/>
    <col min="11265" max="11270" width="5.33203125" style="158" bestFit="1" customWidth="1"/>
    <col min="11271" max="11271" width="21.44140625" style="158" bestFit="1" customWidth="1"/>
    <col min="11272" max="11272" width="16.33203125" style="158" bestFit="1" customWidth="1"/>
    <col min="11273" max="11279" width="12.88671875" style="158" customWidth="1"/>
    <col min="11280" max="11280" width="11.44140625" style="158" customWidth="1"/>
    <col min="11281" max="11520" width="11.44140625" style="158" hidden="1"/>
    <col min="11521" max="11526" width="5.33203125" style="158" bestFit="1" customWidth="1"/>
    <col min="11527" max="11527" width="21.44140625" style="158" bestFit="1" customWidth="1"/>
    <col min="11528" max="11528" width="16.33203125" style="158" bestFit="1" customWidth="1"/>
    <col min="11529" max="11535" width="12.88671875" style="158" customWidth="1"/>
    <col min="11536" max="11536" width="11.44140625" style="158" customWidth="1"/>
    <col min="11537" max="11776" width="11.44140625" style="158" hidden="1"/>
    <col min="11777" max="11782" width="5.33203125" style="158" bestFit="1" customWidth="1"/>
    <col min="11783" max="11783" width="21.44140625" style="158" bestFit="1" customWidth="1"/>
    <col min="11784" max="11784" width="16.33203125" style="158" bestFit="1" customWidth="1"/>
    <col min="11785" max="11791" width="12.88671875" style="158" customWidth="1"/>
    <col min="11792" max="11792" width="11.44140625" style="158" customWidth="1"/>
    <col min="11793" max="12032" width="11.44140625" style="158" hidden="1"/>
    <col min="12033" max="12038" width="5.33203125" style="158" bestFit="1" customWidth="1"/>
    <col min="12039" max="12039" width="21.44140625" style="158" bestFit="1" customWidth="1"/>
    <col min="12040" max="12040" width="16.33203125" style="158" bestFit="1" customWidth="1"/>
    <col min="12041" max="12047" width="12.88671875" style="158" customWidth="1"/>
    <col min="12048" max="12048" width="11.44140625" style="158" customWidth="1"/>
    <col min="12049" max="12288" width="11.44140625" style="158" hidden="1"/>
    <col min="12289" max="12294" width="5.33203125" style="158" bestFit="1" customWidth="1"/>
    <col min="12295" max="12295" width="21.44140625" style="158" bestFit="1" customWidth="1"/>
    <col min="12296" max="12296" width="16.33203125" style="158" bestFit="1" customWidth="1"/>
    <col min="12297" max="12303" width="12.88671875" style="158" customWidth="1"/>
    <col min="12304" max="12304" width="11.44140625" style="158" customWidth="1"/>
    <col min="12305" max="12544" width="11.44140625" style="158" hidden="1"/>
    <col min="12545" max="12550" width="5.33203125" style="158" bestFit="1" customWidth="1"/>
    <col min="12551" max="12551" width="21.44140625" style="158" bestFit="1" customWidth="1"/>
    <col min="12552" max="12552" width="16.33203125" style="158" bestFit="1" customWidth="1"/>
    <col min="12553" max="12559" width="12.88671875" style="158" customWidth="1"/>
    <col min="12560" max="12560" width="11.44140625" style="158" customWidth="1"/>
    <col min="12561" max="12800" width="11.44140625" style="158" hidden="1"/>
    <col min="12801" max="12806" width="5.33203125" style="158" bestFit="1" customWidth="1"/>
    <col min="12807" max="12807" width="21.44140625" style="158" bestFit="1" customWidth="1"/>
    <col min="12808" max="12808" width="16.33203125" style="158" bestFit="1" customWidth="1"/>
    <col min="12809" max="12815" width="12.88671875" style="158" customWidth="1"/>
    <col min="12816" max="12816" width="11.44140625" style="158" customWidth="1"/>
    <col min="12817" max="13056" width="11.44140625" style="158" hidden="1"/>
    <col min="13057" max="13062" width="5.33203125" style="158" bestFit="1" customWidth="1"/>
    <col min="13063" max="13063" width="21.44140625" style="158" bestFit="1" customWidth="1"/>
    <col min="13064" max="13064" width="16.33203125" style="158" bestFit="1" customWidth="1"/>
    <col min="13065" max="13071" width="12.88671875" style="158" customWidth="1"/>
    <col min="13072" max="13072" width="11.44140625" style="158" customWidth="1"/>
    <col min="13073" max="13312" width="11.44140625" style="158" hidden="1"/>
    <col min="13313" max="13318" width="5.33203125" style="158" bestFit="1" customWidth="1"/>
    <col min="13319" max="13319" width="21.44140625" style="158" bestFit="1" customWidth="1"/>
    <col min="13320" max="13320" width="16.33203125" style="158" bestFit="1" customWidth="1"/>
    <col min="13321" max="13327" width="12.88671875" style="158" customWidth="1"/>
    <col min="13328" max="13328" width="11.44140625" style="158" customWidth="1"/>
    <col min="13329" max="13568" width="11.44140625" style="158" hidden="1"/>
    <col min="13569" max="13574" width="5.33203125" style="158" bestFit="1" customWidth="1"/>
    <col min="13575" max="13575" width="21.44140625" style="158" bestFit="1" customWidth="1"/>
    <col min="13576" max="13576" width="16.33203125" style="158" bestFit="1" customWidth="1"/>
    <col min="13577" max="13583" width="12.88671875" style="158" customWidth="1"/>
    <col min="13584" max="13584" width="11.44140625" style="158" customWidth="1"/>
    <col min="13585" max="13824" width="11.44140625" style="158" hidden="1"/>
    <col min="13825" max="13830" width="5.33203125" style="158" bestFit="1" customWidth="1"/>
    <col min="13831" max="13831" width="21.44140625" style="158" bestFit="1" customWidth="1"/>
    <col min="13832" max="13832" width="16.33203125" style="158" bestFit="1" customWidth="1"/>
    <col min="13833" max="13839" width="12.88671875" style="158" customWidth="1"/>
    <col min="13840" max="13840" width="11.44140625" style="158" customWidth="1"/>
    <col min="13841" max="14080" width="11.44140625" style="158" hidden="1"/>
    <col min="14081" max="14086" width="5.33203125" style="158" bestFit="1" customWidth="1"/>
    <col min="14087" max="14087" width="21.44140625" style="158" bestFit="1" customWidth="1"/>
    <col min="14088" max="14088" width="16.33203125" style="158" bestFit="1" customWidth="1"/>
    <col min="14089" max="14095" width="12.88671875" style="158" customWidth="1"/>
    <col min="14096" max="14096" width="11.44140625" style="158" customWidth="1"/>
    <col min="14097" max="14336" width="11.44140625" style="158" hidden="1"/>
    <col min="14337" max="14342" width="5.33203125" style="158" bestFit="1" customWidth="1"/>
    <col min="14343" max="14343" width="21.44140625" style="158" bestFit="1" customWidth="1"/>
    <col min="14344" max="14344" width="16.33203125" style="158" bestFit="1" customWidth="1"/>
    <col min="14345" max="14351" width="12.88671875" style="158" customWidth="1"/>
    <col min="14352" max="14352" width="11.44140625" style="158" customWidth="1"/>
    <col min="14353" max="14592" width="11.44140625" style="158" hidden="1"/>
    <col min="14593" max="14598" width="5.33203125" style="158" bestFit="1" customWidth="1"/>
    <col min="14599" max="14599" width="21.44140625" style="158" bestFit="1" customWidth="1"/>
    <col min="14600" max="14600" width="16.33203125" style="158" bestFit="1" customWidth="1"/>
    <col min="14601" max="14607" width="12.88671875" style="158" customWidth="1"/>
    <col min="14608" max="14608" width="11.44140625" style="158" customWidth="1"/>
    <col min="14609" max="14848" width="11.44140625" style="158" hidden="1"/>
    <col min="14849" max="14854" width="5.33203125" style="158" bestFit="1" customWidth="1"/>
    <col min="14855" max="14855" width="21.44140625" style="158" bestFit="1" customWidth="1"/>
    <col min="14856" max="14856" width="16.33203125" style="158" bestFit="1" customWidth="1"/>
    <col min="14857" max="14863" width="12.88671875" style="158" customWidth="1"/>
    <col min="14864" max="14864" width="11.44140625" style="158" customWidth="1"/>
    <col min="14865" max="15104" width="11.44140625" style="158" hidden="1"/>
    <col min="15105" max="15110" width="5.33203125" style="158" bestFit="1" customWidth="1"/>
    <col min="15111" max="15111" width="21.44140625" style="158" bestFit="1" customWidth="1"/>
    <col min="15112" max="15112" width="16.33203125" style="158" bestFit="1" customWidth="1"/>
    <col min="15113" max="15119" width="12.88671875" style="158" customWidth="1"/>
    <col min="15120" max="15120" width="11.44140625" style="158" customWidth="1"/>
    <col min="15121" max="15360" width="11.44140625" style="158" hidden="1"/>
    <col min="15361" max="15366" width="5.33203125" style="158" bestFit="1" customWidth="1"/>
    <col min="15367" max="15367" width="21.44140625" style="158" bestFit="1" customWidth="1"/>
    <col min="15368" max="15368" width="16.33203125" style="158" bestFit="1" customWidth="1"/>
    <col min="15369" max="15375" width="12.88671875" style="158" customWidth="1"/>
    <col min="15376" max="15376" width="11.44140625" style="158" customWidth="1"/>
    <col min="15377" max="15616" width="11.44140625" style="158" hidden="1"/>
    <col min="15617" max="15622" width="5.33203125" style="158" bestFit="1" customWidth="1"/>
    <col min="15623" max="15623" width="21.44140625" style="158" bestFit="1" customWidth="1"/>
    <col min="15624" max="15624" width="16.33203125" style="158" bestFit="1" customWidth="1"/>
    <col min="15625" max="15631" width="12.88671875" style="158" customWidth="1"/>
    <col min="15632" max="15632" width="11.44140625" style="158" customWidth="1"/>
    <col min="15633" max="15872" width="11.44140625" style="158" hidden="1"/>
    <col min="15873" max="15878" width="5.33203125" style="158" bestFit="1" customWidth="1"/>
    <col min="15879" max="15879" width="21.44140625" style="158" bestFit="1" customWidth="1"/>
    <col min="15880" max="15880" width="16.33203125" style="158" bestFit="1" customWidth="1"/>
    <col min="15881" max="15887" width="12.88671875" style="158" customWidth="1"/>
    <col min="15888" max="15888" width="11.44140625" style="158" customWidth="1"/>
    <col min="15889" max="16128" width="11.44140625" style="158" hidden="1"/>
    <col min="16129" max="16134" width="5.33203125" style="158" bestFit="1" customWidth="1"/>
    <col min="16135" max="16135" width="21.44140625" style="158" bestFit="1" customWidth="1"/>
    <col min="16136" max="16136" width="16.33203125" style="158" bestFit="1" customWidth="1"/>
    <col min="16137" max="16143" width="12.88671875" style="158" customWidth="1"/>
    <col min="16144" max="16144" width="11.44140625" style="158" customWidth="1"/>
    <col min="16145" max="16384" width="11.44140625" style="158" hidden="1"/>
  </cols>
  <sheetData>
    <row r="1" spans="1:15"/>
    <row r="2" spans="1:15" ht="18">
      <c r="A2" s="175" t="s">
        <v>593</v>
      </c>
      <c r="B2" s="175"/>
      <c r="C2" s="175"/>
      <c r="D2" s="175"/>
      <c r="E2" s="175"/>
      <c r="F2" s="175"/>
      <c r="G2" s="175"/>
      <c r="H2" s="175"/>
      <c r="I2" s="175"/>
      <c r="J2" s="175"/>
      <c r="K2" s="175"/>
      <c r="L2" s="175"/>
      <c r="M2" s="175"/>
      <c r="N2" s="175"/>
      <c r="O2" s="175"/>
    </row>
    <row r="3" spans="1:15"/>
    <row r="4" spans="1:15">
      <c r="A4" s="176" t="s">
        <v>123</v>
      </c>
      <c r="B4" s="176"/>
      <c r="C4" s="176"/>
      <c r="D4" s="176"/>
      <c r="E4" s="176"/>
      <c r="F4" s="176"/>
      <c r="G4" s="176"/>
      <c r="H4" s="176"/>
      <c r="I4" s="176"/>
      <c r="J4" s="176"/>
      <c r="K4" s="176"/>
      <c r="L4" s="176"/>
      <c r="M4" s="176"/>
      <c r="N4" s="176"/>
      <c r="O4" s="176"/>
    </row>
    <row r="5" spans="1:15">
      <c r="A5" s="19"/>
      <c r="B5" s="176" t="s">
        <v>122</v>
      </c>
      <c r="C5" s="176"/>
      <c r="D5" s="176"/>
      <c r="E5" s="176"/>
      <c r="F5" s="176"/>
      <c r="G5" s="176"/>
      <c r="H5" s="176"/>
      <c r="I5" s="176"/>
      <c r="J5" s="176"/>
      <c r="K5" s="176"/>
      <c r="L5" s="176"/>
      <c r="M5" s="176"/>
      <c r="N5" s="176"/>
      <c r="O5" s="176"/>
    </row>
    <row r="6" spans="1:15">
      <c r="A6" s="19"/>
      <c r="B6" s="163"/>
      <c r="C6" s="177" t="s">
        <v>594</v>
      </c>
      <c r="D6" s="177"/>
      <c r="E6" s="177"/>
      <c r="F6" s="177"/>
      <c r="G6" s="177"/>
      <c r="H6" s="177"/>
      <c r="I6" s="177"/>
      <c r="J6" s="177"/>
      <c r="K6" s="177"/>
      <c r="L6" s="177"/>
      <c r="M6" s="177"/>
      <c r="N6" s="164" t="s">
        <v>121</v>
      </c>
      <c r="O6" s="72">
        <v>309130.57</v>
      </c>
    </row>
    <row r="7" spans="1:15">
      <c r="A7" s="19"/>
      <c r="B7" s="163"/>
      <c r="C7" s="177" t="s">
        <v>595</v>
      </c>
      <c r="D7" s="177"/>
      <c r="E7" s="177"/>
      <c r="F7" s="177"/>
      <c r="G7" s="177"/>
      <c r="H7" s="177"/>
      <c r="I7" s="177"/>
      <c r="J7" s="177"/>
      <c r="K7" s="177"/>
      <c r="L7" s="177"/>
      <c r="M7" s="177"/>
      <c r="N7" s="164" t="s">
        <v>118</v>
      </c>
      <c r="O7" s="72">
        <v>77290.87</v>
      </c>
    </row>
    <row r="8" spans="1:15">
      <c r="A8" s="19"/>
      <c r="B8" s="163"/>
      <c r="C8" s="177" t="s">
        <v>596</v>
      </c>
      <c r="D8" s="177"/>
      <c r="E8" s="177"/>
      <c r="F8" s="177"/>
      <c r="G8" s="177"/>
      <c r="H8" s="177"/>
      <c r="I8" s="177"/>
      <c r="J8" s="177"/>
      <c r="K8" s="177"/>
      <c r="L8" s="177"/>
      <c r="M8" s="177"/>
      <c r="N8" s="164" t="s">
        <v>115</v>
      </c>
      <c r="O8" s="72">
        <v>273196.57</v>
      </c>
    </row>
    <row r="9" spans="1:15">
      <c r="A9" s="19"/>
      <c r="B9" s="163"/>
      <c r="C9" s="177" t="s">
        <v>597</v>
      </c>
      <c r="D9" s="177"/>
      <c r="E9" s="177"/>
      <c r="F9" s="177"/>
      <c r="G9" s="177"/>
      <c r="H9" s="177"/>
      <c r="I9" s="177"/>
      <c r="J9" s="177"/>
      <c r="K9" s="177"/>
      <c r="L9" s="177"/>
      <c r="M9" s="177"/>
      <c r="N9" s="164" t="s">
        <v>112</v>
      </c>
      <c r="O9" s="72">
        <v>71316.039999999994</v>
      </c>
    </row>
    <row r="10" spans="1:15">
      <c r="A10" s="19"/>
      <c r="B10" s="163"/>
      <c r="C10" s="177" t="s">
        <v>598</v>
      </c>
      <c r="D10" s="177"/>
      <c r="E10" s="177"/>
      <c r="F10" s="177"/>
      <c r="G10" s="177"/>
      <c r="H10" s="177"/>
      <c r="I10" s="177"/>
      <c r="J10" s="177"/>
      <c r="K10" s="177"/>
      <c r="L10" s="177"/>
      <c r="M10" s="177"/>
      <c r="N10" s="164" t="s">
        <v>109</v>
      </c>
      <c r="O10" s="72"/>
    </row>
    <row r="11" spans="1:15">
      <c r="A11" s="19"/>
      <c r="B11" s="176" t="s">
        <v>599</v>
      </c>
      <c r="C11" s="176"/>
      <c r="D11" s="176"/>
      <c r="E11" s="176"/>
      <c r="F11" s="176"/>
      <c r="G11" s="176"/>
      <c r="H11" s="176"/>
      <c r="I11" s="176"/>
      <c r="J11" s="176"/>
      <c r="K11" s="176"/>
      <c r="L11" s="176"/>
      <c r="M11" s="176"/>
      <c r="N11" s="176"/>
      <c r="O11" s="176"/>
    </row>
    <row r="12" spans="1:15">
      <c r="A12" s="19"/>
      <c r="B12" s="163"/>
      <c r="C12" s="177" t="s">
        <v>594</v>
      </c>
      <c r="D12" s="177"/>
      <c r="E12" s="177"/>
      <c r="F12" s="177"/>
      <c r="G12" s="177"/>
      <c r="H12" s="177"/>
      <c r="I12" s="177"/>
      <c r="J12" s="177"/>
      <c r="K12" s="177"/>
      <c r="L12" s="177"/>
      <c r="M12" s="177"/>
      <c r="N12" s="164" t="s">
        <v>120</v>
      </c>
      <c r="O12" s="72"/>
    </row>
    <row r="13" spans="1:15">
      <c r="A13" s="19"/>
      <c r="B13" s="163"/>
      <c r="C13" s="177" t="s">
        <v>595</v>
      </c>
      <c r="D13" s="177"/>
      <c r="E13" s="177"/>
      <c r="F13" s="177"/>
      <c r="G13" s="177"/>
      <c r="H13" s="177"/>
      <c r="I13" s="177"/>
      <c r="J13" s="177"/>
      <c r="K13" s="177"/>
      <c r="L13" s="177"/>
      <c r="M13" s="177"/>
      <c r="N13" s="164" t="s">
        <v>117</v>
      </c>
      <c r="O13" s="72"/>
    </row>
    <row r="14" spans="1:15">
      <c r="A14" s="19"/>
      <c r="B14" s="163"/>
      <c r="C14" s="177" t="s">
        <v>596</v>
      </c>
      <c r="D14" s="177"/>
      <c r="E14" s="177"/>
      <c r="F14" s="177"/>
      <c r="G14" s="177"/>
      <c r="H14" s="177"/>
      <c r="I14" s="177"/>
      <c r="J14" s="177"/>
      <c r="K14" s="177"/>
      <c r="L14" s="177"/>
      <c r="M14" s="177"/>
      <c r="N14" s="164" t="s">
        <v>114</v>
      </c>
      <c r="O14" s="72"/>
    </row>
    <row r="15" spans="1:15">
      <c r="A15" s="19"/>
      <c r="B15" s="163"/>
      <c r="C15" s="177" t="s">
        <v>597</v>
      </c>
      <c r="D15" s="177"/>
      <c r="E15" s="177"/>
      <c r="F15" s="177"/>
      <c r="G15" s="177"/>
      <c r="H15" s="177"/>
      <c r="I15" s="177"/>
      <c r="J15" s="177"/>
      <c r="K15" s="177"/>
      <c r="L15" s="177"/>
      <c r="M15" s="177"/>
      <c r="N15" s="164" t="s">
        <v>111</v>
      </c>
      <c r="O15" s="72"/>
    </row>
    <row r="16" spans="1:15">
      <c r="A16" s="19"/>
      <c r="B16" s="163"/>
      <c r="C16" s="177" t="s">
        <v>598</v>
      </c>
      <c r="D16" s="177"/>
      <c r="E16" s="177"/>
      <c r="F16" s="177"/>
      <c r="G16" s="177"/>
      <c r="H16" s="177"/>
      <c r="I16" s="177"/>
      <c r="J16" s="177"/>
      <c r="K16" s="177"/>
      <c r="L16" s="177"/>
      <c r="M16" s="177"/>
      <c r="N16" s="164" t="s">
        <v>108</v>
      </c>
      <c r="O16" s="72"/>
    </row>
    <row r="17" spans="1:16">
      <c r="A17" s="19"/>
      <c r="B17" s="176" t="s">
        <v>600</v>
      </c>
      <c r="C17" s="176"/>
      <c r="D17" s="176"/>
      <c r="E17" s="176"/>
      <c r="F17" s="176"/>
      <c r="G17" s="176"/>
      <c r="H17" s="176"/>
      <c r="I17" s="176"/>
      <c r="J17" s="176"/>
      <c r="K17" s="176"/>
      <c r="L17" s="176"/>
      <c r="M17" s="176"/>
      <c r="N17" s="176"/>
      <c r="O17" s="176"/>
    </row>
    <row r="18" spans="1:16">
      <c r="A18" s="19"/>
      <c r="B18" s="163"/>
      <c r="C18" s="177" t="s">
        <v>594</v>
      </c>
      <c r="D18" s="177"/>
      <c r="E18" s="177"/>
      <c r="F18" s="177"/>
      <c r="G18" s="177"/>
      <c r="H18" s="177"/>
      <c r="I18" s="177"/>
      <c r="J18" s="177"/>
      <c r="K18" s="177"/>
      <c r="L18" s="177"/>
      <c r="M18" s="177"/>
      <c r="N18" s="164" t="s">
        <v>119</v>
      </c>
      <c r="O18" s="72"/>
    </row>
    <row r="19" spans="1:16">
      <c r="A19" s="19"/>
      <c r="B19" s="163"/>
      <c r="C19" s="177" t="s">
        <v>595</v>
      </c>
      <c r="D19" s="177"/>
      <c r="E19" s="177"/>
      <c r="F19" s="177"/>
      <c r="G19" s="177"/>
      <c r="H19" s="177"/>
      <c r="I19" s="177"/>
      <c r="J19" s="177"/>
      <c r="K19" s="177"/>
      <c r="L19" s="177"/>
      <c r="M19" s="177"/>
      <c r="N19" s="164" t="s">
        <v>116</v>
      </c>
      <c r="O19" s="72"/>
    </row>
    <row r="20" spans="1:16">
      <c r="A20" s="19"/>
      <c r="B20" s="163"/>
      <c r="C20" s="177" t="s">
        <v>596</v>
      </c>
      <c r="D20" s="177"/>
      <c r="E20" s="177"/>
      <c r="F20" s="177"/>
      <c r="G20" s="177"/>
      <c r="H20" s="177"/>
      <c r="I20" s="177"/>
      <c r="J20" s="177"/>
      <c r="K20" s="177"/>
      <c r="L20" s="177"/>
      <c r="M20" s="177"/>
      <c r="N20" s="164" t="s">
        <v>113</v>
      </c>
      <c r="O20" s="72"/>
    </row>
    <row r="21" spans="1:16">
      <c r="A21" s="19"/>
      <c r="B21" s="163"/>
      <c r="C21" s="177" t="s">
        <v>597</v>
      </c>
      <c r="D21" s="177"/>
      <c r="E21" s="177"/>
      <c r="F21" s="177"/>
      <c r="G21" s="177"/>
      <c r="H21" s="177"/>
      <c r="I21" s="177"/>
      <c r="J21" s="177"/>
      <c r="K21" s="177"/>
      <c r="L21" s="177"/>
      <c r="M21" s="177"/>
      <c r="N21" s="164" t="s">
        <v>110</v>
      </c>
      <c r="O21" s="72"/>
    </row>
    <row r="22" spans="1:16">
      <c r="A22" s="19"/>
      <c r="B22" s="163"/>
      <c r="C22" s="177" t="s">
        <v>598</v>
      </c>
      <c r="D22" s="177"/>
      <c r="E22" s="177"/>
      <c r="F22" s="177"/>
      <c r="G22" s="177"/>
      <c r="H22" s="177"/>
      <c r="I22" s="177"/>
      <c r="J22" s="177"/>
      <c r="K22" s="177"/>
      <c r="L22" s="177"/>
      <c r="M22" s="177"/>
      <c r="N22" s="164" t="s">
        <v>107</v>
      </c>
      <c r="O22" s="72"/>
    </row>
    <row r="23" spans="1:16">
      <c r="A23" s="19"/>
      <c r="B23" s="182" t="s">
        <v>106</v>
      </c>
      <c r="C23" s="182"/>
      <c r="D23" s="182"/>
      <c r="E23" s="182"/>
      <c r="F23" s="182"/>
      <c r="G23" s="182"/>
      <c r="H23" s="182"/>
      <c r="I23" s="182"/>
      <c r="J23" s="182"/>
      <c r="K23" s="182"/>
      <c r="L23" s="182"/>
      <c r="M23" s="182"/>
      <c r="N23" s="165" t="s">
        <v>105</v>
      </c>
      <c r="O23" s="73"/>
    </row>
    <row r="24" spans="1:16">
      <c r="A24" s="19"/>
      <c r="B24" s="177" t="s">
        <v>601</v>
      </c>
      <c r="C24" s="177"/>
      <c r="D24" s="177"/>
      <c r="E24" s="177"/>
      <c r="F24" s="177"/>
      <c r="G24" s="177"/>
      <c r="H24" s="177"/>
      <c r="I24" s="177"/>
      <c r="J24" s="177"/>
      <c r="K24" s="177"/>
      <c r="L24" s="177"/>
      <c r="M24" s="177"/>
      <c r="N24" s="164" t="s">
        <v>104</v>
      </c>
      <c r="O24" s="72" t="s">
        <v>9745</v>
      </c>
    </row>
    <row r="25" spans="1:16">
      <c r="A25" s="176" t="s">
        <v>103</v>
      </c>
      <c r="B25" s="176"/>
      <c r="C25" s="176"/>
      <c r="D25" s="176"/>
      <c r="E25" s="176"/>
      <c r="F25" s="176"/>
      <c r="G25" s="176"/>
      <c r="H25" s="176"/>
      <c r="I25" s="176"/>
      <c r="J25" s="176"/>
      <c r="K25" s="176"/>
      <c r="L25" s="176"/>
      <c r="M25" s="176"/>
      <c r="N25" s="176"/>
      <c r="O25" s="176"/>
    </row>
    <row r="26" spans="1:16">
      <c r="A26" s="19"/>
      <c r="B26" s="181" t="s">
        <v>101</v>
      </c>
      <c r="C26" s="181"/>
      <c r="D26" s="181"/>
      <c r="E26" s="181"/>
      <c r="F26" s="181"/>
      <c r="G26" s="181"/>
      <c r="H26" s="181"/>
      <c r="I26" s="181"/>
      <c r="J26" s="181"/>
      <c r="K26" s="181"/>
      <c r="L26" s="181"/>
      <c r="M26" s="181"/>
      <c r="N26" s="181"/>
      <c r="O26" s="181"/>
    </row>
    <row r="27" spans="1:16">
      <c r="A27" s="178"/>
      <c r="B27" s="178"/>
      <c r="C27" s="179" t="s">
        <v>99</v>
      </c>
      <c r="D27" s="179"/>
      <c r="E27" s="179"/>
      <c r="F27" s="179"/>
      <c r="G27" s="179"/>
      <c r="H27" s="179"/>
      <c r="I27" s="179"/>
      <c r="J27" s="179"/>
      <c r="K27" s="179"/>
      <c r="L27" s="179"/>
      <c r="M27" s="179"/>
      <c r="N27" s="179"/>
      <c r="O27" s="179"/>
    </row>
    <row r="28" spans="1:16">
      <c r="A28" s="19"/>
      <c r="B28" s="19"/>
      <c r="C28" s="19"/>
      <c r="D28" s="180" t="s">
        <v>602</v>
      </c>
      <c r="E28" s="180"/>
      <c r="F28" s="180"/>
      <c r="G28" s="180"/>
      <c r="H28" s="180"/>
      <c r="I28" s="180"/>
      <c r="J28" s="180"/>
      <c r="K28" s="180"/>
      <c r="L28" s="180"/>
      <c r="M28" s="180"/>
      <c r="N28" s="164" t="s">
        <v>603</v>
      </c>
      <c r="O28" s="72">
        <f>SUMIF([1]COD!A:A,N28,[1]COD!I:I)</f>
        <v>131514.23999999999</v>
      </c>
      <c r="P28" s="162"/>
    </row>
    <row r="29" spans="1:16">
      <c r="A29" s="19"/>
      <c r="B29" s="19"/>
      <c r="C29" s="19"/>
      <c r="D29" s="181" t="s">
        <v>96</v>
      </c>
      <c r="E29" s="181"/>
      <c r="F29" s="181"/>
      <c r="G29" s="181"/>
      <c r="H29" s="181"/>
      <c r="I29" s="181"/>
      <c r="J29" s="181"/>
      <c r="K29" s="181"/>
      <c r="L29" s="181"/>
      <c r="M29" s="181"/>
      <c r="N29" s="181"/>
      <c r="O29" s="181"/>
      <c r="P29" s="162"/>
    </row>
    <row r="30" spans="1:16">
      <c r="A30" s="19"/>
      <c r="B30" s="19"/>
      <c r="C30" s="19"/>
      <c r="D30" s="19"/>
      <c r="E30" s="176" t="s">
        <v>95</v>
      </c>
      <c r="F30" s="176"/>
      <c r="G30" s="176"/>
      <c r="H30" s="176"/>
      <c r="I30" s="176"/>
      <c r="J30" s="176"/>
      <c r="K30" s="176"/>
      <c r="L30" s="176"/>
      <c r="M30" s="176"/>
      <c r="N30" s="176"/>
      <c r="O30" s="176"/>
      <c r="P30" s="162"/>
    </row>
    <row r="31" spans="1:16">
      <c r="A31" s="19"/>
      <c r="B31" s="19"/>
      <c r="C31" s="19"/>
      <c r="D31" s="19"/>
      <c r="E31" s="19"/>
      <c r="F31" s="181" t="s">
        <v>24</v>
      </c>
      <c r="G31" s="181"/>
      <c r="H31" s="181"/>
      <c r="I31" s="181"/>
      <c r="J31" s="181"/>
      <c r="K31" s="181"/>
      <c r="L31" s="181"/>
      <c r="M31" s="181"/>
      <c r="N31" s="181"/>
      <c r="O31" s="181"/>
      <c r="P31" s="162"/>
    </row>
    <row r="32" spans="1:16">
      <c r="A32" s="166" t="s">
        <v>604</v>
      </c>
      <c r="B32" s="166" t="s">
        <v>604</v>
      </c>
      <c r="C32" s="166" t="s">
        <v>604</v>
      </c>
      <c r="D32" s="166" t="s">
        <v>604</v>
      </c>
      <c r="E32" s="166" t="s">
        <v>604</v>
      </c>
      <c r="F32" s="166" t="s">
        <v>604</v>
      </c>
      <c r="G32" s="183" t="s">
        <v>605</v>
      </c>
      <c r="H32" s="184"/>
      <c r="I32" s="184"/>
      <c r="J32" s="184"/>
      <c r="K32" s="184"/>
      <c r="L32" s="184"/>
      <c r="M32" s="185"/>
      <c r="N32" s="164" t="s">
        <v>606</v>
      </c>
      <c r="O32" s="72">
        <f>SUMIF([1]COD!A:A,N32,[1]COD!I:I)</f>
        <v>6685.5</v>
      </c>
      <c r="P32" s="162"/>
    </row>
    <row r="33" spans="1:16">
      <c r="A33" s="19"/>
      <c r="B33" s="19"/>
      <c r="C33" s="19"/>
      <c r="D33" s="19"/>
      <c r="E33" s="19"/>
      <c r="F33" s="19"/>
      <c r="G33" s="183" t="s">
        <v>607</v>
      </c>
      <c r="H33" s="184"/>
      <c r="I33" s="184"/>
      <c r="J33" s="184"/>
      <c r="K33" s="184"/>
      <c r="L33" s="184"/>
      <c r="M33" s="185"/>
      <c r="N33" s="164" t="s">
        <v>608</v>
      </c>
      <c r="O33" s="72">
        <f>SUMIF([1]COD!A:A,N33,[1]COD!I:I)</f>
        <v>0</v>
      </c>
    </row>
    <row r="34" spans="1:16">
      <c r="A34" s="19"/>
      <c r="B34" s="19"/>
      <c r="C34" s="19"/>
      <c r="D34" s="19"/>
      <c r="E34" s="19"/>
      <c r="F34" s="19"/>
      <c r="G34" s="183" t="s">
        <v>609</v>
      </c>
      <c r="H34" s="184"/>
      <c r="I34" s="184"/>
      <c r="J34" s="184"/>
      <c r="K34" s="184"/>
      <c r="L34" s="184"/>
      <c r="M34" s="185"/>
      <c r="N34" s="164" t="s">
        <v>610</v>
      </c>
      <c r="O34" s="72">
        <f>SUMIF([1]COD!A:A,N34,[1]COD!I:I)</f>
        <v>0</v>
      </c>
    </row>
    <row r="35" spans="1:16">
      <c r="A35" s="19"/>
      <c r="B35" s="19"/>
      <c r="C35" s="19"/>
      <c r="D35" s="19"/>
      <c r="E35" s="19"/>
      <c r="F35" s="181" t="s">
        <v>23</v>
      </c>
      <c r="G35" s="181"/>
      <c r="H35" s="181"/>
      <c r="I35" s="181"/>
      <c r="J35" s="181"/>
      <c r="K35" s="181"/>
      <c r="L35" s="181"/>
      <c r="M35" s="181"/>
      <c r="N35" s="181"/>
      <c r="O35" s="181"/>
    </row>
    <row r="36" spans="1:16">
      <c r="A36" s="19"/>
      <c r="B36" s="19"/>
      <c r="C36" s="19"/>
      <c r="D36" s="19"/>
      <c r="E36" s="19"/>
      <c r="F36" s="19"/>
      <c r="G36" s="183" t="s">
        <v>605</v>
      </c>
      <c r="H36" s="184"/>
      <c r="I36" s="184"/>
      <c r="J36" s="184"/>
      <c r="K36" s="184"/>
      <c r="L36" s="184"/>
      <c r="M36" s="185"/>
      <c r="N36" s="164" t="s">
        <v>611</v>
      </c>
      <c r="O36" s="72">
        <f>SUMIF([1]COD!A:A,N36,[1]COD!I:I)-827659.05-[1]COD!I4929</f>
        <v>153839.44999999995</v>
      </c>
      <c r="P36" s="162"/>
    </row>
    <row r="37" spans="1:16">
      <c r="A37" s="19"/>
      <c r="B37" s="19"/>
      <c r="C37" s="19"/>
      <c r="D37" s="19"/>
      <c r="E37" s="19"/>
      <c r="F37" s="19"/>
      <c r="G37" s="183" t="s">
        <v>607</v>
      </c>
      <c r="H37" s="184"/>
      <c r="I37" s="184"/>
      <c r="J37" s="184"/>
      <c r="K37" s="184"/>
      <c r="L37" s="184"/>
      <c r="M37" s="185"/>
      <c r="N37" s="164" t="s">
        <v>612</v>
      </c>
      <c r="O37" s="72">
        <f>SUMIF([1]COD!A:A,N37,[1]COD!I:I)</f>
        <v>0</v>
      </c>
    </row>
    <row r="38" spans="1:16">
      <c r="A38" s="19"/>
      <c r="B38" s="19"/>
      <c r="C38" s="19"/>
      <c r="D38" s="19"/>
      <c r="E38" s="19"/>
      <c r="F38" s="19"/>
      <c r="G38" s="183" t="s">
        <v>609</v>
      </c>
      <c r="H38" s="184"/>
      <c r="I38" s="184"/>
      <c r="J38" s="184"/>
      <c r="K38" s="184"/>
      <c r="L38" s="184"/>
      <c r="M38" s="185"/>
      <c r="N38" s="164" t="s">
        <v>613</v>
      </c>
      <c r="O38" s="72">
        <f>SUMIF([1]COD!A:A,N38,[1]COD!I:I)</f>
        <v>-99777.93</v>
      </c>
    </row>
    <row r="39" spans="1:16">
      <c r="A39" s="19"/>
      <c r="B39" s="19"/>
      <c r="C39" s="19"/>
      <c r="D39" s="19"/>
      <c r="E39" s="176" t="s">
        <v>93</v>
      </c>
      <c r="F39" s="176"/>
      <c r="G39" s="176"/>
      <c r="H39" s="176"/>
      <c r="I39" s="176"/>
      <c r="J39" s="176"/>
      <c r="K39" s="176"/>
      <c r="L39" s="176"/>
      <c r="M39" s="176"/>
      <c r="N39" s="176"/>
      <c r="O39" s="176"/>
    </row>
    <row r="40" spans="1:16">
      <c r="A40" s="19"/>
      <c r="B40" s="19"/>
      <c r="C40" s="19"/>
      <c r="D40" s="19"/>
      <c r="E40" s="19"/>
      <c r="F40" s="181" t="s">
        <v>614</v>
      </c>
      <c r="G40" s="181"/>
      <c r="H40" s="181"/>
      <c r="I40" s="181"/>
      <c r="J40" s="181"/>
      <c r="K40" s="181"/>
      <c r="L40" s="181"/>
      <c r="M40" s="181"/>
      <c r="N40" s="181"/>
      <c r="O40" s="181"/>
    </row>
    <row r="41" spans="1:16">
      <c r="A41" s="19"/>
      <c r="B41" s="19"/>
      <c r="C41" s="19"/>
      <c r="D41" s="19"/>
      <c r="E41" s="19"/>
      <c r="F41" s="19"/>
      <c r="G41" s="183" t="s">
        <v>605</v>
      </c>
      <c r="H41" s="184"/>
      <c r="I41" s="184"/>
      <c r="J41" s="184"/>
      <c r="K41" s="184"/>
      <c r="L41" s="184"/>
      <c r="M41" s="185"/>
      <c r="N41" s="164" t="s">
        <v>615</v>
      </c>
      <c r="O41" s="72">
        <f>SUMIF([1]COD!A:A,N41,[1]COD!I:I)</f>
        <v>0</v>
      </c>
    </row>
    <row r="42" spans="1:16">
      <c r="A42" s="19"/>
      <c r="B42" s="19"/>
      <c r="C42" s="19"/>
      <c r="D42" s="19"/>
      <c r="E42" s="19"/>
      <c r="F42" s="19"/>
      <c r="G42" s="183" t="s">
        <v>607</v>
      </c>
      <c r="H42" s="184"/>
      <c r="I42" s="184"/>
      <c r="J42" s="184"/>
      <c r="K42" s="184"/>
      <c r="L42" s="184"/>
      <c r="M42" s="185"/>
      <c r="N42" s="164" t="s">
        <v>616</v>
      </c>
      <c r="O42" s="72">
        <f>SUMIF([1]COD!A:A,N42,[1]COD!I:I)</f>
        <v>0</v>
      </c>
    </row>
    <row r="43" spans="1:16">
      <c r="A43" s="19"/>
      <c r="B43" s="19"/>
      <c r="C43" s="19"/>
      <c r="D43" s="19"/>
      <c r="E43" s="19"/>
      <c r="F43" s="181" t="s">
        <v>92</v>
      </c>
      <c r="G43" s="181"/>
      <c r="H43" s="181"/>
      <c r="I43" s="181"/>
      <c r="J43" s="181"/>
      <c r="K43" s="181"/>
      <c r="L43" s="181"/>
      <c r="M43" s="181"/>
      <c r="N43" s="181"/>
      <c r="O43" s="181"/>
    </row>
    <row r="44" spans="1:16">
      <c r="A44" s="19"/>
      <c r="B44" s="19"/>
      <c r="C44" s="19"/>
      <c r="D44" s="19"/>
      <c r="E44" s="19"/>
      <c r="F44" s="19"/>
      <c r="G44" s="183" t="s">
        <v>617</v>
      </c>
      <c r="H44" s="184"/>
      <c r="I44" s="184"/>
      <c r="J44" s="184"/>
      <c r="K44" s="184"/>
      <c r="L44" s="184"/>
      <c r="M44" s="185"/>
      <c r="N44" s="164" t="s">
        <v>618</v>
      </c>
      <c r="O44" s="72">
        <f>SUMIF([1]COD!A:A,N44,[1]COD!I:I)</f>
        <v>0</v>
      </c>
    </row>
    <row r="45" spans="1:16">
      <c r="A45" s="19"/>
      <c r="B45" s="19"/>
      <c r="C45" s="19"/>
      <c r="D45" s="19"/>
      <c r="E45" s="19"/>
      <c r="F45" s="19"/>
      <c r="G45" s="183" t="s">
        <v>619</v>
      </c>
      <c r="H45" s="184"/>
      <c r="I45" s="184"/>
      <c r="J45" s="184"/>
      <c r="K45" s="184"/>
      <c r="L45" s="184"/>
      <c r="M45" s="185"/>
      <c r="N45" s="164" t="s">
        <v>620</v>
      </c>
      <c r="O45" s="72">
        <f>SUMIF([1]COD!A:A,N45,[1]COD!I:I)</f>
        <v>0</v>
      </c>
    </row>
    <row r="46" spans="1:16">
      <c r="A46" s="19"/>
      <c r="B46" s="19"/>
      <c r="C46" s="19"/>
      <c r="D46" s="19"/>
      <c r="E46" s="19"/>
      <c r="F46" s="181" t="s">
        <v>26</v>
      </c>
      <c r="G46" s="181"/>
      <c r="H46" s="181"/>
      <c r="I46" s="181"/>
      <c r="J46" s="181"/>
      <c r="K46" s="181"/>
      <c r="L46" s="181"/>
      <c r="M46" s="181"/>
      <c r="N46" s="181"/>
      <c r="O46" s="181"/>
    </row>
    <row r="47" spans="1:16">
      <c r="A47" s="19"/>
      <c r="B47" s="19"/>
      <c r="C47" s="19"/>
      <c r="D47" s="19"/>
      <c r="E47" s="19"/>
      <c r="F47" s="19"/>
      <c r="G47" s="183" t="s">
        <v>605</v>
      </c>
      <c r="H47" s="184"/>
      <c r="I47" s="184"/>
      <c r="J47" s="184"/>
      <c r="K47" s="184"/>
      <c r="L47" s="184"/>
      <c r="M47" s="185"/>
      <c r="N47" s="164" t="s">
        <v>621</v>
      </c>
      <c r="O47" s="72">
        <f>SUMIF([1]COD!A:A,N47,[1]COD!I:I)</f>
        <v>0</v>
      </c>
    </row>
    <row r="48" spans="1:16">
      <c r="A48" s="19"/>
      <c r="B48" s="19"/>
      <c r="C48" s="19"/>
      <c r="D48" s="19"/>
      <c r="E48" s="19"/>
      <c r="F48" s="19"/>
      <c r="G48" s="183" t="s">
        <v>607</v>
      </c>
      <c r="H48" s="184"/>
      <c r="I48" s="184"/>
      <c r="J48" s="184"/>
      <c r="K48" s="184"/>
      <c r="L48" s="184"/>
      <c r="M48" s="185"/>
      <c r="N48" s="164" t="s">
        <v>622</v>
      </c>
      <c r="O48" s="72">
        <f>SUMIF([1]COD!A:A,N48,[1]COD!I:I)</f>
        <v>0</v>
      </c>
    </row>
    <row r="49" spans="1:15">
      <c r="A49" s="19"/>
      <c r="B49" s="19"/>
      <c r="C49" s="19"/>
      <c r="D49" s="19"/>
      <c r="E49" s="19"/>
      <c r="F49" s="19"/>
      <c r="G49" s="183" t="s">
        <v>623</v>
      </c>
      <c r="H49" s="184"/>
      <c r="I49" s="184"/>
      <c r="J49" s="184"/>
      <c r="K49" s="184"/>
      <c r="L49" s="184"/>
      <c r="M49" s="185"/>
      <c r="N49" s="164" t="s">
        <v>624</v>
      </c>
      <c r="O49" s="72">
        <f>SUMIF([1]COD!A:A,N49,[1]COD!I:I)</f>
        <v>0</v>
      </c>
    </row>
    <row r="50" spans="1:15">
      <c r="A50" s="19"/>
      <c r="B50" s="19"/>
      <c r="C50" s="19"/>
      <c r="D50" s="19"/>
      <c r="E50" s="19"/>
      <c r="F50" s="181" t="s">
        <v>625</v>
      </c>
      <c r="G50" s="181"/>
      <c r="H50" s="181"/>
      <c r="I50" s="181"/>
      <c r="J50" s="181"/>
      <c r="K50" s="181"/>
      <c r="L50" s="181"/>
      <c r="M50" s="181"/>
      <c r="N50" s="181"/>
      <c r="O50" s="181"/>
    </row>
    <row r="51" spans="1:15">
      <c r="A51" s="19"/>
      <c r="B51" s="19"/>
      <c r="C51" s="19"/>
      <c r="D51" s="19"/>
      <c r="E51" s="19"/>
      <c r="F51" s="19"/>
      <c r="G51" s="183" t="s">
        <v>605</v>
      </c>
      <c r="H51" s="184"/>
      <c r="I51" s="184"/>
      <c r="J51" s="184"/>
      <c r="K51" s="184"/>
      <c r="L51" s="184"/>
      <c r="M51" s="185"/>
      <c r="N51" s="164" t="s">
        <v>626</v>
      </c>
      <c r="O51" s="72">
        <f>SUMIF([1]COD!A:A,N51,[1]COD!I:I)</f>
        <v>1787.9899999999998</v>
      </c>
    </row>
    <row r="52" spans="1:15">
      <c r="A52" s="19"/>
      <c r="B52" s="19"/>
      <c r="C52" s="19"/>
      <c r="D52" s="19"/>
      <c r="E52" s="19"/>
      <c r="F52" s="19"/>
      <c r="G52" s="183" t="s">
        <v>607</v>
      </c>
      <c r="H52" s="184"/>
      <c r="I52" s="184"/>
      <c r="J52" s="184"/>
      <c r="K52" s="184"/>
      <c r="L52" s="184"/>
      <c r="M52" s="185"/>
      <c r="N52" s="164" t="s">
        <v>627</v>
      </c>
      <c r="O52" s="72">
        <f>SUMIF([1]COD!A:A,N52,[1]COD!I:I)</f>
        <v>0</v>
      </c>
    </row>
    <row r="53" spans="1:15">
      <c r="A53" s="19"/>
      <c r="B53" s="19"/>
      <c r="C53" s="19"/>
      <c r="D53" s="19"/>
      <c r="E53" s="19"/>
      <c r="F53" s="19"/>
      <c r="G53" s="183" t="s">
        <v>623</v>
      </c>
      <c r="H53" s="184"/>
      <c r="I53" s="184"/>
      <c r="J53" s="184"/>
      <c r="K53" s="184"/>
      <c r="L53" s="184"/>
      <c r="M53" s="185"/>
      <c r="N53" s="164" t="s">
        <v>628</v>
      </c>
      <c r="O53" s="72">
        <f>SUMIF([1]COD!A:A,N53,[1]COD!I:I)</f>
        <v>0</v>
      </c>
    </row>
    <row r="54" spans="1:15">
      <c r="A54" s="19"/>
      <c r="B54" s="19"/>
      <c r="C54" s="19"/>
      <c r="D54" s="181" t="s">
        <v>629</v>
      </c>
      <c r="E54" s="181"/>
      <c r="F54" s="181"/>
      <c r="G54" s="181"/>
      <c r="H54" s="181"/>
      <c r="I54" s="181"/>
      <c r="J54" s="181"/>
      <c r="K54" s="181"/>
      <c r="L54" s="181"/>
      <c r="M54" s="181"/>
      <c r="N54" s="181"/>
      <c r="O54" s="181"/>
    </row>
    <row r="55" spans="1:15">
      <c r="A55" s="19"/>
      <c r="B55" s="19"/>
      <c r="C55" s="19"/>
      <c r="D55" s="19"/>
      <c r="E55" s="180" t="s">
        <v>630</v>
      </c>
      <c r="F55" s="180"/>
      <c r="G55" s="180"/>
      <c r="H55" s="180"/>
      <c r="I55" s="180"/>
      <c r="J55" s="180"/>
      <c r="K55" s="180"/>
      <c r="L55" s="180"/>
      <c r="M55" s="180"/>
      <c r="N55" s="164" t="s">
        <v>631</v>
      </c>
      <c r="O55" s="72">
        <f>SUMIF([1]COD!A:A,N55,[1]COD!I:I)</f>
        <v>0</v>
      </c>
    </row>
    <row r="56" spans="1:15">
      <c r="A56" s="19"/>
      <c r="B56" s="19"/>
      <c r="C56" s="19"/>
      <c r="D56" s="19"/>
      <c r="E56" s="180" t="s">
        <v>632</v>
      </c>
      <c r="F56" s="180"/>
      <c r="G56" s="180"/>
      <c r="H56" s="180"/>
      <c r="I56" s="180"/>
      <c r="J56" s="180"/>
      <c r="K56" s="180"/>
      <c r="L56" s="180"/>
      <c r="M56" s="180"/>
      <c r="N56" s="164" t="s">
        <v>633</v>
      </c>
      <c r="O56" s="72">
        <f>SUMIF([1]COD!A:A,N56,[1]COD!I:I)</f>
        <v>0</v>
      </c>
    </row>
    <row r="57" spans="1:15">
      <c r="A57" s="19"/>
      <c r="B57" s="19"/>
      <c r="C57" s="19"/>
      <c r="D57" s="19"/>
      <c r="E57" s="180" t="s">
        <v>634</v>
      </c>
      <c r="F57" s="180"/>
      <c r="G57" s="180"/>
      <c r="H57" s="180"/>
      <c r="I57" s="180"/>
      <c r="J57" s="180"/>
      <c r="K57" s="180"/>
      <c r="L57" s="180"/>
      <c r="M57" s="180"/>
      <c r="N57" s="164" t="s">
        <v>635</v>
      </c>
      <c r="O57" s="72">
        <f>SUMIF([1]COD!A:A,N57,[1]COD!I:I)</f>
        <v>0</v>
      </c>
    </row>
    <row r="58" spans="1:15">
      <c r="A58" s="19"/>
      <c r="B58" s="19"/>
      <c r="C58" s="19"/>
      <c r="D58" s="181" t="s">
        <v>88</v>
      </c>
      <c r="E58" s="181"/>
      <c r="F58" s="181"/>
      <c r="G58" s="181"/>
      <c r="H58" s="181"/>
      <c r="I58" s="181"/>
      <c r="J58" s="181"/>
      <c r="K58" s="181"/>
      <c r="L58" s="181"/>
      <c r="M58" s="181"/>
      <c r="N58" s="181"/>
      <c r="O58" s="181"/>
    </row>
    <row r="59" spans="1:15">
      <c r="A59" s="19"/>
      <c r="B59" s="19"/>
      <c r="C59" s="19"/>
      <c r="D59" s="19"/>
      <c r="E59" s="180" t="s">
        <v>636</v>
      </c>
      <c r="F59" s="180"/>
      <c r="G59" s="180"/>
      <c r="H59" s="180"/>
      <c r="I59" s="180"/>
      <c r="J59" s="180"/>
      <c r="K59" s="180"/>
      <c r="L59" s="180"/>
      <c r="M59" s="180"/>
      <c r="N59" s="164" t="s">
        <v>637</v>
      </c>
      <c r="O59" s="72">
        <f>SUMIF([1]COD!A:A,N59,[1]COD!I:I)</f>
        <v>0</v>
      </c>
    </row>
    <row r="60" spans="1:15">
      <c r="A60" s="19"/>
      <c r="B60" s="19"/>
      <c r="C60" s="19"/>
      <c r="D60" s="19"/>
      <c r="E60" s="180" t="s">
        <v>638</v>
      </c>
      <c r="F60" s="180"/>
      <c r="G60" s="180"/>
      <c r="H60" s="180"/>
      <c r="I60" s="180"/>
      <c r="J60" s="180"/>
      <c r="K60" s="180"/>
      <c r="L60" s="180"/>
      <c r="M60" s="180"/>
      <c r="N60" s="164" t="s">
        <v>639</v>
      </c>
      <c r="O60" s="72">
        <f>SUMIF([1]COD!A:A,N60,[1]COD!I:I)</f>
        <v>0</v>
      </c>
    </row>
    <row r="61" spans="1:15">
      <c r="A61" s="19"/>
      <c r="B61" s="19"/>
      <c r="C61" s="19"/>
      <c r="D61" s="181" t="s">
        <v>640</v>
      </c>
      <c r="E61" s="181"/>
      <c r="F61" s="181"/>
      <c r="G61" s="181"/>
      <c r="H61" s="181"/>
      <c r="I61" s="181"/>
      <c r="J61" s="181"/>
      <c r="K61" s="181"/>
      <c r="L61" s="181"/>
      <c r="M61" s="181"/>
      <c r="N61" s="181"/>
      <c r="O61" s="181"/>
    </row>
    <row r="62" spans="1:15">
      <c r="A62" s="19"/>
      <c r="B62" s="19"/>
      <c r="C62" s="19"/>
      <c r="D62" s="19"/>
      <c r="E62" s="180" t="s">
        <v>636</v>
      </c>
      <c r="F62" s="180"/>
      <c r="G62" s="180"/>
      <c r="H62" s="180"/>
      <c r="I62" s="180"/>
      <c r="J62" s="180"/>
      <c r="K62" s="180"/>
      <c r="L62" s="180"/>
      <c r="M62" s="180"/>
      <c r="N62" s="164" t="s">
        <v>641</v>
      </c>
      <c r="O62" s="72">
        <f>SUMIF([1]COD!A:A,N62,[1]COD!I:I)</f>
        <v>0</v>
      </c>
    </row>
    <row r="63" spans="1:15">
      <c r="A63" s="19"/>
      <c r="B63" s="19"/>
      <c r="C63" s="19"/>
      <c r="D63" s="19"/>
      <c r="E63" s="180" t="s">
        <v>638</v>
      </c>
      <c r="F63" s="180"/>
      <c r="G63" s="180"/>
      <c r="H63" s="180"/>
      <c r="I63" s="180"/>
      <c r="J63" s="180"/>
      <c r="K63" s="180"/>
      <c r="L63" s="180"/>
      <c r="M63" s="180"/>
      <c r="N63" s="164" t="s">
        <v>642</v>
      </c>
      <c r="O63" s="72">
        <f>SUMIF([1]COD!A:A,N63,[1]COD!I:I)</f>
        <v>0</v>
      </c>
    </row>
    <row r="64" spans="1:15">
      <c r="A64" s="19"/>
      <c r="B64" s="19"/>
      <c r="C64" s="19"/>
      <c r="D64" s="181" t="s">
        <v>87</v>
      </c>
      <c r="E64" s="181"/>
      <c r="F64" s="181"/>
      <c r="G64" s="181"/>
      <c r="H64" s="181"/>
      <c r="I64" s="181"/>
      <c r="J64" s="181"/>
      <c r="K64" s="181"/>
      <c r="L64" s="181"/>
      <c r="M64" s="181"/>
      <c r="N64" s="181"/>
      <c r="O64" s="181"/>
    </row>
    <row r="65" spans="1:15">
      <c r="A65" s="19"/>
      <c r="B65" s="19"/>
      <c r="C65" s="19"/>
      <c r="D65" s="19"/>
      <c r="E65" s="180" t="s">
        <v>643</v>
      </c>
      <c r="F65" s="180"/>
      <c r="G65" s="180"/>
      <c r="H65" s="180"/>
      <c r="I65" s="180"/>
      <c r="J65" s="180"/>
      <c r="K65" s="180"/>
      <c r="L65" s="180"/>
      <c r="M65" s="180"/>
      <c r="N65" s="164" t="s">
        <v>644</v>
      </c>
      <c r="O65" s="72">
        <f>SUMIF([1]COD!A:A,N65,[1]COD!I:I)</f>
        <v>0</v>
      </c>
    </row>
    <row r="66" spans="1:15">
      <c r="A66" s="19"/>
      <c r="B66" s="19"/>
      <c r="C66" s="19"/>
      <c r="D66" s="19"/>
      <c r="E66" s="180" t="s">
        <v>645</v>
      </c>
      <c r="F66" s="180"/>
      <c r="G66" s="180"/>
      <c r="H66" s="180"/>
      <c r="I66" s="180"/>
      <c r="J66" s="180"/>
      <c r="K66" s="180"/>
      <c r="L66" s="180"/>
      <c r="M66" s="180"/>
      <c r="N66" s="164" t="s">
        <v>646</v>
      </c>
      <c r="O66" s="72">
        <f>SUMIF([1]COD!A:A,N66,[1]COD!I:I)</f>
        <v>8573.5999999999985</v>
      </c>
    </row>
    <row r="67" spans="1:15">
      <c r="A67" s="19"/>
      <c r="B67" s="19"/>
      <c r="C67" s="19"/>
      <c r="D67" s="19"/>
      <c r="E67" s="180" t="s">
        <v>647</v>
      </c>
      <c r="F67" s="180"/>
      <c r="G67" s="180"/>
      <c r="H67" s="180"/>
      <c r="I67" s="180"/>
      <c r="J67" s="180"/>
      <c r="K67" s="180"/>
      <c r="L67" s="180"/>
      <c r="M67" s="180"/>
      <c r="N67" s="164" t="s">
        <v>648</v>
      </c>
      <c r="O67" s="72">
        <f>SUMIF([1]COD!A:A,N67,[1]COD!I:I)</f>
        <v>58296.210000000006</v>
      </c>
    </row>
    <row r="68" spans="1:15">
      <c r="A68" s="19"/>
      <c r="B68" s="19"/>
      <c r="C68" s="19"/>
      <c r="D68" s="19"/>
      <c r="E68" s="180" t="s">
        <v>649</v>
      </c>
      <c r="F68" s="180"/>
      <c r="G68" s="180"/>
      <c r="H68" s="180"/>
      <c r="I68" s="180"/>
      <c r="J68" s="180"/>
      <c r="K68" s="180"/>
      <c r="L68" s="180"/>
      <c r="M68" s="180"/>
      <c r="N68" s="164" t="s">
        <v>650</v>
      </c>
      <c r="O68" s="72">
        <f>SUMIF([1]COD!A:A,N68,[1]COD!I:I)</f>
        <v>0</v>
      </c>
    </row>
    <row r="69" spans="1:15">
      <c r="A69" s="19"/>
      <c r="B69" s="19"/>
      <c r="C69" s="19"/>
      <c r="D69" s="181" t="s">
        <v>85</v>
      </c>
      <c r="E69" s="181"/>
      <c r="F69" s="181"/>
      <c r="G69" s="181"/>
      <c r="H69" s="181"/>
      <c r="I69" s="181"/>
      <c r="J69" s="181"/>
      <c r="K69" s="181"/>
      <c r="L69" s="181"/>
      <c r="M69" s="181"/>
      <c r="N69" s="181"/>
      <c r="O69" s="181"/>
    </row>
    <row r="70" spans="1:15">
      <c r="A70" s="19"/>
      <c r="B70" s="19"/>
      <c r="C70" s="19"/>
      <c r="D70" s="19"/>
      <c r="E70" s="177" t="s">
        <v>651</v>
      </c>
      <c r="F70" s="177"/>
      <c r="G70" s="177"/>
      <c r="H70" s="177"/>
      <c r="I70" s="177"/>
      <c r="J70" s="177"/>
      <c r="K70" s="177"/>
      <c r="L70" s="177"/>
      <c r="M70" s="177"/>
      <c r="N70" s="164" t="s">
        <v>652</v>
      </c>
      <c r="O70" s="72">
        <f>SUMIF([1]COD!A:A,N70,[1]COD!I:I)</f>
        <v>0</v>
      </c>
    </row>
    <row r="71" spans="1:15">
      <c r="A71" s="19"/>
      <c r="B71" s="19"/>
      <c r="C71" s="19"/>
      <c r="D71" s="19"/>
      <c r="E71" s="177" t="s">
        <v>653</v>
      </c>
      <c r="F71" s="177"/>
      <c r="G71" s="177"/>
      <c r="H71" s="177"/>
      <c r="I71" s="177"/>
      <c r="J71" s="177"/>
      <c r="K71" s="177"/>
      <c r="L71" s="177"/>
      <c r="M71" s="177"/>
      <c r="N71" s="164" t="s">
        <v>654</v>
      </c>
      <c r="O71" s="72">
        <f>SUMIF([1]COD!A:A,N71,[1]COD!I:I)</f>
        <v>0</v>
      </c>
    </row>
    <row r="72" spans="1:15">
      <c r="A72" s="19"/>
      <c r="B72" s="19"/>
      <c r="C72" s="19"/>
      <c r="D72" s="19"/>
      <c r="E72" s="177" t="s">
        <v>655</v>
      </c>
      <c r="F72" s="177"/>
      <c r="G72" s="177"/>
      <c r="H72" s="177"/>
      <c r="I72" s="177"/>
      <c r="J72" s="177"/>
      <c r="K72" s="177"/>
      <c r="L72" s="177"/>
      <c r="M72" s="177"/>
      <c r="N72" s="164" t="s">
        <v>656</v>
      </c>
      <c r="O72" s="72">
        <f>SUMIF([1]COD!A:A,N72,[1]COD!I:I)</f>
        <v>0</v>
      </c>
    </row>
    <row r="73" spans="1:15">
      <c r="A73" s="19"/>
      <c r="B73" s="19"/>
      <c r="C73" s="19"/>
      <c r="D73" s="19"/>
      <c r="E73" s="177" t="s">
        <v>657</v>
      </c>
      <c r="F73" s="177"/>
      <c r="G73" s="177"/>
      <c r="H73" s="177"/>
      <c r="I73" s="177"/>
      <c r="J73" s="177"/>
      <c r="K73" s="177"/>
      <c r="L73" s="177"/>
      <c r="M73" s="177"/>
      <c r="N73" s="164" t="s">
        <v>658</v>
      </c>
      <c r="O73" s="72">
        <f>SUMIF([1]COD!A:A,N73,[1]COD!I:I)</f>
        <v>0</v>
      </c>
    </row>
    <row r="74" spans="1:15">
      <c r="A74" s="19"/>
      <c r="B74" s="19"/>
      <c r="C74" s="19"/>
      <c r="D74" s="19"/>
      <c r="E74" s="177" t="s">
        <v>659</v>
      </c>
      <c r="F74" s="177"/>
      <c r="G74" s="177"/>
      <c r="H74" s="177"/>
      <c r="I74" s="177"/>
      <c r="J74" s="177"/>
      <c r="K74" s="177"/>
      <c r="L74" s="177"/>
      <c r="M74" s="177"/>
      <c r="N74" s="164" t="s">
        <v>660</v>
      </c>
      <c r="O74" s="72">
        <f>SUMIF([1]COD!A:A,N74,[1]COD!I:I)</f>
        <v>0</v>
      </c>
    </row>
    <row r="75" spans="1:15">
      <c r="A75" s="19"/>
      <c r="B75" s="19"/>
      <c r="C75" s="19"/>
      <c r="D75" s="19"/>
      <c r="E75" s="177" t="s">
        <v>661</v>
      </c>
      <c r="F75" s="177"/>
      <c r="G75" s="177"/>
      <c r="H75" s="177"/>
      <c r="I75" s="177"/>
      <c r="J75" s="177"/>
      <c r="K75" s="177"/>
      <c r="L75" s="177"/>
      <c r="M75" s="177"/>
      <c r="N75" s="164" t="s">
        <v>662</v>
      </c>
      <c r="O75" s="72">
        <f>SUMIF([1]COD!A:A,N75,[1]COD!I:I)</f>
        <v>0</v>
      </c>
    </row>
    <row r="76" spans="1:15">
      <c r="A76" s="19"/>
      <c r="B76" s="19"/>
      <c r="C76" s="19"/>
      <c r="D76" s="19"/>
      <c r="E76" s="177" t="s">
        <v>663</v>
      </c>
      <c r="F76" s="177"/>
      <c r="G76" s="177"/>
      <c r="H76" s="177"/>
      <c r="I76" s="177"/>
      <c r="J76" s="177"/>
      <c r="K76" s="177"/>
      <c r="L76" s="177"/>
      <c r="M76" s="177"/>
      <c r="N76" s="164" t="s">
        <v>664</v>
      </c>
      <c r="O76" s="72">
        <f>SUMIF([1]COD!A:A,N76,[1]COD!I:I)</f>
        <v>0</v>
      </c>
    </row>
    <row r="77" spans="1:15">
      <c r="A77" s="19"/>
      <c r="B77" s="19"/>
      <c r="C77" s="19"/>
      <c r="D77" s="19"/>
      <c r="E77" s="177" t="s">
        <v>665</v>
      </c>
      <c r="F77" s="177"/>
      <c r="G77" s="177"/>
      <c r="H77" s="177"/>
      <c r="I77" s="177"/>
      <c r="J77" s="177"/>
      <c r="K77" s="177"/>
      <c r="L77" s="177"/>
      <c r="M77" s="177"/>
      <c r="N77" s="164" t="s">
        <v>666</v>
      </c>
      <c r="O77" s="72">
        <f>SUMIF([1]COD!A:A,N77,[1]COD!I:I)</f>
        <v>0</v>
      </c>
    </row>
    <row r="78" spans="1:15">
      <c r="A78" s="19"/>
      <c r="B78" s="19"/>
      <c r="C78" s="19"/>
      <c r="D78" s="19"/>
      <c r="E78" s="177" t="s">
        <v>667</v>
      </c>
      <c r="F78" s="177"/>
      <c r="G78" s="177"/>
      <c r="H78" s="177"/>
      <c r="I78" s="177"/>
      <c r="J78" s="177"/>
      <c r="K78" s="177"/>
      <c r="L78" s="177"/>
      <c r="M78" s="177"/>
      <c r="N78" s="164" t="s">
        <v>668</v>
      </c>
      <c r="O78" s="72">
        <f>SUMIF([1]COD!A:A,N78,[1]COD!I:I)</f>
        <v>0</v>
      </c>
    </row>
    <row r="79" spans="1:15">
      <c r="A79" s="19"/>
      <c r="B79" s="19"/>
      <c r="C79" s="19"/>
      <c r="D79" s="181" t="s">
        <v>83</v>
      </c>
      <c r="E79" s="181"/>
      <c r="F79" s="181"/>
      <c r="G79" s="181"/>
      <c r="H79" s="181"/>
      <c r="I79" s="181"/>
      <c r="J79" s="181"/>
      <c r="K79" s="181"/>
      <c r="L79" s="181"/>
      <c r="M79" s="181"/>
      <c r="N79" s="181"/>
      <c r="O79" s="181"/>
    </row>
    <row r="80" spans="1:15">
      <c r="A80" s="19"/>
      <c r="B80" s="19"/>
      <c r="C80" s="19"/>
      <c r="D80" s="19"/>
      <c r="E80" s="180" t="s">
        <v>669</v>
      </c>
      <c r="F80" s="180"/>
      <c r="G80" s="180"/>
      <c r="H80" s="180"/>
      <c r="I80" s="180"/>
      <c r="J80" s="180"/>
      <c r="K80" s="180"/>
      <c r="L80" s="180"/>
      <c r="M80" s="180"/>
      <c r="N80" s="164" t="s">
        <v>670</v>
      </c>
      <c r="O80" s="72">
        <f>SUMIF([1]COD!A:A,N80,[1]COD!I:I)</f>
        <v>0</v>
      </c>
    </row>
    <row r="81" spans="1:256">
      <c r="A81" s="19"/>
      <c r="B81" s="19"/>
      <c r="C81" s="19"/>
      <c r="D81" s="19"/>
      <c r="E81" s="180" t="s">
        <v>671</v>
      </c>
      <c r="F81" s="180"/>
      <c r="G81" s="180"/>
      <c r="H81" s="180"/>
      <c r="I81" s="180"/>
      <c r="J81" s="180"/>
      <c r="K81" s="180"/>
      <c r="L81" s="180"/>
      <c r="M81" s="180"/>
      <c r="N81" s="164" t="s">
        <v>672</v>
      </c>
      <c r="O81" s="72">
        <f>SUMIF([1]COD!A:A,N81,[1]COD!I:I)</f>
        <v>0</v>
      </c>
    </row>
    <row r="82" spans="1:256">
      <c r="A82" s="19"/>
      <c r="B82" s="19"/>
      <c r="C82" s="19"/>
      <c r="D82" s="181" t="s">
        <v>68</v>
      </c>
      <c r="E82" s="181"/>
      <c r="F82" s="181"/>
      <c r="G82" s="181"/>
      <c r="H82" s="181"/>
      <c r="I82" s="181"/>
      <c r="J82" s="181"/>
      <c r="K82" s="181"/>
      <c r="L82" s="181"/>
      <c r="M82" s="181"/>
      <c r="N82" s="181"/>
      <c r="O82" s="181"/>
    </row>
    <row r="83" spans="1:256">
      <c r="A83" s="19"/>
      <c r="B83" s="19"/>
      <c r="C83" s="19"/>
      <c r="D83" s="19"/>
      <c r="E83" s="176" t="s">
        <v>67</v>
      </c>
      <c r="F83" s="176"/>
      <c r="G83" s="176"/>
      <c r="H83" s="176"/>
      <c r="I83" s="176"/>
      <c r="J83" s="176"/>
      <c r="K83" s="176"/>
      <c r="L83" s="176"/>
      <c r="M83" s="176"/>
      <c r="N83" s="176"/>
      <c r="O83" s="176"/>
    </row>
    <row r="84" spans="1:256">
      <c r="A84" s="19"/>
      <c r="B84" s="19"/>
      <c r="C84" s="19"/>
      <c r="D84" s="19"/>
      <c r="E84" s="19"/>
      <c r="F84" s="177" t="s">
        <v>673</v>
      </c>
      <c r="G84" s="177"/>
      <c r="H84" s="177"/>
      <c r="I84" s="177"/>
      <c r="J84" s="177"/>
      <c r="K84" s="177"/>
      <c r="L84" s="177"/>
      <c r="M84" s="177"/>
      <c r="N84" s="164" t="s">
        <v>674</v>
      </c>
      <c r="O84" s="72">
        <f>SUMIF([1]COD!A:A,N84,[1]COD!I:I)</f>
        <v>0</v>
      </c>
    </row>
    <row r="85" spans="1:256">
      <c r="A85" s="19"/>
      <c r="B85" s="19"/>
      <c r="C85" s="19"/>
      <c r="D85" s="19"/>
      <c r="E85" s="19"/>
      <c r="F85" s="177" t="s">
        <v>675</v>
      </c>
      <c r="G85" s="177"/>
      <c r="H85" s="177"/>
      <c r="I85" s="177"/>
      <c r="J85" s="177"/>
      <c r="K85" s="177"/>
      <c r="L85" s="177"/>
      <c r="M85" s="177"/>
      <c r="N85" s="164" t="s">
        <v>676</v>
      </c>
      <c r="O85" s="72">
        <f>SUMIF([1]COD!A:A,N85,[1]COD!I:I)</f>
        <v>0</v>
      </c>
    </row>
    <row r="86" spans="1:256">
      <c r="A86" s="19"/>
      <c r="B86" s="19"/>
      <c r="C86" s="19"/>
      <c r="D86" s="19"/>
      <c r="E86" s="19"/>
      <c r="F86" s="177" t="s">
        <v>677</v>
      </c>
      <c r="G86" s="177"/>
      <c r="H86" s="177"/>
      <c r="I86" s="177"/>
      <c r="J86" s="177"/>
      <c r="K86" s="177"/>
      <c r="L86" s="177"/>
      <c r="M86" s="177"/>
      <c r="N86" s="164" t="s">
        <v>678</v>
      </c>
      <c r="O86" s="72">
        <f>SUMIF([1]COD!A:A,N86,[1]COD!I:I)</f>
        <v>0</v>
      </c>
    </row>
    <row r="87" spans="1:256">
      <c r="A87" s="19"/>
      <c r="B87" s="19"/>
      <c r="C87" s="19"/>
      <c r="D87" s="19"/>
      <c r="E87" s="176" t="s">
        <v>66</v>
      </c>
      <c r="F87" s="176"/>
      <c r="G87" s="176"/>
      <c r="H87" s="176"/>
      <c r="I87" s="176"/>
      <c r="J87" s="176"/>
      <c r="K87" s="176"/>
      <c r="L87" s="176"/>
      <c r="M87" s="176"/>
      <c r="N87" s="176"/>
      <c r="O87" s="176"/>
    </row>
    <row r="88" spans="1:256">
      <c r="A88" s="19"/>
      <c r="B88" s="19"/>
      <c r="C88" s="19"/>
      <c r="D88" s="19"/>
      <c r="E88" s="19"/>
      <c r="F88" s="177" t="s">
        <v>673</v>
      </c>
      <c r="G88" s="177"/>
      <c r="H88" s="177"/>
      <c r="I88" s="177"/>
      <c r="J88" s="177"/>
      <c r="K88" s="177"/>
      <c r="L88" s="177"/>
      <c r="M88" s="177"/>
      <c r="N88" s="164" t="s">
        <v>679</v>
      </c>
      <c r="O88" s="72">
        <f>SUMIF([1]COD!A:A,N88,[1]COD!I:I)</f>
        <v>0</v>
      </c>
    </row>
    <row r="89" spans="1:256">
      <c r="A89" s="19"/>
      <c r="B89" s="19"/>
      <c r="C89" s="19"/>
      <c r="D89" s="19"/>
      <c r="E89" s="19"/>
      <c r="F89" s="177" t="s">
        <v>675</v>
      </c>
      <c r="G89" s="177"/>
      <c r="H89" s="177"/>
      <c r="I89" s="177"/>
      <c r="J89" s="177"/>
      <c r="K89" s="177"/>
      <c r="L89" s="177"/>
      <c r="M89" s="177"/>
      <c r="N89" s="164" t="s">
        <v>680</v>
      </c>
      <c r="O89" s="72">
        <f>SUMIF([1]COD!A:A,N89,[1]COD!I:I)</f>
        <v>0</v>
      </c>
    </row>
    <row r="90" spans="1:256">
      <c r="A90" s="19"/>
      <c r="B90" s="19"/>
      <c r="C90" s="19"/>
      <c r="D90" s="19"/>
      <c r="E90" s="19"/>
      <c r="F90" s="177" t="s">
        <v>677</v>
      </c>
      <c r="G90" s="177"/>
      <c r="H90" s="177"/>
      <c r="I90" s="177"/>
      <c r="J90" s="177"/>
      <c r="K90" s="177"/>
      <c r="L90" s="177"/>
      <c r="M90" s="177"/>
      <c r="N90" s="164" t="s">
        <v>681</v>
      </c>
      <c r="O90" s="72">
        <f>SUMIF([1]COD!A:A,N90,[1]COD!I:I)</f>
        <v>0</v>
      </c>
    </row>
    <row r="91" spans="1:256">
      <c r="A91" s="19"/>
      <c r="B91" s="19"/>
      <c r="C91" s="19"/>
      <c r="D91" s="181" t="s">
        <v>81</v>
      </c>
      <c r="E91" s="181"/>
      <c r="F91" s="181"/>
      <c r="G91" s="181"/>
      <c r="H91" s="181"/>
      <c r="I91" s="181"/>
      <c r="J91" s="181"/>
      <c r="K91" s="181"/>
      <c r="L91" s="181"/>
      <c r="M91" s="181"/>
      <c r="N91" s="181"/>
      <c r="O91" s="181"/>
    </row>
    <row r="92" spans="1:256">
      <c r="A92" s="19"/>
      <c r="B92" s="19"/>
      <c r="C92" s="19"/>
      <c r="D92" s="19"/>
      <c r="E92" s="180" t="s">
        <v>682</v>
      </c>
      <c r="F92" s="180"/>
      <c r="G92" s="180"/>
      <c r="H92" s="180"/>
      <c r="I92" s="180"/>
      <c r="J92" s="180"/>
      <c r="K92" s="180"/>
      <c r="L92" s="180"/>
      <c r="M92" s="180"/>
      <c r="N92" s="164" t="s">
        <v>683</v>
      </c>
      <c r="O92" s="72">
        <f>SUMIF([1]COD!A:A,N92,[1]COD!I:I)</f>
        <v>0</v>
      </c>
    </row>
    <row r="93" spans="1:256">
      <c r="A93" s="19"/>
      <c r="B93" s="19"/>
      <c r="C93" s="19"/>
      <c r="D93" s="19"/>
      <c r="E93" s="180" t="s">
        <v>684</v>
      </c>
      <c r="F93" s="180"/>
      <c r="G93" s="180"/>
      <c r="H93" s="180"/>
      <c r="I93" s="180"/>
      <c r="J93" s="180"/>
      <c r="K93" s="180"/>
      <c r="L93" s="180"/>
      <c r="M93" s="180"/>
      <c r="N93" s="164" t="s">
        <v>685</v>
      </c>
      <c r="O93" s="72">
        <f>SUMIF([1]COD!A:A,N93,[1]COD!I:I)</f>
        <v>0</v>
      </c>
    </row>
    <row r="94" spans="1:256">
      <c r="A94" s="19"/>
      <c r="B94" s="19"/>
      <c r="C94" s="19"/>
      <c r="D94" s="19"/>
      <c r="E94" s="180" t="s">
        <v>686</v>
      </c>
      <c r="F94" s="180"/>
      <c r="G94" s="180"/>
      <c r="H94" s="180"/>
      <c r="I94" s="180"/>
      <c r="J94" s="180"/>
      <c r="K94" s="180"/>
      <c r="L94" s="180"/>
      <c r="M94" s="180"/>
      <c r="N94" s="164" t="s">
        <v>687</v>
      </c>
      <c r="O94" s="72">
        <f>SUMIF([1]COD!A:A,N94,[1]COD!I:I)</f>
        <v>0</v>
      </c>
    </row>
    <row r="95" spans="1:256">
      <c r="A95" s="19"/>
      <c r="B95" s="19"/>
      <c r="C95" s="19"/>
      <c r="D95" s="19"/>
      <c r="E95" s="180" t="s">
        <v>649</v>
      </c>
      <c r="F95" s="180"/>
      <c r="G95" s="180"/>
      <c r="H95" s="180"/>
      <c r="I95" s="180"/>
      <c r="J95" s="180"/>
      <c r="K95" s="180"/>
      <c r="L95" s="180"/>
      <c r="M95" s="180"/>
      <c r="N95" s="164" t="s">
        <v>688</v>
      </c>
      <c r="O95" s="72">
        <f>SUMIF([1]COD!A:A,N95,[1]COD!I:I)</f>
        <v>0</v>
      </c>
      <c r="Q95" s="162"/>
      <c r="R95" s="162"/>
      <c r="S95" s="162"/>
      <c r="T95" s="162"/>
      <c r="U95" s="162"/>
      <c r="V95" s="162"/>
      <c r="W95" s="162"/>
      <c r="X95" s="162"/>
      <c r="Y95" s="162"/>
      <c r="Z95" s="162"/>
      <c r="AA95" s="162"/>
      <c r="AB95" s="162"/>
      <c r="AC95" s="162"/>
      <c r="AD95" s="162"/>
      <c r="AE95" s="162"/>
      <c r="AF95" s="162"/>
      <c r="AG95" s="162"/>
      <c r="AH95" s="162"/>
      <c r="AI95" s="162"/>
      <c r="AJ95" s="162"/>
      <c r="AK95" s="162"/>
      <c r="AL95" s="162"/>
      <c r="AM95" s="162"/>
      <c r="AN95" s="162"/>
      <c r="AO95" s="162"/>
      <c r="AP95" s="162"/>
      <c r="AQ95" s="162"/>
      <c r="AR95" s="162"/>
      <c r="AS95" s="162"/>
      <c r="AT95" s="162"/>
      <c r="AU95" s="162"/>
      <c r="AV95" s="162"/>
      <c r="AW95" s="162"/>
      <c r="AX95" s="162"/>
      <c r="AY95" s="162"/>
      <c r="AZ95" s="162"/>
      <c r="BA95" s="162"/>
      <c r="BB95" s="162"/>
      <c r="BC95" s="162"/>
      <c r="BD95" s="162"/>
      <c r="BE95" s="162"/>
      <c r="BF95" s="162"/>
      <c r="BG95" s="162"/>
      <c r="BH95" s="162"/>
      <c r="BI95" s="162"/>
      <c r="BJ95" s="162"/>
      <c r="BK95" s="162"/>
      <c r="BL95" s="162"/>
      <c r="BM95" s="162"/>
      <c r="BN95" s="162"/>
      <c r="BO95" s="162"/>
      <c r="BP95" s="162"/>
      <c r="BQ95" s="162"/>
      <c r="BR95" s="162"/>
      <c r="BS95" s="162"/>
      <c r="BT95" s="162"/>
      <c r="BU95" s="162"/>
      <c r="BV95" s="162"/>
      <c r="BW95" s="162"/>
      <c r="BX95" s="162"/>
      <c r="BY95" s="162"/>
      <c r="BZ95" s="162"/>
      <c r="CA95" s="162"/>
      <c r="CB95" s="162"/>
      <c r="CC95" s="162"/>
      <c r="CD95" s="162"/>
      <c r="CE95" s="162"/>
      <c r="CF95" s="162"/>
      <c r="CG95" s="162"/>
      <c r="CH95" s="162"/>
      <c r="CI95" s="162"/>
      <c r="CJ95" s="162"/>
      <c r="CK95" s="162"/>
      <c r="CL95" s="162"/>
      <c r="CM95" s="162"/>
      <c r="CN95" s="162"/>
      <c r="CO95" s="162"/>
      <c r="CP95" s="162"/>
      <c r="CQ95" s="162"/>
      <c r="CR95" s="162"/>
      <c r="CS95" s="162"/>
      <c r="CT95" s="162"/>
      <c r="CU95" s="162"/>
      <c r="CV95" s="162"/>
      <c r="CW95" s="162"/>
      <c r="CX95" s="162"/>
      <c r="CY95" s="162"/>
      <c r="CZ95" s="162"/>
      <c r="DA95" s="162"/>
      <c r="DB95" s="162"/>
      <c r="DC95" s="162"/>
      <c r="DD95" s="162"/>
      <c r="DE95" s="162"/>
      <c r="DF95" s="162"/>
      <c r="DG95" s="162"/>
      <c r="DH95" s="162"/>
      <c r="DI95" s="162"/>
      <c r="DJ95" s="162"/>
      <c r="DK95" s="162"/>
      <c r="DL95" s="162"/>
      <c r="DM95" s="162"/>
      <c r="DN95" s="162"/>
      <c r="DO95" s="162"/>
      <c r="DP95" s="162"/>
      <c r="DQ95" s="162"/>
      <c r="DR95" s="162"/>
      <c r="DS95" s="162"/>
      <c r="DT95" s="162"/>
      <c r="DU95" s="162"/>
      <c r="DV95" s="162"/>
      <c r="DW95" s="162"/>
      <c r="DX95" s="162"/>
      <c r="DY95" s="162"/>
      <c r="DZ95" s="162"/>
      <c r="EA95" s="162"/>
      <c r="EB95" s="162"/>
      <c r="EC95" s="162"/>
      <c r="ED95" s="162"/>
      <c r="EE95" s="162"/>
      <c r="EF95" s="162"/>
      <c r="EG95" s="162"/>
      <c r="EH95" s="162"/>
      <c r="EI95" s="162"/>
      <c r="EJ95" s="162"/>
      <c r="EK95" s="162"/>
      <c r="EL95" s="162"/>
      <c r="EM95" s="162"/>
      <c r="EN95" s="162"/>
      <c r="EO95" s="162"/>
      <c r="EP95" s="162"/>
      <c r="EQ95" s="162"/>
      <c r="ER95" s="162"/>
      <c r="ES95" s="162"/>
      <c r="ET95" s="162"/>
      <c r="EU95" s="162"/>
      <c r="EV95" s="162"/>
      <c r="EW95" s="162"/>
      <c r="EX95" s="162"/>
      <c r="EY95" s="162"/>
      <c r="EZ95" s="162"/>
      <c r="FA95" s="162"/>
      <c r="FB95" s="162"/>
      <c r="FC95" s="162"/>
      <c r="FD95" s="162"/>
      <c r="FE95" s="162"/>
      <c r="FF95" s="162"/>
      <c r="FG95" s="162"/>
      <c r="FH95" s="162"/>
      <c r="FI95" s="162"/>
      <c r="FJ95" s="162"/>
      <c r="FK95" s="162"/>
      <c r="FL95" s="162"/>
      <c r="FM95" s="162"/>
      <c r="FN95" s="162"/>
      <c r="FO95" s="162"/>
      <c r="FP95" s="162"/>
      <c r="FQ95" s="162"/>
      <c r="FR95" s="162"/>
      <c r="FS95" s="162"/>
      <c r="FT95" s="162"/>
      <c r="FU95" s="162"/>
      <c r="FV95" s="162"/>
      <c r="FW95" s="162"/>
      <c r="FX95" s="162"/>
      <c r="FY95" s="162"/>
      <c r="FZ95" s="162"/>
      <c r="GA95" s="162"/>
      <c r="GB95" s="162"/>
      <c r="GC95" s="162"/>
      <c r="GD95" s="162"/>
      <c r="GE95" s="162"/>
      <c r="GF95" s="162"/>
      <c r="GG95" s="162"/>
      <c r="GH95" s="162"/>
      <c r="GI95" s="162"/>
      <c r="GJ95" s="162"/>
      <c r="GK95" s="162"/>
      <c r="GL95" s="162"/>
      <c r="GM95" s="162"/>
      <c r="GN95" s="162"/>
      <c r="GO95" s="162"/>
      <c r="GP95" s="162"/>
      <c r="GQ95" s="162"/>
      <c r="GR95" s="162"/>
      <c r="GS95" s="162"/>
      <c r="GT95" s="162"/>
      <c r="GU95" s="162"/>
      <c r="GV95" s="162"/>
      <c r="GW95" s="162"/>
      <c r="GX95" s="162"/>
      <c r="GY95" s="162"/>
      <c r="GZ95" s="162"/>
      <c r="HA95" s="162"/>
      <c r="HB95" s="162"/>
      <c r="HC95" s="162"/>
      <c r="HD95" s="162"/>
      <c r="HE95" s="162"/>
      <c r="HF95" s="162"/>
      <c r="HG95" s="162"/>
      <c r="HH95" s="162"/>
      <c r="HI95" s="162"/>
      <c r="HJ95" s="162"/>
      <c r="HK95" s="162"/>
      <c r="HL95" s="162"/>
      <c r="HM95" s="162"/>
      <c r="HN95" s="162"/>
      <c r="HO95" s="162"/>
      <c r="HP95" s="162"/>
      <c r="HQ95" s="162"/>
      <c r="HR95" s="162"/>
      <c r="HS95" s="162"/>
      <c r="HT95" s="162"/>
      <c r="HU95" s="162"/>
      <c r="HV95" s="162"/>
      <c r="HW95" s="162"/>
      <c r="HX95" s="162"/>
      <c r="HY95" s="162"/>
      <c r="HZ95" s="162"/>
      <c r="IA95" s="162"/>
      <c r="IB95" s="162"/>
      <c r="IC95" s="162"/>
      <c r="ID95" s="162"/>
      <c r="IE95" s="162"/>
      <c r="IF95" s="162"/>
      <c r="IG95" s="162"/>
      <c r="IH95" s="162"/>
      <c r="II95" s="162"/>
      <c r="IJ95" s="162"/>
      <c r="IK95" s="162"/>
      <c r="IL95" s="162"/>
      <c r="IM95" s="162"/>
      <c r="IN95" s="162"/>
      <c r="IO95" s="162"/>
      <c r="IP95" s="162"/>
      <c r="IQ95" s="162"/>
      <c r="IR95" s="162"/>
      <c r="IS95" s="162"/>
      <c r="IT95" s="162"/>
      <c r="IU95" s="162"/>
      <c r="IV95" s="162"/>
    </row>
    <row r="96" spans="1:256">
      <c r="A96" s="19"/>
      <c r="B96" s="19"/>
      <c r="C96" s="19"/>
      <c r="D96" s="180" t="s">
        <v>689</v>
      </c>
      <c r="E96" s="180"/>
      <c r="F96" s="180"/>
      <c r="G96" s="180"/>
      <c r="H96" s="180"/>
      <c r="I96" s="180"/>
      <c r="J96" s="180"/>
      <c r="K96" s="180"/>
      <c r="L96" s="180"/>
      <c r="M96" s="180"/>
      <c r="N96" s="164" t="s">
        <v>690</v>
      </c>
      <c r="O96" s="72">
        <f>SUMIF([1]COD!A:A,N96,[1]COD!I:I)</f>
        <v>8650</v>
      </c>
      <c r="Q96" s="162"/>
      <c r="R96" s="162"/>
      <c r="S96" s="162"/>
      <c r="T96" s="162"/>
      <c r="U96" s="162"/>
      <c r="V96" s="162"/>
      <c r="W96" s="162"/>
      <c r="X96" s="162"/>
      <c r="Y96" s="162"/>
      <c r="Z96" s="162"/>
      <c r="AA96" s="162"/>
      <c r="AB96" s="162"/>
      <c r="AC96" s="162"/>
      <c r="AD96" s="162"/>
      <c r="AE96" s="162"/>
      <c r="AF96" s="162"/>
      <c r="AG96" s="162"/>
      <c r="AH96" s="162"/>
      <c r="AI96" s="162"/>
      <c r="AJ96" s="162"/>
      <c r="AK96" s="162"/>
      <c r="AL96" s="162"/>
      <c r="AM96" s="162"/>
      <c r="AN96" s="162"/>
      <c r="AO96" s="162"/>
      <c r="AP96" s="162"/>
      <c r="AQ96" s="162"/>
      <c r="AR96" s="162"/>
      <c r="AS96" s="162"/>
      <c r="AT96" s="162"/>
      <c r="AU96" s="162"/>
      <c r="AV96" s="162"/>
      <c r="AW96" s="162"/>
      <c r="AX96" s="162"/>
      <c r="AY96" s="162"/>
      <c r="AZ96" s="162"/>
      <c r="BA96" s="162"/>
      <c r="BB96" s="162"/>
      <c r="BC96" s="162"/>
      <c r="BD96" s="162"/>
      <c r="BE96" s="162"/>
      <c r="BF96" s="162"/>
      <c r="BG96" s="162"/>
      <c r="BH96" s="162"/>
      <c r="BI96" s="162"/>
      <c r="BJ96" s="162"/>
      <c r="BK96" s="162"/>
      <c r="BL96" s="162"/>
      <c r="BM96" s="162"/>
      <c r="BN96" s="162"/>
      <c r="BO96" s="162"/>
      <c r="BP96" s="162"/>
      <c r="BQ96" s="162"/>
      <c r="BR96" s="162"/>
      <c r="BS96" s="162"/>
      <c r="BT96" s="162"/>
      <c r="BU96" s="162"/>
      <c r="BV96" s="162"/>
      <c r="BW96" s="162"/>
      <c r="BX96" s="162"/>
      <c r="BY96" s="162"/>
      <c r="BZ96" s="162"/>
      <c r="CA96" s="162"/>
      <c r="CB96" s="162"/>
      <c r="CC96" s="162"/>
      <c r="CD96" s="162"/>
      <c r="CE96" s="162"/>
      <c r="CF96" s="162"/>
      <c r="CG96" s="162"/>
      <c r="CH96" s="162"/>
      <c r="CI96" s="162"/>
      <c r="CJ96" s="162"/>
      <c r="CK96" s="162"/>
      <c r="CL96" s="162"/>
      <c r="CM96" s="162"/>
      <c r="CN96" s="162"/>
      <c r="CO96" s="162"/>
      <c r="CP96" s="162"/>
      <c r="CQ96" s="162"/>
      <c r="CR96" s="162"/>
      <c r="CS96" s="162"/>
      <c r="CT96" s="162"/>
      <c r="CU96" s="162"/>
      <c r="CV96" s="162"/>
      <c r="CW96" s="162"/>
      <c r="CX96" s="162"/>
      <c r="CY96" s="162"/>
      <c r="CZ96" s="162"/>
      <c r="DA96" s="162"/>
      <c r="DB96" s="162"/>
      <c r="DC96" s="162"/>
      <c r="DD96" s="162"/>
      <c r="DE96" s="162"/>
      <c r="DF96" s="162"/>
      <c r="DG96" s="162"/>
      <c r="DH96" s="162"/>
      <c r="DI96" s="162"/>
      <c r="DJ96" s="162"/>
      <c r="DK96" s="162"/>
      <c r="DL96" s="162"/>
      <c r="DM96" s="162"/>
      <c r="DN96" s="162"/>
      <c r="DO96" s="162"/>
      <c r="DP96" s="162"/>
      <c r="DQ96" s="162"/>
      <c r="DR96" s="162"/>
      <c r="DS96" s="162"/>
      <c r="DT96" s="162"/>
      <c r="DU96" s="162"/>
      <c r="DV96" s="162"/>
      <c r="DW96" s="162"/>
      <c r="DX96" s="162"/>
      <c r="DY96" s="162"/>
      <c r="DZ96" s="162"/>
      <c r="EA96" s="162"/>
      <c r="EB96" s="162"/>
      <c r="EC96" s="162"/>
      <c r="ED96" s="162"/>
      <c r="EE96" s="162"/>
      <c r="EF96" s="162"/>
      <c r="EG96" s="162"/>
      <c r="EH96" s="162"/>
      <c r="EI96" s="162"/>
      <c r="EJ96" s="162"/>
      <c r="EK96" s="162"/>
      <c r="EL96" s="162"/>
      <c r="EM96" s="162"/>
      <c r="EN96" s="162"/>
      <c r="EO96" s="162"/>
      <c r="EP96" s="162"/>
      <c r="EQ96" s="162"/>
      <c r="ER96" s="162"/>
      <c r="ES96" s="162"/>
      <c r="ET96" s="162"/>
      <c r="EU96" s="162"/>
      <c r="EV96" s="162"/>
      <c r="EW96" s="162"/>
      <c r="EX96" s="162"/>
      <c r="EY96" s="162"/>
      <c r="EZ96" s="162"/>
      <c r="FA96" s="162"/>
      <c r="FB96" s="162"/>
      <c r="FC96" s="162"/>
      <c r="FD96" s="162"/>
      <c r="FE96" s="162"/>
      <c r="FF96" s="162"/>
      <c r="FG96" s="162"/>
      <c r="FH96" s="162"/>
      <c r="FI96" s="162"/>
      <c r="FJ96" s="162"/>
      <c r="FK96" s="162"/>
      <c r="FL96" s="162"/>
      <c r="FM96" s="162"/>
      <c r="FN96" s="162"/>
      <c r="FO96" s="162"/>
      <c r="FP96" s="162"/>
      <c r="FQ96" s="162"/>
      <c r="FR96" s="162"/>
      <c r="FS96" s="162"/>
      <c r="FT96" s="162"/>
      <c r="FU96" s="162"/>
      <c r="FV96" s="162"/>
      <c r="FW96" s="162"/>
      <c r="FX96" s="162"/>
      <c r="FY96" s="162"/>
      <c r="FZ96" s="162"/>
      <c r="GA96" s="162"/>
      <c r="GB96" s="162"/>
      <c r="GC96" s="162"/>
      <c r="GD96" s="162"/>
      <c r="GE96" s="162"/>
      <c r="GF96" s="162"/>
      <c r="GG96" s="162"/>
      <c r="GH96" s="162"/>
      <c r="GI96" s="162"/>
      <c r="GJ96" s="162"/>
      <c r="GK96" s="162"/>
      <c r="GL96" s="162"/>
      <c r="GM96" s="162"/>
      <c r="GN96" s="162"/>
      <c r="GO96" s="162"/>
      <c r="GP96" s="162"/>
      <c r="GQ96" s="162"/>
      <c r="GR96" s="162"/>
      <c r="GS96" s="162"/>
      <c r="GT96" s="162"/>
      <c r="GU96" s="162"/>
      <c r="GV96" s="162"/>
      <c r="GW96" s="162"/>
      <c r="GX96" s="162"/>
      <c r="GY96" s="162"/>
      <c r="GZ96" s="162"/>
      <c r="HA96" s="162"/>
      <c r="HB96" s="162"/>
      <c r="HC96" s="162"/>
      <c r="HD96" s="162"/>
      <c r="HE96" s="162"/>
      <c r="HF96" s="162"/>
      <c r="HG96" s="162"/>
      <c r="HH96" s="162"/>
      <c r="HI96" s="162"/>
      <c r="HJ96" s="162"/>
      <c r="HK96" s="162"/>
      <c r="HL96" s="162"/>
      <c r="HM96" s="162"/>
      <c r="HN96" s="162"/>
      <c r="HO96" s="162"/>
      <c r="HP96" s="162"/>
      <c r="HQ96" s="162"/>
      <c r="HR96" s="162"/>
      <c r="HS96" s="162"/>
      <c r="HT96" s="162"/>
      <c r="HU96" s="162"/>
      <c r="HV96" s="162"/>
      <c r="HW96" s="162"/>
      <c r="HX96" s="162"/>
      <c r="HY96" s="162"/>
      <c r="HZ96" s="162"/>
      <c r="IA96" s="162"/>
      <c r="IB96" s="162"/>
      <c r="IC96" s="162"/>
      <c r="ID96" s="162"/>
      <c r="IE96" s="162"/>
      <c r="IF96" s="162"/>
      <c r="IG96" s="162"/>
      <c r="IH96" s="162"/>
      <c r="II96" s="162"/>
      <c r="IJ96" s="162"/>
      <c r="IK96" s="162"/>
      <c r="IL96" s="162"/>
      <c r="IM96" s="162"/>
      <c r="IN96" s="162"/>
      <c r="IO96" s="162"/>
      <c r="IP96" s="162"/>
      <c r="IQ96" s="162"/>
      <c r="IR96" s="162"/>
      <c r="IS96" s="162"/>
      <c r="IT96" s="162"/>
      <c r="IU96" s="162"/>
      <c r="IV96" s="162"/>
    </row>
    <row r="97" spans="1:256">
      <c r="A97" s="19"/>
      <c r="B97" s="19"/>
      <c r="C97" s="182" t="s">
        <v>79</v>
      </c>
      <c r="D97" s="182"/>
      <c r="E97" s="182"/>
      <c r="F97" s="182"/>
      <c r="G97" s="182"/>
      <c r="H97" s="182"/>
      <c r="I97" s="182"/>
      <c r="J97" s="182"/>
      <c r="K97" s="182"/>
      <c r="L97" s="182"/>
      <c r="M97" s="182"/>
      <c r="N97" s="165" t="s">
        <v>691</v>
      </c>
      <c r="O97" s="73">
        <f>SUM(O92:O96)+SUM(O88:O90)+SUM(O84:O86)+SUM(O80:O81)+SUM(O70:O78)+SUM(O65:O68)+SUM(O62:O63)+SUM(O59:O60)+SUM(O55:O57)+SUM(O51:O53)+SUM(O47:O49)+SUM(O44:O45)+SUM(O41:O42)+SUM(O36:O38)+SUM(O32:O34)+O28</f>
        <v>269569.05999999994</v>
      </c>
      <c r="Q97" s="162"/>
      <c r="R97" s="162"/>
      <c r="S97" s="162"/>
      <c r="T97" s="162"/>
      <c r="U97" s="162"/>
      <c r="V97" s="162"/>
      <c r="W97" s="162"/>
      <c r="X97" s="162"/>
      <c r="Y97" s="162"/>
      <c r="Z97" s="162"/>
      <c r="AA97" s="162"/>
      <c r="AB97" s="162"/>
      <c r="AC97" s="162"/>
      <c r="AD97" s="162"/>
      <c r="AE97" s="162"/>
      <c r="AF97" s="162"/>
      <c r="AG97" s="162"/>
      <c r="AH97" s="162"/>
      <c r="AI97" s="162"/>
      <c r="AJ97" s="162"/>
      <c r="AK97" s="162"/>
      <c r="AL97" s="162"/>
      <c r="AM97" s="162"/>
      <c r="AN97" s="162"/>
      <c r="AO97" s="162"/>
      <c r="AP97" s="162"/>
      <c r="AQ97" s="162"/>
      <c r="AR97" s="162"/>
      <c r="AS97" s="162"/>
      <c r="AT97" s="162"/>
      <c r="AU97" s="162"/>
      <c r="AV97" s="162"/>
      <c r="AW97" s="162"/>
      <c r="AX97" s="162"/>
      <c r="AY97" s="162"/>
      <c r="AZ97" s="162"/>
      <c r="BA97" s="162"/>
      <c r="BB97" s="162"/>
      <c r="BC97" s="162"/>
      <c r="BD97" s="162"/>
      <c r="BE97" s="162"/>
      <c r="BF97" s="162"/>
      <c r="BG97" s="162"/>
      <c r="BH97" s="162"/>
      <c r="BI97" s="162"/>
      <c r="BJ97" s="162"/>
      <c r="BK97" s="162"/>
      <c r="BL97" s="162"/>
      <c r="BM97" s="162"/>
      <c r="BN97" s="162"/>
      <c r="BO97" s="162"/>
      <c r="BP97" s="162"/>
      <c r="BQ97" s="162"/>
      <c r="BR97" s="162"/>
      <c r="BS97" s="162"/>
      <c r="BT97" s="162"/>
      <c r="BU97" s="162"/>
      <c r="BV97" s="162"/>
      <c r="BW97" s="162"/>
      <c r="BX97" s="162"/>
      <c r="BY97" s="162"/>
      <c r="BZ97" s="162"/>
      <c r="CA97" s="162"/>
      <c r="CB97" s="162"/>
      <c r="CC97" s="162"/>
      <c r="CD97" s="162"/>
      <c r="CE97" s="162"/>
      <c r="CF97" s="162"/>
      <c r="CG97" s="162"/>
      <c r="CH97" s="162"/>
      <c r="CI97" s="162"/>
      <c r="CJ97" s="162"/>
      <c r="CK97" s="162"/>
      <c r="CL97" s="162"/>
      <c r="CM97" s="162"/>
      <c r="CN97" s="162"/>
      <c r="CO97" s="162"/>
      <c r="CP97" s="162"/>
      <c r="CQ97" s="162"/>
      <c r="CR97" s="162"/>
      <c r="CS97" s="162"/>
      <c r="CT97" s="162"/>
      <c r="CU97" s="162"/>
      <c r="CV97" s="162"/>
      <c r="CW97" s="162"/>
      <c r="CX97" s="162"/>
      <c r="CY97" s="162"/>
      <c r="CZ97" s="162"/>
      <c r="DA97" s="162"/>
      <c r="DB97" s="162"/>
      <c r="DC97" s="162"/>
      <c r="DD97" s="162"/>
      <c r="DE97" s="162"/>
      <c r="DF97" s="162"/>
      <c r="DG97" s="162"/>
      <c r="DH97" s="162"/>
      <c r="DI97" s="162"/>
      <c r="DJ97" s="162"/>
      <c r="DK97" s="162"/>
      <c r="DL97" s="162"/>
      <c r="DM97" s="162"/>
      <c r="DN97" s="162"/>
      <c r="DO97" s="162"/>
      <c r="DP97" s="162"/>
      <c r="DQ97" s="162"/>
      <c r="DR97" s="162"/>
      <c r="DS97" s="162"/>
      <c r="DT97" s="162"/>
      <c r="DU97" s="162"/>
      <c r="DV97" s="162"/>
      <c r="DW97" s="162"/>
      <c r="DX97" s="162"/>
      <c r="DY97" s="162"/>
      <c r="DZ97" s="162"/>
      <c r="EA97" s="162"/>
      <c r="EB97" s="162"/>
      <c r="EC97" s="162"/>
      <c r="ED97" s="162"/>
      <c r="EE97" s="162"/>
      <c r="EF97" s="162"/>
      <c r="EG97" s="162"/>
      <c r="EH97" s="162"/>
      <c r="EI97" s="162"/>
      <c r="EJ97" s="162"/>
      <c r="EK97" s="162"/>
      <c r="EL97" s="162"/>
      <c r="EM97" s="162"/>
      <c r="EN97" s="162"/>
      <c r="EO97" s="162"/>
      <c r="EP97" s="162"/>
      <c r="EQ97" s="162"/>
      <c r="ER97" s="162"/>
      <c r="ES97" s="162"/>
      <c r="ET97" s="162"/>
      <c r="EU97" s="162"/>
      <c r="EV97" s="162"/>
      <c r="EW97" s="162"/>
      <c r="EX97" s="162"/>
      <c r="EY97" s="162"/>
      <c r="EZ97" s="162"/>
      <c r="FA97" s="162"/>
      <c r="FB97" s="162"/>
      <c r="FC97" s="162"/>
      <c r="FD97" s="162"/>
      <c r="FE97" s="162"/>
      <c r="FF97" s="162"/>
      <c r="FG97" s="162"/>
      <c r="FH97" s="162"/>
      <c r="FI97" s="162"/>
      <c r="FJ97" s="162"/>
      <c r="FK97" s="162"/>
      <c r="FL97" s="162"/>
      <c r="FM97" s="162"/>
      <c r="FN97" s="162"/>
      <c r="FO97" s="162"/>
      <c r="FP97" s="162"/>
      <c r="FQ97" s="162"/>
      <c r="FR97" s="162"/>
      <c r="FS97" s="162"/>
      <c r="FT97" s="162"/>
      <c r="FU97" s="162"/>
      <c r="FV97" s="162"/>
      <c r="FW97" s="162"/>
      <c r="FX97" s="162"/>
      <c r="FY97" s="162"/>
      <c r="FZ97" s="162"/>
      <c r="GA97" s="162"/>
      <c r="GB97" s="162"/>
      <c r="GC97" s="162"/>
      <c r="GD97" s="162"/>
      <c r="GE97" s="162"/>
      <c r="GF97" s="162"/>
      <c r="GG97" s="162"/>
      <c r="GH97" s="162"/>
      <c r="GI97" s="162"/>
      <c r="GJ97" s="162"/>
      <c r="GK97" s="162"/>
      <c r="GL97" s="162"/>
      <c r="GM97" s="162"/>
      <c r="GN97" s="162"/>
      <c r="GO97" s="162"/>
      <c r="GP97" s="162"/>
      <c r="GQ97" s="162"/>
      <c r="GR97" s="162"/>
      <c r="GS97" s="162"/>
      <c r="GT97" s="162"/>
      <c r="GU97" s="162"/>
      <c r="GV97" s="162"/>
      <c r="GW97" s="162"/>
      <c r="GX97" s="162"/>
      <c r="GY97" s="162"/>
      <c r="GZ97" s="162"/>
      <c r="HA97" s="162"/>
      <c r="HB97" s="162"/>
      <c r="HC97" s="162"/>
      <c r="HD97" s="162"/>
      <c r="HE97" s="162"/>
      <c r="HF97" s="162"/>
      <c r="HG97" s="162"/>
      <c r="HH97" s="162"/>
      <c r="HI97" s="162"/>
      <c r="HJ97" s="162"/>
      <c r="HK97" s="162"/>
      <c r="HL97" s="162"/>
      <c r="HM97" s="162"/>
      <c r="HN97" s="162"/>
      <c r="HO97" s="162"/>
      <c r="HP97" s="162"/>
      <c r="HQ97" s="162"/>
      <c r="HR97" s="162"/>
      <c r="HS97" s="162"/>
      <c r="HT97" s="162"/>
      <c r="HU97" s="162"/>
      <c r="HV97" s="162"/>
      <c r="HW97" s="162"/>
      <c r="HX97" s="162"/>
      <c r="HY97" s="162"/>
      <c r="HZ97" s="162"/>
      <c r="IA97" s="162"/>
      <c r="IB97" s="162"/>
      <c r="IC97" s="162"/>
      <c r="ID97" s="162"/>
      <c r="IE97" s="162"/>
      <c r="IF97" s="162"/>
      <c r="IG97" s="162"/>
      <c r="IH97" s="162"/>
      <c r="II97" s="162"/>
      <c r="IJ97" s="162"/>
      <c r="IK97" s="162"/>
      <c r="IL97" s="162"/>
      <c r="IM97" s="162"/>
      <c r="IN97" s="162"/>
      <c r="IO97" s="162"/>
      <c r="IP97" s="162"/>
      <c r="IQ97" s="162"/>
      <c r="IR97" s="162"/>
      <c r="IS97" s="162"/>
      <c r="IT97" s="162"/>
      <c r="IU97" s="162"/>
      <c r="IV97" s="162"/>
    </row>
    <row r="98" spans="1:256">
      <c r="A98" s="19"/>
      <c r="B98" s="19"/>
      <c r="C98" s="181" t="s">
        <v>692</v>
      </c>
      <c r="D98" s="181"/>
      <c r="E98" s="181"/>
      <c r="F98" s="181"/>
      <c r="G98" s="181"/>
      <c r="H98" s="181"/>
      <c r="I98" s="181"/>
      <c r="J98" s="181"/>
      <c r="K98" s="181"/>
      <c r="L98" s="181"/>
      <c r="M98" s="181"/>
      <c r="N98" s="181"/>
      <c r="O98" s="181"/>
      <c r="Q98" s="162"/>
      <c r="R98" s="162"/>
      <c r="S98" s="162"/>
      <c r="T98" s="162"/>
      <c r="U98" s="162"/>
      <c r="V98" s="162"/>
      <c r="W98" s="162"/>
      <c r="X98" s="162"/>
      <c r="Y98" s="162"/>
      <c r="Z98" s="162"/>
      <c r="AA98" s="162"/>
      <c r="AB98" s="162"/>
      <c r="AC98" s="162"/>
      <c r="AD98" s="162"/>
      <c r="AE98" s="162"/>
      <c r="AF98" s="162"/>
      <c r="AG98" s="162"/>
      <c r="AH98" s="162"/>
      <c r="AI98" s="162"/>
      <c r="AJ98" s="162"/>
      <c r="AK98" s="162"/>
      <c r="AL98" s="162"/>
      <c r="AM98" s="162"/>
      <c r="AN98" s="162"/>
      <c r="AO98" s="162"/>
      <c r="AP98" s="162"/>
      <c r="AQ98" s="162"/>
      <c r="AR98" s="162"/>
      <c r="AS98" s="162"/>
      <c r="AT98" s="162"/>
      <c r="AU98" s="162"/>
      <c r="AV98" s="162"/>
      <c r="AW98" s="162"/>
      <c r="AX98" s="162"/>
      <c r="AY98" s="162"/>
      <c r="AZ98" s="162"/>
      <c r="BA98" s="162"/>
      <c r="BB98" s="162"/>
      <c r="BC98" s="162"/>
      <c r="BD98" s="162"/>
      <c r="BE98" s="162"/>
      <c r="BF98" s="162"/>
      <c r="BG98" s="162"/>
      <c r="BH98" s="162"/>
      <c r="BI98" s="162"/>
      <c r="BJ98" s="162"/>
      <c r="BK98" s="162"/>
      <c r="BL98" s="162"/>
      <c r="BM98" s="162"/>
      <c r="BN98" s="162"/>
      <c r="BO98" s="162"/>
      <c r="BP98" s="162"/>
      <c r="BQ98" s="162"/>
      <c r="BR98" s="162"/>
      <c r="BS98" s="162"/>
      <c r="BT98" s="162"/>
      <c r="BU98" s="162"/>
      <c r="BV98" s="162"/>
      <c r="BW98" s="162"/>
      <c r="BX98" s="162"/>
      <c r="BY98" s="162"/>
      <c r="BZ98" s="162"/>
      <c r="CA98" s="162"/>
      <c r="CB98" s="162"/>
      <c r="CC98" s="162"/>
      <c r="CD98" s="162"/>
      <c r="CE98" s="162"/>
      <c r="CF98" s="162"/>
      <c r="CG98" s="162"/>
      <c r="CH98" s="162"/>
      <c r="CI98" s="162"/>
      <c r="CJ98" s="162"/>
      <c r="CK98" s="162"/>
      <c r="CL98" s="162"/>
      <c r="CM98" s="162"/>
      <c r="CN98" s="162"/>
      <c r="CO98" s="162"/>
      <c r="CP98" s="162"/>
      <c r="CQ98" s="162"/>
      <c r="CR98" s="162"/>
      <c r="CS98" s="162"/>
      <c r="CT98" s="162"/>
      <c r="CU98" s="162"/>
      <c r="CV98" s="162"/>
      <c r="CW98" s="162"/>
      <c r="CX98" s="162"/>
      <c r="CY98" s="162"/>
      <c r="CZ98" s="162"/>
      <c r="DA98" s="162"/>
      <c r="DB98" s="162"/>
      <c r="DC98" s="162"/>
      <c r="DD98" s="162"/>
      <c r="DE98" s="162"/>
      <c r="DF98" s="162"/>
      <c r="DG98" s="162"/>
      <c r="DH98" s="162"/>
      <c r="DI98" s="162"/>
      <c r="DJ98" s="162"/>
      <c r="DK98" s="162"/>
      <c r="DL98" s="162"/>
      <c r="DM98" s="162"/>
      <c r="DN98" s="162"/>
      <c r="DO98" s="162"/>
      <c r="DP98" s="162"/>
      <c r="DQ98" s="162"/>
      <c r="DR98" s="162"/>
      <c r="DS98" s="162"/>
      <c r="DT98" s="162"/>
      <c r="DU98" s="162"/>
      <c r="DV98" s="162"/>
      <c r="DW98" s="162"/>
      <c r="DX98" s="162"/>
      <c r="DY98" s="162"/>
      <c r="DZ98" s="162"/>
      <c r="EA98" s="162"/>
      <c r="EB98" s="162"/>
      <c r="EC98" s="162"/>
      <c r="ED98" s="162"/>
      <c r="EE98" s="162"/>
      <c r="EF98" s="162"/>
      <c r="EG98" s="162"/>
      <c r="EH98" s="162"/>
      <c r="EI98" s="162"/>
      <c r="EJ98" s="162"/>
      <c r="EK98" s="162"/>
      <c r="EL98" s="162"/>
      <c r="EM98" s="162"/>
      <c r="EN98" s="162"/>
      <c r="EO98" s="162"/>
      <c r="EP98" s="162"/>
      <c r="EQ98" s="162"/>
      <c r="ER98" s="162"/>
      <c r="ES98" s="162"/>
      <c r="ET98" s="162"/>
      <c r="EU98" s="162"/>
      <c r="EV98" s="162"/>
      <c r="EW98" s="162"/>
      <c r="EX98" s="162"/>
      <c r="EY98" s="162"/>
      <c r="EZ98" s="162"/>
      <c r="FA98" s="162"/>
      <c r="FB98" s="162"/>
      <c r="FC98" s="162"/>
      <c r="FD98" s="162"/>
      <c r="FE98" s="162"/>
      <c r="FF98" s="162"/>
      <c r="FG98" s="162"/>
      <c r="FH98" s="162"/>
      <c r="FI98" s="162"/>
      <c r="FJ98" s="162"/>
      <c r="FK98" s="162"/>
      <c r="FL98" s="162"/>
      <c r="FM98" s="162"/>
      <c r="FN98" s="162"/>
      <c r="FO98" s="162"/>
      <c r="FP98" s="162"/>
      <c r="FQ98" s="162"/>
      <c r="FR98" s="162"/>
      <c r="FS98" s="162"/>
      <c r="FT98" s="162"/>
      <c r="FU98" s="162"/>
      <c r="FV98" s="162"/>
      <c r="FW98" s="162"/>
      <c r="FX98" s="162"/>
      <c r="FY98" s="162"/>
      <c r="FZ98" s="162"/>
      <c r="GA98" s="162"/>
      <c r="GB98" s="162"/>
      <c r="GC98" s="162"/>
      <c r="GD98" s="162"/>
      <c r="GE98" s="162"/>
      <c r="GF98" s="162"/>
      <c r="GG98" s="162"/>
      <c r="GH98" s="162"/>
      <c r="GI98" s="162"/>
      <c r="GJ98" s="162"/>
      <c r="GK98" s="162"/>
      <c r="GL98" s="162"/>
      <c r="GM98" s="162"/>
      <c r="GN98" s="162"/>
      <c r="GO98" s="162"/>
      <c r="GP98" s="162"/>
      <c r="GQ98" s="162"/>
      <c r="GR98" s="162"/>
      <c r="GS98" s="162"/>
      <c r="GT98" s="162"/>
      <c r="GU98" s="162"/>
      <c r="GV98" s="162"/>
      <c r="GW98" s="162"/>
      <c r="GX98" s="162"/>
      <c r="GY98" s="162"/>
      <c r="GZ98" s="162"/>
      <c r="HA98" s="162"/>
      <c r="HB98" s="162"/>
      <c r="HC98" s="162"/>
      <c r="HD98" s="162"/>
      <c r="HE98" s="162"/>
      <c r="HF98" s="162"/>
      <c r="HG98" s="162"/>
      <c r="HH98" s="162"/>
      <c r="HI98" s="162"/>
      <c r="HJ98" s="162"/>
      <c r="HK98" s="162"/>
      <c r="HL98" s="162"/>
      <c r="HM98" s="162"/>
      <c r="HN98" s="162"/>
      <c r="HO98" s="162"/>
      <c r="HP98" s="162"/>
      <c r="HQ98" s="162"/>
      <c r="HR98" s="162"/>
      <c r="HS98" s="162"/>
      <c r="HT98" s="162"/>
      <c r="HU98" s="162"/>
      <c r="HV98" s="162"/>
      <c r="HW98" s="162"/>
      <c r="HX98" s="162"/>
      <c r="HY98" s="162"/>
      <c r="HZ98" s="162"/>
      <c r="IA98" s="162"/>
      <c r="IB98" s="162"/>
      <c r="IC98" s="162"/>
      <c r="ID98" s="162"/>
      <c r="IE98" s="162"/>
      <c r="IF98" s="162"/>
      <c r="IG98" s="162"/>
      <c r="IH98" s="162"/>
      <c r="II98" s="162"/>
      <c r="IJ98" s="162"/>
      <c r="IK98" s="162"/>
      <c r="IL98" s="162"/>
      <c r="IM98" s="162"/>
      <c r="IN98" s="162"/>
      <c r="IO98" s="162"/>
      <c r="IP98" s="162"/>
      <c r="IQ98" s="162"/>
      <c r="IR98" s="162"/>
      <c r="IS98" s="162"/>
      <c r="IT98" s="162"/>
      <c r="IU98" s="162"/>
      <c r="IV98" s="162"/>
    </row>
    <row r="99" spans="1:256">
      <c r="A99" s="19"/>
      <c r="B99" s="19"/>
      <c r="C99" s="19"/>
      <c r="D99" s="176" t="s">
        <v>3</v>
      </c>
      <c r="E99" s="176"/>
      <c r="F99" s="176"/>
      <c r="G99" s="176"/>
      <c r="H99" s="176"/>
      <c r="I99" s="176"/>
      <c r="J99" s="176"/>
      <c r="K99" s="176"/>
      <c r="L99" s="176"/>
      <c r="M99" s="176"/>
      <c r="N99" s="176"/>
      <c r="O99" s="176"/>
      <c r="Q99" s="162"/>
      <c r="R99" s="162"/>
      <c r="S99" s="162"/>
      <c r="T99" s="162"/>
      <c r="U99" s="162"/>
      <c r="V99" s="162"/>
      <c r="W99" s="162"/>
      <c r="X99" s="162"/>
      <c r="Y99" s="162"/>
      <c r="Z99" s="162"/>
      <c r="AA99" s="162"/>
      <c r="AB99" s="162"/>
      <c r="AC99" s="162"/>
      <c r="AD99" s="162"/>
      <c r="AE99" s="162"/>
      <c r="AF99" s="162"/>
      <c r="AG99" s="162"/>
      <c r="AH99" s="162"/>
      <c r="AI99" s="162"/>
      <c r="AJ99" s="162"/>
      <c r="AK99" s="162"/>
      <c r="AL99" s="162"/>
      <c r="AM99" s="162"/>
      <c r="AN99" s="162"/>
      <c r="AO99" s="162"/>
      <c r="AP99" s="162"/>
      <c r="AQ99" s="162"/>
      <c r="AR99" s="162"/>
      <c r="AS99" s="162"/>
      <c r="AT99" s="162"/>
      <c r="AU99" s="162"/>
      <c r="AV99" s="162"/>
      <c r="AW99" s="162"/>
      <c r="AX99" s="162"/>
      <c r="AY99" s="162"/>
      <c r="AZ99" s="162"/>
      <c r="BA99" s="162"/>
      <c r="BB99" s="162"/>
      <c r="BC99" s="162"/>
      <c r="BD99" s="162"/>
      <c r="BE99" s="162"/>
      <c r="BF99" s="162"/>
      <c r="BG99" s="162"/>
      <c r="BH99" s="162"/>
      <c r="BI99" s="162"/>
      <c r="BJ99" s="162"/>
      <c r="BK99" s="162"/>
      <c r="BL99" s="162"/>
      <c r="BM99" s="162"/>
      <c r="BN99" s="162"/>
      <c r="BO99" s="162"/>
      <c r="BP99" s="162"/>
      <c r="BQ99" s="162"/>
      <c r="BR99" s="162"/>
      <c r="BS99" s="162"/>
      <c r="BT99" s="162"/>
      <c r="BU99" s="162"/>
      <c r="BV99" s="162"/>
      <c r="BW99" s="162"/>
      <c r="BX99" s="162"/>
      <c r="BY99" s="162"/>
      <c r="BZ99" s="162"/>
      <c r="CA99" s="162"/>
      <c r="CB99" s="162"/>
      <c r="CC99" s="162"/>
      <c r="CD99" s="162"/>
      <c r="CE99" s="162"/>
      <c r="CF99" s="162"/>
      <c r="CG99" s="162"/>
      <c r="CH99" s="162"/>
      <c r="CI99" s="162"/>
      <c r="CJ99" s="162"/>
      <c r="CK99" s="162"/>
      <c r="CL99" s="162"/>
      <c r="CM99" s="162"/>
      <c r="CN99" s="162"/>
      <c r="CO99" s="162"/>
      <c r="CP99" s="162"/>
      <c r="CQ99" s="162"/>
      <c r="CR99" s="162"/>
      <c r="CS99" s="162"/>
      <c r="CT99" s="162"/>
      <c r="CU99" s="162"/>
      <c r="CV99" s="162"/>
      <c r="CW99" s="162"/>
      <c r="CX99" s="162"/>
      <c r="CY99" s="162"/>
      <c r="CZ99" s="162"/>
      <c r="DA99" s="162"/>
      <c r="DB99" s="162"/>
      <c r="DC99" s="162"/>
      <c r="DD99" s="162"/>
      <c r="DE99" s="162"/>
      <c r="DF99" s="162"/>
      <c r="DG99" s="162"/>
      <c r="DH99" s="162"/>
      <c r="DI99" s="162"/>
      <c r="DJ99" s="162"/>
      <c r="DK99" s="162"/>
      <c r="DL99" s="162"/>
      <c r="DM99" s="162"/>
      <c r="DN99" s="162"/>
      <c r="DO99" s="162"/>
      <c r="DP99" s="162"/>
      <c r="DQ99" s="162"/>
      <c r="DR99" s="162"/>
      <c r="DS99" s="162"/>
      <c r="DT99" s="162"/>
      <c r="DU99" s="162"/>
      <c r="DV99" s="162"/>
      <c r="DW99" s="162"/>
      <c r="DX99" s="162"/>
      <c r="DY99" s="162"/>
      <c r="DZ99" s="162"/>
      <c r="EA99" s="162"/>
      <c r="EB99" s="162"/>
      <c r="EC99" s="162"/>
      <c r="ED99" s="162"/>
      <c r="EE99" s="162"/>
      <c r="EF99" s="162"/>
      <c r="EG99" s="162"/>
      <c r="EH99" s="162"/>
      <c r="EI99" s="162"/>
      <c r="EJ99" s="162"/>
      <c r="EK99" s="162"/>
      <c r="EL99" s="162"/>
      <c r="EM99" s="162"/>
      <c r="EN99" s="162"/>
      <c r="EO99" s="162"/>
      <c r="EP99" s="162"/>
      <c r="EQ99" s="162"/>
      <c r="ER99" s="162"/>
      <c r="ES99" s="162"/>
      <c r="ET99" s="162"/>
      <c r="EU99" s="162"/>
      <c r="EV99" s="162"/>
      <c r="EW99" s="162"/>
      <c r="EX99" s="162"/>
      <c r="EY99" s="162"/>
      <c r="EZ99" s="162"/>
      <c r="FA99" s="162"/>
      <c r="FB99" s="162"/>
      <c r="FC99" s="162"/>
      <c r="FD99" s="162"/>
      <c r="FE99" s="162"/>
      <c r="FF99" s="162"/>
      <c r="FG99" s="162"/>
      <c r="FH99" s="162"/>
      <c r="FI99" s="162"/>
      <c r="FJ99" s="162"/>
      <c r="FK99" s="162"/>
      <c r="FL99" s="162"/>
      <c r="FM99" s="162"/>
      <c r="FN99" s="162"/>
      <c r="FO99" s="162"/>
      <c r="FP99" s="162"/>
      <c r="FQ99" s="162"/>
      <c r="FR99" s="162"/>
      <c r="FS99" s="162"/>
      <c r="FT99" s="162"/>
      <c r="FU99" s="162"/>
      <c r="FV99" s="162"/>
      <c r="FW99" s="162"/>
      <c r="FX99" s="162"/>
      <c r="FY99" s="162"/>
      <c r="FZ99" s="162"/>
      <c r="GA99" s="162"/>
      <c r="GB99" s="162"/>
      <c r="GC99" s="162"/>
      <c r="GD99" s="162"/>
      <c r="GE99" s="162"/>
      <c r="GF99" s="162"/>
      <c r="GG99" s="162"/>
      <c r="GH99" s="162"/>
      <c r="GI99" s="162"/>
      <c r="GJ99" s="162"/>
      <c r="GK99" s="162"/>
      <c r="GL99" s="162"/>
      <c r="GM99" s="162"/>
      <c r="GN99" s="162"/>
      <c r="GO99" s="162"/>
      <c r="GP99" s="162"/>
      <c r="GQ99" s="162"/>
      <c r="GR99" s="162"/>
      <c r="GS99" s="162"/>
      <c r="GT99" s="162"/>
      <c r="GU99" s="162"/>
      <c r="GV99" s="162"/>
      <c r="GW99" s="162"/>
      <c r="GX99" s="162"/>
      <c r="GY99" s="162"/>
      <c r="GZ99" s="162"/>
      <c r="HA99" s="162"/>
      <c r="HB99" s="162"/>
      <c r="HC99" s="162"/>
      <c r="HD99" s="162"/>
      <c r="HE99" s="162"/>
      <c r="HF99" s="162"/>
      <c r="HG99" s="162"/>
      <c r="HH99" s="162"/>
      <c r="HI99" s="162"/>
      <c r="HJ99" s="162"/>
      <c r="HK99" s="162"/>
      <c r="HL99" s="162"/>
      <c r="HM99" s="162"/>
      <c r="HN99" s="162"/>
      <c r="HO99" s="162"/>
      <c r="HP99" s="162"/>
      <c r="HQ99" s="162"/>
      <c r="HR99" s="162"/>
      <c r="HS99" s="162"/>
      <c r="HT99" s="162"/>
      <c r="HU99" s="162"/>
      <c r="HV99" s="162"/>
      <c r="HW99" s="162"/>
      <c r="HX99" s="162"/>
      <c r="HY99" s="162"/>
      <c r="HZ99" s="162"/>
      <c r="IA99" s="162"/>
      <c r="IB99" s="162"/>
      <c r="IC99" s="162"/>
      <c r="ID99" s="162"/>
      <c r="IE99" s="162"/>
      <c r="IF99" s="162"/>
      <c r="IG99" s="162"/>
      <c r="IH99" s="162"/>
      <c r="II99" s="162"/>
      <c r="IJ99" s="162"/>
      <c r="IK99" s="162"/>
      <c r="IL99" s="162"/>
      <c r="IM99" s="162"/>
      <c r="IN99" s="162"/>
      <c r="IO99" s="162"/>
      <c r="IP99" s="162"/>
      <c r="IQ99" s="162"/>
      <c r="IR99" s="162"/>
      <c r="IS99" s="162"/>
      <c r="IT99" s="162"/>
      <c r="IU99" s="162"/>
      <c r="IV99" s="162"/>
    </row>
    <row r="100" spans="1:256">
      <c r="A100" s="19"/>
      <c r="B100" s="19"/>
      <c r="C100" s="19"/>
      <c r="D100" s="19"/>
      <c r="E100" s="181" t="s">
        <v>71</v>
      </c>
      <c r="F100" s="181"/>
      <c r="G100" s="181"/>
      <c r="H100" s="181"/>
      <c r="I100" s="181"/>
      <c r="J100" s="181"/>
      <c r="K100" s="181"/>
      <c r="L100" s="181"/>
      <c r="M100" s="181"/>
      <c r="N100" s="181"/>
      <c r="O100" s="181"/>
      <c r="P100" s="162"/>
      <c r="Q100" s="162"/>
      <c r="R100" s="162"/>
      <c r="S100" s="162"/>
      <c r="T100" s="162"/>
      <c r="U100" s="162"/>
      <c r="V100" s="162"/>
      <c r="W100" s="162"/>
      <c r="X100" s="162"/>
      <c r="Y100" s="162"/>
      <c r="Z100" s="162"/>
      <c r="AA100" s="162"/>
      <c r="AB100" s="162"/>
      <c r="AC100" s="162"/>
      <c r="AD100" s="162"/>
      <c r="AE100" s="162"/>
      <c r="AF100" s="162"/>
      <c r="AG100" s="162"/>
      <c r="AH100" s="162"/>
      <c r="AI100" s="162"/>
      <c r="AJ100" s="162"/>
      <c r="AK100" s="162"/>
      <c r="AL100" s="162"/>
      <c r="AM100" s="162"/>
      <c r="AN100" s="162"/>
      <c r="AO100" s="162"/>
      <c r="AP100" s="162"/>
      <c r="AQ100" s="162"/>
      <c r="AR100" s="162"/>
      <c r="AS100" s="162"/>
      <c r="AT100" s="162"/>
      <c r="AU100" s="162"/>
      <c r="AV100" s="162"/>
      <c r="AW100" s="162"/>
      <c r="AX100" s="162"/>
      <c r="AY100" s="162"/>
      <c r="AZ100" s="162"/>
      <c r="BA100" s="162"/>
      <c r="BB100" s="162"/>
      <c r="BC100" s="162"/>
      <c r="BD100" s="162"/>
      <c r="BE100" s="162"/>
      <c r="BF100" s="162"/>
      <c r="BG100" s="162"/>
      <c r="BH100" s="162"/>
      <c r="BI100" s="162"/>
      <c r="BJ100" s="162"/>
      <c r="BK100" s="162"/>
      <c r="BL100" s="162"/>
      <c r="BM100" s="162"/>
      <c r="BN100" s="162"/>
      <c r="BO100" s="162"/>
      <c r="BP100" s="162"/>
      <c r="BQ100" s="162"/>
      <c r="BR100" s="162"/>
      <c r="BS100" s="162"/>
      <c r="BT100" s="162"/>
      <c r="BU100" s="162"/>
      <c r="BV100" s="162"/>
      <c r="BW100" s="162"/>
      <c r="BX100" s="162"/>
      <c r="BY100" s="162"/>
      <c r="BZ100" s="162"/>
      <c r="CA100" s="162"/>
      <c r="CB100" s="162"/>
      <c r="CC100" s="162"/>
      <c r="CD100" s="162"/>
      <c r="CE100" s="162"/>
      <c r="CF100" s="162"/>
      <c r="CG100" s="162"/>
      <c r="CH100" s="162"/>
      <c r="CI100" s="162"/>
      <c r="CJ100" s="162"/>
      <c r="CK100" s="162"/>
      <c r="CL100" s="162"/>
      <c r="CM100" s="162"/>
      <c r="CN100" s="162"/>
      <c r="CO100" s="162"/>
      <c r="CP100" s="162"/>
      <c r="CQ100" s="162"/>
      <c r="CR100" s="162"/>
      <c r="CS100" s="162"/>
      <c r="CT100" s="162"/>
      <c r="CU100" s="162"/>
      <c r="CV100" s="162"/>
      <c r="CW100" s="162"/>
      <c r="CX100" s="162"/>
      <c r="CY100" s="162"/>
      <c r="CZ100" s="162"/>
      <c r="DA100" s="162"/>
      <c r="DB100" s="162"/>
      <c r="DC100" s="162"/>
      <c r="DD100" s="162"/>
      <c r="DE100" s="162"/>
      <c r="DF100" s="162"/>
      <c r="DG100" s="162"/>
      <c r="DH100" s="162"/>
      <c r="DI100" s="162"/>
      <c r="DJ100" s="162"/>
      <c r="DK100" s="162"/>
      <c r="DL100" s="162"/>
      <c r="DM100" s="162"/>
      <c r="DN100" s="162"/>
      <c r="DO100" s="162"/>
      <c r="DP100" s="162"/>
      <c r="DQ100" s="162"/>
      <c r="DR100" s="162"/>
      <c r="DS100" s="162"/>
      <c r="DT100" s="162"/>
      <c r="DU100" s="162"/>
      <c r="DV100" s="162"/>
      <c r="DW100" s="162"/>
      <c r="DX100" s="162"/>
      <c r="DY100" s="162"/>
      <c r="DZ100" s="162"/>
      <c r="EA100" s="162"/>
      <c r="EB100" s="162"/>
      <c r="EC100" s="162"/>
      <c r="ED100" s="162"/>
      <c r="EE100" s="162"/>
      <c r="EF100" s="162"/>
      <c r="EG100" s="162"/>
      <c r="EH100" s="162"/>
      <c r="EI100" s="162"/>
      <c r="EJ100" s="162"/>
      <c r="EK100" s="162"/>
      <c r="EL100" s="162"/>
      <c r="EM100" s="162"/>
      <c r="EN100" s="162"/>
      <c r="EO100" s="162"/>
      <c r="EP100" s="162"/>
      <c r="EQ100" s="162"/>
      <c r="ER100" s="162"/>
      <c r="ES100" s="162"/>
      <c r="ET100" s="162"/>
      <c r="EU100" s="162"/>
      <c r="EV100" s="162"/>
      <c r="EW100" s="162"/>
      <c r="EX100" s="162"/>
      <c r="EY100" s="162"/>
      <c r="EZ100" s="162"/>
      <c r="FA100" s="162"/>
      <c r="FB100" s="162"/>
      <c r="FC100" s="162"/>
      <c r="FD100" s="162"/>
      <c r="FE100" s="162"/>
      <c r="FF100" s="162"/>
      <c r="FG100" s="162"/>
      <c r="FH100" s="162"/>
      <c r="FI100" s="162"/>
      <c r="FJ100" s="162"/>
      <c r="FK100" s="162"/>
      <c r="FL100" s="162"/>
      <c r="FM100" s="162"/>
      <c r="FN100" s="162"/>
      <c r="FO100" s="162"/>
      <c r="FP100" s="162"/>
      <c r="FQ100" s="162"/>
      <c r="FR100" s="162"/>
      <c r="FS100" s="162"/>
      <c r="FT100" s="162"/>
      <c r="FU100" s="162"/>
      <c r="FV100" s="162"/>
      <c r="FW100" s="162"/>
      <c r="FX100" s="162"/>
      <c r="FY100" s="162"/>
      <c r="FZ100" s="162"/>
      <c r="GA100" s="162"/>
      <c r="GB100" s="162"/>
      <c r="GC100" s="162"/>
      <c r="GD100" s="162"/>
      <c r="GE100" s="162"/>
      <c r="GF100" s="162"/>
      <c r="GG100" s="162"/>
      <c r="GH100" s="162"/>
      <c r="GI100" s="162"/>
      <c r="GJ100" s="162"/>
      <c r="GK100" s="162"/>
      <c r="GL100" s="162"/>
      <c r="GM100" s="162"/>
      <c r="GN100" s="162"/>
      <c r="GO100" s="162"/>
      <c r="GP100" s="162"/>
      <c r="GQ100" s="162"/>
      <c r="GR100" s="162"/>
      <c r="GS100" s="162"/>
      <c r="GT100" s="162"/>
      <c r="GU100" s="162"/>
      <c r="GV100" s="162"/>
      <c r="GW100" s="162"/>
      <c r="GX100" s="162"/>
      <c r="GY100" s="162"/>
      <c r="GZ100" s="162"/>
      <c r="HA100" s="162"/>
      <c r="HB100" s="162"/>
      <c r="HC100" s="162"/>
      <c r="HD100" s="162"/>
      <c r="HE100" s="162"/>
      <c r="HF100" s="162"/>
      <c r="HG100" s="162"/>
      <c r="HH100" s="162"/>
      <c r="HI100" s="162"/>
      <c r="HJ100" s="162"/>
      <c r="HK100" s="162"/>
      <c r="HL100" s="162"/>
      <c r="HM100" s="162"/>
      <c r="HN100" s="162"/>
      <c r="HO100" s="162"/>
      <c r="HP100" s="162"/>
      <c r="HQ100" s="162"/>
      <c r="HR100" s="162"/>
      <c r="HS100" s="162"/>
      <c r="HT100" s="162"/>
      <c r="HU100" s="162"/>
      <c r="HV100" s="162"/>
      <c r="HW100" s="162"/>
      <c r="HX100" s="162"/>
      <c r="HY100" s="162"/>
      <c r="HZ100" s="162"/>
      <c r="IA100" s="162"/>
      <c r="IB100" s="162"/>
      <c r="IC100" s="162"/>
      <c r="ID100" s="162"/>
      <c r="IE100" s="162"/>
      <c r="IF100" s="162"/>
      <c r="IG100" s="162"/>
      <c r="IH100" s="162"/>
      <c r="II100" s="162"/>
      <c r="IJ100" s="162"/>
      <c r="IK100" s="162"/>
      <c r="IL100" s="162"/>
      <c r="IM100" s="162"/>
      <c r="IN100" s="162"/>
      <c r="IO100" s="162"/>
      <c r="IP100" s="162"/>
      <c r="IQ100" s="162"/>
      <c r="IR100" s="162"/>
      <c r="IS100" s="162"/>
      <c r="IT100" s="162"/>
      <c r="IU100" s="162"/>
      <c r="IV100" s="162"/>
    </row>
    <row r="101" spans="1:256">
      <c r="A101" s="19"/>
      <c r="B101" s="19"/>
      <c r="C101" s="19"/>
      <c r="D101" s="19"/>
      <c r="E101" s="19"/>
      <c r="F101" s="177" t="s">
        <v>693</v>
      </c>
      <c r="G101" s="177"/>
      <c r="H101" s="177"/>
      <c r="I101" s="177"/>
      <c r="J101" s="177"/>
      <c r="K101" s="177"/>
      <c r="L101" s="177"/>
      <c r="M101" s="177"/>
      <c r="N101" s="164" t="s">
        <v>694</v>
      </c>
      <c r="O101" s="72">
        <f>SUMIF([1]COD!A:A,N101,[1]COD!I:I)</f>
        <v>0</v>
      </c>
      <c r="P101" s="162"/>
      <c r="Q101" s="162"/>
      <c r="R101" s="162"/>
      <c r="S101" s="162"/>
      <c r="T101" s="162"/>
      <c r="U101" s="162"/>
      <c r="V101" s="162"/>
      <c r="W101" s="162"/>
      <c r="X101" s="162"/>
      <c r="Y101" s="162"/>
      <c r="Z101" s="162"/>
      <c r="AA101" s="162"/>
      <c r="AB101" s="162"/>
      <c r="AC101" s="162"/>
      <c r="AD101" s="162"/>
      <c r="AE101" s="162"/>
      <c r="AF101" s="162"/>
      <c r="AG101" s="162"/>
      <c r="AH101" s="162"/>
      <c r="AI101" s="162"/>
      <c r="AJ101" s="162"/>
      <c r="AK101" s="162"/>
      <c r="AL101" s="162"/>
      <c r="AM101" s="162"/>
      <c r="AN101" s="162"/>
      <c r="AO101" s="162"/>
      <c r="AP101" s="162"/>
      <c r="AQ101" s="162"/>
      <c r="AR101" s="162"/>
      <c r="AS101" s="162"/>
      <c r="AT101" s="162"/>
      <c r="AU101" s="162"/>
      <c r="AV101" s="162"/>
      <c r="AW101" s="162"/>
      <c r="AX101" s="162"/>
      <c r="AY101" s="162"/>
      <c r="AZ101" s="162"/>
      <c r="BA101" s="162"/>
      <c r="BB101" s="162"/>
      <c r="BC101" s="162"/>
      <c r="BD101" s="162"/>
      <c r="BE101" s="162"/>
      <c r="BF101" s="162"/>
      <c r="BG101" s="162"/>
      <c r="BH101" s="162"/>
      <c r="BI101" s="162"/>
      <c r="BJ101" s="162"/>
      <c r="BK101" s="162"/>
      <c r="BL101" s="162"/>
      <c r="BM101" s="162"/>
      <c r="BN101" s="162"/>
      <c r="BO101" s="162"/>
      <c r="BP101" s="162"/>
      <c r="BQ101" s="162"/>
      <c r="BR101" s="162"/>
      <c r="BS101" s="162"/>
      <c r="BT101" s="162"/>
      <c r="BU101" s="162"/>
      <c r="BV101" s="162"/>
      <c r="BW101" s="162"/>
      <c r="BX101" s="162"/>
      <c r="BY101" s="162"/>
      <c r="BZ101" s="162"/>
      <c r="CA101" s="162"/>
      <c r="CB101" s="162"/>
      <c r="CC101" s="162"/>
      <c r="CD101" s="162"/>
      <c r="CE101" s="162"/>
      <c r="CF101" s="162"/>
      <c r="CG101" s="162"/>
      <c r="CH101" s="162"/>
      <c r="CI101" s="162"/>
      <c r="CJ101" s="162"/>
      <c r="CK101" s="162"/>
      <c r="CL101" s="162"/>
      <c r="CM101" s="162"/>
      <c r="CN101" s="162"/>
      <c r="CO101" s="162"/>
      <c r="CP101" s="162"/>
      <c r="CQ101" s="162"/>
      <c r="CR101" s="162"/>
      <c r="CS101" s="162"/>
      <c r="CT101" s="162"/>
      <c r="CU101" s="162"/>
      <c r="CV101" s="162"/>
      <c r="CW101" s="162"/>
      <c r="CX101" s="162"/>
      <c r="CY101" s="162"/>
      <c r="CZ101" s="162"/>
      <c r="DA101" s="162"/>
      <c r="DB101" s="162"/>
      <c r="DC101" s="162"/>
      <c r="DD101" s="162"/>
      <c r="DE101" s="162"/>
      <c r="DF101" s="162"/>
      <c r="DG101" s="162"/>
      <c r="DH101" s="162"/>
      <c r="DI101" s="162"/>
      <c r="DJ101" s="162"/>
      <c r="DK101" s="162"/>
      <c r="DL101" s="162"/>
      <c r="DM101" s="162"/>
      <c r="DN101" s="162"/>
      <c r="DO101" s="162"/>
      <c r="DP101" s="162"/>
      <c r="DQ101" s="162"/>
      <c r="DR101" s="162"/>
      <c r="DS101" s="162"/>
      <c r="DT101" s="162"/>
      <c r="DU101" s="162"/>
      <c r="DV101" s="162"/>
      <c r="DW101" s="162"/>
      <c r="DX101" s="162"/>
      <c r="DY101" s="162"/>
      <c r="DZ101" s="162"/>
      <c r="EA101" s="162"/>
      <c r="EB101" s="162"/>
      <c r="EC101" s="162"/>
      <c r="ED101" s="162"/>
      <c r="EE101" s="162"/>
      <c r="EF101" s="162"/>
      <c r="EG101" s="162"/>
      <c r="EH101" s="162"/>
      <c r="EI101" s="162"/>
      <c r="EJ101" s="162"/>
      <c r="EK101" s="162"/>
      <c r="EL101" s="162"/>
      <c r="EM101" s="162"/>
      <c r="EN101" s="162"/>
      <c r="EO101" s="162"/>
      <c r="EP101" s="162"/>
      <c r="EQ101" s="162"/>
      <c r="ER101" s="162"/>
      <c r="ES101" s="162"/>
      <c r="ET101" s="162"/>
      <c r="EU101" s="162"/>
      <c r="EV101" s="162"/>
      <c r="EW101" s="162"/>
      <c r="EX101" s="162"/>
      <c r="EY101" s="162"/>
      <c r="EZ101" s="162"/>
      <c r="FA101" s="162"/>
      <c r="FB101" s="162"/>
      <c r="FC101" s="162"/>
      <c r="FD101" s="162"/>
      <c r="FE101" s="162"/>
      <c r="FF101" s="162"/>
      <c r="FG101" s="162"/>
      <c r="FH101" s="162"/>
      <c r="FI101" s="162"/>
      <c r="FJ101" s="162"/>
      <c r="FK101" s="162"/>
      <c r="FL101" s="162"/>
      <c r="FM101" s="162"/>
      <c r="FN101" s="162"/>
      <c r="FO101" s="162"/>
      <c r="FP101" s="162"/>
      <c r="FQ101" s="162"/>
      <c r="FR101" s="162"/>
      <c r="FS101" s="162"/>
      <c r="FT101" s="162"/>
      <c r="FU101" s="162"/>
      <c r="FV101" s="162"/>
      <c r="FW101" s="162"/>
      <c r="FX101" s="162"/>
      <c r="FY101" s="162"/>
      <c r="FZ101" s="162"/>
      <c r="GA101" s="162"/>
      <c r="GB101" s="162"/>
      <c r="GC101" s="162"/>
      <c r="GD101" s="162"/>
      <c r="GE101" s="162"/>
      <c r="GF101" s="162"/>
      <c r="GG101" s="162"/>
      <c r="GH101" s="162"/>
      <c r="GI101" s="162"/>
      <c r="GJ101" s="162"/>
      <c r="GK101" s="162"/>
      <c r="GL101" s="162"/>
      <c r="GM101" s="162"/>
      <c r="GN101" s="162"/>
      <c r="GO101" s="162"/>
      <c r="GP101" s="162"/>
      <c r="GQ101" s="162"/>
      <c r="GR101" s="162"/>
      <c r="GS101" s="162"/>
      <c r="GT101" s="162"/>
      <c r="GU101" s="162"/>
      <c r="GV101" s="162"/>
      <c r="GW101" s="162"/>
      <c r="GX101" s="162"/>
      <c r="GY101" s="162"/>
      <c r="GZ101" s="162"/>
      <c r="HA101" s="162"/>
      <c r="HB101" s="162"/>
      <c r="HC101" s="162"/>
      <c r="HD101" s="162"/>
      <c r="HE101" s="162"/>
      <c r="HF101" s="162"/>
      <c r="HG101" s="162"/>
      <c r="HH101" s="162"/>
      <c r="HI101" s="162"/>
      <c r="HJ101" s="162"/>
      <c r="HK101" s="162"/>
      <c r="HL101" s="162"/>
      <c r="HM101" s="162"/>
      <c r="HN101" s="162"/>
      <c r="HO101" s="162"/>
      <c r="HP101" s="162"/>
      <c r="HQ101" s="162"/>
      <c r="HR101" s="162"/>
      <c r="HS101" s="162"/>
      <c r="HT101" s="162"/>
      <c r="HU101" s="162"/>
      <c r="HV101" s="162"/>
      <c r="HW101" s="162"/>
      <c r="HX101" s="162"/>
      <c r="HY101" s="162"/>
      <c r="HZ101" s="162"/>
      <c r="IA101" s="162"/>
      <c r="IB101" s="162"/>
      <c r="IC101" s="162"/>
      <c r="ID101" s="162"/>
      <c r="IE101" s="162"/>
      <c r="IF101" s="162"/>
      <c r="IG101" s="162"/>
      <c r="IH101" s="162"/>
      <c r="II101" s="162"/>
      <c r="IJ101" s="162"/>
      <c r="IK101" s="162"/>
      <c r="IL101" s="162"/>
      <c r="IM101" s="162"/>
      <c r="IN101" s="162"/>
      <c r="IO101" s="162"/>
      <c r="IP101" s="162"/>
      <c r="IQ101" s="162"/>
      <c r="IR101" s="162"/>
      <c r="IS101" s="162"/>
      <c r="IT101" s="162"/>
      <c r="IU101" s="162"/>
      <c r="IV101" s="162"/>
    </row>
    <row r="102" spans="1:256">
      <c r="A102" s="19"/>
      <c r="B102" s="19"/>
      <c r="C102" s="19"/>
      <c r="D102" s="19"/>
      <c r="E102" s="19"/>
      <c r="F102" s="177" t="s">
        <v>695</v>
      </c>
      <c r="G102" s="177" t="s">
        <v>696</v>
      </c>
      <c r="H102" s="177"/>
      <c r="I102" s="177"/>
      <c r="J102" s="177"/>
      <c r="K102" s="177" t="s">
        <v>696</v>
      </c>
      <c r="L102" s="177" t="s">
        <v>696</v>
      </c>
      <c r="M102" s="177" t="s">
        <v>696</v>
      </c>
      <c r="N102" s="164" t="s">
        <v>697</v>
      </c>
      <c r="O102" s="72">
        <f>SUMIF([1]COD!A:A,N102,[1]COD!I:I)</f>
        <v>0</v>
      </c>
    </row>
    <row r="103" spans="1:256">
      <c r="A103" s="19"/>
      <c r="B103" s="19"/>
      <c r="C103" s="19"/>
      <c r="D103" s="19"/>
      <c r="E103" s="181" t="s">
        <v>75</v>
      </c>
      <c r="F103" s="181"/>
      <c r="G103" s="181"/>
      <c r="H103" s="181"/>
      <c r="I103" s="181"/>
      <c r="J103" s="181"/>
      <c r="K103" s="181"/>
      <c r="L103" s="181"/>
      <c r="M103" s="181"/>
      <c r="N103" s="181"/>
      <c r="O103" s="181"/>
    </row>
    <row r="104" spans="1:256">
      <c r="A104" s="19"/>
      <c r="B104" s="19"/>
      <c r="C104" s="19"/>
      <c r="D104" s="19"/>
      <c r="E104" s="19"/>
      <c r="F104" s="177" t="s">
        <v>698</v>
      </c>
      <c r="G104" s="177"/>
      <c r="H104" s="177"/>
      <c r="I104" s="177"/>
      <c r="J104" s="177"/>
      <c r="K104" s="177"/>
      <c r="L104" s="177"/>
      <c r="M104" s="177"/>
      <c r="N104" s="164" t="s">
        <v>699</v>
      </c>
      <c r="O104" s="72">
        <f>SUMIF([1]COD!A:A,N104,[1]COD!I:I)</f>
        <v>0</v>
      </c>
    </row>
    <row r="105" spans="1:256">
      <c r="A105" s="19"/>
      <c r="B105" s="19"/>
      <c r="C105" s="19"/>
      <c r="D105" s="19"/>
      <c r="E105" s="19"/>
      <c r="F105" s="177" t="s">
        <v>695</v>
      </c>
      <c r="G105" s="177" t="s">
        <v>696</v>
      </c>
      <c r="H105" s="177"/>
      <c r="I105" s="177"/>
      <c r="J105" s="177"/>
      <c r="K105" s="177" t="s">
        <v>696</v>
      </c>
      <c r="L105" s="177" t="s">
        <v>696</v>
      </c>
      <c r="M105" s="177" t="s">
        <v>696</v>
      </c>
      <c r="N105" s="164" t="s">
        <v>700</v>
      </c>
      <c r="O105" s="72">
        <f>SUMIF([1]COD!A:A,N105,[1]COD!I:I)</f>
        <v>0</v>
      </c>
    </row>
    <row r="106" spans="1:256">
      <c r="A106" s="19"/>
      <c r="B106" s="19"/>
      <c r="C106" s="19"/>
      <c r="D106" s="19"/>
      <c r="E106" s="181" t="s">
        <v>74</v>
      </c>
      <c r="F106" s="181"/>
      <c r="G106" s="181"/>
      <c r="H106" s="181"/>
      <c r="I106" s="181"/>
      <c r="J106" s="181"/>
      <c r="K106" s="181"/>
      <c r="L106" s="181"/>
      <c r="M106" s="181"/>
      <c r="N106" s="181"/>
      <c r="O106" s="181"/>
    </row>
    <row r="107" spans="1:256">
      <c r="A107" s="19"/>
      <c r="B107" s="19"/>
      <c r="C107" s="19"/>
      <c r="D107" s="19"/>
      <c r="E107" s="19"/>
      <c r="F107" s="177" t="s">
        <v>693</v>
      </c>
      <c r="G107" s="177"/>
      <c r="H107" s="177"/>
      <c r="I107" s="177"/>
      <c r="J107" s="177"/>
      <c r="K107" s="177"/>
      <c r="L107" s="177"/>
      <c r="M107" s="177"/>
      <c r="N107" s="164" t="s">
        <v>701</v>
      </c>
      <c r="O107" s="72">
        <f>SUMIF([1]COD!A:A,N107,[1]COD!I:I)</f>
        <v>0</v>
      </c>
    </row>
    <row r="108" spans="1:256">
      <c r="A108" s="19"/>
      <c r="B108" s="19"/>
      <c r="C108" s="19"/>
      <c r="D108" s="19"/>
      <c r="E108" s="19"/>
      <c r="F108" s="177" t="s">
        <v>695</v>
      </c>
      <c r="G108" s="177" t="s">
        <v>696</v>
      </c>
      <c r="H108" s="177"/>
      <c r="I108" s="177"/>
      <c r="J108" s="177"/>
      <c r="K108" s="177" t="s">
        <v>696</v>
      </c>
      <c r="L108" s="177" t="s">
        <v>696</v>
      </c>
      <c r="M108" s="177" t="s">
        <v>696</v>
      </c>
      <c r="N108" s="164" t="s">
        <v>702</v>
      </c>
      <c r="O108" s="72">
        <f>SUMIF([1]COD!A:A,N108,[1]COD!I:I)</f>
        <v>0</v>
      </c>
    </row>
    <row r="109" spans="1:256">
      <c r="A109" s="19"/>
      <c r="B109" s="19"/>
      <c r="C109" s="19"/>
      <c r="D109" s="19"/>
      <c r="E109" s="181" t="s">
        <v>73</v>
      </c>
      <c r="F109" s="181"/>
      <c r="G109" s="181"/>
      <c r="H109" s="181"/>
      <c r="I109" s="181"/>
      <c r="J109" s="181"/>
      <c r="K109" s="181"/>
      <c r="L109" s="181"/>
      <c r="M109" s="181"/>
      <c r="N109" s="181"/>
      <c r="O109" s="181"/>
    </row>
    <row r="110" spans="1:256">
      <c r="A110" s="19"/>
      <c r="B110" s="19"/>
      <c r="C110" s="19"/>
      <c r="D110" s="19"/>
      <c r="E110" s="19"/>
      <c r="F110" s="177" t="s">
        <v>698</v>
      </c>
      <c r="G110" s="177"/>
      <c r="H110" s="177"/>
      <c r="I110" s="177"/>
      <c r="J110" s="177"/>
      <c r="K110" s="177"/>
      <c r="L110" s="177"/>
      <c r="M110" s="177"/>
      <c r="N110" s="164" t="s">
        <v>703</v>
      </c>
      <c r="O110" s="72">
        <f>SUMIF([1]COD!A:A,N110,[1]COD!I:I)</f>
        <v>86703.41</v>
      </c>
    </row>
    <row r="111" spans="1:256">
      <c r="A111" s="19"/>
      <c r="B111" s="19"/>
      <c r="C111" s="19"/>
      <c r="D111" s="19"/>
      <c r="E111" s="19"/>
      <c r="F111" s="177" t="s">
        <v>695</v>
      </c>
      <c r="G111" s="177" t="s">
        <v>696</v>
      </c>
      <c r="H111" s="177"/>
      <c r="I111" s="177"/>
      <c r="J111" s="177"/>
      <c r="K111" s="177" t="s">
        <v>696</v>
      </c>
      <c r="L111" s="177" t="s">
        <v>696</v>
      </c>
      <c r="M111" s="177" t="s">
        <v>696</v>
      </c>
      <c r="N111" s="164" t="s">
        <v>704</v>
      </c>
      <c r="O111" s="72">
        <f>SUMIF([1]COD!A:A,N111,[1]COD!I:I)</f>
        <v>174208.14</v>
      </c>
    </row>
    <row r="112" spans="1:256">
      <c r="A112" s="19"/>
      <c r="B112" s="19"/>
      <c r="C112" s="19"/>
      <c r="D112" s="19"/>
      <c r="E112" s="181" t="s">
        <v>77</v>
      </c>
      <c r="F112" s="181"/>
      <c r="G112" s="181"/>
      <c r="H112" s="181"/>
      <c r="I112" s="181"/>
      <c r="J112" s="181"/>
      <c r="K112" s="181"/>
      <c r="L112" s="181"/>
      <c r="M112" s="181"/>
      <c r="N112" s="181"/>
      <c r="O112" s="181"/>
    </row>
    <row r="113" spans="1:15">
      <c r="A113" s="19"/>
      <c r="B113" s="19"/>
      <c r="C113" s="19"/>
      <c r="D113" s="19"/>
      <c r="E113" s="19"/>
      <c r="F113" s="177" t="s">
        <v>693</v>
      </c>
      <c r="G113" s="177"/>
      <c r="H113" s="177"/>
      <c r="I113" s="177"/>
      <c r="J113" s="177"/>
      <c r="K113" s="177"/>
      <c r="L113" s="177"/>
      <c r="M113" s="177"/>
      <c r="N113" s="164" t="s">
        <v>705</v>
      </c>
      <c r="O113" s="72">
        <f>SUMIF([1]COD!A:A,N113,[1]COD!I:I)</f>
        <v>0</v>
      </c>
    </row>
    <row r="114" spans="1:15">
      <c r="A114" s="19"/>
      <c r="B114" s="19"/>
      <c r="C114" s="19"/>
      <c r="D114" s="19"/>
      <c r="E114" s="19"/>
      <c r="F114" s="177" t="s">
        <v>695</v>
      </c>
      <c r="G114" s="177" t="s">
        <v>696</v>
      </c>
      <c r="H114" s="177"/>
      <c r="I114" s="177"/>
      <c r="J114" s="177"/>
      <c r="K114" s="177" t="s">
        <v>696</v>
      </c>
      <c r="L114" s="177" t="s">
        <v>696</v>
      </c>
      <c r="M114" s="177" t="s">
        <v>696</v>
      </c>
      <c r="N114" s="164" t="s">
        <v>706</v>
      </c>
      <c r="O114" s="72">
        <f>SUMIF([1]COD!A:A,N114,[1]COD!I:I)</f>
        <v>0</v>
      </c>
    </row>
    <row r="115" spans="1:15">
      <c r="A115" s="19"/>
      <c r="B115" s="19"/>
      <c r="C115" s="19"/>
      <c r="D115" s="19"/>
      <c r="E115" s="186" t="s">
        <v>707</v>
      </c>
      <c r="F115" s="186"/>
      <c r="G115" s="186"/>
      <c r="H115" s="186"/>
      <c r="I115" s="186"/>
      <c r="J115" s="186"/>
      <c r="K115" s="186"/>
      <c r="L115" s="186"/>
      <c r="M115" s="186"/>
      <c r="N115" s="164" t="s">
        <v>708</v>
      </c>
      <c r="O115" s="72">
        <f>SUMIF([1]COD!A:A,N115,[1]COD!I:I)</f>
        <v>0</v>
      </c>
    </row>
    <row r="116" spans="1:15">
      <c r="A116" s="19"/>
      <c r="B116" s="19"/>
      <c r="C116" s="19"/>
      <c r="D116" s="19"/>
      <c r="E116" s="186" t="s">
        <v>709</v>
      </c>
      <c r="F116" s="186"/>
      <c r="G116" s="186"/>
      <c r="H116" s="186"/>
      <c r="I116" s="186"/>
      <c r="J116" s="186"/>
      <c r="K116" s="186"/>
      <c r="L116" s="186"/>
      <c r="M116" s="186"/>
      <c r="N116" s="164" t="s">
        <v>710</v>
      </c>
      <c r="O116" s="72">
        <f>SUMIF([1]COD!A:A,N116,[1]COD!I:I)</f>
        <v>0</v>
      </c>
    </row>
    <row r="117" spans="1:15">
      <c r="A117" s="19"/>
      <c r="B117" s="19"/>
      <c r="C117" s="19"/>
      <c r="D117" s="19"/>
      <c r="E117" s="186" t="s">
        <v>711</v>
      </c>
      <c r="F117" s="186" t="s">
        <v>712</v>
      </c>
      <c r="G117" s="186" t="s">
        <v>712</v>
      </c>
      <c r="H117" s="186"/>
      <c r="I117" s="186"/>
      <c r="J117" s="186"/>
      <c r="K117" s="186" t="s">
        <v>712</v>
      </c>
      <c r="L117" s="186" t="s">
        <v>712</v>
      </c>
      <c r="M117" s="186" t="s">
        <v>712</v>
      </c>
      <c r="N117" s="164" t="s">
        <v>713</v>
      </c>
      <c r="O117" s="72">
        <f>SUMIF([1]COD!A:A,N117,[1]COD!I:I)</f>
        <v>125552.68</v>
      </c>
    </row>
    <row r="118" spans="1:15">
      <c r="A118" s="19"/>
      <c r="B118" s="19"/>
      <c r="C118" s="19"/>
      <c r="D118" s="19"/>
      <c r="E118" s="186" t="s">
        <v>714</v>
      </c>
      <c r="F118" s="186"/>
      <c r="G118" s="186"/>
      <c r="H118" s="186"/>
      <c r="I118" s="186"/>
      <c r="J118" s="186"/>
      <c r="K118" s="186"/>
      <c r="L118" s="186"/>
      <c r="M118" s="186"/>
      <c r="N118" s="164" t="s">
        <v>715</v>
      </c>
      <c r="O118" s="72">
        <f>SUMIF([1]COD!A:A,N118,[1]COD!I:I)</f>
        <v>0</v>
      </c>
    </row>
    <row r="119" spans="1:15">
      <c r="A119" s="19"/>
      <c r="B119" s="19"/>
      <c r="C119" s="19"/>
      <c r="D119" s="19"/>
      <c r="E119" s="181" t="s">
        <v>716</v>
      </c>
      <c r="F119" s="181"/>
      <c r="G119" s="181"/>
      <c r="H119" s="181"/>
      <c r="I119" s="181"/>
      <c r="J119" s="181"/>
      <c r="K119" s="181"/>
      <c r="L119" s="181"/>
      <c r="M119" s="181"/>
      <c r="N119" s="181"/>
      <c r="O119" s="181"/>
    </row>
    <row r="120" spans="1:15">
      <c r="A120" s="19"/>
      <c r="B120" s="19"/>
      <c r="C120" s="19"/>
      <c r="D120" s="19"/>
      <c r="E120" s="19"/>
      <c r="F120" s="177" t="s">
        <v>717</v>
      </c>
      <c r="G120" s="177"/>
      <c r="H120" s="177"/>
      <c r="I120" s="177"/>
      <c r="J120" s="177"/>
      <c r="K120" s="177"/>
      <c r="L120" s="177"/>
      <c r="M120" s="177"/>
      <c r="N120" s="164" t="s">
        <v>718</v>
      </c>
      <c r="O120" s="72">
        <f>SUMIF([1]COD!A:A,N120,[1]COD!I:I)</f>
        <v>0</v>
      </c>
    </row>
    <row r="121" spans="1:15">
      <c r="A121" s="19"/>
      <c r="B121" s="19"/>
      <c r="C121" s="19"/>
      <c r="D121" s="19"/>
      <c r="E121" s="19"/>
      <c r="F121" s="177" t="s">
        <v>719</v>
      </c>
      <c r="G121" s="177" t="s">
        <v>720</v>
      </c>
      <c r="H121" s="177"/>
      <c r="I121" s="177"/>
      <c r="J121" s="177"/>
      <c r="K121" s="177" t="s">
        <v>720</v>
      </c>
      <c r="L121" s="177" t="s">
        <v>720</v>
      </c>
      <c r="M121" s="177" t="s">
        <v>720</v>
      </c>
      <c r="N121" s="164" t="s">
        <v>721</v>
      </c>
      <c r="O121" s="72">
        <f>SUMIF([1]COD!A:A,N121,[1]COD!I:I)</f>
        <v>0</v>
      </c>
    </row>
    <row r="122" spans="1:15">
      <c r="A122" s="19"/>
      <c r="B122" s="19"/>
      <c r="C122" s="19"/>
      <c r="D122" s="19"/>
      <c r="E122" s="19"/>
      <c r="F122" s="177" t="s">
        <v>722</v>
      </c>
      <c r="G122" s="177" t="s">
        <v>723</v>
      </c>
      <c r="H122" s="177"/>
      <c r="I122" s="177"/>
      <c r="J122" s="177"/>
      <c r="K122" s="177" t="s">
        <v>723</v>
      </c>
      <c r="L122" s="177" t="s">
        <v>723</v>
      </c>
      <c r="M122" s="177" t="s">
        <v>723</v>
      </c>
      <c r="N122" s="164" t="s">
        <v>724</v>
      </c>
      <c r="O122" s="72">
        <f>SUMIF([1]COD!A:A,N122,[1]COD!I:I)</f>
        <v>0</v>
      </c>
    </row>
    <row r="123" spans="1:15">
      <c r="A123" s="19"/>
      <c r="B123" s="19"/>
      <c r="C123" s="19"/>
      <c r="D123" s="19"/>
      <c r="E123" s="19"/>
      <c r="F123" s="177" t="s">
        <v>725</v>
      </c>
      <c r="G123" s="177" t="s">
        <v>726</v>
      </c>
      <c r="H123" s="177"/>
      <c r="I123" s="177"/>
      <c r="J123" s="177"/>
      <c r="K123" s="177" t="s">
        <v>726</v>
      </c>
      <c r="L123" s="177" t="s">
        <v>726</v>
      </c>
      <c r="M123" s="177" t="s">
        <v>726</v>
      </c>
      <c r="N123" s="164" t="s">
        <v>727</v>
      </c>
      <c r="O123" s="72">
        <f>SUMIF([1]COD!A:A,N123,[1]COD!I:I)</f>
        <v>0</v>
      </c>
    </row>
    <row r="124" spans="1:15">
      <c r="A124" s="19"/>
      <c r="B124" s="19"/>
      <c r="C124" s="19"/>
      <c r="D124" s="19"/>
      <c r="E124" s="19"/>
      <c r="F124" s="177" t="s">
        <v>728</v>
      </c>
      <c r="G124" s="177" t="s">
        <v>712</v>
      </c>
      <c r="H124" s="177"/>
      <c r="I124" s="177"/>
      <c r="J124" s="177"/>
      <c r="K124" s="177" t="s">
        <v>712</v>
      </c>
      <c r="L124" s="177" t="s">
        <v>712</v>
      </c>
      <c r="M124" s="177" t="s">
        <v>712</v>
      </c>
      <c r="N124" s="164" t="s">
        <v>729</v>
      </c>
      <c r="O124" s="72">
        <f>SUMIF([1]COD!A:A,N124,[1]COD!I:I)</f>
        <v>0</v>
      </c>
    </row>
    <row r="125" spans="1:15">
      <c r="A125" s="19"/>
      <c r="B125" s="19"/>
      <c r="C125" s="19"/>
      <c r="D125" s="19"/>
      <c r="E125" s="19"/>
      <c r="F125" s="177" t="s">
        <v>730</v>
      </c>
      <c r="G125" s="177" t="s">
        <v>731</v>
      </c>
      <c r="H125" s="177"/>
      <c r="I125" s="177"/>
      <c r="J125" s="177"/>
      <c r="K125" s="177" t="s">
        <v>731</v>
      </c>
      <c r="L125" s="177" t="s">
        <v>731</v>
      </c>
      <c r="M125" s="177" t="s">
        <v>731</v>
      </c>
      <c r="N125" s="164" t="s">
        <v>732</v>
      </c>
      <c r="O125" s="72">
        <f>SUMIF([1]COD!A:A,N125,[1]COD!I:I)</f>
        <v>15000</v>
      </c>
    </row>
    <row r="126" spans="1:15">
      <c r="A126" s="19"/>
      <c r="B126" s="19"/>
      <c r="C126" s="19"/>
      <c r="D126" s="19"/>
      <c r="E126" s="19"/>
      <c r="F126" s="177" t="s">
        <v>649</v>
      </c>
      <c r="G126" s="177" t="s">
        <v>733</v>
      </c>
      <c r="H126" s="177"/>
      <c r="I126" s="177"/>
      <c r="J126" s="177"/>
      <c r="K126" s="177" t="s">
        <v>733</v>
      </c>
      <c r="L126" s="177" t="s">
        <v>733</v>
      </c>
      <c r="M126" s="177" t="s">
        <v>733</v>
      </c>
      <c r="N126" s="164" t="s">
        <v>734</v>
      </c>
      <c r="O126" s="72">
        <f>SUMIF([1]COD!A:A,N126,[1]COD!I:I)</f>
        <v>32440.74</v>
      </c>
    </row>
    <row r="127" spans="1:15">
      <c r="A127" s="19"/>
      <c r="B127" s="19"/>
      <c r="C127" s="19"/>
      <c r="D127" s="19"/>
      <c r="E127" s="186" t="s">
        <v>735</v>
      </c>
      <c r="F127" s="186"/>
      <c r="G127" s="186"/>
      <c r="H127" s="186"/>
      <c r="I127" s="186"/>
      <c r="J127" s="186"/>
      <c r="K127" s="186"/>
      <c r="L127" s="186"/>
      <c r="M127" s="186"/>
      <c r="N127" s="164" t="s">
        <v>736</v>
      </c>
      <c r="O127" s="72">
        <f>SUMIF([1]COD!A:A,N127,[1]COD!I:I)</f>
        <v>0</v>
      </c>
    </row>
    <row r="128" spans="1:15">
      <c r="A128" s="19"/>
      <c r="B128" s="19"/>
      <c r="C128" s="19"/>
      <c r="D128" s="19"/>
      <c r="E128" s="181" t="s">
        <v>737</v>
      </c>
      <c r="F128" s="181"/>
      <c r="G128" s="181"/>
      <c r="H128" s="181"/>
      <c r="I128" s="181"/>
      <c r="J128" s="181"/>
      <c r="K128" s="181"/>
      <c r="L128" s="181"/>
      <c r="M128" s="181"/>
      <c r="N128" s="181"/>
      <c r="O128" s="181"/>
    </row>
    <row r="129" spans="1:15">
      <c r="A129" s="19"/>
      <c r="B129" s="19"/>
      <c r="C129" s="19"/>
      <c r="D129" s="19"/>
      <c r="E129" s="19"/>
      <c r="F129" s="177" t="s">
        <v>738</v>
      </c>
      <c r="G129" s="177"/>
      <c r="H129" s="177"/>
      <c r="I129" s="177"/>
      <c r="J129" s="177"/>
      <c r="K129" s="177"/>
      <c r="L129" s="177"/>
      <c r="M129" s="177"/>
      <c r="N129" s="164" t="s">
        <v>739</v>
      </c>
      <c r="O129" s="72">
        <f>SUMIF([1]COD!A:A,N129,[1]COD!I:I)</f>
        <v>-213424.53</v>
      </c>
    </row>
    <row r="130" spans="1:15">
      <c r="A130" s="19"/>
      <c r="B130" s="19"/>
      <c r="C130" s="19"/>
      <c r="D130" s="19"/>
      <c r="E130" s="19"/>
      <c r="F130" s="177" t="s">
        <v>740</v>
      </c>
      <c r="G130" s="177"/>
      <c r="H130" s="177"/>
      <c r="I130" s="177"/>
      <c r="J130" s="177"/>
      <c r="K130" s="177"/>
      <c r="L130" s="177"/>
      <c r="M130" s="177"/>
      <c r="N130" s="164" t="s">
        <v>741</v>
      </c>
      <c r="O130" s="72">
        <f>SUMIF([1]COD!A:A,N130,[1]COD!I:I)</f>
        <v>0</v>
      </c>
    </row>
    <row r="131" spans="1:15">
      <c r="A131" s="19"/>
      <c r="B131" s="19"/>
      <c r="C131" s="19"/>
      <c r="D131" s="19"/>
      <c r="E131" s="186" t="s">
        <v>742</v>
      </c>
      <c r="F131" s="186"/>
      <c r="G131" s="186"/>
      <c r="H131" s="186"/>
      <c r="I131" s="186"/>
      <c r="J131" s="186"/>
      <c r="K131" s="186"/>
      <c r="L131" s="186"/>
      <c r="M131" s="186"/>
      <c r="N131" s="164" t="s">
        <v>743</v>
      </c>
      <c r="O131" s="72">
        <f>SUMIF([1]COD!A:A,N131,[1]COD!I:I)</f>
        <v>0</v>
      </c>
    </row>
    <row r="132" spans="1:15">
      <c r="A132" s="19"/>
      <c r="B132" s="19"/>
      <c r="C132" s="19"/>
      <c r="D132" s="176" t="s">
        <v>2</v>
      </c>
      <c r="E132" s="176"/>
      <c r="F132" s="176"/>
      <c r="G132" s="176"/>
      <c r="H132" s="176"/>
      <c r="I132" s="176"/>
      <c r="J132" s="176"/>
      <c r="K132" s="176"/>
      <c r="L132" s="176"/>
      <c r="M132" s="176"/>
      <c r="N132" s="176"/>
      <c r="O132" s="176"/>
    </row>
    <row r="133" spans="1:15">
      <c r="A133" s="19"/>
      <c r="B133" s="19"/>
      <c r="C133" s="19"/>
      <c r="D133" s="19"/>
      <c r="E133" s="177" t="s">
        <v>744</v>
      </c>
      <c r="F133" s="177"/>
      <c r="G133" s="177"/>
      <c r="H133" s="177"/>
      <c r="I133" s="177"/>
      <c r="J133" s="177"/>
      <c r="K133" s="177"/>
      <c r="L133" s="177"/>
      <c r="M133" s="177"/>
      <c r="N133" s="164" t="s">
        <v>745</v>
      </c>
      <c r="O133" s="72">
        <f>SUMIF([1]COD!A:A,N133,[1]COD!I:I)</f>
        <v>0</v>
      </c>
    </row>
    <row r="134" spans="1:15">
      <c r="A134" s="19"/>
      <c r="B134" s="19"/>
      <c r="C134" s="19"/>
      <c r="D134" s="19"/>
      <c r="E134" s="177" t="s">
        <v>746</v>
      </c>
      <c r="F134" s="177"/>
      <c r="G134" s="177"/>
      <c r="H134" s="177"/>
      <c r="I134" s="177"/>
      <c r="J134" s="177"/>
      <c r="K134" s="177"/>
      <c r="L134" s="177"/>
      <c r="M134" s="177"/>
      <c r="N134" s="164" t="s">
        <v>747</v>
      </c>
      <c r="O134" s="72">
        <f>SUMIF([1]COD!A:A,N134,[1]COD!I:I)</f>
        <v>0</v>
      </c>
    </row>
    <row r="135" spans="1:15">
      <c r="A135" s="19"/>
      <c r="B135" s="19"/>
      <c r="C135" s="19"/>
      <c r="D135" s="19"/>
      <c r="E135" s="177" t="s">
        <v>748</v>
      </c>
      <c r="F135" s="177"/>
      <c r="G135" s="177"/>
      <c r="H135" s="177"/>
      <c r="I135" s="177"/>
      <c r="J135" s="177"/>
      <c r="K135" s="177"/>
      <c r="L135" s="177"/>
      <c r="M135" s="177"/>
      <c r="N135" s="164" t="s">
        <v>749</v>
      </c>
      <c r="O135" s="72">
        <f>SUMIF([1]COD!A:A,N135,[1]COD!I:I)</f>
        <v>0</v>
      </c>
    </row>
    <row r="136" spans="1:15">
      <c r="A136" s="19"/>
      <c r="B136" s="19"/>
      <c r="C136" s="19"/>
      <c r="D136" s="19"/>
      <c r="E136" s="177" t="s">
        <v>750</v>
      </c>
      <c r="F136" s="177"/>
      <c r="G136" s="177"/>
      <c r="H136" s="177"/>
      <c r="I136" s="177"/>
      <c r="J136" s="177"/>
      <c r="K136" s="177"/>
      <c r="L136" s="177"/>
      <c r="M136" s="177"/>
      <c r="N136" s="164" t="s">
        <v>751</v>
      </c>
      <c r="O136" s="72">
        <f>SUMIF([1]COD!A:A,N136,[1]COD!I:I)</f>
        <v>0</v>
      </c>
    </row>
    <row r="137" spans="1:15">
      <c r="A137" s="19"/>
      <c r="B137" s="19"/>
      <c r="C137" s="19"/>
      <c r="D137" s="19"/>
      <c r="E137" s="177" t="s">
        <v>649</v>
      </c>
      <c r="F137" s="177"/>
      <c r="G137" s="177"/>
      <c r="H137" s="177"/>
      <c r="I137" s="177"/>
      <c r="J137" s="177"/>
      <c r="K137" s="177"/>
      <c r="L137" s="177"/>
      <c r="M137" s="177"/>
      <c r="N137" s="164" t="s">
        <v>752</v>
      </c>
      <c r="O137" s="72">
        <f>SUMIF([1]COD!A:A,N137,[1]COD!I:I)</f>
        <v>2112.98</v>
      </c>
    </row>
    <row r="138" spans="1:15">
      <c r="A138" s="19"/>
      <c r="B138" s="19"/>
      <c r="C138" s="19"/>
      <c r="D138" s="19"/>
      <c r="E138" s="177" t="s">
        <v>753</v>
      </c>
      <c r="F138" s="177"/>
      <c r="G138" s="177"/>
      <c r="H138" s="177"/>
      <c r="I138" s="177"/>
      <c r="J138" s="177"/>
      <c r="K138" s="177"/>
      <c r="L138" s="177"/>
      <c r="M138" s="177"/>
      <c r="N138" s="164" t="s">
        <v>754</v>
      </c>
      <c r="O138" s="72">
        <f>SUMIF([1]COD!A:A,N138,[1]COD!I:I)</f>
        <v>0</v>
      </c>
    </row>
    <row r="139" spans="1:15">
      <c r="A139" s="19"/>
      <c r="B139" s="19"/>
      <c r="C139" s="19"/>
      <c r="D139" s="19"/>
      <c r="E139" s="177" t="s">
        <v>755</v>
      </c>
      <c r="F139" s="177"/>
      <c r="G139" s="177"/>
      <c r="H139" s="177"/>
      <c r="I139" s="177"/>
      <c r="J139" s="177"/>
      <c r="K139" s="177"/>
      <c r="L139" s="177"/>
      <c r="M139" s="177"/>
      <c r="N139" s="164" t="s">
        <v>756</v>
      </c>
      <c r="O139" s="72">
        <f>SUMIF([1]COD!A:A,N139,[1]COD!I:I)</f>
        <v>0</v>
      </c>
    </row>
    <row r="140" spans="1:15">
      <c r="A140" s="19"/>
      <c r="B140" s="19"/>
      <c r="C140" s="19"/>
      <c r="D140" s="176" t="s">
        <v>58</v>
      </c>
      <c r="E140" s="176"/>
      <c r="F140" s="176"/>
      <c r="G140" s="176"/>
      <c r="H140" s="176"/>
      <c r="I140" s="176"/>
      <c r="J140" s="176"/>
      <c r="K140" s="176"/>
      <c r="L140" s="176"/>
      <c r="M140" s="176"/>
      <c r="N140" s="176"/>
      <c r="O140" s="176"/>
    </row>
    <row r="141" spans="1:15">
      <c r="A141" s="19"/>
      <c r="B141" s="19"/>
      <c r="C141" s="19"/>
      <c r="D141" s="19"/>
      <c r="E141" s="181" t="s">
        <v>71</v>
      </c>
      <c r="F141" s="181"/>
      <c r="G141" s="181"/>
      <c r="H141" s="181"/>
      <c r="I141" s="181"/>
      <c r="J141" s="181"/>
      <c r="K141" s="181"/>
      <c r="L141" s="181"/>
      <c r="M141" s="181"/>
      <c r="N141" s="181"/>
      <c r="O141" s="181"/>
    </row>
    <row r="142" spans="1:15">
      <c r="A142" s="19"/>
      <c r="B142" s="19"/>
      <c r="C142" s="19"/>
      <c r="D142" s="19"/>
      <c r="E142" s="19"/>
      <c r="F142" s="177" t="s">
        <v>673</v>
      </c>
      <c r="G142" s="177"/>
      <c r="H142" s="177"/>
      <c r="I142" s="177"/>
      <c r="J142" s="177"/>
      <c r="K142" s="177"/>
      <c r="L142" s="177"/>
      <c r="M142" s="177"/>
      <c r="N142" s="164" t="s">
        <v>757</v>
      </c>
      <c r="O142" s="72">
        <f>SUMIF([1]COD!A:A,N142,[1]COD!I:I)</f>
        <v>0</v>
      </c>
    </row>
    <row r="143" spans="1:15">
      <c r="A143" s="19"/>
      <c r="B143" s="19"/>
      <c r="C143" s="19"/>
      <c r="D143" s="19"/>
      <c r="E143" s="19"/>
      <c r="F143" s="177" t="s">
        <v>634</v>
      </c>
      <c r="G143" s="177"/>
      <c r="H143" s="177"/>
      <c r="I143" s="177"/>
      <c r="J143" s="177"/>
      <c r="K143" s="177"/>
      <c r="L143" s="177"/>
      <c r="M143" s="177"/>
      <c r="N143" s="164" t="s">
        <v>758</v>
      </c>
      <c r="O143" s="72">
        <f>SUMIF([1]COD!A:A,N143,[1]COD!I:I)</f>
        <v>0</v>
      </c>
    </row>
    <row r="144" spans="1:15">
      <c r="A144" s="19"/>
      <c r="B144" s="19"/>
      <c r="C144" s="19"/>
      <c r="D144" s="19"/>
      <c r="E144" s="181" t="s">
        <v>70</v>
      </c>
      <c r="F144" s="181"/>
      <c r="G144" s="181"/>
      <c r="H144" s="181"/>
      <c r="I144" s="181"/>
      <c r="J144" s="181"/>
      <c r="K144" s="181"/>
      <c r="L144" s="181"/>
      <c r="M144" s="181"/>
      <c r="N144" s="181"/>
      <c r="O144" s="181"/>
    </row>
    <row r="145" spans="1:15">
      <c r="A145" s="19"/>
      <c r="B145" s="19"/>
      <c r="C145" s="19"/>
      <c r="D145" s="19"/>
      <c r="E145" s="19"/>
      <c r="F145" s="177" t="s">
        <v>673</v>
      </c>
      <c r="G145" s="177"/>
      <c r="H145" s="177"/>
      <c r="I145" s="177"/>
      <c r="J145" s="177"/>
      <c r="K145" s="177"/>
      <c r="L145" s="177"/>
      <c r="M145" s="177"/>
      <c r="N145" s="164" t="s">
        <v>759</v>
      </c>
      <c r="O145" s="72">
        <f>SUMIF([1]COD!A:A,N145,[1]COD!I:I)</f>
        <v>0</v>
      </c>
    </row>
    <row r="146" spans="1:15">
      <c r="A146" s="19"/>
      <c r="B146" s="19"/>
      <c r="C146" s="19"/>
      <c r="D146" s="19"/>
      <c r="E146" s="19"/>
      <c r="F146" s="177" t="s">
        <v>634</v>
      </c>
      <c r="G146" s="177"/>
      <c r="H146" s="177"/>
      <c r="I146" s="177"/>
      <c r="J146" s="177"/>
      <c r="K146" s="177"/>
      <c r="L146" s="177"/>
      <c r="M146" s="177"/>
      <c r="N146" s="164" t="s">
        <v>760</v>
      </c>
      <c r="O146" s="72">
        <f>SUMIF([1]COD!A:A,N146,[1]COD!I:I)</f>
        <v>0</v>
      </c>
    </row>
    <row r="147" spans="1:15">
      <c r="A147" s="19"/>
      <c r="B147" s="19"/>
      <c r="C147" s="19"/>
      <c r="D147" s="19"/>
      <c r="E147" s="186" t="s">
        <v>761</v>
      </c>
      <c r="F147" s="186"/>
      <c r="G147" s="186"/>
      <c r="H147" s="186"/>
      <c r="I147" s="186"/>
      <c r="J147" s="186"/>
      <c r="K147" s="186"/>
      <c r="L147" s="186"/>
      <c r="M147" s="186"/>
      <c r="N147" s="164" t="s">
        <v>762</v>
      </c>
      <c r="O147" s="72">
        <f>SUMIF([1]COD!A:A,N147,[1]COD!I:I)</f>
        <v>0</v>
      </c>
    </row>
    <row r="148" spans="1:15">
      <c r="A148" s="19"/>
      <c r="B148" s="19"/>
      <c r="C148" s="19"/>
      <c r="D148" s="19"/>
      <c r="E148" s="186" t="s">
        <v>763</v>
      </c>
      <c r="F148" s="186"/>
      <c r="G148" s="186"/>
      <c r="H148" s="186"/>
      <c r="I148" s="186"/>
      <c r="J148" s="186"/>
      <c r="K148" s="186"/>
      <c r="L148" s="186"/>
      <c r="M148" s="186"/>
      <c r="N148" s="164" t="s">
        <v>764</v>
      </c>
      <c r="O148" s="72">
        <f>SUMIF([1]COD!A:A,N148,[1]COD!I:I)</f>
        <v>0</v>
      </c>
    </row>
    <row r="149" spans="1:15">
      <c r="A149" s="19"/>
      <c r="B149" s="19"/>
      <c r="C149" s="19"/>
      <c r="D149" s="176" t="s">
        <v>68</v>
      </c>
      <c r="E149" s="176"/>
      <c r="F149" s="176"/>
      <c r="G149" s="176"/>
      <c r="H149" s="176"/>
      <c r="I149" s="176"/>
      <c r="J149" s="176"/>
      <c r="K149" s="176"/>
      <c r="L149" s="176"/>
      <c r="M149" s="176"/>
      <c r="N149" s="176"/>
      <c r="O149" s="176"/>
    </row>
    <row r="150" spans="1:15">
      <c r="A150" s="19"/>
      <c r="B150" s="19"/>
      <c r="C150" s="19"/>
      <c r="D150" s="19"/>
      <c r="E150" s="181" t="s">
        <v>67</v>
      </c>
      <c r="F150" s="181"/>
      <c r="G150" s="181"/>
      <c r="H150" s="181"/>
      <c r="I150" s="181"/>
      <c r="J150" s="181"/>
      <c r="K150" s="181"/>
      <c r="L150" s="181"/>
      <c r="M150" s="181"/>
      <c r="N150" s="181"/>
      <c r="O150" s="181"/>
    </row>
    <row r="151" spans="1:15">
      <c r="A151" s="19"/>
      <c r="B151" s="19"/>
      <c r="C151" s="19"/>
      <c r="D151" s="19"/>
      <c r="E151" s="19"/>
      <c r="F151" s="177" t="s">
        <v>673</v>
      </c>
      <c r="G151" s="177"/>
      <c r="H151" s="177"/>
      <c r="I151" s="177"/>
      <c r="J151" s="177"/>
      <c r="K151" s="177"/>
      <c r="L151" s="177"/>
      <c r="M151" s="177"/>
      <c r="N151" s="164" t="s">
        <v>765</v>
      </c>
      <c r="O151" s="72">
        <f>SUMIF([1]COD!A:A,N151,[1]COD!I:I)</f>
        <v>0</v>
      </c>
    </row>
    <row r="152" spans="1:15">
      <c r="A152" s="19"/>
      <c r="B152" s="19"/>
      <c r="C152" s="19"/>
      <c r="D152" s="19"/>
      <c r="E152" s="19"/>
      <c r="F152" s="177" t="s">
        <v>766</v>
      </c>
      <c r="G152" s="177"/>
      <c r="H152" s="177"/>
      <c r="I152" s="177"/>
      <c r="J152" s="177"/>
      <c r="K152" s="177"/>
      <c r="L152" s="177"/>
      <c r="M152" s="177"/>
      <c r="N152" s="164" t="s">
        <v>767</v>
      </c>
      <c r="O152" s="72">
        <f>SUMIF([1]COD!A:A,N152,[1]COD!I:I)</f>
        <v>0</v>
      </c>
    </row>
    <row r="153" spans="1:15">
      <c r="A153" s="19"/>
      <c r="B153" s="19"/>
      <c r="C153" s="19"/>
      <c r="D153" s="19"/>
      <c r="E153" s="19"/>
      <c r="F153" s="177" t="s">
        <v>675</v>
      </c>
      <c r="G153" s="177"/>
      <c r="H153" s="177"/>
      <c r="I153" s="177"/>
      <c r="J153" s="177"/>
      <c r="K153" s="177"/>
      <c r="L153" s="177"/>
      <c r="M153" s="177"/>
      <c r="N153" s="164" t="s">
        <v>768</v>
      </c>
      <c r="O153" s="72">
        <f>SUMIF([1]COD!A:A,N153,[1]COD!I:I)</f>
        <v>0</v>
      </c>
    </row>
    <row r="154" spans="1:15">
      <c r="A154" s="19"/>
      <c r="B154" s="19"/>
      <c r="C154" s="19"/>
      <c r="D154" s="19"/>
      <c r="E154" s="19"/>
      <c r="F154" s="177" t="s">
        <v>677</v>
      </c>
      <c r="G154" s="177"/>
      <c r="H154" s="177"/>
      <c r="I154" s="177"/>
      <c r="J154" s="177"/>
      <c r="K154" s="177"/>
      <c r="L154" s="177"/>
      <c r="M154" s="177"/>
      <c r="N154" s="164" t="s">
        <v>769</v>
      </c>
      <c r="O154" s="72">
        <f>SUMIF([1]COD!A:A,N154,[1]COD!I:I)</f>
        <v>0</v>
      </c>
    </row>
    <row r="155" spans="1:15">
      <c r="A155" s="19"/>
      <c r="B155" s="19"/>
      <c r="C155" s="19"/>
      <c r="D155" s="19"/>
      <c r="E155" s="181" t="s">
        <v>66</v>
      </c>
      <c r="F155" s="181"/>
      <c r="G155" s="181"/>
      <c r="H155" s="181"/>
      <c r="I155" s="181"/>
      <c r="J155" s="181"/>
      <c r="K155" s="181"/>
      <c r="L155" s="181"/>
      <c r="M155" s="181"/>
      <c r="N155" s="181"/>
      <c r="O155" s="181"/>
    </row>
    <row r="156" spans="1:15">
      <c r="A156" s="19"/>
      <c r="B156" s="19"/>
      <c r="C156" s="19"/>
      <c r="D156" s="19"/>
      <c r="E156" s="19"/>
      <c r="F156" s="177" t="s">
        <v>673</v>
      </c>
      <c r="G156" s="177"/>
      <c r="H156" s="177"/>
      <c r="I156" s="177"/>
      <c r="J156" s="177"/>
      <c r="K156" s="177"/>
      <c r="L156" s="177"/>
      <c r="M156" s="177"/>
      <c r="N156" s="164" t="s">
        <v>770</v>
      </c>
      <c r="O156" s="72">
        <f>SUMIF([1]COD!A:A,N156,[1]COD!I:I)</f>
        <v>0</v>
      </c>
    </row>
    <row r="157" spans="1:15">
      <c r="A157" s="19"/>
      <c r="B157" s="19"/>
      <c r="C157" s="19"/>
      <c r="D157" s="19"/>
      <c r="E157" s="19"/>
      <c r="F157" s="177" t="s">
        <v>766</v>
      </c>
      <c r="G157" s="177"/>
      <c r="H157" s="177"/>
      <c r="I157" s="177"/>
      <c r="J157" s="177"/>
      <c r="K157" s="177"/>
      <c r="L157" s="177"/>
      <c r="M157" s="177"/>
      <c r="N157" s="164" t="s">
        <v>771</v>
      </c>
      <c r="O157" s="72">
        <f>SUMIF([1]COD!A:A,N157,[1]COD!I:I)</f>
        <v>0</v>
      </c>
    </row>
    <row r="158" spans="1:15">
      <c r="A158" s="19"/>
      <c r="B158" s="19"/>
      <c r="C158" s="19"/>
      <c r="D158" s="19"/>
      <c r="E158" s="19"/>
      <c r="F158" s="177" t="s">
        <v>675</v>
      </c>
      <c r="G158" s="177"/>
      <c r="H158" s="177"/>
      <c r="I158" s="177"/>
      <c r="J158" s="177"/>
      <c r="K158" s="177"/>
      <c r="L158" s="177"/>
      <c r="M158" s="177"/>
      <c r="N158" s="164" t="s">
        <v>772</v>
      </c>
      <c r="O158" s="72">
        <f>SUMIF([1]COD!A:A,N158,[1]COD!I:I)</f>
        <v>0</v>
      </c>
    </row>
    <row r="159" spans="1:15">
      <c r="A159" s="19"/>
      <c r="B159" s="19"/>
      <c r="C159" s="19"/>
      <c r="D159" s="19"/>
      <c r="E159" s="19"/>
      <c r="F159" s="177" t="s">
        <v>677</v>
      </c>
      <c r="G159" s="177"/>
      <c r="H159" s="177"/>
      <c r="I159" s="177"/>
      <c r="J159" s="177"/>
      <c r="K159" s="177"/>
      <c r="L159" s="177"/>
      <c r="M159" s="177"/>
      <c r="N159" s="164" t="s">
        <v>773</v>
      </c>
      <c r="O159" s="72">
        <f>SUMIF([1]COD!A:A,N159,[1]COD!I:I)</f>
        <v>0</v>
      </c>
    </row>
    <row r="160" spans="1:15">
      <c r="A160" s="19"/>
      <c r="B160" s="19"/>
      <c r="C160" s="19"/>
      <c r="D160" s="176" t="s">
        <v>126</v>
      </c>
      <c r="E160" s="176"/>
      <c r="F160" s="176"/>
      <c r="G160" s="176"/>
      <c r="H160" s="176"/>
      <c r="I160" s="176"/>
      <c r="J160" s="176"/>
      <c r="K160" s="176"/>
      <c r="L160" s="176"/>
      <c r="M160" s="176"/>
      <c r="N160" s="176"/>
      <c r="O160" s="176"/>
    </row>
    <row r="161" spans="1:15">
      <c r="A161" s="19"/>
      <c r="B161" s="19"/>
      <c r="C161" s="19"/>
      <c r="D161" s="19"/>
      <c r="E161" s="177" t="s">
        <v>774</v>
      </c>
      <c r="F161" s="177"/>
      <c r="G161" s="177"/>
      <c r="H161" s="177"/>
      <c r="I161" s="177"/>
      <c r="J161" s="177"/>
      <c r="K161" s="177"/>
      <c r="L161" s="177"/>
      <c r="M161" s="177"/>
      <c r="N161" s="164" t="s">
        <v>775</v>
      </c>
      <c r="O161" s="72">
        <f>SUMIF([1]COD!A:A,N161,[1]COD!I:I)</f>
        <v>0</v>
      </c>
    </row>
    <row r="162" spans="1:15">
      <c r="A162" s="19"/>
      <c r="B162" s="19"/>
      <c r="C162" s="19"/>
      <c r="D162" s="19"/>
      <c r="E162" s="177" t="s">
        <v>776</v>
      </c>
      <c r="F162" s="177"/>
      <c r="G162" s="177"/>
      <c r="H162" s="177"/>
      <c r="I162" s="177"/>
      <c r="J162" s="177"/>
      <c r="K162" s="177"/>
      <c r="L162" s="177"/>
      <c r="M162" s="177"/>
      <c r="N162" s="164" t="s">
        <v>777</v>
      </c>
      <c r="O162" s="72">
        <f>SUMIF([1]COD!A:A,N162,[1]COD!I:I)</f>
        <v>0</v>
      </c>
    </row>
    <row r="163" spans="1:15">
      <c r="A163" s="19"/>
      <c r="B163" s="19"/>
      <c r="C163" s="19"/>
      <c r="D163" s="19"/>
      <c r="E163" s="177" t="s">
        <v>778</v>
      </c>
      <c r="F163" s="177"/>
      <c r="G163" s="177"/>
      <c r="H163" s="177"/>
      <c r="I163" s="177"/>
      <c r="J163" s="177"/>
      <c r="K163" s="177"/>
      <c r="L163" s="177"/>
      <c r="M163" s="177"/>
      <c r="N163" s="164" t="s">
        <v>779</v>
      </c>
      <c r="O163" s="72">
        <f>SUMIF([1]COD!A:A,N163,[1]COD!I:I)</f>
        <v>0</v>
      </c>
    </row>
    <row r="164" spans="1:15">
      <c r="A164" s="19"/>
      <c r="B164" s="19"/>
      <c r="C164" s="19"/>
      <c r="D164" s="19"/>
      <c r="E164" s="177" t="s">
        <v>780</v>
      </c>
      <c r="F164" s="177"/>
      <c r="G164" s="177"/>
      <c r="H164" s="177"/>
      <c r="I164" s="177"/>
      <c r="J164" s="177"/>
      <c r="K164" s="177"/>
      <c r="L164" s="177"/>
      <c r="M164" s="177"/>
      <c r="N164" s="164" t="s">
        <v>781</v>
      </c>
      <c r="O164" s="72">
        <f>SUMIF([1]COD!A:A,N164,[1]COD!I:I)</f>
        <v>0</v>
      </c>
    </row>
    <row r="165" spans="1:15">
      <c r="A165" s="19"/>
      <c r="B165" s="19"/>
      <c r="C165" s="19"/>
      <c r="D165" s="176" t="s">
        <v>782</v>
      </c>
      <c r="E165" s="176"/>
      <c r="F165" s="176"/>
      <c r="G165" s="176"/>
      <c r="H165" s="176"/>
      <c r="I165" s="176"/>
      <c r="J165" s="176"/>
      <c r="K165" s="176"/>
      <c r="L165" s="176"/>
      <c r="M165" s="176"/>
      <c r="N165" s="176"/>
      <c r="O165" s="176"/>
    </row>
    <row r="166" spans="1:15">
      <c r="A166" s="19"/>
      <c r="B166" s="19"/>
      <c r="C166" s="19"/>
      <c r="D166" s="19"/>
      <c r="E166" s="181" t="s">
        <v>65</v>
      </c>
      <c r="F166" s="181"/>
      <c r="G166" s="181"/>
      <c r="H166" s="181"/>
      <c r="I166" s="181"/>
      <c r="J166" s="181"/>
      <c r="K166" s="181"/>
      <c r="L166" s="181"/>
      <c r="M166" s="181"/>
      <c r="N166" s="181"/>
      <c r="O166" s="181"/>
    </row>
    <row r="167" spans="1:15">
      <c r="A167" s="19"/>
      <c r="B167" s="19"/>
      <c r="C167" s="19"/>
      <c r="D167" s="19"/>
      <c r="E167" s="19"/>
      <c r="F167" s="177" t="s">
        <v>669</v>
      </c>
      <c r="G167" s="177"/>
      <c r="H167" s="177"/>
      <c r="I167" s="177"/>
      <c r="J167" s="177"/>
      <c r="K167" s="177"/>
      <c r="L167" s="177"/>
      <c r="M167" s="177"/>
      <c r="N167" s="164" t="s">
        <v>783</v>
      </c>
      <c r="O167" s="72">
        <f>SUMIF([1]COD!A:A,N167,[1]COD!I:I)</f>
        <v>0</v>
      </c>
    </row>
    <row r="168" spans="1:15">
      <c r="A168" s="19"/>
      <c r="B168" s="19"/>
      <c r="C168" s="19"/>
      <c r="D168" s="19"/>
      <c r="E168" s="19"/>
      <c r="F168" s="177" t="s">
        <v>784</v>
      </c>
      <c r="G168" s="177"/>
      <c r="H168" s="177"/>
      <c r="I168" s="177"/>
      <c r="J168" s="177"/>
      <c r="K168" s="177"/>
      <c r="L168" s="177"/>
      <c r="M168" s="177"/>
      <c r="N168" s="164" t="s">
        <v>785</v>
      </c>
      <c r="O168" s="72">
        <f>SUMIF([1]COD!A:A,N168,[1]COD!I:I)</f>
        <v>0</v>
      </c>
    </row>
    <row r="169" spans="1:15">
      <c r="A169" s="19"/>
      <c r="B169" s="19"/>
      <c r="C169" s="19"/>
      <c r="D169" s="19"/>
      <c r="E169" s="181" t="s">
        <v>64</v>
      </c>
      <c r="F169" s="181"/>
      <c r="G169" s="181"/>
      <c r="H169" s="181"/>
      <c r="I169" s="181"/>
      <c r="J169" s="181"/>
      <c r="K169" s="181"/>
      <c r="L169" s="181"/>
      <c r="M169" s="181"/>
      <c r="N169" s="181"/>
      <c r="O169" s="181"/>
    </row>
    <row r="170" spans="1:15">
      <c r="A170" s="19"/>
      <c r="B170" s="19"/>
      <c r="C170" s="19"/>
      <c r="D170" s="19"/>
      <c r="E170" s="19"/>
      <c r="F170" s="177" t="s">
        <v>669</v>
      </c>
      <c r="G170" s="177"/>
      <c r="H170" s="177"/>
      <c r="I170" s="177"/>
      <c r="J170" s="177"/>
      <c r="K170" s="177"/>
      <c r="L170" s="177"/>
      <c r="M170" s="177"/>
      <c r="N170" s="164" t="s">
        <v>786</v>
      </c>
      <c r="O170" s="72">
        <f>SUMIF([1]COD!A:A,N170,[1]COD!I:I)</f>
        <v>0</v>
      </c>
    </row>
    <row r="171" spans="1:15">
      <c r="A171" s="19"/>
      <c r="B171" s="19"/>
      <c r="C171" s="19"/>
      <c r="D171" s="19"/>
      <c r="E171" s="19"/>
      <c r="F171" s="177" t="s">
        <v>784</v>
      </c>
      <c r="G171" s="177"/>
      <c r="H171" s="177"/>
      <c r="I171" s="177"/>
      <c r="J171" s="177"/>
      <c r="K171" s="177"/>
      <c r="L171" s="177"/>
      <c r="M171" s="177"/>
      <c r="N171" s="164" t="s">
        <v>787</v>
      </c>
      <c r="O171" s="72">
        <f>SUMIF([1]COD!A:A,N171,[1]COD!I:I)</f>
        <v>0</v>
      </c>
    </row>
    <row r="172" spans="1:15">
      <c r="A172" s="19"/>
      <c r="B172" s="19"/>
      <c r="C172" s="19"/>
      <c r="D172" s="19"/>
      <c r="E172" s="181" t="s">
        <v>63</v>
      </c>
      <c r="F172" s="181"/>
      <c r="G172" s="181"/>
      <c r="H172" s="181"/>
      <c r="I172" s="181"/>
      <c r="J172" s="181"/>
      <c r="K172" s="181"/>
      <c r="L172" s="181"/>
      <c r="M172" s="181"/>
      <c r="N172" s="181"/>
      <c r="O172" s="181"/>
    </row>
    <row r="173" spans="1:15">
      <c r="A173" s="19"/>
      <c r="B173" s="19"/>
      <c r="C173" s="19"/>
      <c r="D173" s="19"/>
      <c r="E173" s="19"/>
      <c r="F173" s="177" t="s">
        <v>669</v>
      </c>
      <c r="G173" s="177"/>
      <c r="H173" s="177"/>
      <c r="I173" s="177"/>
      <c r="J173" s="177"/>
      <c r="K173" s="177"/>
      <c r="L173" s="177"/>
      <c r="M173" s="177"/>
      <c r="N173" s="164" t="s">
        <v>788</v>
      </c>
      <c r="O173" s="72">
        <f>SUMIF([1]COD!A:A,N173,[1]COD!I:I)</f>
        <v>0</v>
      </c>
    </row>
    <row r="174" spans="1:15">
      <c r="A174" s="19"/>
      <c r="B174" s="19"/>
      <c r="C174" s="19"/>
      <c r="D174" s="19"/>
      <c r="E174" s="19"/>
      <c r="F174" s="177" t="s">
        <v>784</v>
      </c>
      <c r="G174" s="177"/>
      <c r="H174" s="177"/>
      <c r="I174" s="177"/>
      <c r="J174" s="177"/>
      <c r="K174" s="177"/>
      <c r="L174" s="177"/>
      <c r="M174" s="177"/>
      <c r="N174" s="164" t="s">
        <v>789</v>
      </c>
      <c r="O174" s="72">
        <f>SUMIF([1]COD!A:A,N174,[1]COD!I:I)</f>
        <v>0</v>
      </c>
    </row>
    <row r="175" spans="1:15">
      <c r="A175" s="19"/>
      <c r="B175" s="19"/>
      <c r="C175" s="19"/>
      <c r="D175" s="19"/>
      <c r="E175" s="186" t="s">
        <v>790</v>
      </c>
      <c r="F175" s="186"/>
      <c r="G175" s="186"/>
      <c r="H175" s="186"/>
      <c r="I175" s="186"/>
      <c r="J175" s="186"/>
      <c r="K175" s="186"/>
      <c r="L175" s="186"/>
      <c r="M175" s="186"/>
      <c r="N175" s="164" t="s">
        <v>791</v>
      </c>
      <c r="O175" s="72">
        <f>SUMIF([1]COD!A:A,N175,[1]COD!I:I)</f>
        <v>0</v>
      </c>
    </row>
    <row r="176" spans="1:15">
      <c r="A176" s="19"/>
      <c r="B176" s="19"/>
      <c r="C176" s="19"/>
      <c r="D176" s="19"/>
      <c r="E176" s="186" t="s">
        <v>792</v>
      </c>
      <c r="F176" s="186"/>
      <c r="G176" s="186"/>
      <c r="H176" s="186"/>
      <c r="I176" s="186"/>
      <c r="J176" s="186"/>
      <c r="K176" s="186"/>
      <c r="L176" s="186"/>
      <c r="M176" s="186"/>
      <c r="N176" s="164" t="s">
        <v>793</v>
      </c>
      <c r="O176" s="72">
        <f>SUMIF([1]COD!A:A,N176,[1]COD!I:I)</f>
        <v>0</v>
      </c>
    </row>
    <row r="177" spans="1:15">
      <c r="A177" s="19"/>
      <c r="B177" s="19"/>
      <c r="C177" s="19"/>
      <c r="D177" s="176" t="s">
        <v>60</v>
      </c>
      <c r="E177" s="176"/>
      <c r="F177" s="176"/>
      <c r="G177" s="176"/>
      <c r="H177" s="176"/>
      <c r="I177" s="176"/>
      <c r="J177" s="176"/>
      <c r="K177" s="176"/>
      <c r="L177" s="176"/>
      <c r="M177" s="176"/>
      <c r="N177" s="176"/>
      <c r="O177" s="176"/>
    </row>
    <row r="178" spans="1:15">
      <c r="A178" s="19"/>
      <c r="B178" s="19"/>
      <c r="C178" s="19"/>
      <c r="D178" s="19"/>
      <c r="E178" s="176" t="s">
        <v>59</v>
      </c>
      <c r="F178" s="176"/>
      <c r="G178" s="176"/>
      <c r="H178" s="176"/>
      <c r="I178" s="176"/>
      <c r="J178" s="176"/>
      <c r="K178" s="176"/>
      <c r="L178" s="176"/>
      <c r="M178" s="176"/>
      <c r="N178" s="176"/>
      <c r="O178" s="176"/>
    </row>
    <row r="179" spans="1:15">
      <c r="A179" s="19"/>
      <c r="B179" s="19"/>
      <c r="C179" s="19"/>
      <c r="D179" s="19"/>
      <c r="E179" s="19"/>
      <c r="F179" s="181" t="s">
        <v>24</v>
      </c>
      <c r="G179" s="181"/>
      <c r="H179" s="181"/>
      <c r="I179" s="181"/>
      <c r="J179" s="181"/>
      <c r="K179" s="181"/>
      <c r="L179" s="181"/>
      <c r="M179" s="181"/>
      <c r="N179" s="181"/>
      <c r="O179" s="181"/>
    </row>
    <row r="180" spans="1:15">
      <c r="A180" s="19"/>
      <c r="B180" s="19"/>
      <c r="C180" s="19"/>
      <c r="D180" s="19"/>
      <c r="E180" s="19"/>
      <c r="F180" s="19"/>
      <c r="G180" s="177" t="s">
        <v>605</v>
      </c>
      <c r="H180" s="177"/>
      <c r="I180" s="177"/>
      <c r="J180" s="177"/>
      <c r="K180" s="177"/>
      <c r="L180" s="177"/>
      <c r="M180" s="177"/>
      <c r="N180" s="164" t="s">
        <v>794</v>
      </c>
      <c r="O180" s="72">
        <f>SUMIF([1]COD!A:A,N180,[1]COD!I:I)</f>
        <v>852143.96000000008</v>
      </c>
    </row>
    <row r="181" spans="1:15">
      <c r="A181" s="19"/>
      <c r="B181" s="19"/>
      <c r="C181" s="19"/>
      <c r="D181" s="19"/>
      <c r="E181" s="19"/>
      <c r="F181" s="19"/>
      <c r="G181" s="177" t="s">
        <v>607</v>
      </c>
      <c r="H181" s="177"/>
      <c r="I181" s="177"/>
      <c r="J181" s="177"/>
      <c r="K181" s="177"/>
      <c r="L181" s="177"/>
      <c r="M181" s="177"/>
      <c r="N181" s="164" t="s">
        <v>795</v>
      </c>
      <c r="O181" s="72">
        <f>SUMIF([1]COD!A:A,N181,[1]COD!I:I)</f>
        <v>0</v>
      </c>
    </row>
    <row r="182" spans="1:15">
      <c r="A182" s="19"/>
      <c r="B182" s="19"/>
      <c r="C182" s="19"/>
      <c r="D182" s="19"/>
      <c r="E182" s="19"/>
      <c r="F182" s="19"/>
      <c r="G182" s="177" t="s">
        <v>609</v>
      </c>
      <c r="H182" s="177"/>
      <c r="I182" s="177"/>
      <c r="J182" s="177"/>
      <c r="K182" s="177"/>
      <c r="L182" s="177"/>
      <c r="M182" s="177"/>
      <c r="N182" s="164" t="s">
        <v>796</v>
      </c>
      <c r="O182" s="72">
        <f>SUMIF([1]COD!A:A,N182,[1]COD!I:I)</f>
        <v>0</v>
      </c>
    </row>
    <row r="183" spans="1:15">
      <c r="A183" s="19"/>
      <c r="B183" s="19"/>
      <c r="C183" s="19"/>
      <c r="D183" s="19"/>
      <c r="E183" s="19"/>
      <c r="F183" s="181" t="s">
        <v>23</v>
      </c>
      <c r="G183" s="181"/>
      <c r="H183" s="181"/>
      <c r="I183" s="181"/>
      <c r="J183" s="181"/>
      <c r="K183" s="181"/>
      <c r="L183" s="181"/>
      <c r="M183" s="181"/>
      <c r="N183" s="181"/>
      <c r="O183" s="181"/>
    </row>
    <row r="184" spans="1:15">
      <c r="A184" s="19"/>
      <c r="B184" s="19"/>
      <c r="C184" s="19"/>
      <c r="D184" s="19"/>
      <c r="E184" s="19"/>
      <c r="F184" s="19"/>
      <c r="G184" s="177" t="s">
        <v>605</v>
      </c>
      <c r="H184" s="177"/>
      <c r="I184" s="177"/>
      <c r="J184" s="177"/>
      <c r="K184" s="177"/>
      <c r="L184" s="177"/>
      <c r="M184" s="177"/>
      <c r="N184" s="164" t="s">
        <v>797</v>
      </c>
      <c r="O184" s="72">
        <f>SUMIF([1]COD!A:A,N184,[1]COD!I:I)</f>
        <v>0</v>
      </c>
    </row>
    <row r="185" spans="1:15">
      <c r="A185" s="19"/>
      <c r="B185" s="19"/>
      <c r="C185" s="19"/>
      <c r="D185" s="19"/>
      <c r="E185" s="19"/>
      <c r="F185" s="19"/>
      <c r="G185" s="177" t="s">
        <v>607</v>
      </c>
      <c r="H185" s="177"/>
      <c r="I185" s="177"/>
      <c r="J185" s="177"/>
      <c r="K185" s="177"/>
      <c r="L185" s="177"/>
      <c r="M185" s="177"/>
      <c r="N185" s="164" t="s">
        <v>798</v>
      </c>
      <c r="O185" s="72">
        <f>SUMIF([1]COD!A:A,N185,[1]COD!I:I)</f>
        <v>0</v>
      </c>
    </row>
    <row r="186" spans="1:15">
      <c r="A186" s="19"/>
      <c r="B186" s="19"/>
      <c r="C186" s="19"/>
      <c r="D186" s="19"/>
      <c r="E186" s="19"/>
      <c r="F186" s="19"/>
      <c r="G186" s="177" t="s">
        <v>609</v>
      </c>
      <c r="H186" s="177"/>
      <c r="I186" s="177"/>
      <c r="J186" s="177"/>
      <c r="K186" s="177"/>
      <c r="L186" s="177"/>
      <c r="M186" s="177"/>
      <c r="N186" s="164" t="s">
        <v>799</v>
      </c>
      <c r="O186" s="72">
        <f>SUMIF([1]COD!A:A,N186,[1]COD!I:I)</f>
        <v>0</v>
      </c>
    </row>
    <row r="187" spans="1:15">
      <c r="A187" s="19"/>
      <c r="B187" s="19"/>
      <c r="C187" s="19"/>
      <c r="D187" s="19"/>
      <c r="E187" s="176" t="s">
        <v>57</v>
      </c>
      <c r="F187" s="176"/>
      <c r="G187" s="176"/>
      <c r="H187" s="176"/>
      <c r="I187" s="176"/>
      <c r="J187" s="176"/>
      <c r="K187" s="176"/>
      <c r="L187" s="176"/>
      <c r="M187" s="176"/>
      <c r="N187" s="176"/>
      <c r="O187" s="176"/>
    </row>
    <row r="188" spans="1:15">
      <c r="A188" s="19"/>
      <c r="B188" s="19"/>
      <c r="C188" s="19"/>
      <c r="D188" s="19"/>
      <c r="E188" s="19"/>
      <c r="F188" s="181" t="s">
        <v>800</v>
      </c>
      <c r="G188" s="181"/>
      <c r="H188" s="181"/>
      <c r="I188" s="181"/>
      <c r="J188" s="181"/>
      <c r="K188" s="181"/>
      <c r="L188" s="181"/>
      <c r="M188" s="181"/>
      <c r="N188" s="181"/>
      <c r="O188" s="181"/>
    </row>
    <row r="189" spans="1:15">
      <c r="A189" s="19"/>
      <c r="B189" s="19"/>
      <c r="C189" s="19"/>
      <c r="D189" s="19"/>
      <c r="E189" s="19"/>
      <c r="F189" s="19"/>
      <c r="G189" s="177" t="s">
        <v>605</v>
      </c>
      <c r="H189" s="177"/>
      <c r="I189" s="177"/>
      <c r="J189" s="177"/>
      <c r="K189" s="177"/>
      <c r="L189" s="177"/>
      <c r="M189" s="177"/>
      <c r="N189" s="164" t="s">
        <v>801</v>
      </c>
      <c r="O189" s="72">
        <f>SUMIF([1]COD!A:A,N189,[1]COD!I:I)</f>
        <v>0</v>
      </c>
    </row>
    <row r="190" spans="1:15">
      <c r="A190" s="19"/>
      <c r="B190" s="19"/>
      <c r="C190" s="19"/>
      <c r="D190" s="19"/>
      <c r="E190" s="19"/>
      <c r="F190" s="19"/>
      <c r="G190" s="177" t="s">
        <v>607</v>
      </c>
      <c r="H190" s="177"/>
      <c r="I190" s="177"/>
      <c r="J190" s="177"/>
      <c r="K190" s="177"/>
      <c r="L190" s="177"/>
      <c r="M190" s="177"/>
      <c r="N190" s="164" t="s">
        <v>802</v>
      </c>
      <c r="O190" s="72">
        <f>SUMIF([1]COD!A:A,N190,[1]COD!I:I)</f>
        <v>0</v>
      </c>
    </row>
    <row r="191" spans="1:15">
      <c r="A191" s="19"/>
      <c r="B191" s="19"/>
      <c r="C191" s="19"/>
      <c r="D191" s="19"/>
      <c r="E191" s="19"/>
      <c r="F191" s="19"/>
      <c r="G191" s="177" t="s">
        <v>803</v>
      </c>
      <c r="H191" s="177"/>
      <c r="I191" s="177"/>
      <c r="J191" s="177"/>
      <c r="K191" s="177"/>
      <c r="L191" s="177"/>
      <c r="M191" s="177"/>
      <c r="N191" s="164" t="s">
        <v>804</v>
      </c>
      <c r="O191" s="72">
        <f>SUMIF([1]COD!A:A,N191,[1]COD!I:I)</f>
        <v>0</v>
      </c>
    </row>
    <row r="192" spans="1:15">
      <c r="A192" s="19"/>
      <c r="B192" s="19"/>
      <c r="C192" s="19"/>
      <c r="D192" s="19"/>
      <c r="E192" s="19"/>
      <c r="F192" s="181" t="s">
        <v>26</v>
      </c>
      <c r="G192" s="181"/>
      <c r="H192" s="181"/>
      <c r="I192" s="181"/>
      <c r="J192" s="181"/>
      <c r="K192" s="181"/>
      <c r="L192" s="181"/>
      <c r="M192" s="181"/>
      <c r="N192" s="181"/>
      <c r="O192" s="181"/>
    </row>
    <row r="193" spans="1:15">
      <c r="A193" s="19"/>
      <c r="B193" s="19"/>
      <c r="C193" s="19"/>
      <c r="D193" s="19"/>
      <c r="E193" s="19"/>
      <c r="F193" s="19"/>
      <c r="G193" s="177" t="s">
        <v>605</v>
      </c>
      <c r="H193" s="177"/>
      <c r="I193" s="177"/>
      <c r="J193" s="177"/>
      <c r="K193" s="177"/>
      <c r="L193" s="177"/>
      <c r="M193" s="177"/>
      <c r="N193" s="164" t="s">
        <v>805</v>
      </c>
      <c r="O193" s="72">
        <f>SUMIF([1]COD!A:A,N193,[1]COD!I:I)</f>
        <v>0</v>
      </c>
    </row>
    <row r="194" spans="1:15">
      <c r="A194" s="19"/>
      <c r="B194" s="19"/>
      <c r="C194" s="19"/>
      <c r="D194" s="19"/>
      <c r="E194" s="19"/>
      <c r="F194" s="19"/>
      <c r="G194" s="177" t="s">
        <v>607</v>
      </c>
      <c r="H194" s="177"/>
      <c r="I194" s="177"/>
      <c r="J194" s="177"/>
      <c r="K194" s="177"/>
      <c r="L194" s="177"/>
      <c r="M194" s="177"/>
      <c r="N194" s="164" t="s">
        <v>806</v>
      </c>
      <c r="O194" s="72">
        <f>SUMIF([1]COD!A:A,N194,[1]COD!I:I)</f>
        <v>0</v>
      </c>
    </row>
    <row r="195" spans="1:15">
      <c r="A195" s="19"/>
      <c r="B195" s="19"/>
      <c r="C195" s="19"/>
      <c r="D195" s="19"/>
      <c r="E195" s="19"/>
      <c r="F195" s="19"/>
      <c r="G195" s="177" t="s">
        <v>803</v>
      </c>
      <c r="H195" s="177"/>
      <c r="I195" s="177"/>
      <c r="J195" s="177"/>
      <c r="K195" s="177"/>
      <c r="L195" s="177"/>
      <c r="M195" s="177"/>
      <c r="N195" s="164" t="s">
        <v>807</v>
      </c>
      <c r="O195" s="72">
        <f>SUMIF([1]COD!A:A,N195,[1]COD!I:I)</f>
        <v>0</v>
      </c>
    </row>
    <row r="196" spans="1:15">
      <c r="A196" s="19"/>
      <c r="B196" s="19"/>
      <c r="C196" s="19"/>
      <c r="D196" s="19"/>
      <c r="E196" s="19"/>
      <c r="F196" s="181" t="s">
        <v>625</v>
      </c>
      <c r="G196" s="181"/>
      <c r="H196" s="181"/>
      <c r="I196" s="181"/>
      <c r="J196" s="181"/>
      <c r="K196" s="181"/>
      <c r="L196" s="181"/>
      <c r="M196" s="181"/>
      <c r="N196" s="181"/>
      <c r="O196" s="181"/>
    </row>
    <row r="197" spans="1:15">
      <c r="A197" s="19"/>
      <c r="B197" s="19"/>
      <c r="C197" s="19"/>
      <c r="D197" s="19"/>
      <c r="E197" s="19"/>
      <c r="F197" s="19"/>
      <c r="G197" s="177" t="s">
        <v>605</v>
      </c>
      <c r="H197" s="177"/>
      <c r="I197" s="177"/>
      <c r="J197" s="177"/>
      <c r="K197" s="177"/>
      <c r="L197" s="177"/>
      <c r="M197" s="177"/>
      <c r="N197" s="164" t="s">
        <v>808</v>
      </c>
      <c r="O197" s="72">
        <f>SUMIF([1]COD!A:A,N197,[1]COD!I:I)</f>
        <v>0</v>
      </c>
    </row>
    <row r="198" spans="1:15">
      <c r="A198" s="19"/>
      <c r="B198" s="19"/>
      <c r="C198" s="19"/>
      <c r="D198" s="19"/>
      <c r="E198" s="19"/>
      <c r="F198" s="19"/>
      <c r="G198" s="177" t="s">
        <v>607</v>
      </c>
      <c r="H198" s="177"/>
      <c r="I198" s="177"/>
      <c r="J198" s="177"/>
      <c r="K198" s="177"/>
      <c r="L198" s="177"/>
      <c r="M198" s="177"/>
      <c r="N198" s="164" t="s">
        <v>809</v>
      </c>
      <c r="O198" s="72">
        <f>SUMIF([1]COD!A:A,N198,[1]COD!I:I)</f>
        <v>0</v>
      </c>
    </row>
    <row r="199" spans="1:15">
      <c r="A199" s="19"/>
      <c r="B199" s="19"/>
      <c r="C199" s="19"/>
      <c r="D199" s="19"/>
      <c r="E199" s="19"/>
      <c r="F199" s="19"/>
      <c r="G199" s="177" t="s">
        <v>623</v>
      </c>
      <c r="H199" s="177"/>
      <c r="I199" s="177"/>
      <c r="J199" s="177"/>
      <c r="K199" s="177"/>
      <c r="L199" s="177"/>
      <c r="M199" s="177"/>
      <c r="N199" s="164" t="s">
        <v>810</v>
      </c>
      <c r="O199" s="72">
        <f>SUMIF([1]COD!A:A,N199,[1]COD!I:I)</f>
        <v>0</v>
      </c>
    </row>
    <row r="200" spans="1:15">
      <c r="A200" s="19"/>
      <c r="B200" s="19"/>
      <c r="C200" s="19"/>
      <c r="D200" s="176" t="s">
        <v>811</v>
      </c>
      <c r="E200" s="176"/>
      <c r="F200" s="176"/>
      <c r="G200" s="176"/>
      <c r="H200" s="176"/>
      <c r="I200" s="176"/>
      <c r="J200" s="176"/>
      <c r="K200" s="176"/>
      <c r="L200" s="176"/>
      <c r="M200" s="176"/>
      <c r="N200" s="176"/>
      <c r="O200" s="176"/>
    </row>
    <row r="201" spans="1:15">
      <c r="A201" s="19"/>
      <c r="B201" s="19"/>
      <c r="C201" s="19"/>
      <c r="D201" s="19"/>
      <c r="E201" s="177" t="s">
        <v>630</v>
      </c>
      <c r="F201" s="177"/>
      <c r="G201" s="177"/>
      <c r="H201" s="177"/>
      <c r="I201" s="177"/>
      <c r="J201" s="177"/>
      <c r="K201" s="177"/>
      <c r="L201" s="177"/>
      <c r="M201" s="177"/>
      <c r="N201" s="164" t="s">
        <v>812</v>
      </c>
      <c r="O201" s="72">
        <f>SUMIF([1]COD!A:A,N201,[1]COD!I:I)</f>
        <v>0</v>
      </c>
    </row>
    <row r="202" spans="1:15">
      <c r="A202" s="19"/>
      <c r="B202" s="19"/>
      <c r="C202" s="19"/>
      <c r="D202" s="19"/>
      <c r="E202" s="177" t="s">
        <v>813</v>
      </c>
      <c r="F202" s="177"/>
      <c r="G202" s="177"/>
      <c r="H202" s="177"/>
      <c r="I202" s="177"/>
      <c r="J202" s="177"/>
      <c r="K202" s="177"/>
      <c r="L202" s="177"/>
      <c r="M202" s="177"/>
      <c r="N202" s="164" t="s">
        <v>814</v>
      </c>
      <c r="O202" s="72">
        <f>SUMIF([1]COD!A:A,N202,[1]COD!I:I)</f>
        <v>0</v>
      </c>
    </row>
    <row r="203" spans="1:15">
      <c r="A203" s="19"/>
      <c r="B203" s="19"/>
      <c r="C203" s="19"/>
      <c r="D203" s="19"/>
      <c r="E203" s="177" t="s">
        <v>634</v>
      </c>
      <c r="F203" s="177"/>
      <c r="G203" s="177"/>
      <c r="H203" s="177"/>
      <c r="I203" s="177"/>
      <c r="J203" s="177"/>
      <c r="K203" s="177"/>
      <c r="L203" s="177"/>
      <c r="M203" s="177"/>
      <c r="N203" s="164" t="s">
        <v>815</v>
      </c>
      <c r="O203" s="72">
        <f>SUMIF([1]COD!A:A,N203,[1]COD!I:I)</f>
        <v>0</v>
      </c>
    </row>
    <row r="204" spans="1:15">
      <c r="A204" s="19"/>
      <c r="B204" s="19"/>
      <c r="C204" s="19"/>
      <c r="D204" s="176" t="s">
        <v>52</v>
      </c>
      <c r="E204" s="176"/>
      <c r="F204" s="176"/>
      <c r="G204" s="176"/>
      <c r="H204" s="176"/>
      <c r="I204" s="176"/>
      <c r="J204" s="176"/>
      <c r="K204" s="176"/>
      <c r="L204" s="176"/>
      <c r="M204" s="176"/>
      <c r="N204" s="176"/>
      <c r="O204" s="176"/>
    </row>
    <row r="205" spans="1:15">
      <c r="A205" s="19"/>
      <c r="B205" s="19"/>
      <c r="C205" s="19"/>
      <c r="D205" s="19"/>
      <c r="E205" s="177" t="s">
        <v>636</v>
      </c>
      <c r="F205" s="177"/>
      <c r="G205" s="177"/>
      <c r="H205" s="177"/>
      <c r="I205" s="177"/>
      <c r="J205" s="177"/>
      <c r="K205" s="177"/>
      <c r="L205" s="177"/>
      <c r="M205" s="177"/>
      <c r="N205" s="164" t="s">
        <v>816</v>
      </c>
      <c r="O205" s="72">
        <f>SUMIF([1]COD!A:A,N205,[1]COD!I:I)</f>
        <v>0</v>
      </c>
    </row>
    <row r="206" spans="1:15">
      <c r="A206" s="19"/>
      <c r="B206" s="19"/>
      <c r="C206" s="19"/>
      <c r="D206" s="19"/>
      <c r="E206" s="177" t="s">
        <v>817</v>
      </c>
      <c r="F206" s="177"/>
      <c r="G206" s="177"/>
      <c r="H206" s="177"/>
      <c r="I206" s="177"/>
      <c r="J206" s="177"/>
      <c r="K206" s="177"/>
      <c r="L206" s="177"/>
      <c r="M206" s="177"/>
      <c r="N206" s="164" t="s">
        <v>818</v>
      </c>
      <c r="O206" s="72">
        <f>SUMIF([1]COD!A:A,N206,[1]COD!I:I)</f>
        <v>0</v>
      </c>
    </row>
    <row r="207" spans="1:15">
      <c r="A207" s="19"/>
      <c r="B207" s="19"/>
      <c r="C207" s="19"/>
      <c r="D207" s="176" t="s">
        <v>51</v>
      </c>
      <c r="E207" s="176"/>
      <c r="F207" s="176"/>
      <c r="G207" s="176"/>
      <c r="H207" s="176"/>
      <c r="I207" s="176"/>
      <c r="J207" s="176"/>
      <c r="K207" s="176"/>
      <c r="L207" s="176"/>
      <c r="M207" s="176"/>
      <c r="N207" s="176"/>
      <c r="O207" s="176"/>
    </row>
    <row r="208" spans="1:15">
      <c r="A208" s="19"/>
      <c r="B208" s="19"/>
      <c r="C208" s="19"/>
      <c r="D208" s="19"/>
      <c r="E208" s="177" t="s">
        <v>819</v>
      </c>
      <c r="F208" s="177"/>
      <c r="G208" s="177"/>
      <c r="H208" s="177"/>
      <c r="I208" s="177"/>
      <c r="J208" s="177"/>
      <c r="K208" s="177"/>
      <c r="L208" s="177"/>
      <c r="M208" s="177"/>
      <c r="N208" s="164" t="s">
        <v>820</v>
      </c>
      <c r="O208" s="72">
        <f>SUMIF([1]COD!A:A,N208,[1]COD!I:I)</f>
        <v>0</v>
      </c>
    </row>
    <row r="209" spans="1:15">
      <c r="A209" s="19"/>
      <c r="B209" s="19"/>
      <c r="C209" s="19"/>
      <c r="D209" s="19"/>
      <c r="E209" s="177" t="s">
        <v>821</v>
      </c>
      <c r="F209" s="177"/>
      <c r="G209" s="177"/>
      <c r="H209" s="177"/>
      <c r="I209" s="177"/>
      <c r="J209" s="177"/>
      <c r="K209" s="177"/>
      <c r="L209" s="177"/>
      <c r="M209" s="177"/>
      <c r="N209" s="164" t="s">
        <v>822</v>
      </c>
      <c r="O209" s="72">
        <f>SUMIF([1]COD!A:A,N209,[1]COD!I:I)</f>
        <v>0</v>
      </c>
    </row>
    <row r="210" spans="1:15">
      <c r="A210" s="19"/>
      <c r="B210" s="19"/>
      <c r="C210" s="19"/>
      <c r="D210" s="19"/>
      <c r="E210" s="181" t="s">
        <v>50</v>
      </c>
      <c r="F210" s="181"/>
      <c r="G210" s="181"/>
      <c r="H210" s="181"/>
      <c r="I210" s="181"/>
      <c r="J210" s="181"/>
      <c r="K210" s="181"/>
      <c r="L210" s="181"/>
      <c r="M210" s="181"/>
      <c r="N210" s="181"/>
      <c r="O210" s="181"/>
    </row>
    <row r="211" spans="1:15">
      <c r="A211" s="19"/>
      <c r="B211" s="19"/>
      <c r="C211" s="19"/>
      <c r="D211" s="19"/>
      <c r="E211" s="19"/>
      <c r="F211" s="177" t="s">
        <v>643</v>
      </c>
      <c r="G211" s="177"/>
      <c r="H211" s="177"/>
      <c r="I211" s="177"/>
      <c r="J211" s="177"/>
      <c r="K211" s="177"/>
      <c r="L211" s="177"/>
      <c r="M211" s="177"/>
      <c r="N211" s="164" t="s">
        <v>823</v>
      </c>
      <c r="O211" s="72">
        <f>SUMIF([1]COD!A:A,N211,[1]COD!I:I)</f>
        <v>0</v>
      </c>
    </row>
    <row r="212" spans="1:15">
      <c r="A212" s="19"/>
      <c r="B212" s="19"/>
      <c r="C212" s="19"/>
      <c r="D212" s="19"/>
      <c r="E212" s="19"/>
      <c r="F212" s="177" t="s">
        <v>647</v>
      </c>
      <c r="G212" s="177"/>
      <c r="H212" s="177"/>
      <c r="I212" s="177"/>
      <c r="J212" s="177"/>
      <c r="K212" s="177"/>
      <c r="L212" s="177"/>
      <c r="M212" s="177"/>
      <c r="N212" s="164" t="s">
        <v>824</v>
      </c>
      <c r="O212" s="72">
        <f>SUMIF([1]COD!A:A,N212,[1]COD!I:I)</f>
        <v>0</v>
      </c>
    </row>
    <row r="213" spans="1:15">
      <c r="A213" s="19"/>
      <c r="B213" s="19"/>
      <c r="C213" s="19"/>
      <c r="D213" s="19"/>
      <c r="E213" s="19"/>
      <c r="F213" s="177" t="s">
        <v>649</v>
      </c>
      <c r="G213" s="177"/>
      <c r="H213" s="177"/>
      <c r="I213" s="177"/>
      <c r="J213" s="177"/>
      <c r="K213" s="177"/>
      <c r="L213" s="177"/>
      <c r="M213" s="177"/>
      <c r="N213" s="164" t="s">
        <v>825</v>
      </c>
      <c r="O213" s="72">
        <f>SUMIF([1]COD!A:A,N213,[1]COD!I:I)</f>
        <v>0</v>
      </c>
    </row>
    <row r="214" spans="1:15">
      <c r="A214" s="19"/>
      <c r="B214" s="19"/>
      <c r="C214" s="19"/>
      <c r="D214" s="186" t="s">
        <v>826</v>
      </c>
      <c r="E214" s="186"/>
      <c r="F214" s="186"/>
      <c r="G214" s="186"/>
      <c r="H214" s="186"/>
      <c r="I214" s="186"/>
      <c r="J214" s="186"/>
      <c r="K214" s="186"/>
      <c r="L214" s="186"/>
      <c r="M214" s="186"/>
      <c r="N214" s="164" t="s">
        <v>827</v>
      </c>
      <c r="O214" s="72">
        <f>SUMIF([1]COD!A:A,N214,[1]COD!I:I)</f>
        <v>0</v>
      </c>
    </row>
    <row r="215" spans="1:15">
      <c r="A215" s="19"/>
      <c r="B215" s="19"/>
      <c r="C215" s="182" t="s">
        <v>49</v>
      </c>
      <c r="D215" s="182"/>
      <c r="E215" s="182"/>
      <c r="F215" s="182"/>
      <c r="G215" s="182"/>
      <c r="H215" s="182"/>
      <c r="I215" s="182"/>
      <c r="J215" s="182"/>
      <c r="K215" s="182"/>
      <c r="L215" s="182"/>
      <c r="M215" s="182"/>
      <c r="N215" s="165" t="s">
        <v>828</v>
      </c>
      <c r="O215" s="73">
        <f>SUM(O211:O214)+SUM(O208:O209)+SUM(O205:O206)+SUM(O201:O203)+SUM(O197:O199)+SUM(O193:O195)+SUM(O189:O191)+SUM(O184:O186)+SUM(O180:O182)+SUM(O173:O176)+SUM(O170:O171)+SUM(O167:O168)+SUM(O161:O164)+SUM(O156:O159)+SUM(O151:O154)+SUM(O145:O148)+SUM(O142:O143)+SUM(O133:O139)+SUM(O129:O131)+SUM(O120:O127)+SUM(O113:O118)+SUM(O110:O111)+SUM(O107:O108)+SUM(O104:O105)+SUM(O101:O102)</f>
        <v>1074737.3800000001</v>
      </c>
    </row>
    <row r="216" spans="1:15">
      <c r="A216" s="19"/>
      <c r="B216" s="19"/>
      <c r="C216" s="181" t="s">
        <v>47</v>
      </c>
      <c r="D216" s="181"/>
      <c r="E216" s="181"/>
      <c r="F216" s="181"/>
      <c r="G216" s="181"/>
      <c r="H216" s="181"/>
      <c r="I216" s="181"/>
      <c r="J216" s="181"/>
      <c r="K216" s="181"/>
      <c r="L216" s="181"/>
      <c r="M216" s="181"/>
      <c r="N216" s="181"/>
      <c r="O216" s="181"/>
    </row>
    <row r="217" spans="1:15">
      <c r="A217" s="19"/>
      <c r="B217" s="19"/>
      <c r="C217" s="19"/>
      <c r="D217" s="180" t="s">
        <v>829</v>
      </c>
      <c r="E217" s="180"/>
      <c r="F217" s="180"/>
      <c r="G217" s="180"/>
      <c r="H217" s="180"/>
      <c r="I217" s="180"/>
      <c r="J217" s="180"/>
      <c r="K217" s="180"/>
      <c r="L217" s="180"/>
      <c r="M217" s="180"/>
      <c r="N217" s="164" t="s">
        <v>830</v>
      </c>
      <c r="O217" s="72"/>
    </row>
    <row r="218" spans="1:15">
      <c r="A218" s="19"/>
      <c r="B218" s="19"/>
      <c r="C218" s="19"/>
      <c r="D218" s="180" t="s">
        <v>831</v>
      </c>
      <c r="E218" s="180"/>
      <c r="F218" s="180"/>
      <c r="G218" s="180"/>
      <c r="H218" s="180"/>
      <c r="I218" s="180"/>
      <c r="J218" s="180"/>
      <c r="K218" s="180"/>
      <c r="L218" s="180"/>
      <c r="M218" s="180"/>
      <c r="N218" s="164" t="s">
        <v>832</v>
      </c>
      <c r="O218" s="72"/>
    </row>
    <row r="219" spans="1:15">
      <c r="A219" s="19"/>
      <c r="B219" s="19"/>
      <c r="C219" s="19"/>
      <c r="D219" s="180" t="s">
        <v>833</v>
      </c>
      <c r="E219" s="180"/>
      <c r="F219" s="180"/>
      <c r="G219" s="180"/>
      <c r="H219" s="180"/>
      <c r="I219" s="180"/>
      <c r="J219" s="180"/>
      <c r="K219" s="180"/>
      <c r="L219" s="180"/>
      <c r="M219" s="180"/>
      <c r="N219" s="164" t="s">
        <v>834</v>
      </c>
      <c r="O219" s="72"/>
    </row>
    <row r="220" spans="1:15">
      <c r="A220" s="19"/>
      <c r="B220" s="19"/>
      <c r="C220" s="19"/>
      <c r="D220" s="180" t="s">
        <v>835</v>
      </c>
      <c r="E220" s="180"/>
      <c r="F220" s="180"/>
      <c r="G220" s="180"/>
      <c r="H220" s="180"/>
      <c r="I220" s="180"/>
      <c r="J220" s="180"/>
      <c r="K220" s="180"/>
      <c r="L220" s="180"/>
      <c r="M220" s="180"/>
      <c r="N220" s="164" t="s">
        <v>836</v>
      </c>
      <c r="O220" s="72"/>
    </row>
    <row r="221" spans="1:15">
      <c r="A221" s="19"/>
      <c r="B221" s="19"/>
      <c r="C221" s="19"/>
      <c r="D221" s="180" t="s">
        <v>837</v>
      </c>
      <c r="E221" s="180"/>
      <c r="F221" s="180"/>
      <c r="G221" s="180"/>
      <c r="H221" s="180"/>
      <c r="I221" s="180"/>
      <c r="J221" s="180"/>
      <c r="K221" s="180"/>
      <c r="L221" s="180"/>
      <c r="M221" s="180"/>
      <c r="N221" s="164" t="s">
        <v>838</v>
      </c>
      <c r="O221" s="72"/>
    </row>
    <row r="222" spans="1:15">
      <c r="A222" s="19"/>
      <c r="B222" s="19"/>
      <c r="C222" s="19"/>
      <c r="D222" s="180" t="s">
        <v>839</v>
      </c>
      <c r="E222" s="180"/>
      <c r="F222" s="180"/>
      <c r="G222" s="180"/>
      <c r="H222" s="180"/>
      <c r="I222" s="180"/>
      <c r="J222" s="180"/>
      <c r="K222" s="180"/>
      <c r="L222" s="180"/>
      <c r="M222" s="180"/>
      <c r="N222" s="164" t="s">
        <v>840</v>
      </c>
      <c r="O222" s="72"/>
    </row>
    <row r="223" spans="1:15">
      <c r="A223" s="19"/>
      <c r="B223" s="19"/>
      <c r="C223" s="19"/>
      <c r="D223" s="180" t="s">
        <v>841</v>
      </c>
      <c r="E223" s="180"/>
      <c r="F223" s="180"/>
      <c r="G223" s="180"/>
      <c r="H223" s="180"/>
      <c r="I223" s="180"/>
      <c r="J223" s="180"/>
      <c r="K223" s="180"/>
      <c r="L223" s="180"/>
      <c r="M223" s="180"/>
      <c r="N223" s="164" t="s">
        <v>842</v>
      </c>
      <c r="O223" s="72"/>
    </row>
    <row r="224" spans="1:15">
      <c r="A224" s="19"/>
      <c r="B224" s="19"/>
      <c r="C224" s="19"/>
      <c r="D224" s="180" t="s">
        <v>843</v>
      </c>
      <c r="E224" s="180"/>
      <c r="F224" s="180"/>
      <c r="G224" s="180"/>
      <c r="H224" s="180"/>
      <c r="I224" s="180"/>
      <c r="J224" s="180"/>
      <c r="K224" s="180"/>
      <c r="L224" s="180"/>
      <c r="M224" s="180"/>
      <c r="N224" s="164" t="s">
        <v>844</v>
      </c>
      <c r="O224" s="72"/>
    </row>
    <row r="225" spans="1:15">
      <c r="A225" s="19"/>
      <c r="B225" s="19"/>
      <c r="C225" s="19"/>
      <c r="D225" s="180" t="s">
        <v>845</v>
      </c>
      <c r="E225" s="180"/>
      <c r="F225" s="180"/>
      <c r="G225" s="180"/>
      <c r="H225" s="180"/>
      <c r="I225" s="180"/>
      <c r="J225" s="180"/>
      <c r="K225" s="180"/>
      <c r="L225" s="180"/>
      <c r="M225" s="180"/>
      <c r="N225" s="164" t="s">
        <v>846</v>
      </c>
      <c r="O225" s="72"/>
    </row>
    <row r="226" spans="1:15">
      <c r="A226" s="19"/>
      <c r="B226" s="19"/>
      <c r="C226" s="19"/>
      <c r="D226" s="180" t="s">
        <v>847</v>
      </c>
      <c r="E226" s="180"/>
      <c r="F226" s="180"/>
      <c r="G226" s="180"/>
      <c r="H226" s="180"/>
      <c r="I226" s="180"/>
      <c r="J226" s="180"/>
      <c r="K226" s="180"/>
      <c r="L226" s="180"/>
      <c r="M226" s="180"/>
      <c r="N226" s="164" t="s">
        <v>848</v>
      </c>
      <c r="O226" s="72"/>
    </row>
    <row r="227" spans="1:15">
      <c r="A227" s="19"/>
      <c r="B227" s="19"/>
      <c r="C227" s="181" t="s">
        <v>45</v>
      </c>
      <c r="D227" s="181"/>
      <c r="E227" s="181"/>
      <c r="F227" s="181"/>
      <c r="G227" s="181"/>
      <c r="H227" s="181"/>
      <c r="I227" s="181"/>
      <c r="J227" s="181"/>
      <c r="K227" s="181"/>
      <c r="L227" s="181"/>
      <c r="M227" s="181"/>
      <c r="N227" s="181"/>
      <c r="O227" s="181"/>
    </row>
    <row r="228" spans="1:15">
      <c r="A228" s="19"/>
      <c r="B228" s="19"/>
      <c r="C228" s="19"/>
      <c r="D228" s="177" t="s">
        <v>849</v>
      </c>
      <c r="E228" s="177"/>
      <c r="F228" s="177"/>
      <c r="G228" s="177"/>
      <c r="H228" s="177"/>
      <c r="I228" s="177"/>
      <c r="J228" s="177"/>
      <c r="K228" s="177"/>
      <c r="L228" s="177"/>
      <c r="M228" s="177"/>
      <c r="N228" s="164" t="s">
        <v>850</v>
      </c>
      <c r="O228" s="72"/>
    </row>
    <row r="229" spans="1:15">
      <c r="A229" s="19"/>
      <c r="B229" s="19"/>
      <c r="C229" s="19"/>
      <c r="D229" s="177" t="s">
        <v>851</v>
      </c>
      <c r="E229" s="177"/>
      <c r="F229" s="177"/>
      <c r="G229" s="177"/>
      <c r="H229" s="177"/>
      <c r="I229" s="177"/>
      <c r="J229" s="177"/>
      <c r="K229" s="177"/>
      <c r="L229" s="177"/>
      <c r="M229" s="177"/>
      <c r="N229" s="164" t="s">
        <v>852</v>
      </c>
      <c r="O229" s="72"/>
    </row>
    <row r="230" spans="1:15">
      <c r="A230" s="19"/>
      <c r="B230" s="19"/>
      <c r="C230" s="19"/>
      <c r="D230" s="177" t="s">
        <v>853</v>
      </c>
      <c r="E230" s="177"/>
      <c r="F230" s="177"/>
      <c r="G230" s="177"/>
      <c r="H230" s="177"/>
      <c r="I230" s="177"/>
      <c r="J230" s="177"/>
      <c r="K230" s="177"/>
      <c r="L230" s="177"/>
      <c r="M230" s="177"/>
      <c r="N230" s="164" t="s">
        <v>854</v>
      </c>
      <c r="O230" s="72"/>
    </row>
    <row r="231" spans="1:15">
      <c r="A231" s="19"/>
      <c r="B231" s="19"/>
      <c r="C231" s="19"/>
      <c r="D231" s="177" t="s">
        <v>855</v>
      </c>
      <c r="E231" s="177"/>
      <c r="F231" s="177"/>
      <c r="G231" s="177"/>
      <c r="H231" s="177"/>
      <c r="I231" s="177"/>
      <c r="J231" s="177"/>
      <c r="K231" s="177"/>
      <c r="L231" s="177"/>
      <c r="M231" s="177"/>
      <c r="N231" s="164" t="s">
        <v>856</v>
      </c>
      <c r="O231" s="72"/>
    </row>
    <row r="232" spans="1:15">
      <c r="A232" s="19"/>
      <c r="B232" s="19"/>
      <c r="C232" s="180" t="s">
        <v>857</v>
      </c>
      <c r="D232" s="180"/>
      <c r="E232" s="180"/>
      <c r="F232" s="180"/>
      <c r="G232" s="180"/>
      <c r="H232" s="180"/>
      <c r="I232" s="180"/>
      <c r="J232" s="180"/>
      <c r="K232" s="180"/>
      <c r="L232" s="180"/>
      <c r="M232" s="180"/>
      <c r="N232" s="164" t="s">
        <v>858</v>
      </c>
      <c r="O232" s="72"/>
    </row>
    <row r="233" spans="1:15">
      <c r="A233" s="19"/>
      <c r="B233" s="19"/>
      <c r="C233" s="180" t="s">
        <v>859</v>
      </c>
      <c r="D233" s="180"/>
      <c r="E233" s="180"/>
      <c r="F233" s="180"/>
      <c r="G233" s="180"/>
      <c r="H233" s="180"/>
      <c r="I233" s="180"/>
      <c r="J233" s="180"/>
      <c r="K233" s="180"/>
      <c r="L233" s="180"/>
      <c r="M233" s="180"/>
      <c r="N233" s="164" t="s">
        <v>860</v>
      </c>
      <c r="O233" s="72"/>
    </row>
    <row r="234" spans="1:15">
      <c r="A234" s="19"/>
      <c r="B234" s="19"/>
      <c r="C234" s="180" t="s">
        <v>861</v>
      </c>
      <c r="D234" s="180"/>
      <c r="E234" s="180"/>
      <c r="F234" s="180"/>
      <c r="G234" s="180"/>
      <c r="H234" s="180"/>
      <c r="I234" s="180"/>
      <c r="J234" s="180"/>
      <c r="K234" s="180"/>
      <c r="L234" s="180"/>
      <c r="M234" s="180"/>
      <c r="N234" s="164" t="s">
        <v>862</v>
      </c>
      <c r="O234" s="72"/>
    </row>
    <row r="235" spans="1:15">
      <c r="A235" s="19"/>
      <c r="B235" s="182" t="s">
        <v>863</v>
      </c>
      <c r="C235" s="182"/>
      <c r="D235" s="182"/>
      <c r="E235" s="182"/>
      <c r="F235" s="182"/>
      <c r="G235" s="182"/>
      <c r="H235" s="182"/>
      <c r="I235" s="182"/>
      <c r="J235" s="182"/>
      <c r="K235" s="182"/>
      <c r="L235" s="182"/>
      <c r="M235" s="182"/>
      <c r="N235" s="165" t="s">
        <v>864</v>
      </c>
      <c r="O235" s="73">
        <f>+O215+O97</f>
        <v>1344306.44</v>
      </c>
    </row>
    <row r="236" spans="1:15">
      <c r="A236" s="19"/>
      <c r="B236" s="181" t="s">
        <v>44</v>
      </c>
      <c r="C236" s="181"/>
      <c r="D236" s="181"/>
      <c r="E236" s="181"/>
      <c r="F236" s="181"/>
      <c r="G236" s="181"/>
      <c r="H236" s="181"/>
      <c r="I236" s="181"/>
      <c r="J236" s="181"/>
      <c r="K236" s="181"/>
      <c r="L236" s="181"/>
      <c r="M236" s="181"/>
      <c r="N236" s="181"/>
      <c r="O236" s="181"/>
    </row>
    <row r="237" spans="1:15">
      <c r="A237" s="19"/>
      <c r="B237" s="19"/>
      <c r="C237" s="187" t="s">
        <v>43</v>
      </c>
      <c r="D237" s="188"/>
      <c r="E237" s="188"/>
      <c r="F237" s="188"/>
      <c r="G237" s="188"/>
      <c r="H237" s="188"/>
      <c r="I237" s="188"/>
      <c r="J237" s="188"/>
      <c r="K237" s="188"/>
      <c r="L237" s="188"/>
      <c r="M237" s="188"/>
      <c r="N237" s="188"/>
      <c r="O237" s="189"/>
    </row>
    <row r="238" spans="1:15">
      <c r="A238" s="19"/>
      <c r="B238" s="19"/>
      <c r="C238" s="19"/>
      <c r="D238" s="176" t="s">
        <v>42</v>
      </c>
      <c r="E238" s="176"/>
      <c r="F238" s="176"/>
      <c r="G238" s="176"/>
      <c r="H238" s="176"/>
      <c r="I238" s="176"/>
      <c r="J238" s="176"/>
      <c r="K238" s="176"/>
      <c r="L238" s="176"/>
      <c r="M238" s="176"/>
      <c r="N238" s="176"/>
      <c r="O238" s="176"/>
    </row>
    <row r="239" spans="1:15">
      <c r="A239" s="19"/>
      <c r="B239" s="19"/>
      <c r="C239" s="19"/>
      <c r="D239" s="19"/>
      <c r="E239" s="176" t="s">
        <v>41</v>
      </c>
      <c r="F239" s="176"/>
      <c r="G239" s="176"/>
      <c r="H239" s="176"/>
      <c r="I239" s="176"/>
      <c r="J239" s="176"/>
      <c r="K239" s="176"/>
      <c r="L239" s="176"/>
      <c r="M239" s="176"/>
      <c r="N239" s="176"/>
      <c r="O239" s="176"/>
    </row>
    <row r="240" spans="1:15">
      <c r="A240" s="19"/>
      <c r="B240" s="19"/>
      <c r="C240" s="19"/>
      <c r="D240" s="19"/>
      <c r="E240" s="19"/>
      <c r="F240" s="181" t="s">
        <v>24</v>
      </c>
      <c r="G240" s="181"/>
      <c r="H240" s="181"/>
      <c r="I240" s="181"/>
      <c r="J240" s="181"/>
      <c r="K240" s="181"/>
      <c r="L240" s="181"/>
      <c r="M240" s="181"/>
      <c r="N240" s="181"/>
      <c r="O240" s="181"/>
    </row>
    <row r="241" spans="1:15">
      <c r="A241" s="19"/>
      <c r="B241" s="19"/>
      <c r="C241" s="19"/>
      <c r="D241" s="19"/>
      <c r="E241" s="19"/>
      <c r="F241" s="19"/>
      <c r="G241" s="177" t="s">
        <v>605</v>
      </c>
      <c r="H241" s="177"/>
      <c r="I241" s="177"/>
      <c r="J241" s="177"/>
      <c r="K241" s="177"/>
      <c r="L241" s="177"/>
      <c r="M241" s="177"/>
      <c r="N241" s="164" t="s">
        <v>865</v>
      </c>
      <c r="O241" s="72">
        <f>SUMIF([1]COD!A:A,N241,[1]COD!I:I)</f>
        <v>82.15</v>
      </c>
    </row>
    <row r="242" spans="1:15">
      <c r="A242" s="19"/>
      <c r="B242" s="19"/>
      <c r="C242" s="19"/>
      <c r="D242" s="19"/>
      <c r="E242" s="19"/>
      <c r="F242" s="19"/>
      <c r="G242" s="177" t="s">
        <v>607</v>
      </c>
      <c r="H242" s="177"/>
      <c r="I242" s="177"/>
      <c r="J242" s="177"/>
      <c r="K242" s="177"/>
      <c r="L242" s="177"/>
      <c r="M242" s="177"/>
      <c r="N242" s="164">
        <v>512</v>
      </c>
      <c r="O242" s="72">
        <f>SUMIF([1]COD!A:A,N242,[1]COD!I:I)</f>
        <v>0</v>
      </c>
    </row>
    <row r="243" spans="1:15">
      <c r="A243" s="19"/>
      <c r="B243" s="19"/>
      <c r="C243" s="19"/>
      <c r="D243" s="19"/>
      <c r="E243" s="19"/>
      <c r="F243" s="181" t="s">
        <v>23</v>
      </c>
      <c r="G243" s="181"/>
      <c r="H243" s="181"/>
      <c r="I243" s="181"/>
      <c r="J243" s="181"/>
      <c r="K243" s="181"/>
      <c r="L243" s="181"/>
      <c r="M243" s="181"/>
      <c r="N243" s="181"/>
      <c r="O243" s="181"/>
    </row>
    <row r="244" spans="1:15">
      <c r="A244" s="19"/>
      <c r="B244" s="19"/>
      <c r="C244" s="19"/>
      <c r="D244" s="19"/>
      <c r="E244" s="19"/>
      <c r="F244" s="19"/>
      <c r="G244" s="177" t="s">
        <v>605</v>
      </c>
      <c r="H244" s="177"/>
      <c r="I244" s="177"/>
      <c r="J244" s="177"/>
      <c r="K244" s="177"/>
      <c r="L244" s="177"/>
      <c r="M244" s="177"/>
      <c r="N244" s="164" t="s">
        <v>866</v>
      </c>
      <c r="O244" s="72">
        <f>SUMIF([1]COD!A:A,N244,[1]COD!I:I)</f>
        <v>37964.35</v>
      </c>
    </row>
    <row r="245" spans="1:15">
      <c r="A245" s="19"/>
      <c r="B245" s="19"/>
      <c r="C245" s="19"/>
      <c r="D245" s="19"/>
      <c r="E245" s="19"/>
      <c r="F245" s="19"/>
      <c r="G245" s="177" t="s">
        <v>607</v>
      </c>
      <c r="H245" s="177"/>
      <c r="I245" s="177"/>
      <c r="J245" s="177"/>
      <c r="K245" s="177"/>
      <c r="L245" s="177"/>
      <c r="M245" s="177"/>
      <c r="N245" s="164" t="s">
        <v>867</v>
      </c>
      <c r="O245" s="72">
        <f>SUMIF([1]COD!A:A,N245,[1]COD!I:I)</f>
        <v>0</v>
      </c>
    </row>
    <row r="246" spans="1:15">
      <c r="A246" s="19"/>
      <c r="B246" s="19"/>
      <c r="C246" s="19"/>
      <c r="D246" s="19"/>
      <c r="E246" s="176" t="s">
        <v>40</v>
      </c>
      <c r="F246" s="176"/>
      <c r="G246" s="176"/>
      <c r="H246" s="176"/>
      <c r="I246" s="176"/>
      <c r="J246" s="176"/>
      <c r="K246" s="176"/>
      <c r="L246" s="176"/>
      <c r="M246" s="176"/>
      <c r="N246" s="176"/>
      <c r="O246" s="176"/>
    </row>
    <row r="247" spans="1:15">
      <c r="A247" s="19"/>
      <c r="B247" s="19"/>
      <c r="C247" s="19"/>
      <c r="D247" s="19"/>
      <c r="E247" s="19"/>
      <c r="F247" s="181" t="s">
        <v>868</v>
      </c>
      <c r="G247" s="181"/>
      <c r="H247" s="181"/>
      <c r="I247" s="181"/>
      <c r="J247" s="181"/>
      <c r="K247" s="181"/>
      <c r="L247" s="181"/>
      <c r="M247" s="181"/>
      <c r="N247" s="181"/>
      <c r="O247" s="181"/>
    </row>
    <row r="248" spans="1:15">
      <c r="A248" s="19"/>
      <c r="B248" s="19"/>
      <c r="C248" s="19"/>
      <c r="D248" s="19"/>
      <c r="E248" s="19"/>
      <c r="F248" s="19"/>
      <c r="G248" s="177" t="s">
        <v>605</v>
      </c>
      <c r="H248" s="177"/>
      <c r="I248" s="177"/>
      <c r="J248" s="177"/>
      <c r="K248" s="177"/>
      <c r="L248" s="177"/>
      <c r="M248" s="177"/>
      <c r="N248" s="164" t="s">
        <v>869</v>
      </c>
      <c r="O248" s="72">
        <f>SUMIF([1]COD!A:A,N248,[1]COD!I:I)</f>
        <v>0</v>
      </c>
    </row>
    <row r="249" spans="1:15">
      <c r="A249" s="19"/>
      <c r="B249" s="19"/>
      <c r="C249" s="19"/>
      <c r="D249" s="19"/>
      <c r="E249" s="19"/>
      <c r="F249" s="19"/>
      <c r="G249" s="177" t="s">
        <v>607</v>
      </c>
      <c r="H249" s="177"/>
      <c r="I249" s="177"/>
      <c r="J249" s="177"/>
      <c r="K249" s="177"/>
      <c r="L249" s="177"/>
      <c r="M249" s="177"/>
      <c r="N249" s="164" t="s">
        <v>870</v>
      </c>
      <c r="O249" s="72">
        <f>SUMIF([1]COD!A:A,N249,[1]COD!I:I)</f>
        <v>0</v>
      </c>
    </row>
    <row r="250" spans="1:15">
      <c r="A250" s="19"/>
      <c r="B250" s="19"/>
      <c r="C250" s="19"/>
      <c r="D250" s="19"/>
      <c r="E250" s="19"/>
      <c r="F250" s="181" t="s">
        <v>39</v>
      </c>
      <c r="G250" s="181"/>
      <c r="H250" s="181"/>
      <c r="I250" s="181"/>
      <c r="J250" s="181"/>
      <c r="K250" s="181"/>
      <c r="L250" s="181"/>
      <c r="M250" s="181"/>
      <c r="N250" s="181"/>
      <c r="O250" s="181"/>
    </row>
    <row r="251" spans="1:15">
      <c r="A251" s="19"/>
      <c r="B251" s="19"/>
      <c r="C251" s="19"/>
      <c r="D251" s="19"/>
      <c r="E251" s="19"/>
      <c r="F251" s="19"/>
      <c r="G251" s="177" t="s">
        <v>617</v>
      </c>
      <c r="H251" s="177"/>
      <c r="I251" s="177"/>
      <c r="J251" s="177"/>
      <c r="K251" s="177"/>
      <c r="L251" s="177"/>
      <c r="M251" s="177"/>
      <c r="N251" s="164" t="s">
        <v>871</v>
      </c>
      <c r="O251" s="72">
        <f>SUMIF([1]COD!A:A,N251,[1]COD!I:I)</f>
        <v>0</v>
      </c>
    </row>
    <row r="252" spans="1:15">
      <c r="A252" s="19"/>
      <c r="B252" s="19"/>
      <c r="C252" s="19"/>
      <c r="D252" s="19"/>
      <c r="E252" s="19"/>
      <c r="F252" s="19"/>
      <c r="G252" s="177" t="s">
        <v>619</v>
      </c>
      <c r="H252" s="177"/>
      <c r="I252" s="177"/>
      <c r="J252" s="177"/>
      <c r="K252" s="177"/>
      <c r="L252" s="177"/>
      <c r="M252" s="177"/>
      <c r="N252" s="164" t="s">
        <v>872</v>
      </c>
      <c r="O252" s="72">
        <f>SUMIF([1]COD!A:A,N252,[1]COD!I:I)</f>
        <v>0</v>
      </c>
    </row>
    <row r="253" spans="1:15">
      <c r="A253" s="19"/>
      <c r="B253" s="19"/>
      <c r="C253" s="19"/>
      <c r="D253" s="19"/>
      <c r="E253" s="19"/>
      <c r="F253" s="181" t="s">
        <v>26</v>
      </c>
      <c r="G253" s="181"/>
      <c r="H253" s="181"/>
      <c r="I253" s="181"/>
      <c r="J253" s="181"/>
      <c r="K253" s="181"/>
      <c r="L253" s="181"/>
      <c r="M253" s="181"/>
      <c r="N253" s="181"/>
      <c r="O253" s="181"/>
    </row>
    <row r="254" spans="1:15">
      <c r="A254" s="19"/>
      <c r="B254" s="19"/>
      <c r="C254" s="19"/>
      <c r="D254" s="19"/>
      <c r="E254" s="19"/>
      <c r="F254" s="19"/>
      <c r="G254" s="177" t="s">
        <v>605</v>
      </c>
      <c r="H254" s="177"/>
      <c r="I254" s="177"/>
      <c r="J254" s="177"/>
      <c r="K254" s="177"/>
      <c r="L254" s="177"/>
      <c r="M254" s="177"/>
      <c r="N254" s="164" t="s">
        <v>873</v>
      </c>
      <c r="O254" s="72">
        <f>SUMIF([1]COD!A:A,N254,[1]COD!I:I)</f>
        <v>0</v>
      </c>
    </row>
    <row r="255" spans="1:15">
      <c r="A255" s="19"/>
      <c r="B255" s="19"/>
      <c r="C255" s="19"/>
      <c r="D255" s="19"/>
      <c r="E255" s="19"/>
      <c r="F255" s="19"/>
      <c r="G255" s="177" t="s">
        <v>607</v>
      </c>
      <c r="H255" s="177"/>
      <c r="I255" s="177"/>
      <c r="J255" s="177"/>
      <c r="K255" s="177"/>
      <c r="L255" s="177"/>
      <c r="M255" s="177"/>
      <c r="N255" s="164" t="s">
        <v>874</v>
      </c>
      <c r="O255" s="72">
        <f>SUMIF([1]COD!A:A,N255,[1]COD!I:I)</f>
        <v>0</v>
      </c>
    </row>
    <row r="256" spans="1:15">
      <c r="A256" s="19"/>
      <c r="B256" s="19"/>
      <c r="C256" s="19"/>
      <c r="D256" s="19"/>
      <c r="E256" s="19"/>
      <c r="F256" s="181" t="s">
        <v>625</v>
      </c>
      <c r="G256" s="181"/>
      <c r="H256" s="181"/>
      <c r="I256" s="181"/>
      <c r="J256" s="181"/>
      <c r="K256" s="181"/>
      <c r="L256" s="181"/>
      <c r="M256" s="181"/>
      <c r="N256" s="181"/>
      <c r="O256" s="181"/>
    </row>
    <row r="257" spans="1:15">
      <c r="A257" s="19"/>
      <c r="B257" s="19"/>
      <c r="C257" s="19"/>
      <c r="D257" s="19"/>
      <c r="E257" s="19"/>
      <c r="F257" s="19"/>
      <c r="G257" s="177" t="s">
        <v>605</v>
      </c>
      <c r="H257" s="177"/>
      <c r="I257" s="177"/>
      <c r="J257" s="177"/>
      <c r="K257" s="177"/>
      <c r="L257" s="177"/>
      <c r="M257" s="177"/>
      <c r="N257" s="164" t="s">
        <v>875</v>
      </c>
      <c r="O257" s="72">
        <f>SUMIF([1]COD!A:A,N257,[1]COD!I:I)</f>
        <v>0</v>
      </c>
    </row>
    <row r="258" spans="1:15">
      <c r="A258" s="19"/>
      <c r="B258" s="19"/>
      <c r="C258" s="19"/>
      <c r="D258" s="19"/>
      <c r="E258" s="19"/>
      <c r="F258" s="19"/>
      <c r="G258" s="177" t="s">
        <v>607</v>
      </c>
      <c r="H258" s="177"/>
      <c r="I258" s="177"/>
      <c r="J258" s="177"/>
      <c r="K258" s="177"/>
      <c r="L258" s="177"/>
      <c r="M258" s="177"/>
      <c r="N258" s="164" t="s">
        <v>876</v>
      </c>
      <c r="O258" s="72">
        <f>SUMIF([1]COD!A:A,N258,[1]COD!I:I)</f>
        <v>0</v>
      </c>
    </row>
    <row r="259" spans="1:15">
      <c r="A259" s="19"/>
      <c r="B259" s="19"/>
      <c r="C259" s="19"/>
      <c r="D259" s="176" t="s">
        <v>877</v>
      </c>
      <c r="E259" s="176"/>
      <c r="F259" s="176"/>
      <c r="G259" s="176"/>
      <c r="H259" s="176"/>
      <c r="I259" s="176"/>
      <c r="J259" s="176"/>
      <c r="K259" s="176"/>
      <c r="L259" s="176"/>
      <c r="M259" s="176"/>
      <c r="N259" s="176"/>
      <c r="O259" s="176"/>
    </row>
    <row r="260" spans="1:15">
      <c r="A260" s="19"/>
      <c r="B260" s="19"/>
      <c r="C260" s="19"/>
      <c r="D260" s="19"/>
      <c r="E260" s="181" t="s">
        <v>24</v>
      </c>
      <c r="F260" s="181"/>
      <c r="G260" s="181"/>
      <c r="H260" s="181"/>
      <c r="I260" s="181"/>
      <c r="J260" s="181"/>
      <c r="K260" s="181"/>
      <c r="L260" s="181"/>
      <c r="M260" s="181"/>
      <c r="N260" s="181"/>
      <c r="O260" s="181"/>
    </row>
    <row r="261" spans="1:15">
      <c r="A261" s="19"/>
      <c r="B261" s="19"/>
      <c r="C261" s="19"/>
      <c r="D261" s="19"/>
      <c r="E261" s="19"/>
      <c r="F261" s="180" t="s">
        <v>605</v>
      </c>
      <c r="G261" s="180"/>
      <c r="H261" s="180"/>
      <c r="I261" s="180"/>
      <c r="J261" s="180"/>
      <c r="K261" s="180"/>
      <c r="L261" s="180"/>
      <c r="M261" s="180"/>
      <c r="N261" s="164" t="s">
        <v>878</v>
      </c>
      <c r="O261" s="72">
        <f>SUMIF([1]COD!A:A,N261,[1]COD!I:I)</f>
        <v>0</v>
      </c>
    </row>
    <row r="262" spans="1:15">
      <c r="A262" s="19"/>
      <c r="B262" s="19"/>
      <c r="C262" s="19"/>
      <c r="D262" s="19"/>
      <c r="E262" s="19"/>
      <c r="F262" s="180" t="s">
        <v>607</v>
      </c>
      <c r="G262" s="180"/>
      <c r="H262" s="180"/>
      <c r="I262" s="180"/>
      <c r="J262" s="180"/>
      <c r="K262" s="180"/>
      <c r="L262" s="180"/>
      <c r="M262" s="180"/>
      <c r="N262" s="164" t="s">
        <v>879</v>
      </c>
      <c r="O262" s="72">
        <f>SUMIF([1]COD!A:A,N262,[1]COD!I:I)</f>
        <v>0</v>
      </c>
    </row>
    <row r="263" spans="1:15">
      <c r="A263" s="19"/>
      <c r="B263" s="19"/>
      <c r="C263" s="19"/>
      <c r="D263" s="19"/>
      <c r="E263" s="181" t="s">
        <v>23</v>
      </c>
      <c r="F263" s="181"/>
      <c r="G263" s="181"/>
      <c r="H263" s="181"/>
      <c r="I263" s="181"/>
      <c r="J263" s="181"/>
      <c r="K263" s="181"/>
      <c r="L263" s="181"/>
      <c r="M263" s="181"/>
      <c r="N263" s="181"/>
      <c r="O263" s="181"/>
    </row>
    <row r="264" spans="1:15">
      <c r="A264" s="19"/>
      <c r="B264" s="19"/>
      <c r="C264" s="19"/>
      <c r="D264" s="19"/>
      <c r="E264" s="19"/>
      <c r="F264" s="180" t="s">
        <v>605</v>
      </c>
      <c r="G264" s="180"/>
      <c r="H264" s="180"/>
      <c r="I264" s="180"/>
      <c r="J264" s="180"/>
      <c r="K264" s="180"/>
      <c r="L264" s="180"/>
      <c r="M264" s="180"/>
      <c r="N264" s="164" t="s">
        <v>880</v>
      </c>
      <c r="O264" s="72">
        <f>SUMIF([1]COD!A:A,N264,[1]COD!I:I)</f>
        <v>0</v>
      </c>
    </row>
    <row r="265" spans="1:15">
      <c r="A265" s="19"/>
      <c r="B265" s="19"/>
      <c r="C265" s="19"/>
      <c r="D265" s="19"/>
      <c r="E265" s="19"/>
      <c r="F265" s="180" t="s">
        <v>607</v>
      </c>
      <c r="G265" s="180"/>
      <c r="H265" s="180"/>
      <c r="I265" s="180"/>
      <c r="J265" s="180"/>
      <c r="K265" s="180"/>
      <c r="L265" s="180"/>
      <c r="M265" s="180"/>
      <c r="N265" s="164" t="s">
        <v>881</v>
      </c>
      <c r="O265" s="72">
        <f>SUMIF([1]COD!A:A,N265,[1]COD!I:I)</f>
        <v>0</v>
      </c>
    </row>
    <row r="266" spans="1:15">
      <c r="A266" s="19"/>
      <c r="B266" s="19"/>
      <c r="C266" s="19"/>
      <c r="D266" s="190" t="s">
        <v>882</v>
      </c>
      <c r="E266" s="190"/>
      <c r="F266" s="190"/>
      <c r="G266" s="190"/>
      <c r="H266" s="190"/>
      <c r="I266" s="190"/>
      <c r="J266" s="190"/>
      <c r="K266" s="190"/>
      <c r="L266" s="190"/>
      <c r="M266" s="190"/>
      <c r="N266" s="164" t="s">
        <v>883</v>
      </c>
      <c r="O266" s="72">
        <f>SUMIF([1]COD!A:A,N266,[1]COD!I:I)</f>
        <v>0</v>
      </c>
    </row>
    <row r="267" spans="1:15">
      <c r="A267" s="19"/>
      <c r="B267" s="19"/>
      <c r="C267" s="19"/>
      <c r="D267" s="190" t="s">
        <v>884</v>
      </c>
      <c r="E267" s="190"/>
      <c r="F267" s="190"/>
      <c r="G267" s="190"/>
      <c r="H267" s="190"/>
      <c r="I267" s="190"/>
      <c r="J267" s="190"/>
      <c r="K267" s="190"/>
      <c r="L267" s="190"/>
      <c r="M267" s="190"/>
      <c r="N267" s="164" t="s">
        <v>885</v>
      </c>
      <c r="O267" s="72">
        <f>SUMIF([1]COD!A:A,N267,[1]COD!I:I)</f>
        <v>0</v>
      </c>
    </row>
    <row r="268" spans="1:15">
      <c r="A268" s="19"/>
      <c r="B268" s="19"/>
      <c r="C268" s="19"/>
      <c r="D268" s="176" t="s">
        <v>37</v>
      </c>
      <c r="E268" s="176"/>
      <c r="F268" s="176"/>
      <c r="G268" s="176"/>
      <c r="H268" s="176"/>
      <c r="I268" s="176"/>
      <c r="J268" s="176"/>
      <c r="K268" s="176"/>
      <c r="L268" s="176"/>
      <c r="M268" s="176"/>
      <c r="N268" s="176"/>
      <c r="O268" s="176"/>
    </row>
    <row r="269" spans="1:15">
      <c r="A269" s="19"/>
      <c r="B269" s="19"/>
      <c r="C269" s="19"/>
      <c r="D269" s="19"/>
      <c r="E269" s="180" t="s">
        <v>630</v>
      </c>
      <c r="F269" s="180"/>
      <c r="G269" s="180"/>
      <c r="H269" s="180"/>
      <c r="I269" s="180"/>
      <c r="J269" s="180"/>
      <c r="K269" s="180"/>
      <c r="L269" s="180"/>
      <c r="M269" s="180"/>
      <c r="N269" s="164" t="s">
        <v>886</v>
      </c>
      <c r="O269" s="72">
        <f>SUMIF([1]COD!A:A,N269,[1]COD!I:I)</f>
        <v>0</v>
      </c>
    </row>
    <row r="270" spans="1:15">
      <c r="A270" s="19"/>
      <c r="B270" s="19"/>
      <c r="C270" s="19"/>
      <c r="D270" s="19"/>
      <c r="E270" s="180" t="s">
        <v>634</v>
      </c>
      <c r="F270" s="180"/>
      <c r="G270" s="180"/>
      <c r="H270" s="180"/>
      <c r="I270" s="180"/>
      <c r="J270" s="180"/>
      <c r="K270" s="180"/>
      <c r="L270" s="180"/>
      <c r="M270" s="180"/>
      <c r="N270" s="164" t="s">
        <v>887</v>
      </c>
      <c r="O270" s="72">
        <f>SUMIF([1]COD!A:A,N270,[1]COD!I:I)</f>
        <v>0</v>
      </c>
    </row>
    <row r="271" spans="1:15">
      <c r="A271" s="19"/>
      <c r="B271" s="19"/>
      <c r="C271" s="19"/>
      <c r="D271" s="190" t="s">
        <v>888</v>
      </c>
      <c r="E271" s="190"/>
      <c r="F271" s="190"/>
      <c r="G271" s="190"/>
      <c r="H271" s="190"/>
      <c r="I271" s="190"/>
      <c r="J271" s="190"/>
      <c r="K271" s="190"/>
      <c r="L271" s="190"/>
      <c r="M271" s="190"/>
      <c r="N271" s="164" t="s">
        <v>889</v>
      </c>
      <c r="O271" s="72">
        <f>SUMIF([1]COD!A:A,N271,[1]COD!I:I)</f>
        <v>0</v>
      </c>
    </row>
    <row r="272" spans="1:15">
      <c r="A272" s="19"/>
      <c r="B272" s="19"/>
      <c r="C272" s="19"/>
      <c r="D272" s="190" t="s">
        <v>890</v>
      </c>
      <c r="E272" s="190"/>
      <c r="F272" s="190"/>
      <c r="G272" s="190"/>
      <c r="H272" s="190"/>
      <c r="I272" s="190"/>
      <c r="J272" s="190"/>
      <c r="K272" s="190"/>
      <c r="L272" s="190"/>
      <c r="M272" s="190"/>
      <c r="N272" s="164" t="s">
        <v>891</v>
      </c>
      <c r="O272" s="72">
        <f>SUMIF([1]COD!A:A,N272,[1]COD!I:I)</f>
        <v>40818.32</v>
      </c>
    </row>
    <row r="273" spans="1:15">
      <c r="A273" s="19"/>
      <c r="B273" s="19"/>
      <c r="C273" s="19"/>
      <c r="D273" s="176" t="s">
        <v>36</v>
      </c>
      <c r="E273" s="176"/>
      <c r="F273" s="176"/>
      <c r="G273" s="176"/>
      <c r="H273" s="176"/>
      <c r="I273" s="176"/>
      <c r="J273" s="176"/>
      <c r="K273" s="176"/>
      <c r="L273" s="176"/>
      <c r="M273" s="176"/>
      <c r="N273" s="176"/>
      <c r="O273" s="176"/>
    </row>
    <row r="274" spans="1:15">
      <c r="A274" s="19"/>
      <c r="B274" s="19"/>
      <c r="C274" s="19"/>
      <c r="D274" s="19"/>
      <c r="E274" s="180" t="s">
        <v>892</v>
      </c>
      <c r="F274" s="180"/>
      <c r="G274" s="180"/>
      <c r="H274" s="180"/>
      <c r="I274" s="180"/>
      <c r="J274" s="180"/>
      <c r="K274" s="180"/>
      <c r="L274" s="180"/>
      <c r="M274" s="180"/>
      <c r="N274" s="164" t="s">
        <v>893</v>
      </c>
      <c r="O274" s="72">
        <f>SUMIF([1]COD!A:A,N274,[1]COD!I:I)</f>
        <v>33745.919999999998</v>
      </c>
    </row>
    <row r="275" spans="1:15">
      <c r="A275" s="19"/>
      <c r="B275" s="19"/>
      <c r="C275" s="19"/>
      <c r="D275" s="19"/>
      <c r="E275" s="180" t="s">
        <v>894</v>
      </c>
      <c r="F275" s="180"/>
      <c r="G275" s="180"/>
      <c r="H275" s="180"/>
      <c r="I275" s="180"/>
      <c r="J275" s="180"/>
      <c r="K275" s="180"/>
      <c r="L275" s="180"/>
      <c r="M275" s="180"/>
      <c r="N275" s="164" t="s">
        <v>895</v>
      </c>
      <c r="O275" s="72">
        <f>SUMIF([1]COD!A:A,N275,[1]COD!I:I)</f>
        <v>1605.57</v>
      </c>
    </row>
    <row r="276" spans="1:15">
      <c r="A276" s="19"/>
      <c r="B276" s="19"/>
      <c r="C276" s="19"/>
      <c r="D276" s="19"/>
      <c r="E276" s="180" t="s">
        <v>896</v>
      </c>
      <c r="F276" s="180"/>
      <c r="G276" s="180"/>
      <c r="H276" s="180"/>
      <c r="I276" s="180"/>
      <c r="J276" s="180"/>
      <c r="K276" s="180"/>
      <c r="L276" s="180"/>
      <c r="M276" s="180"/>
      <c r="N276" s="164" t="s">
        <v>897</v>
      </c>
      <c r="O276" s="72">
        <f>SUMIF([1]COD!A:A,N276,[1]COD!I:I)</f>
        <v>0</v>
      </c>
    </row>
    <row r="277" spans="1:15">
      <c r="A277" s="19"/>
      <c r="B277" s="19"/>
      <c r="C277" s="19"/>
      <c r="D277" s="19"/>
      <c r="E277" s="180" t="s">
        <v>898</v>
      </c>
      <c r="F277" s="180"/>
      <c r="G277" s="180"/>
      <c r="H277" s="180"/>
      <c r="I277" s="180"/>
      <c r="J277" s="180"/>
      <c r="K277" s="180"/>
      <c r="L277" s="180"/>
      <c r="M277" s="180"/>
      <c r="N277" s="164" t="s">
        <v>899</v>
      </c>
      <c r="O277" s="72">
        <f>SUMIF([1]COD!A:A,N277,[1]COD!I:I)</f>
        <v>13994.19</v>
      </c>
    </row>
    <row r="278" spans="1:15">
      <c r="A278" s="19"/>
      <c r="B278" s="19"/>
      <c r="C278" s="19"/>
      <c r="D278" s="187" t="s">
        <v>34</v>
      </c>
      <c r="E278" s="188"/>
      <c r="F278" s="188"/>
      <c r="G278" s="188"/>
      <c r="H278" s="188"/>
      <c r="I278" s="188"/>
      <c r="J278" s="188"/>
      <c r="K278" s="188"/>
      <c r="L278" s="188"/>
      <c r="M278" s="188"/>
      <c r="N278" s="188"/>
      <c r="O278" s="189"/>
    </row>
    <row r="279" spans="1:15">
      <c r="A279" s="19"/>
      <c r="B279" s="19"/>
      <c r="C279" s="19"/>
      <c r="D279" s="19"/>
      <c r="E279" s="177" t="s">
        <v>900</v>
      </c>
      <c r="F279" s="177"/>
      <c r="G279" s="177"/>
      <c r="H279" s="177"/>
      <c r="I279" s="177"/>
      <c r="J279" s="177"/>
      <c r="K279" s="177"/>
      <c r="L279" s="177"/>
      <c r="M279" s="177"/>
      <c r="N279" s="164" t="s">
        <v>901</v>
      </c>
      <c r="O279" s="72">
        <f>SUMIF([1]COD!A:A,N279,[1]COD!I:I)</f>
        <v>0</v>
      </c>
    </row>
    <row r="280" spans="1:15">
      <c r="A280" s="19"/>
      <c r="B280" s="19"/>
      <c r="C280" s="19"/>
      <c r="D280" s="19"/>
      <c r="E280" s="177" t="s">
        <v>902</v>
      </c>
      <c r="F280" s="177"/>
      <c r="G280" s="177"/>
      <c r="H280" s="177"/>
      <c r="I280" s="177"/>
      <c r="J280" s="177"/>
      <c r="K280" s="177"/>
      <c r="L280" s="177"/>
      <c r="M280" s="177"/>
      <c r="N280" s="164" t="s">
        <v>903</v>
      </c>
      <c r="O280" s="72">
        <f>SUMIF([1]COD!A:A,N280,[1]COD!I:I)</f>
        <v>0</v>
      </c>
    </row>
    <row r="281" spans="1:15">
      <c r="A281" s="19"/>
      <c r="B281" s="19"/>
      <c r="C281" s="19"/>
      <c r="D281" s="19"/>
      <c r="E281" s="177" t="s">
        <v>904</v>
      </c>
      <c r="F281" s="177"/>
      <c r="G281" s="177"/>
      <c r="H281" s="177"/>
      <c r="I281" s="177"/>
      <c r="J281" s="177"/>
      <c r="K281" s="177"/>
      <c r="L281" s="177"/>
      <c r="M281" s="177"/>
      <c r="N281" s="164" t="s">
        <v>905</v>
      </c>
      <c r="O281" s="72">
        <f>SUMIF([1]COD!A:A,N281,[1]COD!I:I)</f>
        <v>0</v>
      </c>
    </row>
    <row r="282" spans="1:15">
      <c r="A282" s="19"/>
      <c r="B282" s="19"/>
      <c r="C282" s="19"/>
      <c r="D282" s="19"/>
      <c r="E282" s="177" t="s">
        <v>906</v>
      </c>
      <c r="F282" s="177"/>
      <c r="G282" s="177"/>
      <c r="H282" s="177"/>
      <c r="I282" s="177"/>
      <c r="J282" s="177"/>
      <c r="K282" s="177"/>
      <c r="L282" s="177"/>
      <c r="M282" s="177"/>
      <c r="N282" s="164" t="s">
        <v>907</v>
      </c>
      <c r="O282" s="72">
        <f>SUMIF([1]COD!A:A,N282,[1]COD!I:I)</f>
        <v>0</v>
      </c>
    </row>
    <row r="283" spans="1:15">
      <c r="A283" s="19"/>
      <c r="B283" s="19"/>
      <c r="C283" s="19"/>
      <c r="D283" s="19"/>
      <c r="E283" s="177" t="s">
        <v>908</v>
      </c>
      <c r="F283" s="177"/>
      <c r="G283" s="177"/>
      <c r="H283" s="177"/>
      <c r="I283" s="177"/>
      <c r="J283" s="177"/>
      <c r="K283" s="177"/>
      <c r="L283" s="177"/>
      <c r="M283" s="177"/>
      <c r="N283" s="164" t="s">
        <v>909</v>
      </c>
      <c r="O283" s="72">
        <f>SUMIF([1]COD!A:A,N283,[1]COD!I:I)</f>
        <v>0</v>
      </c>
    </row>
    <row r="284" spans="1:15">
      <c r="A284" s="19"/>
      <c r="B284" s="19"/>
      <c r="C284" s="19"/>
      <c r="D284" s="19"/>
      <c r="E284" s="177" t="s">
        <v>910</v>
      </c>
      <c r="F284" s="177"/>
      <c r="G284" s="177"/>
      <c r="H284" s="177"/>
      <c r="I284" s="177"/>
      <c r="J284" s="177"/>
      <c r="K284" s="177"/>
      <c r="L284" s="177"/>
      <c r="M284" s="177"/>
      <c r="N284" s="164" t="s">
        <v>911</v>
      </c>
      <c r="O284" s="72">
        <f>SUMIF([1]COD!A:A,N284,[1]COD!I:I)</f>
        <v>0</v>
      </c>
    </row>
    <row r="285" spans="1:15">
      <c r="A285" s="19"/>
      <c r="B285" s="19"/>
      <c r="C285" s="19"/>
      <c r="D285" s="19"/>
      <c r="E285" s="177" t="s">
        <v>912</v>
      </c>
      <c r="F285" s="177"/>
      <c r="G285" s="177"/>
      <c r="H285" s="177"/>
      <c r="I285" s="177"/>
      <c r="J285" s="177"/>
      <c r="K285" s="177"/>
      <c r="L285" s="177"/>
      <c r="M285" s="177"/>
      <c r="N285" s="164" t="s">
        <v>913</v>
      </c>
      <c r="O285" s="72">
        <f>SUMIF([1]COD!A:A,N285,[1]COD!I:I)</f>
        <v>0</v>
      </c>
    </row>
    <row r="286" spans="1:15">
      <c r="A286" s="19"/>
      <c r="B286" s="19"/>
      <c r="C286" s="19"/>
      <c r="D286" s="19"/>
      <c r="E286" s="177" t="s">
        <v>914</v>
      </c>
      <c r="F286" s="177"/>
      <c r="G286" s="177"/>
      <c r="H286" s="177"/>
      <c r="I286" s="177"/>
      <c r="J286" s="177"/>
      <c r="K286" s="177"/>
      <c r="L286" s="177"/>
      <c r="M286" s="177"/>
      <c r="N286" s="164" t="s">
        <v>915</v>
      </c>
      <c r="O286" s="72">
        <f>SUMIF([1]COD!A:A,N286,[1]COD!I:I)</f>
        <v>0</v>
      </c>
    </row>
    <row r="287" spans="1:15">
      <c r="A287" s="19"/>
      <c r="B287" s="19"/>
      <c r="C287" s="19"/>
      <c r="D287" s="176" t="s">
        <v>16</v>
      </c>
      <c r="E287" s="176"/>
      <c r="F287" s="176"/>
      <c r="G287" s="176"/>
      <c r="H287" s="176"/>
      <c r="I287" s="176"/>
      <c r="J287" s="176"/>
      <c r="K287" s="176"/>
      <c r="L287" s="176"/>
      <c r="M287" s="176"/>
      <c r="N287" s="176"/>
      <c r="O287" s="176"/>
    </row>
    <row r="288" spans="1:15">
      <c r="A288" s="19"/>
      <c r="B288" s="19"/>
      <c r="C288" s="19"/>
      <c r="D288" s="19"/>
      <c r="E288" s="180" t="s">
        <v>916</v>
      </c>
      <c r="F288" s="180"/>
      <c r="G288" s="180"/>
      <c r="H288" s="180"/>
      <c r="I288" s="180"/>
      <c r="J288" s="180"/>
      <c r="K288" s="180"/>
      <c r="L288" s="180"/>
      <c r="M288" s="180"/>
      <c r="N288" s="164" t="s">
        <v>917</v>
      </c>
      <c r="O288" s="72">
        <f>SUMIF([1]COD!A:A,N288,[1]COD!I:I)</f>
        <v>0</v>
      </c>
    </row>
    <row r="289" spans="1:15">
      <c r="A289" s="19"/>
      <c r="B289" s="19"/>
      <c r="C289" s="19"/>
      <c r="D289" s="19"/>
      <c r="E289" s="180" t="s">
        <v>918</v>
      </c>
      <c r="F289" s="180"/>
      <c r="G289" s="180"/>
      <c r="H289" s="180"/>
      <c r="I289" s="180"/>
      <c r="J289" s="180"/>
      <c r="K289" s="180"/>
      <c r="L289" s="180"/>
      <c r="M289" s="180"/>
      <c r="N289" s="164" t="s">
        <v>919</v>
      </c>
      <c r="O289" s="72">
        <f>SUMIF([1]COD!A:A,N289,[1]COD!I:I)</f>
        <v>0</v>
      </c>
    </row>
    <row r="290" spans="1:15">
      <c r="A290" s="19"/>
      <c r="B290" s="19"/>
      <c r="C290" s="19"/>
      <c r="D290" s="19"/>
      <c r="E290" s="180" t="s">
        <v>649</v>
      </c>
      <c r="F290" s="180"/>
      <c r="G290" s="180"/>
      <c r="H290" s="180"/>
      <c r="I290" s="180"/>
      <c r="J290" s="180"/>
      <c r="K290" s="180"/>
      <c r="L290" s="180"/>
      <c r="M290" s="180"/>
      <c r="N290" s="164" t="s">
        <v>920</v>
      </c>
      <c r="O290" s="72">
        <f>SUMIF([1]COD!A:A,N290,[1]COD!I:I)</f>
        <v>0</v>
      </c>
    </row>
    <row r="291" spans="1:15">
      <c r="A291" s="19"/>
      <c r="B291" s="19"/>
      <c r="C291" s="19"/>
      <c r="D291" s="176" t="s">
        <v>32</v>
      </c>
      <c r="E291" s="176"/>
      <c r="F291" s="176"/>
      <c r="G291" s="176"/>
      <c r="H291" s="176"/>
      <c r="I291" s="176"/>
      <c r="J291" s="176"/>
      <c r="K291" s="176"/>
      <c r="L291" s="176"/>
      <c r="M291" s="176"/>
      <c r="N291" s="176"/>
      <c r="O291" s="176"/>
    </row>
    <row r="292" spans="1:15">
      <c r="A292" s="19"/>
      <c r="B292" s="19"/>
      <c r="C292" s="19"/>
      <c r="D292" s="19"/>
      <c r="E292" s="180" t="s">
        <v>921</v>
      </c>
      <c r="F292" s="180"/>
      <c r="G292" s="180"/>
      <c r="H292" s="180"/>
      <c r="I292" s="180"/>
      <c r="J292" s="180"/>
      <c r="K292" s="180"/>
      <c r="L292" s="180"/>
      <c r="M292" s="180"/>
      <c r="N292" s="164" t="s">
        <v>922</v>
      </c>
      <c r="O292" s="72">
        <f>SUMIF([1]COD!A:A,N292,[1]COD!I:I)</f>
        <v>0</v>
      </c>
    </row>
    <row r="293" spans="1:15">
      <c r="A293" s="19"/>
      <c r="B293" s="19"/>
      <c r="C293" s="19"/>
      <c r="D293" s="19"/>
      <c r="E293" s="180" t="s">
        <v>649</v>
      </c>
      <c r="F293" s="180"/>
      <c r="G293" s="180"/>
      <c r="H293" s="180"/>
      <c r="I293" s="180"/>
      <c r="J293" s="180"/>
      <c r="K293" s="180"/>
      <c r="L293" s="180"/>
      <c r="M293" s="180"/>
      <c r="N293" s="164" t="s">
        <v>923</v>
      </c>
      <c r="O293" s="72">
        <f>SUMIF([1]COD!A:A,N293,[1]COD!I:I)</f>
        <v>21082.240000000002</v>
      </c>
    </row>
    <row r="294" spans="1:15">
      <c r="A294" s="19"/>
      <c r="B294" s="19"/>
      <c r="C294" s="182" t="s">
        <v>31</v>
      </c>
      <c r="D294" s="182"/>
      <c r="E294" s="182"/>
      <c r="F294" s="182"/>
      <c r="G294" s="182"/>
      <c r="H294" s="182"/>
      <c r="I294" s="182"/>
      <c r="J294" s="182"/>
      <c r="K294" s="182"/>
      <c r="L294" s="182"/>
      <c r="M294" s="182"/>
      <c r="N294" s="165" t="s">
        <v>924</v>
      </c>
      <c r="O294" s="73">
        <f>SUM(O292:O293)+SUM(O288:O290)+SUM(O279:O286)+SUM(O274:O277)+SUM(O269:O272)+SUM(O264:O267)+SUM(O261:O262)+SUM(O257:O258)+SUM(O254:O255)+SUM(O251:O252)+SUM(O248:O249)+SUM(O244:O245)+SUM(O241:O242)</f>
        <v>149292.74</v>
      </c>
    </row>
    <row r="295" spans="1:15">
      <c r="A295" s="19"/>
      <c r="B295" s="19"/>
      <c r="C295" s="187" t="s">
        <v>30</v>
      </c>
      <c r="D295" s="188"/>
      <c r="E295" s="188"/>
      <c r="F295" s="188"/>
      <c r="G295" s="188"/>
      <c r="H295" s="188"/>
      <c r="I295" s="188"/>
      <c r="J295" s="188"/>
      <c r="K295" s="188"/>
      <c r="L295" s="188"/>
      <c r="M295" s="188"/>
      <c r="N295" s="188"/>
      <c r="O295" s="189"/>
    </row>
    <row r="296" spans="1:15">
      <c r="A296" s="19"/>
      <c r="B296" s="19"/>
      <c r="C296" s="19"/>
      <c r="D296" s="181" t="s">
        <v>29</v>
      </c>
      <c r="E296" s="181"/>
      <c r="F296" s="181"/>
      <c r="G296" s="181"/>
      <c r="H296" s="181"/>
      <c r="I296" s="181"/>
      <c r="J296" s="181"/>
      <c r="K296" s="181"/>
      <c r="L296" s="181"/>
      <c r="M296" s="181"/>
      <c r="N296" s="181"/>
      <c r="O296" s="181"/>
    </row>
    <row r="297" spans="1:15">
      <c r="A297" s="19"/>
      <c r="B297" s="19"/>
      <c r="C297" s="19"/>
      <c r="D297" s="19"/>
      <c r="E297" s="176" t="s">
        <v>28</v>
      </c>
      <c r="F297" s="176"/>
      <c r="G297" s="176"/>
      <c r="H297" s="176"/>
      <c r="I297" s="176"/>
      <c r="J297" s="176"/>
      <c r="K297" s="176"/>
      <c r="L297" s="176"/>
      <c r="M297" s="176"/>
      <c r="N297" s="176"/>
      <c r="O297" s="176"/>
    </row>
    <row r="298" spans="1:15">
      <c r="A298" s="19"/>
      <c r="B298" s="19"/>
      <c r="C298" s="19"/>
      <c r="D298" s="19"/>
      <c r="E298" s="19"/>
      <c r="F298" s="176" t="s">
        <v>24</v>
      </c>
      <c r="G298" s="176"/>
      <c r="H298" s="176"/>
      <c r="I298" s="176"/>
      <c r="J298" s="176"/>
      <c r="K298" s="176"/>
      <c r="L298" s="176"/>
      <c r="M298" s="176"/>
      <c r="N298" s="176"/>
      <c r="O298" s="176"/>
    </row>
    <row r="299" spans="1:15">
      <c r="A299" s="19"/>
      <c r="B299" s="19"/>
      <c r="C299" s="19"/>
      <c r="D299" s="19"/>
      <c r="E299" s="19"/>
      <c r="F299" s="19"/>
      <c r="G299" s="177" t="s">
        <v>605</v>
      </c>
      <c r="H299" s="177"/>
      <c r="I299" s="177"/>
      <c r="J299" s="177"/>
      <c r="K299" s="177"/>
      <c r="L299" s="177"/>
      <c r="M299" s="177"/>
      <c r="N299" s="164" t="s">
        <v>925</v>
      </c>
      <c r="O299" s="72">
        <f>SUMIF([1]COD!A:A,N299,[1]COD!I:I)</f>
        <v>658889.4</v>
      </c>
    </row>
    <row r="300" spans="1:15">
      <c r="A300" s="19"/>
      <c r="B300" s="19"/>
      <c r="C300" s="19"/>
      <c r="D300" s="19"/>
      <c r="E300" s="19"/>
      <c r="F300" s="19"/>
      <c r="G300" s="177" t="s">
        <v>607</v>
      </c>
      <c r="H300" s="177"/>
      <c r="I300" s="177"/>
      <c r="J300" s="177"/>
      <c r="K300" s="177"/>
      <c r="L300" s="177"/>
      <c r="M300" s="177"/>
      <c r="N300" s="164" t="s">
        <v>926</v>
      </c>
      <c r="O300" s="72">
        <f>SUMIF([1]COD!A:A,N300,[1]COD!I:I)</f>
        <v>0</v>
      </c>
    </row>
    <row r="301" spans="1:15">
      <c r="A301" s="19"/>
      <c r="B301" s="19"/>
      <c r="C301" s="19"/>
      <c r="D301" s="19"/>
      <c r="E301" s="19"/>
      <c r="F301" s="176" t="s">
        <v>23</v>
      </c>
      <c r="G301" s="176" t="s">
        <v>927</v>
      </c>
      <c r="H301" s="176"/>
      <c r="I301" s="176"/>
      <c r="J301" s="176"/>
      <c r="K301" s="176"/>
      <c r="L301" s="176"/>
      <c r="M301" s="176"/>
      <c r="N301" s="176"/>
      <c r="O301" s="176"/>
    </row>
    <row r="302" spans="1:15">
      <c r="A302" s="19"/>
      <c r="B302" s="19"/>
      <c r="C302" s="19"/>
      <c r="D302" s="19"/>
      <c r="E302" s="19"/>
      <c r="F302" s="19"/>
      <c r="G302" s="177" t="s">
        <v>605</v>
      </c>
      <c r="H302" s="177"/>
      <c r="I302" s="177"/>
      <c r="J302" s="177"/>
      <c r="K302" s="177"/>
      <c r="L302" s="177"/>
      <c r="M302" s="177"/>
      <c r="N302" s="164" t="s">
        <v>928</v>
      </c>
      <c r="O302" s="72">
        <f>SUMIF([1]COD!A:A,N302,[1]COD!I:I)</f>
        <v>0</v>
      </c>
    </row>
    <row r="303" spans="1:15">
      <c r="A303" s="19"/>
      <c r="B303" s="19"/>
      <c r="C303" s="19"/>
      <c r="D303" s="19"/>
      <c r="E303" s="19"/>
      <c r="F303" s="19"/>
      <c r="G303" s="177" t="s">
        <v>607</v>
      </c>
      <c r="H303" s="177"/>
      <c r="I303" s="177"/>
      <c r="J303" s="177"/>
      <c r="K303" s="177"/>
      <c r="L303" s="177"/>
      <c r="M303" s="177"/>
      <c r="N303" s="164" t="s">
        <v>929</v>
      </c>
      <c r="O303" s="72">
        <f>SUMIF([1]COD!A:A,N303,[1]COD!I:I)</f>
        <v>0</v>
      </c>
    </row>
    <row r="304" spans="1:15">
      <c r="A304" s="19"/>
      <c r="B304" s="19"/>
      <c r="C304" s="19"/>
      <c r="D304" s="19"/>
      <c r="E304" s="176" t="s">
        <v>27</v>
      </c>
      <c r="F304" s="176"/>
      <c r="G304" s="176"/>
      <c r="H304" s="176"/>
      <c r="I304" s="176"/>
      <c r="J304" s="176"/>
      <c r="K304" s="176"/>
      <c r="L304" s="176"/>
      <c r="M304" s="176"/>
      <c r="N304" s="176"/>
      <c r="O304" s="176"/>
    </row>
    <row r="305" spans="1:15">
      <c r="A305" s="19"/>
      <c r="B305" s="19"/>
      <c r="C305" s="19"/>
      <c r="D305" s="19"/>
      <c r="E305" s="19"/>
      <c r="F305" s="176" t="s">
        <v>930</v>
      </c>
      <c r="G305" s="176"/>
      <c r="H305" s="176"/>
      <c r="I305" s="176"/>
      <c r="J305" s="176"/>
      <c r="K305" s="176"/>
      <c r="L305" s="176"/>
      <c r="M305" s="176"/>
      <c r="N305" s="176"/>
      <c r="O305" s="176"/>
    </row>
    <row r="306" spans="1:15">
      <c r="A306" s="19"/>
      <c r="B306" s="19"/>
      <c r="C306" s="19"/>
      <c r="D306" s="19"/>
      <c r="E306" s="19"/>
      <c r="F306" s="19"/>
      <c r="G306" s="177" t="s">
        <v>605</v>
      </c>
      <c r="H306" s="177"/>
      <c r="I306" s="177"/>
      <c r="J306" s="177"/>
      <c r="K306" s="177"/>
      <c r="L306" s="177"/>
      <c r="M306" s="177"/>
      <c r="N306" s="164" t="s">
        <v>931</v>
      </c>
      <c r="O306" s="72">
        <f>SUMIF([1]COD!A:A,N306,[1]COD!I:I)</f>
        <v>0</v>
      </c>
    </row>
    <row r="307" spans="1:15">
      <c r="A307" s="19"/>
      <c r="B307" s="19"/>
      <c r="C307" s="19"/>
      <c r="D307" s="19"/>
      <c r="E307" s="19"/>
      <c r="F307" s="19"/>
      <c r="G307" s="177" t="s">
        <v>607</v>
      </c>
      <c r="H307" s="177"/>
      <c r="I307" s="177"/>
      <c r="J307" s="177"/>
      <c r="K307" s="177"/>
      <c r="L307" s="177"/>
      <c r="M307" s="177"/>
      <c r="N307" s="164" t="s">
        <v>932</v>
      </c>
      <c r="O307" s="72">
        <f>SUMIF([1]COD!A:A,N307,[1]COD!I:I)</f>
        <v>0</v>
      </c>
    </row>
    <row r="308" spans="1:15">
      <c r="A308" s="19"/>
      <c r="B308" s="19"/>
      <c r="C308" s="19"/>
      <c r="D308" s="19"/>
      <c r="E308" s="19"/>
      <c r="F308" s="176" t="s">
        <v>26</v>
      </c>
      <c r="G308" s="176"/>
      <c r="H308" s="176"/>
      <c r="I308" s="176"/>
      <c r="J308" s="176"/>
      <c r="K308" s="176"/>
      <c r="L308" s="176"/>
      <c r="M308" s="176"/>
      <c r="N308" s="176"/>
      <c r="O308" s="176"/>
    </row>
    <row r="309" spans="1:15">
      <c r="A309" s="19"/>
      <c r="B309" s="19"/>
      <c r="C309" s="19"/>
      <c r="D309" s="19"/>
      <c r="E309" s="19"/>
      <c r="F309" s="19"/>
      <c r="G309" s="177" t="s">
        <v>605</v>
      </c>
      <c r="H309" s="177"/>
      <c r="I309" s="177"/>
      <c r="J309" s="177"/>
      <c r="K309" s="177"/>
      <c r="L309" s="177"/>
      <c r="M309" s="177"/>
      <c r="N309" s="164" t="s">
        <v>933</v>
      </c>
      <c r="O309" s="72">
        <f>SUMIF([1]COD!A:A,N309,[1]COD!I:I)</f>
        <v>0</v>
      </c>
    </row>
    <row r="310" spans="1:15">
      <c r="A310" s="19"/>
      <c r="B310" s="19"/>
      <c r="C310" s="19"/>
      <c r="D310" s="19"/>
      <c r="E310" s="19"/>
      <c r="F310" s="19"/>
      <c r="G310" s="177" t="s">
        <v>607</v>
      </c>
      <c r="H310" s="177"/>
      <c r="I310" s="177"/>
      <c r="J310" s="177"/>
      <c r="K310" s="177"/>
      <c r="L310" s="177"/>
      <c r="M310" s="177"/>
      <c r="N310" s="164" t="s">
        <v>934</v>
      </c>
      <c r="O310" s="72">
        <f>SUMIF([1]COD!A:A,N310,[1]COD!I:I)</f>
        <v>0</v>
      </c>
    </row>
    <row r="311" spans="1:15">
      <c r="A311" s="19"/>
      <c r="B311" s="19"/>
      <c r="C311" s="19"/>
      <c r="D311" s="19"/>
      <c r="E311" s="19"/>
      <c r="F311" s="176" t="s">
        <v>625</v>
      </c>
      <c r="G311" s="176"/>
      <c r="H311" s="176"/>
      <c r="I311" s="176"/>
      <c r="J311" s="176"/>
      <c r="K311" s="176"/>
      <c r="L311" s="176"/>
      <c r="M311" s="176"/>
      <c r="N311" s="176"/>
      <c r="O311" s="176"/>
    </row>
    <row r="312" spans="1:15">
      <c r="A312" s="19"/>
      <c r="B312" s="19"/>
      <c r="C312" s="19"/>
      <c r="D312" s="19"/>
      <c r="E312" s="19"/>
      <c r="F312" s="19"/>
      <c r="G312" s="177" t="s">
        <v>605</v>
      </c>
      <c r="H312" s="177"/>
      <c r="I312" s="177"/>
      <c r="J312" s="177"/>
      <c r="K312" s="177"/>
      <c r="L312" s="177"/>
      <c r="M312" s="177"/>
      <c r="N312" s="164" t="s">
        <v>935</v>
      </c>
      <c r="O312" s="72">
        <f>SUMIF([1]COD!A:A,N312,[1]COD!I:I)</f>
        <v>0</v>
      </c>
    </row>
    <row r="313" spans="1:15">
      <c r="A313" s="19"/>
      <c r="B313" s="19"/>
      <c r="C313" s="19"/>
      <c r="D313" s="19"/>
      <c r="E313" s="19"/>
      <c r="F313" s="19"/>
      <c r="G313" s="177" t="s">
        <v>607</v>
      </c>
      <c r="H313" s="177"/>
      <c r="I313" s="177"/>
      <c r="J313" s="177"/>
      <c r="K313" s="177"/>
      <c r="L313" s="177"/>
      <c r="M313" s="177"/>
      <c r="N313" s="164" t="s">
        <v>936</v>
      </c>
      <c r="O313" s="72">
        <f>SUMIF([1]COD!A:A,N313,[1]COD!I:I)</f>
        <v>0</v>
      </c>
    </row>
    <row r="314" spans="1:15">
      <c r="A314" s="19"/>
      <c r="B314" s="19"/>
      <c r="C314" s="19"/>
      <c r="D314" s="176" t="s">
        <v>937</v>
      </c>
      <c r="E314" s="176"/>
      <c r="F314" s="176"/>
      <c r="G314" s="176"/>
      <c r="H314" s="176"/>
      <c r="I314" s="176"/>
      <c r="J314" s="176"/>
      <c r="K314" s="176"/>
      <c r="L314" s="176"/>
      <c r="M314" s="176"/>
      <c r="N314" s="176"/>
      <c r="O314" s="176"/>
    </row>
    <row r="315" spans="1:15">
      <c r="A315" s="19"/>
      <c r="B315" s="19"/>
      <c r="C315" s="19"/>
      <c r="D315" s="19"/>
      <c r="E315" s="181" t="s">
        <v>24</v>
      </c>
      <c r="F315" s="181"/>
      <c r="G315" s="181"/>
      <c r="H315" s="181"/>
      <c r="I315" s="181"/>
      <c r="J315" s="181"/>
      <c r="K315" s="181"/>
      <c r="L315" s="181"/>
      <c r="M315" s="181"/>
      <c r="N315" s="181"/>
      <c r="O315" s="181"/>
    </row>
    <row r="316" spans="1:15">
      <c r="A316" s="19"/>
      <c r="B316" s="19"/>
      <c r="C316" s="19"/>
      <c r="D316" s="19"/>
      <c r="E316" s="19"/>
      <c r="F316" s="177" t="s">
        <v>605</v>
      </c>
      <c r="G316" s="177"/>
      <c r="H316" s="177"/>
      <c r="I316" s="177"/>
      <c r="J316" s="177"/>
      <c r="K316" s="177"/>
      <c r="L316" s="177"/>
      <c r="M316" s="177"/>
      <c r="N316" s="164" t="s">
        <v>938</v>
      </c>
      <c r="O316" s="72">
        <f>SUMIF([1]COD!A:A,N316,[1]COD!I:I)</f>
        <v>0</v>
      </c>
    </row>
    <row r="317" spans="1:15">
      <c r="A317" s="19"/>
      <c r="B317" s="19"/>
      <c r="C317" s="19"/>
      <c r="D317" s="19"/>
      <c r="E317" s="19"/>
      <c r="F317" s="177" t="s">
        <v>607</v>
      </c>
      <c r="G317" s="177"/>
      <c r="H317" s="177"/>
      <c r="I317" s="177"/>
      <c r="J317" s="177"/>
      <c r="K317" s="177"/>
      <c r="L317" s="177"/>
      <c r="M317" s="177"/>
      <c r="N317" s="164" t="s">
        <v>939</v>
      </c>
      <c r="O317" s="72">
        <f>SUMIF([1]COD!A:A,N317,[1]COD!I:I)</f>
        <v>0</v>
      </c>
    </row>
    <row r="318" spans="1:15">
      <c r="A318" s="19"/>
      <c r="B318" s="19"/>
      <c r="C318" s="19"/>
      <c r="D318" s="19"/>
      <c r="E318" s="181" t="s">
        <v>23</v>
      </c>
      <c r="F318" s="181" t="s">
        <v>927</v>
      </c>
      <c r="G318" s="181"/>
      <c r="H318" s="181"/>
      <c r="I318" s="181"/>
      <c r="J318" s="181"/>
      <c r="K318" s="181"/>
      <c r="L318" s="181"/>
      <c r="M318" s="181"/>
      <c r="N318" s="181"/>
      <c r="O318" s="181"/>
    </row>
    <row r="319" spans="1:15">
      <c r="A319" s="19"/>
      <c r="B319" s="19"/>
      <c r="C319" s="19"/>
      <c r="D319" s="19"/>
      <c r="E319" s="19"/>
      <c r="F319" s="177" t="s">
        <v>605</v>
      </c>
      <c r="G319" s="177"/>
      <c r="H319" s="177"/>
      <c r="I319" s="177"/>
      <c r="J319" s="177"/>
      <c r="K319" s="177"/>
      <c r="L319" s="177"/>
      <c r="M319" s="177"/>
      <c r="N319" s="164" t="s">
        <v>940</v>
      </c>
      <c r="O319" s="72">
        <f>SUMIF([1]COD!A:A,N319,[1]COD!I:I)</f>
        <v>0</v>
      </c>
    </row>
    <row r="320" spans="1:15">
      <c r="A320" s="19"/>
      <c r="B320" s="19"/>
      <c r="C320" s="19"/>
      <c r="D320" s="19"/>
      <c r="E320" s="19"/>
      <c r="F320" s="177" t="s">
        <v>607</v>
      </c>
      <c r="G320" s="177"/>
      <c r="H320" s="177"/>
      <c r="I320" s="177"/>
      <c r="J320" s="177"/>
      <c r="K320" s="177"/>
      <c r="L320" s="177"/>
      <c r="M320" s="177"/>
      <c r="N320" s="164" t="s">
        <v>941</v>
      </c>
      <c r="O320" s="72">
        <f>SUMIF([1]COD!A:A,N320,[1]COD!I:I)</f>
        <v>0</v>
      </c>
    </row>
    <row r="321" spans="1:15">
      <c r="A321" s="19"/>
      <c r="B321" s="19"/>
      <c r="C321" s="19"/>
      <c r="D321" s="177" t="s">
        <v>942</v>
      </c>
      <c r="E321" s="177"/>
      <c r="F321" s="177"/>
      <c r="G321" s="177"/>
      <c r="H321" s="177"/>
      <c r="I321" s="177"/>
      <c r="J321" s="177"/>
      <c r="K321" s="177"/>
      <c r="L321" s="177"/>
      <c r="M321" s="177"/>
      <c r="N321" s="164" t="s">
        <v>943</v>
      </c>
      <c r="O321" s="72">
        <f>SUMIF([1]COD!A:A,N321,[1]COD!I:I)</f>
        <v>0</v>
      </c>
    </row>
    <row r="322" spans="1:15">
      <c r="A322" s="19"/>
      <c r="B322" s="19"/>
      <c r="C322" s="19"/>
      <c r="D322" s="177" t="s">
        <v>944</v>
      </c>
      <c r="E322" s="177" t="s">
        <v>927</v>
      </c>
      <c r="F322" s="177" t="s">
        <v>927</v>
      </c>
      <c r="G322" s="177"/>
      <c r="H322" s="177"/>
      <c r="I322" s="177"/>
      <c r="J322" s="177"/>
      <c r="K322" s="177"/>
      <c r="L322" s="177"/>
      <c r="M322" s="177"/>
      <c r="N322" s="164" t="s">
        <v>945</v>
      </c>
      <c r="O322" s="72">
        <f>SUMIF([1]COD!A:A,N322,[1]COD!I:I)</f>
        <v>0</v>
      </c>
    </row>
    <row r="323" spans="1:15">
      <c r="A323" s="19"/>
      <c r="B323" s="19"/>
      <c r="C323" s="19"/>
      <c r="D323" s="176" t="s">
        <v>20</v>
      </c>
      <c r="E323" s="176"/>
      <c r="F323" s="176"/>
      <c r="G323" s="176"/>
      <c r="H323" s="176"/>
      <c r="I323" s="176"/>
      <c r="J323" s="176"/>
      <c r="K323" s="176"/>
      <c r="L323" s="176"/>
      <c r="M323" s="176"/>
      <c r="N323" s="176"/>
      <c r="O323" s="176"/>
    </row>
    <row r="324" spans="1:15">
      <c r="A324" s="19"/>
      <c r="B324" s="19"/>
      <c r="C324" s="19"/>
      <c r="D324" s="19"/>
      <c r="E324" s="177" t="s">
        <v>630</v>
      </c>
      <c r="F324" s="177"/>
      <c r="G324" s="177"/>
      <c r="H324" s="177"/>
      <c r="I324" s="177"/>
      <c r="J324" s="177"/>
      <c r="K324" s="177"/>
      <c r="L324" s="177"/>
      <c r="M324" s="177"/>
      <c r="N324" s="164" t="s">
        <v>946</v>
      </c>
      <c r="O324" s="72">
        <f>SUMIF([1]COD!A:A,N324,[1]COD!I:I)</f>
        <v>0</v>
      </c>
    </row>
    <row r="325" spans="1:15">
      <c r="A325" s="19"/>
      <c r="B325" s="19"/>
      <c r="C325" s="19"/>
      <c r="D325" s="19"/>
      <c r="E325" s="177" t="s">
        <v>634</v>
      </c>
      <c r="F325" s="177" t="s">
        <v>927</v>
      </c>
      <c r="G325" s="177"/>
      <c r="H325" s="177"/>
      <c r="I325" s="177"/>
      <c r="J325" s="177"/>
      <c r="K325" s="177"/>
      <c r="L325" s="177"/>
      <c r="M325" s="177"/>
      <c r="N325" s="164" t="s">
        <v>947</v>
      </c>
      <c r="O325" s="72">
        <f>SUMIF([1]COD!A:A,N325,[1]COD!I:I)</f>
        <v>0</v>
      </c>
    </row>
    <row r="326" spans="1:15">
      <c r="A326" s="19"/>
      <c r="B326" s="19"/>
      <c r="C326" s="19"/>
      <c r="D326" s="177" t="s">
        <v>948</v>
      </c>
      <c r="E326" s="177"/>
      <c r="F326" s="177"/>
      <c r="G326" s="177"/>
      <c r="H326" s="177"/>
      <c r="I326" s="177"/>
      <c r="J326" s="177"/>
      <c r="K326" s="177"/>
      <c r="L326" s="177"/>
      <c r="M326" s="177"/>
      <c r="N326" s="164" t="s">
        <v>949</v>
      </c>
      <c r="O326" s="72">
        <f>SUMIF([1]COD!A:A,N326,[1]COD!I:I)</f>
        <v>0</v>
      </c>
    </row>
    <row r="327" spans="1:15">
      <c r="A327" s="19"/>
      <c r="B327" s="19"/>
      <c r="C327" s="19"/>
      <c r="D327" s="177" t="s">
        <v>950</v>
      </c>
      <c r="E327" s="177"/>
      <c r="F327" s="177"/>
      <c r="G327" s="177"/>
      <c r="H327" s="177"/>
      <c r="I327" s="177"/>
      <c r="J327" s="177"/>
      <c r="K327" s="177"/>
      <c r="L327" s="177"/>
      <c r="M327" s="177"/>
      <c r="N327" s="164" t="s">
        <v>951</v>
      </c>
      <c r="O327" s="72">
        <f>SUMIF([1]COD!A:A,N327,[1]COD!I:I)</f>
        <v>0</v>
      </c>
    </row>
    <row r="328" spans="1:15">
      <c r="A328" s="19"/>
      <c r="B328" s="19"/>
      <c r="C328" s="19"/>
      <c r="D328" s="176" t="s">
        <v>18</v>
      </c>
      <c r="E328" s="176" t="s">
        <v>927</v>
      </c>
      <c r="F328" s="176" t="s">
        <v>927</v>
      </c>
      <c r="G328" s="176"/>
      <c r="H328" s="176"/>
      <c r="I328" s="176"/>
      <c r="J328" s="176"/>
      <c r="K328" s="176"/>
      <c r="L328" s="176"/>
      <c r="M328" s="176"/>
      <c r="N328" s="176"/>
      <c r="O328" s="176"/>
    </row>
    <row r="329" spans="1:15">
      <c r="A329" s="19"/>
      <c r="B329" s="19"/>
      <c r="C329" s="19"/>
      <c r="D329" s="19"/>
      <c r="E329" s="177" t="s">
        <v>896</v>
      </c>
      <c r="F329" s="177"/>
      <c r="G329" s="177"/>
      <c r="H329" s="177"/>
      <c r="I329" s="177"/>
      <c r="J329" s="177"/>
      <c r="K329" s="177"/>
      <c r="L329" s="177"/>
      <c r="M329" s="177"/>
      <c r="N329" s="164" t="s">
        <v>952</v>
      </c>
      <c r="O329" s="72">
        <f>SUMIF([1]COD!A:A,N329,[1]COD!I:I)</f>
        <v>22815.59</v>
      </c>
    </row>
    <row r="330" spans="1:15">
      <c r="A330" s="19"/>
      <c r="B330" s="19"/>
      <c r="C330" s="19"/>
      <c r="D330" s="19"/>
      <c r="E330" s="177" t="s">
        <v>953</v>
      </c>
      <c r="F330" s="177"/>
      <c r="G330" s="177"/>
      <c r="H330" s="177"/>
      <c r="I330" s="177"/>
      <c r="J330" s="177"/>
      <c r="K330" s="177"/>
      <c r="L330" s="177"/>
      <c r="M330" s="177"/>
      <c r="N330" s="164" t="s">
        <v>954</v>
      </c>
      <c r="O330" s="72">
        <f>SUMIF([1]COD!A:A,N330,[1]COD!I:I)</f>
        <v>18816.259999999998</v>
      </c>
    </row>
    <row r="331" spans="1:15">
      <c r="A331" s="19"/>
      <c r="B331" s="19"/>
      <c r="C331" s="19"/>
      <c r="D331" s="19"/>
      <c r="E331" s="177" t="s">
        <v>955</v>
      </c>
      <c r="F331" s="177"/>
      <c r="G331" s="177"/>
      <c r="H331" s="177"/>
      <c r="I331" s="177"/>
      <c r="J331" s="177"/>
      <c r="K331" s="177"/>
      <c r="L331" s="177"/>
      <c r="M331" s="177"/>
      <c r="N331" s="164" t="s">
        <v>956</v>
      </c>
      <c r="O331" s="72">
        <f>SUMIF([1]COD!A:A,N331,[1]COD!I:I)</f>
        <v>0</v>
      </c>
    </row>
    <row r="332" spans="1:15">
      <c r="A332" s="19"/>
      <c r="B332" s="19"/>
      <c r="C332" s="19"/>
      <c r="D332" s="187" t="s">
        <v>17</v>
      </c>
      <c r="E332" s="188"/>
      <c r="F332" s="188"/>
      <c r="G332" s="188"/>
      <c r="H332" s="188"/>
      <c r="I332" s="188"/>
      <c r="J332" s="188"/>
      <c r="K332" s="188"/>
      <c r="L332" s="188"/>
      <c r="M332" s="188"/>
      <c r="N332" s="188"/>
      <c r="O332" s="189"/>
    </row>
    <row r="333" spans="1:15">
      <c r="A333" s="19"/>
      <c r="B333" s="19"/>
      <c r="C333" s="19"/>
      <c r="D333" s="19"/>
      <c r="E333" s="177" t="s">
        <v>900</v>
      </c>
      <c r="F333" s="177"/>
      <c r="G333" s="177"/>
      <c r="H333" s="177"/>
      <c r="I333" s="177"/>
      <c r="J333" s="177"/>
      <c r="K333" s="177"/>
      <c r="L333" s="177"/>
      <c r="M333" s="177"/>
      <c r="N333" s="164" t="s">
        <v>957</v>
      </c>
      <c r="O333" s="72">
        <f>SUMIF([1]COD!A:A,N333,[1]COD!I:I)</f>
        <v>0</v>
      </c>
    </row>
    <row r="334" spans="1:15">
      <c r="A334" s="19"/>
      <c r="B334" s="19"/>
      <c r="C334" s="19"/>
      <c r="D334" s="19"/>
      <c r="E334" s="177" t="s">
        <v>902</v>
      </c>
      <c r="F334" s="177"/>
      <c r="G334" s="177"/>
      <c r="H334" s="177"/>
      <c r="I334" s="177"/>
      <c r="J334" s="177"/>
      <c r="K334" s="177"/>
      <c r="L334" s="177"/>
      <c r="M334" s="177"/>
      <c r="N334" s="164" t="s">
        <v>958</v>
      </c>
      <c r="O334" s="72">
        <f>SUMIF([1]COD!A:A,N334,[1]COD!I:I)</f>
        <v>0</v>
      </c>
    </row>
    <row r="335" spans="1:15">
      <c r="A335" s="19"/>
      <c r="B335" s="19"/>
      <c r="C335" s="19"/>
      <c r="D335" s="19"/>
      <c r="E335" s="177" t="s">
        <v>904</v>
      </c>
      <c r="F335" s="177"/>
      <c r="G335" s="177"/>
      <c r="H335" s="177"/>
      <c r="I335" s="177"/>
      <c r="J335" s="177"/>
      <c r="K335" s="177"/>
      <c r="L335" s="177"/>
      <c r="M335" s="177"/>
      <c r="N335" s="164" t="s">
        <v>959</v>
      </c>
      <c r="O335" s="72">
        <f>SUMIF([1]COD!A:A,N335,[1]COD!I:I)</f>
        <v>0</v>
      </c>
    </row>
    <row r="336" spans="1:15">
      <c r="A336" s="19"/>
      <c r="B336" s="19"/>
      <c r="C336" s="19"/>
      <c r="D336" s="19"/>
      <c r="E336" s="177" t="s">
        <v>906</v>
      </c>
      <c r="F336" s="177"/>
      <c r="G336" s="177"/>
      <c r="H336" s="177"/>
      <c r="I336" s="177"/>
      <c r="J336" s="177"/>
      <c r="K336" s="177"/>
      <c r="L336" s="177"/>
      <c r="M336" s="177"/>
      <c r="N336" s="164" t="s">
        <v>960</v>
      </c>
      <c r="O336" s="72">
        <f>SUMIF([1]COD!A:A,N336,[1]COD!I:I)</f>
        <v>0</v>
      </c>
    </row>
    <row r="337" spans="1:15">
      <c r="A337" s="19"/>
      <c r="B337" s="19"/>
      <c r="C337" s="19"/>
      <c r="D337" s="19"/>
      <c r="E337" s="177" t="s">
        <v>908</v>
      </c>
      <c r="F337" s="177"/>
      <c r="G337" s="177"/>
      <c r="H337" s="177"/>
      <c r="I337" s="177"/>
      <c r="J337" s="177"/>
      <c r="K337" s="177"/>
      <c r="L337" s="177"/>
      <c r="M337" s="177"/>
      <c r="N337" s="164" t="s">
        <v>961</v>
      </c>
      <c r="O337" s="72">
        <f>SUMIF([1]COD!A:A,N337,[1]COD!I:I)</f>
        <v>0</v>
      </c>
    </row>
    <row r="338" spans="1:15">
      <c r="A338" s="19"/>
      <c r="B338" s="19"/>
      <c r="C338" s="19"/>
      <c r="D338" s="19"/>
      <c r="E338" s="177" t="s">
        <v>910</v>
      </c>
      <c r="F338" s="177"/>
      <c r="G338" s="177"/>
      <c r="H338" s="177"/>
      <c r="I338" s="177"/>
      <c r="J338" s="177"/>
      <c r="K338" s="177"/>
      <c r="L338" s="177"/>
      <c r="M338" s="177"/>
      <c r="N338" s="164" t="s">
        <v>962</v>
      </c>
      <c r="O338" s="72">
        <f>SUMIF([1]COD!A:A,N338,[1]COD!I:I)</f>
        <v>0</v>
      </c>
    </row>
    <row r="339" spans="1:15">
      <c r="A339" s="19"/>
      <c r="B339" s="19"/>
      <c r="C339" s="19"/>
      <c r="D339" s="19"/>
      <c r="E339" s="177" t="s">
        <v>912</v>
      </c>
      <c r="F339" s="177"/>
      <c r="G339" s="177"/>
      <c r="H339" s="177"/>
      <c r="I339" s="177"/>
      <c r="J339" s="177"/>
      <c r="K339" s="177"/>
      <c r="L339" s="177"/>
      <c r="M339" s="177"/>
      <c r="N339" s="164" t="s">
        <v>963</v>
      </c>
      <c r="O339" s="72">
        <f>SUMIF([1]COD!A:A,N339,[1]COD!I:I)</f>
        <v>0</v>
      </c>
    </row>
    <row r="340" spans="1:15">
      <c r="A340" s="19"/>
      <c r="B340" s="19"/>
      <c r="C340" s="19"/>
      <c r="D340" s="19"/>
      <c r="E340" s="177" t="s">
        <v>914</v>
      </c>
      <c r="F340" s="177"/>
      <c r="G340" s="177"/>
      <c r="H340" s="177"/>
      <c r="I340" s="177"/>
      <c r="J340" s="177"/>
      <c r="K340" s="177"/>
      <c r="L340" s="177"/>
      <c r="M340" s="177"/>
      <c r="N340" s="164" t="s">
        <v>964</v>
      </c>
      <c r="O340" s="72">
        <f>SUMIF([1]COD!A:A,N340,[1]COD!I:I)</f>
        <v>0</v>
      </c>
    </row>
    <row r="341" spans="1:15">
      <c r="A341" s="19"/>
      <c r="B341" s="19"/>
      <c r="C341" s="19"/>
      <c r="D341" s="176" t="s">
        <v>16</v>
      </c>
      <c r="E341" s="176" t="s">
        <v>927</v>
      </c>
      <c r="F341" s="176"/>
      <c r="G341" s="176"/>
      <c r="H341" s="176"/>
      <c r="I341" s="176"/>
      <c r="J341" s="176"/>
      <c r="K341" s="176"/>
      <c r="L341" s="176"/>
      <c r="M341" s="176"/>
      <c r="N341" s="176"/>
      <c r="O341" s="176"/>
    </row>
    <row r="342" spans="1:15">
      <c r="A342" s="19"/>
      <c r="B342" s="19"/>
      <c r="C342" s="19"/>
      <c r="D342" s="19"/>
      <c r="E342" s="177" t="s">
        <v>916</v>
      </c>
      <c r="F342" s="177"/>
      <c r="G342" s="177"/>
      <c r="H342" s="177"/>
      <c r="I342" s="177"/>
      <c r="J342" s="177"/>
      <c r="K342" s="177"/>
      <c r="L342" s="177"/>
      <c r="M342" s="177"/>
      <c r="N342" s="164" t="s">
        <v>965</v>
      </c>
      <c r="O342" s="72">
        <f>SUMIF([1]COD!A:A,N342,[1]COD!I:I)</f>
        <v>0</v>
      </c>
    </row>
    <row r="343" spans="1:15">
      <c r="A343" s="19"/>
      <c r="B343" s="19"/>
      <c r="C343" s="19"/>
      <c r="D343" s="19"/>
      <c r="E343" s="177" t="s">
        <v>966</v>
      </c>
      <c r="F343" s="177"/>
      <c r="G343" s="177"/>
      <c r="H343" s="177"/>
      <c r="I343" s="177"/>
      <c r="J343" s="177"/>
      <c r="K343" s="177"/>
      <c r="L343" s="177"/>
      <c r="M343" s="177"/>
      <c r="N343" s="164" t="s">
        <v>967</v>
      </c>
      <c r="O343" s="72">
        <f>SUMIF([1]COD!A:A,N343,[1]COD!I:I)</f>
        <v>0</v>
      </c>
    </row>
    <row r="344" spans="1:15">
      <c r="A344" s="19"/>
      <c r="B344" s="19"/>
      <c r="C344" s="19"/>
      <c r="D344" s="19"/>
      <c r="E344" s="177" t="s">
        <v>649</v>
      </c>
      <c r="F344" s="177"/>
      <c r="G344" s="177"/>
      <c r="H344" s="177"/>
      <c r="I344" s="177"/>
      <c r="J344" s="177"/>
      <c r="K344" s="177"/>
      <c r="L344" s="177"/>
      <c r="M344" s="177"/>
      <c r="N344" s="164" t="s">
        <v>968</v>
      </c>
      <c r="O344" s="72">
        <f>SUMIF([1]COD!A:A,N344,[1]COD!I:I)</f>
        <v>0</v>
      </c>
    </row>
    <row r="345" spans="1:15">
      <c r="A345" s="19"/>
      <c r="B345" s="19"/>
      <c r="C345" s="19"/>
      <c r="D345" s="176" t="s">
        <v>969</v>
      </c>
      <c r="E345" s="176" t="s">
        <v>927</v>
      </c>
      <c r="F345" s="176"/>
      <c r="G345" s="176"/>
      <c r="H345" s="176"/>
      <c r="I345" s="176"/>
      <c r="J345" s="176"/>
      <c r="K345" s="176"/>
      <c r="L345" s="176"/>
      <c r="M345" s="176"/>
      <c r="N345" s="176"/>
      <c r="O345" s="176"/>
    </row>
    <row r="346" spans="1:15">
      <c r="A346" s="19"/>
      <c r="B346" s="19"/>
      <c r="C346" s="19"/>
      <c r="D346" s="19"/>
      <c r="E346" s="177" t="s">
        <v>921</v>
      </c>
      <c r="F346" s="177"/>
      <c r="G346" s="177"/>
      <c r="H346" s="177"/>
      <c r="I346" s="177"/>
      <c r="J346" s="177"/>
      <c r="K346" s="177"/>
      <c r="L346" s="177"/>
      <c r="M346" s="177"/>
      <c r="N346" s="164" t="s">
        <v>970</v>
      </c>
      <c r="O346" s="72">
        <f>SUMIF([1]COD!A:A,N346,[1]COD!I:I)</f>
        <v>0</v>
      </c>
    </row>
    <row r="347" spans="1:15">
      <c r="A347" s="19"/>
      <c r="B347" s="19"/>
      <c r="C347" s="19"/>
      <c r="D347" s="19"/>
      <c r="E347" s="177" t="s">
        <v>649</v>
      </c>
      <c r="F347" s="177"/>
      <c r="G347" s="177"/>
      <c r="H347" s="177"/>
      <c r="I347" s="177"/>
      <c r="J347" s="177"/>
      <c r="K347" s="177"/>
      <c r="L347" s="177"/>
      <c r="M347" s="177"/>
      <c r="N347" s="164" t="s">
        <v>971</v>
      </c>
      <c r="O347" s="72">
        <f>SUMIF([1]COD!A:A,N347,[1]COD!I:I)</f>
        <v>0</v>
      </c>
    </row>
    <row r="348" spans="1:15">
      <c r="A348" s="19"/>
      <c r="B348" s="19"/>
      <c r="C348" s="182" t="s">
        <v>15</v>
      </c>
      <c r="D348" s="182"/>
      <c r="E348" s="182"/>
      <c r="F348" s="182"/>
      <c r="G348" s="182"/>
      <c r="H348" s="182"/>
      <c r="I348" s="182"/>
      <c r="J348" s="182"/>
      <c r="K348" s="182"/>
      <c r="L348" s="182"/>
      <c r="M348" s="182"/>
      <c r="N348" s="165" t="s">
        <v>972</v>
      </c>
      <c r="O348" s="73">
        <f>SUM(O346:O347)+SUM(O342:O344)+SUM(O333:O340)+SUM(O329:O331)+SUM(O324:O327)+SUM(O319:O322)+SUM(O316:O317)+SUM(O312:O313)+SUM(O309:O310)+SUM(O306:O307)+SUM(O302:O303)+SUM(O299:O300)</f>
        <v>700521.25</v>
      </c>
    </row>
    <row r="349" spans="1:15">
      <c r="A349" s="19"/>
      <c r="B349" s="19"/>
      <c r="C349" s="177" t="s">
        <v>973</v>
      </c>
      <c r="D349" s="177"/>
      <c r="E349" s="177"/>
      <c r="F349" s="177"/>
      <c r="G349" s="177"/>
      <c r="H349" s="177"/>
      <c r="I349" s="177"/>
      <c r="J349" s="177"/>
      <c r="K349" s="177"/>
      <c r="L349" s="177"/>
      <c r="M349" s="177"/>
      <c r="N349" s="164" t="s">
        <v>974</v>
      </c>
      <c r="O349" s="72">
        <f>SUMIF([1]COD!A:A,N349,[1]COD!I:I)</f>
        <v>0</v>
      </c>
    </row>
    <row r="350" spans="1:15">
      <c r="A350" s="19"/>
      <c r="B350" s="19"/>
      <c r="C350" s="177" t="s">
        <v>975</v>
      </c>
      <c r="D350" s="177"/>
      <c r="E350" s="177"/>
      <c r="F350" s="177"/>
      <c r="G350" s="177"/>
      <c r="H350" s="177"/>
      <c r="I350" s="177"/>
      <c r="J350" s="177"/>
      <c r="K350" s="177"/>
      <c r="L350" s="177"/>
      <c r="M350" s="177"/>
      <c r="N350" s="164" t="s">
        <v>976</v>
      </c>
      <c r="O350" s="72">
        <f>SUMIF([1]COD!A:A,N350,[1]COD!I:I)</f>
        <v>0</v>
      </c>
    </row>
    <row r="351" spans="1:15">
      <c r="A351" s="19"/>
      <c r="B351" s="191" t="s">
        <v>14</v>
      </c>
      <c r="C351" s="191"/>
      <c r="D351" s="191"/>
      <c r="E351" s="191"/>
      <c r="F351" s="191"/>
      <c r="G351" s="191"/>
      <c r="H351" s="191"/>
      <c r="I351" s="191"/>
      <c r="J351" s="191"/>
      <c r="K351" s="191"/>
      <c r="L351" s="191"/>
      <c r="M351" s="191"/>
      <c r="N351" s="165" t="s">
        <v>977</v>
      </c>
      <c r="O351" s="73">
        <f>+O348+O294</f>
        <v>849813.99</v>
      </c>
    </row>
    <row r="352" spans="1:15">
      <c r="A352" s="19"/>
      <c r="B352" s="181" t="s">
        <v>13</v>
      </c>
      <c r="C352" s="181"/>
      <c r="D352" s="181"/>
      <c r="E352" s="181"/>
      <c r="F352" s="181"/>
      <c r="G352" s="181"/>
      <c r="H352" s="181"/>
      <c r="I352" s="181"/>
      <c r="J352" s="181"/>
      <c r="K352" s="181"/>
      <c r="L352" s="181"/>
      <c r="M352" s="181"/>
      <c r="N352" s="181"/>
      <c r="O352" s="181"/>
    </row>
    <row r="353" spans="1:15">
      <c r="A353" s="19"/>
      <c r="B353" s="19"/>
      <c r="C353" s="177" t="s">
        <v>978</v>
      </c>
      <c r="D353" s="177"/>
      <c r="E353" s="177"/>
      <c r="F353" s="177"/>
      <c r="G353" s="177"/>
      <c r="H353" s="177"/>
      <c r="I353" s="177"/>
      <c r="J353" s="177"/>
      <c r="K353" s="177"/>
      <c r="L353" s="177"/>
      <c r="M353" s="177"/>
      <c r="N353" s="164" t="s">
        <v>979</v>
      </c>
      <c r="O353" s="72">
        <f>SUMIF([1]COD!A:A,N353,[1]COD!I:I)</f>
        <v>3661400</v>
      </c>
    </row>
    <row r="354" spans="1:15">
      <c r="A354" s="19"/>
      <c r="B354" s="19"/>
      <c r="C354" s="177" t="s">
        <v>980</v>
      </c>
      <c r="D354" s="177"/>
      <c r="E354" s="177"/>
      <c r="F354" s="177"/>
      <c r="G354" s="177"/>
      <c r="H354" s="177"/>
      <c r="I354" s="177"/>
      <c r="J354" s="177"/>
      <c r="K354" s="177"/>
      <c r="L354" s="177"/>
      <c r="M354" s="177"/>
      <c r="N354" s="164" t="s">
        <v>981</v>
      </c>
      <c r="O354" s="72">
        <f>SUMIF([1]COD!A:A,N354,[1]COD!I:I)</f>
        <v>0</v>
      </c>
    </row>
    <row r="355" spans="1:15">
      <c r="A355" s="19"/>
      <c r="B355" s="19"/>
      <c r="C355" s="177" t="s">
        <v>982</v>
      </c>
      <c r="D355" s="177"/>
      <c r="E355" s="177"/>
      <c r="F355" s="177"/>
      <c r="G355" s="177"/>
      <c r="H355" s="177"/>
      <c r="I355" s="177"/>
      <c r="J355" s="177"/>
      <c r="K355" s="177"/>
      <c r="L355" s="177"/>
      <c r="M355" s="177"/>
      <c r="N355" s="164" t="s">
        <v>983</v>
      </c>
      <c r="O355" s="72">
        <f>SUMIF([1]COD!A:A,N355,[1]COD!I:I)</f>
        <v>406799.86</v>
      </c>
    </row>
    <row r="356" spans="1:15">
      <c r="A356" s="19"/>
      <c r="B356" s="19"/>
      <c r="C356" s="181" t="s">
        <v>12</v>
      </c>
      <c r="D356" s="181"/>
      <c r="E356" s="181"/>
      <c r="F356" s="181"/>
      <c r="G356" s="181"/>
      <c r="H356" s="181"/>
      <c r="I356" s="181"/>
      <c r="J356" s="181"/>
      <c r="K356" s="181"/>
      <c r="L356" s="181"/>
      <c r="M356" s="181"/>
      <c r="N356" s="181"/>
      <c r="O356" s="181"/>
    </row>
    <row r="357" spans="1:15">
      <c r="A357" s="19"/>
      <c r="B357" s="19"/>
      <c r="C357" s="19"/>
      <c r="D357" s="192" t="s">
        <v>984</v>
      </c>
      <c r="E357" s="193"/>
      <c r="F357" s="193"/>
      <c r="G357" s="193"/>
      <c r="H357" s="193"/>
      <c r="I357" s="193"/>
      <c r="J357" s="193"/>
      <c r="K357" s="193"/>
      <c r="L357" s="193"/>
      <c r="M357" s="194"/>
      <c r="N357" s="164" t="s">
        <v>985</v>
      </c>
      <c r="O357" s="72">
        <f>SUMIF([1]COD!A:A,N357,[1]COD!I:I)</f>
        <v>104043.49</v>
      </c>
    </row>
    <row r="358" spans="1:15">
      <c r="A358" s="19"/>
      <c r="B358" s="19"/>
      <c r="C358" s="19"/>
      <c r="D358" s="192" t="s">
        <v>986</v>
      </c>
      <c r="E358" s="193"/>
      <c r="F358" s="193"/>
      <c r="G358" s="193"/>
      <c r="H358" s="193"/>
      <c r="I358" s="193"/>
      <c r="J358" s="193"/>
      <c r="K358" s="193"/>
      <c r="L358" s="193"/>
      <c r="M358" s="194"/>
      <c r="N358" s="164" t="s">
        <v>987</v>
      </c>
      <c r="O358" s="72">
        <f>SUMIF([1]COD!A:A,N358,[1]COD!I:I)</f>
        <v>0</v>
      </c>
    </row>
    <row r="359" spans="1:15">
      <c r="A359" s="19"/>
      <c r="B359" s="19"/>
      <c r="C359" s="19"/>
      <c r="D359" s="192" t="s">
        <v>914</v>
      </c>
      <c r="E359" s="193"/>
      <c r="F359" s="193"/>
      <c r="G359" s="193"/>
      <c r="H359" s="193"/>
      <c r="I359" s="193"/>
      <c r="J359" s="193"/>
      <c r="K359" s="193"/>
      <c r="L359" s="193"/>
      <c r="M359" s="194"/>
      <c r="N359" s="164" t="s">
        <v>988</v>
      </c>
      <c r="O359" s="72">
        <f>SUMIF([1]COD!A:A,N359,[1]COD!I:I)</f>
        <v>0</v>
      </c>
    </row>
    <row r="360" spans="1:15">
      <c r="A360" s="19"/>
      <c r="B360" s="19"/>
      <c r="C360" s="195" t="s">
        <v>11</v>
      </c>
      <c r="D360" s="196"/>
      <c r="E360" s="196"/>
      <c r="F360" s="196"/>
      <c r="G360" s="196"/>
      <c r="H360" s="196"/>
      <c r="I360" s="196"/>
      <c r="J360" s="196"/>
      <c r="K360" s="196"/>
      <c r="L360" s="196"/>
      <c r="M360" s="196"/>
      <c r="N360" s="196"/>
      <c r="O360" s="197"/>
    </row>
    <row r="361" spans="1:15">
      <c r="A361" s="19"/>
      <c r="B361" s="19"/>
      <c r="C361" s="19"/>
      <c r="D361" s="177" t="s">
        <v>989</v>
      </c>
      <c r="E361" s="177"/>
      <c r="F361" s="177"/>
      <c r="G361" s="177"/>
      <c r="H361" s="177"/>
      <c r="I361" s="177"/>
      <c r="J361" s="177"/>
      <c r="K361" s="177"/>
      <c r="L361" s="177"/>
      <c r="M361" s="177"/>
      <c r="N361" s="164" t="s">
        <v>990</v>
      </c>
      <c r="O361" s="72">
        <f>SUMIF([1]COD!A:A,N361,[1]COD!I:I)</f>
        <v>0</v>
      </c>
    </row>
    <row r="362" spans="1:15">
      <c r="A362" s="19"/>
      <c r="B362" s="19"/>
      <c r="C362" s="19"/>
      <c r="D362" s="177" t="s">
        <v>991</v>
      </c>
      <c r="E362" s="177"/>
      <c r="F362" s="177"/>
      <c r="G362" s="177"/>
      <c r="H362" s="177"/>
      <c r="I362" s="177"/>
      <c r="J362" s="177"/>
      <c r="K362" s="177"/>
      <c r="L362" s="177"/>
      <c r="M362" s="177"/>
      <c r="N362" s="164" t="s">
        <v>992</v>
      </c>
      <c r="O362" s="72">
        <f>SUMIF([1]COD!A:A,N362,[1]COD!I:I)</f>
        <v>0</v>
      </c>
    </row>
    <row r="363" spans="1:15">
      <c r="A363" s="19"/>
      <c r="B363" s="19"/>
      <c r="C363" s="19"/>
      <c r="D363" s="177" t="s">
        <v>993</v>
      </c>
      <c r="E363" s="177"/>
      <c r="F363" s="177"/>
      <c r="G363" s="177"/>
      <c r="H363" s="177"/>
      <c r="I363" s="177"/>
      <c r="J363" s="177"/>
      <c r="K363" s="177"/>
      <c r="L363" s="177"/>
      <c r="M363" s="177"/>
      <c r="N363" s="164" t="s">
        <v>994</v>
      </c>
      <c r="O363" s="72">
        <f>SUMIF([1]COD!A:A,N363,[1]COD!I:I)</f>
        <v>0</v>
      </c>
    </row>
    <row r="364" spans="1:15">
      <c r="A364" s="19"/>
      <c r="B364" s="19"/>
      <c r="C364" s="19"/>
      <c r="D364" s="177" t="s">
        <v>995</v>
      </c>
      <c r="E364" s="177"/>
      <c r="F364" s="177"/>
      <c r="G364" s="177"/>
      <c r="H364" s="177"/>
      <c r="I364" s="177"/>
      <c r="J364" s="177"/>
      <c r="K364" s="177"/>
      <c r="L364" s="177"/>
      <c r="M364" s="177"/>
      <c r="N364" s="164" t="s">
        <v>996</v>
      </c>
      <c r="O364" s="72">
        <f>SUMIF([1]COD!A:A,N364,[1]COD!I:I)</f>
        <v>202047.26</v>
      </c>
    </row>
    <row r="365" spans="1:15">
      <c r="A365" s="19"/>
      <c r="B365" s="19"/>
      <c r="C365" s="19"/>
      <c r="D365" s="177" t="s">
        <v>997</v>
      </c>
      <c r="E365" s="177"/>
      <c r="F365" s="177"/>
      <c r="G365" s="177"/>
      <c r="H365" s="177"/>
      <c r="I365" s="177"/>
      <c r="J365" s="177"/>
      <c r="K365" s="177"/>
      <c r="L365" s="177"/>
      <c r="M365" s="177"/>
      <c r="N365" s="164" t="s">
        <v>998</v>
      </c>
      <c r="O365" s="72">
        <f>SUMIF([1]COD!A:A,N365,[1]COD!I:I)</f>
        <v>0</v>
      </c>
    </row>
    <row r="366" spans="1:15">
      <c r="A366" s="19"/>
      <c r="B366" s="19"/>
      <c r="C366" s="19"/>
      <c r="D366" s="177" t="s">
        <v>999</v>
      </c>
      <c r="E366" s="177"/>
      <c r="F366" s="177"/>
      <c r="G366" s="177"/>
      <c r="H366" s="177"/>
      <c r="I366" s="177"/>
      <c r="J366" s="177"/>
      <c r="K366" s="177"/>
      <c r="L366" s="177"/>
      <c r="M366" s="177"/>
      <c r="N366" s="164" t="s">
        <v>1000</v>
      </c>
      <c r="O366" s="72">
        <f>SUMIF([1]COD!A:A,N366,[1]COD!I:I)</f>
        <v>-3973274.73</v>
      </c>
    </row>
    <row r="367" spans="1:15">
      <c r="A367" s="19"/>
      <c r="B367" s="19"/>
      <c r="C367" s="19"/>
      <c r="D367" s="177" t="s">
        <v>1001</v>
      </c>
      <c r="E367" s="177"/>
      <c r="F367" s="177"/>
      <c r="G367" s="177"/>
      <c r="H367" s="177"/>
      <c r="I367" s="177"/>
      <c r="J367" s="177"/>
      <c r="K367" s="177"/>
      <c r="L367" s="177"/>
      <c r="M367" s="177"/>
      <c r="N367" s="164" t="s">
        <v>1002</v>
      </c>
      <c r="O367" s="72">
        <f>SUMIF([1]COD!A:A,N367,[1]COD!I:I)</f>
        <v>0</v>
      </c>
    </row>
    <row r="368" spans="1:15">
      <c r="A368" s="19"/>
      <c r="B368" s="19"/>
      <c r="C368" s="19"/>
      <c r="D368" s="177" t="s">
        <v>1003</v>
      </c>
      <c r="E368" s="177"/>
      <c r="F368" s="177"/>
      <c r="G368" s="177"/>
      <c r="H368" s="177"/>
      <c r="I368" s="177"/>
      <c r="J368" s="177"/>
      <c r="K368" s="177"/>
      <c r="L368" s="177"/>
      <c r="M368" s="177"/>
      <c r="N368" s="164" t="s">
        <v>1004</v>
      </c>
      <c r="O368" s="72">
        <f>SUMIF([1]COD!A:A,N368,[1]COD!I:I)</f>
        <v>-56932.01</v>
      </c>
    </row>
    <row r="369" spans="1:15">
      <c r="A369" s="19"/>
      <c r="B369" s="19"/>
      <c r="C369" s="19"/>
      <c r="D369" s="177" t="s">
        <v>1005</v>
      </c>
      <c r="E369" s="177"/>
      <c r="F369" s="177"/>
      <c r="G369" s="177"/>
      <c r="H369" s="177"/>
      <c r="I369" s="177"/>
      <c r="J369" s="177"/>
      <c r="K369" s="177"/>
      <c r="L369" s="177"/>
      <c r="M369" s="177"/>
      <c r="N369" s="164" t="s">
        <v>1006</v>
      </c>
      <c r="O369" s="72">
        <f>SUMIF([1]COD!A:A,N369,[1]COD!I:I)</f>
        <v>150408.58000000002</v>
      </c>
    </row>
    <row r="370" spans="1:15">
      <c r="A370" s="19"/>
      <c r="B370" s="19"/>
      <c r="C370" s="19"/>
      <c r="D370" s="177" t="s">
        <v>1007</v>
      </c>
      <c r="E370" s="177"/>
      <c r="F370" s="177"/>
      <c r="G370" s="177"/>
      <c r="H370" s="177"/>
      <c r="I370" s="177"/>
      <c r="J370" s="177"/>
      <c r="K370" s="177"/>
      <c r="L370" s="177"/>
      <c r="M370" s="177"/>
      <c r="N370" s="164" t="s">
        <v>1008</v>
      </c>
      <c r="O370" s="72">
        <f>SUMIF([1]COD!A:A,N370,[1]COD!I:I)</f>
        <v>0</v>
      </c>
    </row>
    <row r="371" spans="1:15">
      <c r="A371" s="19"/>
      <c r="B371" s="19"/>
      <c r="C371" s="19"/>
      <c r="D371" s="177" t="s">
        <v>1009</v>
      </c>
      <c r="E371" s="177"/>
      <c r="F371" s="177"/>
      <c r="G371" s="177"/>
      <c r="H371" s="177"/>
      <c r="I371" s="177"/>
      <c r="J371" s="177"/>
      <c r="K371" s="177"/>
      <c r="L371" s="177"/>
      <c r="M371" s="177"/>
      <c r="N371" s="164" t="s">
        <v>1010</v>
      </c>
      <c r="O371" s="72">
        <f>SUMIF([1]COD!A:A,N371,[1]COD!I:I)</f>
        <v>0</v>
      </c>
    </row>
    <row r="372" spans="1:15">
      <c r="A372" s="19"/>
      <c r="B372" s="19"/>
      <c r="C372" s="195" t="s">
        <v>9</v>
      </c>
      <c r="D372" s="196"/>
      <c r="E372" s="196"/>
      <c r="F372" s="196"/>
      <c r="G372" s="196"/>
      <c r="H372" s="196"/>
      <c r="I372" s="196"/>
      <c r="J372" s="196"/>
      <c r="K372" s="196"/>
      <c r="L372" s="196"/>
      <c r="M372" s="196"/>
      <c r="N372" s="196"/>
      <c r="O372" s="197"/>
    </row>
    <row r="373" spans="1:15">
      <c r="A373" s="19"/>
      <c r="B373" s="19"/>
      <c r="C373" s="19"/>
      <c r="D373" s="181" t="s">
        <v>8</v>
      </c>
      <c r="E373" s="181"/>
      <c r="F373" s="181"/>
      <c r="G373" s="181"/>
      <c r="H373" s="181"/>
      <c r="I373" s="181"/>
      <c r="J373" s="181"/>
      <c r="K373" s="181"/>
      <c r="L373" s="181"/>
      <c r="M373" s="181"/>
      <c r="N373" s="181"/>
      <c r="O373" s="181"/>
    </row>
    <row r="374" spans="1:15">
      <c r="A374" s="19"/>
      <c r="B374" s="19"/>
      <c r="C374" s="19"/>
      <c r="D374" s="19"/>
      <c r="E374" s="177" t="s">
        <v>1011</v>
      </c>
      <c r="F374" s="177"/>
      <c r="G374" s="177"/>
      <c r="H374" s="177"/>
      <c r="I374" s="177"/>
      <c r="J374" s="177"/>
      <c r="K374" s="177"/>
      <c r="L374" s="177"/>
      <c r="M374" s="177"/>
      <c r="N374" s="164" t="s">
        <v>1012</v>
      </c>
      <c r="O374" s="72">
        <f>SUMIF([1]COD!A:A,N374,[1]COD!I:I)</f>
        <v>0</v>
      </c>
    </row>
    <row r="375" spans="1:15">
      <c r="A375" s="19"/>
      <c r="B375" s="19"/>
      <c r="C375" s="19"/>
      <c r="D375" s="19"/>
      <c r="E375" s="177" t="s">
        <v>1013</v>
      </c>
      <c r="F375" s="177"/>
      <c r="G375" s="177"/>
      <c r="H375" s="177"/>
      <c r="I375" s="177"/>
      <c r="J375" s="177"/>
      <c r="K375" s="177"/>
      <c r="L375" s="177"/>
      <c r="M375" s="177"/>
      <c r="N375" s="164" t="s">
        <v>1014</v>
      </c>
      <c r="O375" s="72">
        <f>SUMIF([1]COD!A:A,N375,[1]COD!I:I)</f>
        <v>0</v>
      </c>
    </row>
    <row r="376" spans="1:15">
      <c r="A376" s="19"/>
      <c r="B376" s="19"/>
      <c r="C376" s="19"/>
      <c r="D376" s="19"/>
      <c r="E376" s="177" t="s">
        <v>649</v>
      </c>
      <c r="F376" s="177"/>
      <c r="G376" s="177"/>
      <c r="H376" s="177"/>
      <c r="I376" s="177"/>
      <c r="J376" s="177"/>
      <c r="K376" s="177"/>
      <c r="L376" s="177"/>
      <c r="M376" s="177"/>
      <c r="N376" s="164" t="s">
        <v>1015</v>
      </c>
      <c r="O376" s="72">
        <f>SUMIF([1]COD!A:A,N376,[1]COD!I:I)</f>
        <v>0</v>
      </c>
    </row>
    <row r="377" spans="1:15">
      <c r="A377" s="19"/>
      <c r="B377" s="19"/>
      <c r="C377" s="19"/>
      <c r="D377" s="177" t="s">
        <v>1016</v>
      </c>
      <c r="E377" s="177"/>
      <c r="F377" s="177"/>
      <c r="G377" s="177"/>
      <c r="H377" s="177"/>
      <c r="I377" s="177"/>
      <c r="J377" s="177"/>
      <c r="K377" s="177"/>
      <c r="L377" s="177"/>
      <c r="M377" s="177"/>
      <c r="N377" s="164" t="s">
        <v>1017</v>
      </c>
      <c r="O377" s="72">
        <f>SUMIF([1]COD!A:A,N377,[1]COD!I:I)</f>
        <v>0</v>
      </c>
    </row>
    <row r="378" spans="1:15">
      <c r="A378" s="19"/>
      <c r="B378" s="19"/>
      <c r="C378" s="19"/>
      <c r="D378" s="177" t="s">
        <v>1018</v>
      </c>
      <c r="E378" s="177"/>
      <c r="F378" s="177"/>
      <c r="G378" s="177"/>
      <c r="H378" s="177"/>
      <c r="I378" s="177"/>
      <c r="J378" s="177"/>
      <c r="K378" s="177"/>
      <c r="L378" s="177"/>
      <c r="M378" s="177"/>
      <c r="N378" s="164" t="s">
        <v>1019</v>
      </c>
      <c r="O378" s="72">
        <f>SUMIF([1]COD!A:A,N378,[1]COD!I:I)</f>
        <v>0</v>
      </c>
    </row>
    <row r="379" spans="1:15">
      <c r="A379" s="19"/>
      <c r="B379" s="19"/>
      <c r="C379" s="19"/>
      <c r="D379" s="177" t="s">
        <v>1020</v>
      </c>
      <c r="E379" s="177"/>
      <c r="F379" s="177"/>
      <c r="G379" s="177"/>
      <c r="H379" s="177"/>
      <c r="I379" s="177"/>
      <c r="J379" s="177"/>
      <c r="K379" s="177"/>
      <c r="L379" s="177"/>
      <c r="M379" s="177"/>
      <c r="N379" s="164" t="s">
        <v>1021</v>
      </c>
      <c r="O379" s="72">
        <f>SUMIF([1]COD!A:A,N379,[1]COD!I:I)</f>
        <v>0</v>
      </c>
    </row>
    <row r="380" spans="1:15">
      <c r="A380" s="19"/>
      <c r="B380" s="19"/>
      <c r="C380" s="19"/>
      <c r="D380" s="177" t="s">
        <v>1022</v>
      </c>
      <c r="E380" s="177"/>
      <c r="F380" s="177"/>
      <c r="G380" s="177"/>
      <c r="H380" s="177"/>
      <c r="I380" s="177"/>
      <c r="J380" s="177"/>
      <c r="K380" s="177"/>
      <c r="L380" s="177"/>
      <c r="M380" s="177"/>
      <c r="N380" s="164" t="s">
        <v>1023</v>
      </c>
      <c r="O380" s="72">
        <f>SUMIF([1]COD!A:A,N380,[1]COD!I:I)</f>
        <v>0</v>
      </c>
    </row>
    <row r="381" spans="1:15">
      <c r="A381" s="19"/>
      <c r="B381" s="19"/>
      <c r="C381" s="19"/>
      <c r="D381" s="177" t="s">
        <v>649</v>
      </c>
      <c r="E381" s="177"/>
      <c r="F381" s="177"/>
      <c r="G381" s="177"/>
      <c r="H381" s="177"/>
      <c r="I381" s="177"/>
      <c r="J381" s="177"/>
      <c r="K381" s="177"/>
      <c r="L381" s="177"/>
      <c r="M381" s="177"/>
      <c r="N381" s="164" t="s">
        <v>1024</v>
      </c>
      <c r="O381" s="72">
        <f>SUMIF([1]COD!A:A,N381,[1]COD!I:I)</f>
        <v>0</v>
      </c>
    </row>
    <row r="382" spans="1:15">
      <c r="A382" s="19"/>
      <c r="B382" s="19"/>
      <c r="C382" s="177" t="s">
        <v>1025</v>
      </c>
      <c r="D382" s="177"/>
      <c r="E382" s="177"/>
      <c r="F382" s="177"/>
      <c r="G382" s="177"/>
      <c r="H382" s="177"/>
      <c r="I382" s="177"/>
      <c r="J382" s="177"/>
      <c r="K382" s="177"/>
      <c r="L382" s="177"/>
      <c r="M382" s="177"/>
      <c r="N382" s="164" t="s">
        <v>1026</v>
      </c>
      <c r="O382" s="72">
        <f>SUMIF([1]COD!A:A,N382,[1]COD!I:I)</f>
        <v>0</v>
      </c>
    </row>
    <row r="383" spans="1:15">
      <c r="A383" s="19"/>
      <c r="B383" s="19"/>
      <c r="C383" s="177" t="s">
        <v>1027</v>
      </c>
      <c r="D383" s="177"/>
      <c r="E383" s="177"/>
      <c r="F383" s="177"/>
      <c r="G383" s="177"/>
      <c r="H383" s="177"/>
      <c r="I383" s="177"/>
      <c r="J383" s="177"/>
      <c r="K383" s="177"/>
      <c r="L383" s="177"/>
      <c r="M383" s="177"/>
      <c r="N383" s="164" t="s">
        <v>1028</v>
      </c>
      <c r="O383" s="72">
        <f>SUMIF([1]COD!A:A,N383,[1]COD!I:I)</f>
        <v>0</v>
      </c>
    </row>
    <row r="384" spans="1:15">
      <c r="A384" s="19"/>
      <c r="B384" s="182" t="s">
        <v>1029</v>
      </c>
      <c r="C384" s="182"/>
      <c r="D384" s="182"/>
      <c r="E384" s="182"/>
      <c r="F384" s="182"/>
      <c r="G384" s="182"/>
      <c r="H384" s="182"/>
      <c r="I384" s="182"/>
      <c r="J384" s="182"/>
      <c r="K384" s="182"/>
      <c r="L384" s="182"/>
      <c r="M384" s="182"/>
      <c r="N384" s="165" t="s">
        <v>1030</v>
      </c>
      <c r="O384" s="73">
        <f>SUM(O353:O355)+SUM(O357:O359)+SUM(O361:O371)+SUM(O374:O383)</f>
        <v>494492.45000000065</v>
      </c>
    </row>
    <row r="385" spans="1:16">
      <c r="A385" s="19"/>
      <c r="B385" s="182" t="s">
        <v>6</v>
      </c>
      <c r="C385" s="182"/>
      <c r="D385" s="182"/>
      <c r="E385" s="182"/>
      <c r="F385" s="182"/>
      <c r="G385" s="182"/>
      <c r="H385" s="182"/>
      <c r="I385" s="182"/>
      <c r="J385" s="182"/>
      <c r="K385" s="182"/>
      <c r="L385" s="182"/>
      <c r="M385" s="182"/>
      <c r="N385" s="165" t="s">
        <v>1031</v>
      </c>
      <c r="O385" s="73">
        <f>+O384+O351</f>
        <v>1344306.4400000006</v>
      </c>
      <c r="P385" s="162">
        <f>+O235-O385</f>
        <v>0</v>
      </c>
    </row>
    <row r="386" spans="1:16">
      <c r="A386" s="176" t="s">
        <v>102</v>
      </c>
      <c r="B386" s="176"/>
      <c r="C386" s="176"/>
      <c r="D386" s="176"/>
      <c r="E386" s="176"/>
      <c r="F386" s="176"/>
      <c r="G386" s="176"/>
      <c r="H386" s="176"/>
      <c r="I386" s="176"/>
      <c r="J386" s="176"/>
      <c r="K386" s="176"/>
      <c r="L386" s="176"/>
      <c r="M386" s="176"/>
      <c r="N386" s="176"/>
      <c r="O386" s="176"/>
    </row>
    <row r="387" spans="1:16">
      <c r="A387" s="19"/>
      <c r="B387" s="176" t="s">
        <v>100</v>
      </c>
      <c r="C387" s="176"/>
      <c r="D387" s="176"/>
      <c r="E387" s="176"/>
      <c r="F387" s="176"/>
      <c r="G387" s="176"/>
      <c r="H387" s="176"/>
      <c r="I387" s="176"/>
      <c r="J387" s="176"/>
      <c r="K387" s="176"/>
      <c r="L387" s="176"/>
      <c r="M387" s="176"/>
      <c r="N387" s="176"/>
      <c r="O387" s="176"/>
    </row>
    <row r="388" spans="1:16">
      <c r="A388" s="19"/>
      <c r="B388" s="19"/>
      <c r="C388" s="176" t="s">
        <v>97</v>
      </c>
      <c r="D388" s="176"/>
      <c r="E388" s="176"/>
      <c r="F388" s="176"/>
      <c r="G388" s="176"/>
      <c r="H388" s="176"/>
      <c r="I388" s="176"/>
      <c r="J388" s="176"/>
      <c r="K388" s="176"/>
      <c r="L388" s="176"/>
      <c r="M388" s="176"/>
      <c r="N388" s="176"/>
      <c r="O388" s="176"/>
    </row>
    <row r="389" spans="1:16">
      <c r="A389" s="19"/>
      <c r="B389" s="19"/>
      <c r="C389" s="19"/>
      <c r="D389" s="198" t="s">
        <v>1032</v>
      </c>
      <c r="E389" s="198"/>
      <c r="F389" s="198"/>
      <c r="G389" s="198"/>
      <c r="H389" s="198"/>
      <c r="I389" s="198"/>
      <c r="J389" s="198"/>
      <c r="K389" s="198"/>
      <c r="L389" s="199" t="s">
        <v>1033</v>
      </c>
      <c r="M389" s="199"/>
      <c r="N389" s="199" t="s">
        <v>1034</v>
      </c>
      <c r="O389" s="199"/>
    </row>
    <row r="390" spans="1:16">
      <c r="A390" s="19"/>
      <c r="B390" s="19"/>
      <c r="C390" s="19"/>
      <c r="D390" s="19"/>
      <c r="E390" s="180" t="s">
        <v>1035</v>
      </c>
      <c r="F390" s="180"/>
      <c r="G390" s="180"/>
      <c r="H390" s="180"/>
      <c r="I390" s="180"/>
      <c r="J390" s="180"/>
      <c r="K390" s="180"/>
      <c r="L390" s="164">
        <v>6001</v>
      </c>
      <c r="M390" s="72">
        <f>SUMIF([1]COD!A:A,[1]F.2020!L390,[1]COD!I:I)</f>
        <v>57.89</v>
      </c>
      <c r="N390" s="164">
        <v>6002</v>
      </c>
      <c r="O390" s="72"/>
    </row>
    <row r="391" spans="1:16">
      <c r="A391" s="19"/>
      <c r="B391" s="19"/>
      <c r="C391" s="19"/>
      <c r="D391" s="19"/>
      <c r="E391" s="180" t="s">
        <v>1036</v>
      </c>
      <c r="F391" s="180"/>
      <c r="G391" s="180"/>
      <c r="H391" s="180"/>
      <c r="I391" s="180"/>
      <c r="J391" s="180"/>
      <c r="K391" s="180"/>
      <c r="L391" s="164">
        <v>6003</v>
      </c>
      <c r="M391" s="72">
        <f>SUMIF([1]COD!A:A,[1]F.2020!L391,[1]COD!I:I)</f>
        <v>0</v>
      </c>
      <c r="N391" s="164">
        <v>6004</v>
      </c>
      <c r="O391" s="72"/>
    </row>
    <row r="392" spans="1:16">
      <c r="A392" s="19"/>
      <c r="B392" s="19"/>
      <c r="C392" s="19"/>
      <c r="D392" s="181" t="s">
        <v>94</v>
      </c>
      <c r="E392" s="181"/>
      <c r="F392" s="181"/>
      <c r="G392" s="181"/>
      <c r="H392" s="181"/>
      <c r="I392" s="181"/>
      <c r="J392" s="181"/>
      <c r="K392" s="181"/>
      <c r="L392" s="200" t="s">
        <v>1033</v>
      </c>
      <c r="M392" s="200"/>
      <c r="N392" s="200" t="s">
        <v>1034</v>
      </c>
      <c r="O392" s="200"/>
    </row>
    <row r="393" spans="1:16">
      <c r="A393" s="19"/>
      <c r="B393" s="19"/>
      <c r="C393" s="19"/>
      <c r="D393" s="19"/>
      <c r="E393" s="180" t="s">
        <v>1035</v>
      </c>
      <c r="F393" s="180"/>
      <c r="G393" s="180"/>
      <c r="H393" s="180"/>
      <c r="I393" s="180"/>
      <c r="J393" s="180"/>
      <c r="K393" s="180"/>
      <c r="L393" s="164">
        <v>6005</v>
      </c>
      <c r="M393" s="72">
        <f>SUMIF([1]COD!A:A,[1]F.2020!L393,[1]COD!I:I)</f>
        <v>780549.29</v>
      </c>
      <c r="N393" s="164">
        <v>6006</v>
      </c>
      <c r="O393" s="72"/>
    </row>
    <row r="394" spans="1:16">
      <c r="A394" s="19"/>
      <c r="B394" s="19"/>
      <c r="C394" s="19"/>
      <c r="D394" s="19"/>
      <c r="E394" s="180" t="s">
        <v>1036</v>
      </c>
      <c r="F394" s="180"/>
      <c r="G394" s="180"/>
      <c r="H394" s="180"/>
      <c r="I394" s="180"/>
      <c r="J394" s="180"/>
      <c r="K394" s="180"/>
      <c r="L394" s="164">
        <v>6007</v>
      </c>
      <c r="M394" s="72">
        <f>SUMIF([1]COD!A:A,[1]F.2020!L394,[1]COD!I:I)</f>
        <v>0</v>
      </c>
      <c r="N394" s="164">
        <v>6008</v>
      </c>
      <c r="O394" s="72"/>
    </row>
    <row r="395" spans="1:16">
      <c r="A395" s="19"/>
      <c r="B395" s="19"/>
      <c r="C395" s="19"/>
      <c r="D395" s="181" t="s">
        <v>1037</v>
      </c>
      <c r="E395" s="181"/>
      <c r="F395" s="181"/>
      <c r="G395" s="181"/>
      <c r="H395" s="181"/>
      <c r="I395" s="181"/>
      <c r="J395" s="181"/>
      <c r="K395" s="181"/>
      <c r="L395" s="200" t="s">
        <v>1033</v>
      </c>
      <c r="M395" s="200"/>
      <c r="N395" s="200" t="s">
        <v>1034</v>
      </c>
      <c r="O395" s="200"/>
    </row>
    <row r="396" spans="1:16">
      <c r="A396" s="19"/>
      <c r="B396" s="19"/>
      <c r="C396" s="19"/>
      <c r="D396" s="19"/>
      <c r="E396" s="180" t="s">
        <v>1038</v>
      </c>
      <c r="F396" s="180"/>
      <c r="G396" s="180"/>
      <c r="H396" s="180"/>
      <c r="I396" s="180"/>
      <c r="J396" s="180"/>
      <c r="K396" s="180"/>
      <c r="L396" s="164">
        <v>6009</v>
      </c>
      <c r="M396" s="72">
        <f>SUMIF([1]COD!A:A,[1]F.2020!L396,[1]COD!I:I)</f>
        <v>0</v>
      </c>
      <c r="N396" s="164">
        <v>6010</v>
      </c>
      <c r="O396" s="72"/>
    </row>
    <row r="397" spans="1:16">
      <c r="A397" s="19"/>
      <c r="B397" s="19"/>
      <c r="C397" s="19"/>
      <c r="D397" s="19"/>
      <c r="E397" s="180" t="s">
        <v>1039</v>
      </c>
      <c r="F397" s="180"/>
      <c r="G397" s="180"/>
      <c r="H397" s="180"/>
      <c r="I397" s="180"/>
      <c r="J397" s="180"/>
      <c r="K397" s="180"/>
      <c r="L397" s="164">
        <v>6011</v>
      </c>
      <c r="M397" s="72">
        <f>SUMIF([1]COD!A:A,[1]F.2020!L397,[1]COD!I:I)</f>
        <v>0</v>
      </c>
      <c r="N397" s="164">
        <v>6012</v>
      </c>
      <c r="O397" s="72"/>
    </row>
    <row r="398" spans="1:16">
      <c r="A398" s="19"/>
      <c r="B398" s="19"/>
      <c r="C398" s="19"/>
      <c r="D398" s="180" t="s">
        <v>1040</v>
      </c>
      <c r="E398" s="180"/>
      <c r="F398" s="180"/>
      <c r="G398" s="180"/>
      <c r="H398" s="180"/>
      <c r="I398" s="180"/>
      <c r="J398" s="180"/>
      <c r="K398" s="180"/>
      <c r="L398" s="164">
        <v>6013</v>
      </c>
      <c r="M398" s="72">
        <f>SUMIF([1]COD!A:A,[1]F.2020!L398,[1]COD!I:I)</f>
        <v>0</v>
      </c>
      <c r="N398" s="164">
        <v>6014</v>
      </c>
      <c r="O398" s="72"/>
    </row>
    <row r="399" spans="1:16">
      <c r="A399" s="19"/>
      <c r="B399" s="19"/>
      <c r="C399" s="19"/>
      <c r="D399" s="180" t="s">
        <v>1041</v>
      </c>
      <c r="E399" s="180"/>
      <c r="F399" s="180"/>
      <c r="G399" s="180"/>
      <c r="H399" s="180"/>
      <c r="I399" s="180"/>
      <c r="J399" s="180"/>
      <c r="K399" s="180"/>
      <c r="L399" s="164">
        <v>6015</v>
      </c>
      <c r="M399" s="72">
        <f>SUMIF([1]COD!A:A,[1]F.2020!L399,[1]COD!I:I)</f>
        <v>0</v>
      </c>
      <c r="N399" s="164">
        <v>6016</v>
      </c>
      <c r="O399" s="72"/>
    </row>
    <row r="400" spans="1:16">
      <c r="A400" s="19"/>
      <c r="B400" s="19"/>
      <c r="C400" s="19"/>
      <c r="D400" s="180" t="s">
        <v>1042</v>
      </c>
      <c r="E400" s="180"/>
      <c r="F400" s="180"/>
      <c r="G400" s="180"/>
      <c r="H400" s="180"/>
      <c r="I400" s="180"/>
      <c r="J400" s="180"/>
      <c r="K400" s="180"/>
      <c r="L400" s="164">
        <v>6017</v>
      </c>
      <c r="M400" s="72">
        <f>SUMIF([1]COD!A:A,[1]F.2020!L400,[1]COD!I:I)</f>
        <v>0</v>
      </c>
      <c r="N400" s="164">
        <v>6018</v>
      </c>
      <c r="O400" s="72"/>
    </row>
    <row r="401" spans="1:15">
      <c r="A401" s="19"/>
      <c r="B401" s="19"/>
      <c r="C401" s="176" t="s">
        <v>91</v>
      </c>
      <c r="D401" s="176"/>
      <c r="E401" s="176"/>
      <c r="F401" s="176"/>
      <c r="G401" s="176"/>
      <c r="H401" s="176"/>
      <c r="I401" s="176"/>
      <c r="J401" s="176"/>
      <c r="K401" s="176"/>
      <c r="L401" s="176"/>
      <c r="M401" s="176"/>
      <c r="N401" s="176"/>
      <c r="O401" s="176"/>
    </row>
    <row r="402" spans="1:15">
      <c r="A402" s="19"/>
      <c r="B402" s="19"/>
      <c r="C402" s="19"/>
      <c r="D402" s="181" t="s">
        <v>90</v>
      </c>
      <c r="E402" s="181"/>
      <c r="F402" s="181"/>
      <c r="G402" s="181"/>
      <c r="H402" s="181"/>
      <c r="I402" s="181"/>
      <c r="J402" s="181"/>
      <c r="K402" s="181"/>
      <c r="L402" s="200" t="s">
        <v>1033</v>
      </c>
      <c r="M402" s="200"/>
      <c r="N402" s="200" t="s">
        <v>1034</v>
      </c>
      <c r="O402" s="200"/>
    </row>
    <row r="403" spans="1:15">
      <c r="A403" s="19"/>
      <c r="B403" s="19"/>
      <c r="C403" s="19"/>
      <c r="D403" s="19"/>
      <c r="E403" s="180" t="s">
        <v>1043</v>
      </c>
      <c r="F403" s="180"/>
      <c r="G403" s="180"/>
      <c r="H403" s="180"/>
      <c r="I403" s="180"/>
      <c r="J403" s="180"/>
      <c r="K403" s="180"/>
      <c r="L403" s="164">
        <v>6019</v>
      </c>
      <c r="M403" s="72">
        <f>SUMIF([1]COD!A:A,[1]F.2020!L403,[1]COD!I:I)</f>
        <v>0</v>
      </c>
      <c r="N403" s="164">
        <v>6020</v>
      </c>
      <c r="O403" s="72"/>
    </row>
    <row r="404" spans="1:15">
      <c r="A404" s="19"/>
      <c r="B404" s="19"/>
      <c r="C404" s="19"/>
      <c r="D404" s="19"/>
      <c r="E404" s="180" t="s">
        <v>1044</v>
      </c>
      <c r="F404" s="180"/>
      <c r="G404" s="180"/>
      <c r="H404" s="180"/>
      <c r="I404" s="180"/>
      <c r="J404" s="180"/>
      <c r="K404" s="180"/>
      <c r="L404" s="164">
        <v>6021</v>
      </c>
      <c r="M404" s="72">
        <f>SUMIF([1]COD!A:A,[1]F.2020!L404,[1]COD!I:I)</f>
        <v>0</v>
      </c>
      <c r="N404" s="164">
        <v>6022</v>
      </c>
      <c r="O404" s="72"/>
    </row>
    <row r="405" spans="1:15">
      <c r="A405" s="19"/>
      <c r="B405" s="19"/>
      <c r="C405" s="19"/>
      <c r="D405" s="181" t="s">
        <v>89</v>
      </c>
      <c r="E405" s="181"/>
      <c r="F405" s="181"/>
      <c r="G405" s="181"/>
      <c r="H405" s="181"/>
      <c r="I405" s="181"/>
      <c r="J405" s="181"/>
      <c r="K405" s="181"/>
      <c r="L405" s="200" t="s">
        <v>1033</v>
      </c>
      <c r="M405" s="200"/>
      <c r="N405" s="200" t="s">
        <v>1034</v>
      </c>
      <c r="O405" s="200"/>
    </row>
    <row r="406" spans="1:15">
      <c r="A406" s="19"/>
      <c r="B406" s="19"/>
      <c r="C406" s="19"/>
      <c r="D406" s="19"/>
      <c r="E406" s="180" t="s">
        <v>1045</v>
      </c>
      <c r="F406" s="180"/>
      <c r="G406" s="180"/>
      <c r="H406" s="180"/>
      <c r="I406" s="180"/>
      <c r="J406" s="180"/>
      <c r="K406" s="180"/>
      <c r="L406" s="164">
        <v>6023</v>
      </c>
      <c r="M406" s="72">
        <f>SUMIF([1]COD!A:A,[1]F.2020!L406,[1]COD!I:I)</f>
        <v>0</v>
      </c>
      <c r="N406" s="164">
        <v>6024</v>
      </c>
      <c r="O406" s="72"/>
    </row>
    <row r="407" spans="1:15">
      <c r="A407" s="19"/>
      <c r="B407" s="19"/>
      <c r="C407" s="19"/>
      <c r="D407" s="19"/>
      <c r="E407" s="180" t="s">
        <v>1046</v>
      </c>
      <c r="F407" s="180"/>
      <c r="G407" s="180"/>
      <c r="H407" s="180"/>
      <c r="I407" s="180"/>
      <c r="J407" s="180"/>
      <c r="K407" s="180"/>
      <c r="L407" s="164">
        <v>6025</v>
      </c>
      <c r="M407" s="72">
        <f>SUMIF([1]COD!A:A,[1]F.2020!L407,[1]COD!I:I)</f>
        <v>0</v>
      </c>
      <c r="N407" s="164">
        <v>6026</v>
      </c>
      <c r="O407" s="72"/>
    </row>
    <row r="408" spans="1:15">
      <c r="A408" s="19"/>
      <c r="B408" s="19"/>
      <c r="C408" s="19"/>
      <c r="D408" s="180" t="s">
        <v>1047</v>
      </c>
      <c r="E408" s="180"/>
      <c r="F408" s="180"/>
      <c r="G408" s="180"/>
      <c r="H408" s="180"/>
      <c r="I408" s="180"/>
      <c r="J408" s="180"/>
      <c r="K408" s="180"/>
      <c r="L408" s="164">
        <v>6027</v>
      </c>
      <c r="M408" s="72">
        <f>SUMIF([1]COD!A:A,[1]F.2020!L408,[1]COD!I:I)</f>
        <v>0</v>
      </c>
      <c r="N408" s="164">
        <v>6028</v>
      </c>
      <c r="O408" s="72"/>
    </row>
    <row r="409" spans="1:15">
      <c r="A409" s="19"/>
      <c r="B409" s="19"/>
      <c r="C409" s="19"/>
      <c r="D409" s="180" t="s">
        <v>1048</v>
      </c>
      <c r="E409" s="180"/>
      <c r="F409" s="180"/>
      <c r="G409" s="180"/>
      <c r="H409" s="180"/>
      <c r="I409" s="180"/>
      <c r="J409" s="180"/>
      <c r="K409" s="180"/>
      <c r="L409" s="164">
        <v>6029</v>
      </c>
      <c r="M409" s="72">
        <f>SUMIF([1]COD!A:A,[1]F.2020!L409,[1]COD!I:I)</f>
        <v>0</v>
      </c>
      <c r="N409" s="164">
        <v>6030</v>
      </c>
      <c r="O409" s="72"/>
    </row>
    <row r="410" spans="1:15">
      <c r="A410" s="19"/>
      <c r="B410" s="19"/>
      <c r="C410" s="19"/>
      <c r="D410" s="180" t="s">
        <v>1049</v>
      </c>
      <c r="E410" s="180"/>
      <c r="F410" s="180"/>
      <c r="G410" s="180"/>
      <c r="H410" s="180"/>
      <c r="I410" s="180"/>
      <c r="J410" s="180"/>
      <c r="K410" s="180"/>
      <c r="L410" s="164">
        <v>6031</v>
      </c>
      <c r="M410" s="72">
        <f>SUMIF([1]COD!A:A,[1]F.2020!L410,[1]COD!I:I)</f>
        <v>0</v>
      </c>
      <c r="N410" s="164">
        <v>6032</v>
      </c>
      <c r="O410" s="72"/>
    </row>
    <row r="411" spans="1:15">
      <c r="A411" s="19"/>
      <c r="B411" s="19"/>
      <c r="C411" s="19"/>
      <c r="D411" s="180" t="s">
        <v>1050</v>
      </c>
      <c r="E411" s="180"/>
      <c r="F411" s="180"/>
      <c r="G411" s="180"/>
      <c r="H411" s="180"/>
      <c r="I411" s="180"/>
      <c r="J411" s="180"/>
      <c r="K411" s="180"/>
      <c r="L411" s="164">
        <v>6033</v>
      </c>
      <c r="M411" s="72">
        <f>SUMIF([1]COD!A:A,[1]F.2020!L411,[1]COD!I:I)</f>
        <v>0</v>
      </c>
      <c r="N411" s="164">
        <v>6034</v>
      </c>
      <c r="O411" s="72"/>
    </row>
    <row r="412" spans="1:15">
      <c r="A412" s="19"/>
      <c r="B412" s="19"/>
      <c r="C412" s="19"/>
      <c r="D412" s="180" t="s">
        <v>1051</v>
      </c>
      <c r="E412" s="180"/>
      <c r="F412" s="180"/>
      <c r="G412" s="180"/>
      <c r="H412" s="180"/>
      <c r="I412" s="180"/>
      <c r="J412" s="180"/>
      <c r="K412" s="180"/>
      <c r="L412" s="164">
        <v>6035</v>
      </c>
      <c r="M412" s="72">
        <f>SUMIF([1]COD!A:A,[1]F.2020!L412,[1]COD!I:I)</f>
        <v>0</v>
      </c>
      <c r="N412" s="164">
        <v>6036</v>
      </c>
      <c r="O412" s="72"/>
    </row>
    <row r="413" spans="1:15">
      <c r="A413" s="19"/>
      <c r="B413" s="19"/>
      <c r="C413" s="19"/>
      <c r="D413" s="180" t="s">
        <v>1052</v>
      </c>
      <c r="E413" s="180"/>
      <c r="F413" s="180"/>
      <c r="G413" s="180"/>
      <c r="H413" s="180"/>
      <c r="I413" s="180"/>
      <c r="J413" s="180"/>
      <c r="K413" s="180"/>
      <c r="L413" s="164">
        <v>6037</v>
      </c>
      <c r="M413" s="72">
        <f>SUMIF([1]COD!A:A,[1]F.2020!L413,[1]COD!I:I)</f>
        <v>0</v>
      </c>
      <c r="N413" s="164">
        <v>6038</v>
      </c>
      <c r="O413" s="72"/>
    </row>
    <row r="414" spans="1:15">
      <c r="A414" s="19"/>
      <c r="B414" s="19"/>
      <c r="C414" s="19"/>
      <c r="D414" s="180" t="s">
        <v>1053</v>
      </c>
      <c r="E414" s="180"/>
      <c r="F414" s="180"/>
      <c r="G414" s="180"/>
      <c r="H414" s="180"/>
      <c r="I414" s="180"/>
      <c r="J414" s="180"/>
      <c r="K414" s="180"/>
      <c r="L414" s="164">
        <v>6039</v>
      </c>
      <c r="M414" s="72">
        <f>SUMIF([1]COD!A:A,[1]F.2020!L414,[1]COD!I:I)</f>
        <v>0</v>
      </c>
      <c r="N414" s="164">
        <v>6040</v>
      </c>
      <c r="O414" s="72"/>
    </row>
    <row r="415" spans="1:15">
      <c r="A415" s="19"/>
      <c r="B415" s="19"/>
      <c r="C415" s="19"/>
      <c r="D415" s="195" t="s">
        <v>86</v>
      </c>
      <c r="E415" s="196"/>
      <c r="F415" s="196"/>
      <c r="G415" s="196"/>
      <c r="H415" s="196"/>
      <c r="I415" s="196"/>
      <c r="J415" s="196"/>
      <c r="K415" s="197"/>
      <c r="L415" s="200" t="s">
        <v>1033</v>
      </c>
      <c r="M415" s="200"/>
      <c r="N415" s="200" t="s">
        <v>1034</v>
      </c>
      <c r="O415" s="200"/>
    </row>
    <row r="416" spans="1:15">
      <c r="A416" s="19"/>
      <c r="B416" s="19"/>
      <c r="C416" s="19"/>
      <c r="D416" s="19"/>
      <c r="E416" s="180" t="s">
        <v>1054</v>
      </c>
      <c r="F416" s="180"/>
      <c r="G416" s="180"/>
      <c r="H416" s="180"/>
      <c r="I416" s="180"/>
      <c r="J416" s="180"/>
      <c r="K416" s="180"/>
      <c r="L416" s="164">
        <v>6041</v>
      </c>
      <c r="M416" s="72">
        <f>SUMIF([1]COD!A:A,[1]F.2020!L416,[1]COD!I:I)</f>
        <v>0</v>
      </c>
      <c r="N416" s="164">
        <v>6042</v>
      </c>
      <c r="O416" s="72"/>
    </row>
    <row r="417" spans="1:15">
      <c r="A417" s="19"/>
      <c r="B417" s="19"/>
      <c r="C417" s="19"/>
      <c r="D417" s="19"/>
      <c r="E417" s="180" t="s">
        <v>1055</v>
      </c>
      <c r="F417" s="180"/>
      <c r="G417" s="180"/>
      <c r="H417" s="180"/>
      <c r="I417" s="180"/>
      <c r="J417" s="180"/>
      <c r="K417" s="180"/>
      <c r="L417" s="164">
        <v>6043</v>
      </c>
      <c r="M417" s="72">
        <f>SUMIF([1]COD!A:A,[1]F.2020!L417,[1]COD!I:I)</f>
        <v>0</v>
      </c>
      <c r="N417" s="164">
        <v>6044</v>
      </c>
      <c r="O417" s="72"/>
    </row>
    <row r="418" spans="1:15">
      <c r="A418" s="19"/>
      <c r="B418" s="19"/>
      <c r="C418" s="19"/>
      <c r="D418" s="19"/>
      <c r="E418" s="180" t="s">
        <v>1056</v>
      </c>
      <c r="F418" s="180"/>
      <c r="G418" s="180"/>
      <c r="H418" s="180"/>
      <c r="I418" s="180"/>
      <c r="J418" s="180"/>
      <c r="K418" s="180"/>
      <c r="L418" s="164">
        <v>6045</v>
      </c>
      <c r="M418" s="72">
        <f>SUMIF([1]COD!A:A,[1]F.2020!L418,[1]COD!I:I)</f>
        <v>0</v>
      </c>
      <c r="N418" s="164">
        <v>6046</v>
      </c>
      <c r="O418" s="72"/>
    </row>
    <row r="419" spans="1:15">
      <c r="A419" s="19"/>
      <c r="B419" s="19"/>
      <c r="C419" s="19"/>
      <c r="D419" s="19"/>
      <c r="E419" s="180" t="s">
        <v>1057</v>
      </c>
      <c r="F419" s="180"/>
      <c r="G419" s="180"/>
      <c r="H419" s="180"/>
      <c r="I419" s="180"/>
      <c r="J419" s="180"/>
      <c r="K419" s="180"/>
      <c r="L419" s="164">
        <v>6047</v>
      </c>
      <c r="M419" s="72">
        <f>SUMIF([1]COD!A:A,[1]F.2020!L419,[1]COD!I:I)</f>
        <v>0</v>
      </c>
      <c r="N419" s="164">
        <v>6048</v>
      </c>
      <c r="O419" s="72"/>
    </row>
    <row r="420" spans="1:15">
      <c r="A420" s="19"/>
      <c r="B420" s="19"/>
      <c r="C420" s="19"/>
      <c r="D420" s="19"/>
      <c r="E420" s="180" t="s">
        <v>1058</v>
      </c>
      <c r="F420" s="180"/>
      <c r="G420" s="180"/>
      <c r="H420" s="180"/>
      <c r="I420" s="180"/>
      <c r="J420" s="180"/>
      <c r="K420" s="180"/>
      <c r="L420" s="164">
        <v>6049</v>
      </c>
      <c r="M420" s="72">
        <f>SUMIF([1]COD!A:A,[1]F.2020!L420,[1]COD!I:I)</f>
        <v>0</v>
      </c>
      <c r="N420" s="164">
        <v>6050</v>
      </c>
      <c r="O420" s="72"/>
    </row>
    <row r="421" spans="1:15">
      <c r="A421" s="19"/>
      <c r="B421" s="19"/>
      <c r="C421" s="19"/>
      <c r="D421" s="19"/>
      <c r="E421" s="180" t="s">
        <v>1059</v>
      </c>
      <c r="F421" s="180"/>
      <c r="G421" s="180"/>
      <c r="H421" s="180"/>
      <c r="I421" s="180"/>
      <c r="J421" s="180"/>
      <c r="K421" s="180"/>
      <c r="L421" s="164">
        <v>6051</v>
      </c>
      <c r="M421" s="72">
        <f>SUMIF([1]COD!A:A,[1]F.2020!L421,[1]COD!I:I)</f>
        <v>0</v>
      </c>
      <c r="N421" s="164">
        <v>6052</v>
      </c>
      <c r="O421" s="72"/>
    </row>
    <row r="422" spans="1:15">
      <c r="A422" s="19"/>
      <c r="B422" s="19"/>
      <c r="C422" s="19"/>
      <c r="D422" s="19"/>
      <c r="E422" s="180" t="s">
        <v>1060</v>
      </c>
      <c r="F422" s="180"/>
      <c r="G422" s="180"/>
      <c r="H422" s="180"/>
      <c r="I422" s="180"/>
      <c r="J422" s="180"/>
      <c r="K422" s="180"/>
      <c r="L422" s="164">
        <v>6053</v>
      </c>
      <c r="M422" s="72">
        <f>SUMIF([1]COD!A:A,[1]F.2020!L422,[1]COD!I:I)</f>
        <v>0</v>
      </c>
      <c r="N422" s="164">
        <v>6054</v>
      </c>
      <c r="O422" s="72"/>
    </row>
    <row r="423" spans="1:15">
      <c r="A423" s="19"/>
      <c r="B423" s="19"/>
      <c r="C423" s="19"/>
      <c r="D423" s="19"/>
      <c r="E423" s="180" t="s">
        <v>1061</v>
      </c>
      <c r="F423" s="180"/>
      <c r="G423" s="180"/>
      <c r="H423" s="180"/>
      <c r="I423" s="180"/>
      <c r="J423" s="180"/>
      <c r="K423" s="180"/>
      <c r="L423" s="164">
        <v>6055</v>
      </c>
      <c r="M423" s="72">
        <f>SUMIF([1]COD!A:A,[1]F.2020!L423,[1]COD!I:I)</f>
        <v>0</v>
      </c>
      <c r="N423" s="164">
        <v>6056</v>
      </c>
      <c r="O423" s="72"/>
    </row>
    <row r="424" spans="1:15">
      <c r="A424" s="19"/>
      <c r="B424" s="19"/>
      <c r="C424" s="19"/>
      <c r="D424" s="19"/>
      <c r="E424" s="180" t="s">
        <v>1062</v>
      </c>
      <c r="F424" s="180"/>
      <c r="G424" s="180"/>
      <c r="H424" s="180"/>
      <c r="I424" s="180"/>
      <c r="J424" s="180"/>
      <c r="K424" s="180"/>
      <c r="L424" s="164">
        <v>6057</v>
      </c>
      <c r="M424" s="72">
        <f>SUMIF([1]COD!A:A,[1]F.2020!L424,[1]COD!I:I)</f>
        <v>0</v>
      </c>
      <c r="N424" s="164">
        <v>6058</v>
      </c>
      <c r="O424" s="72"/>
    </row>
    <row r="425" spans="1:15">
      <c r="A425" s="19"/>
      <c r="B425" s="19"/>
      <c r="C425" s="19"/>
      <c r="D425" s="19"/>
      <c r="E425" s="180" t="s">
        <v>914</v>
      </c>
      <c r="F425" s="180"/>
      <c r="G425" s="180"/>
      <c r="H425" s="180"/>
      <c r="I425" s="180"/>
      <c r="J425" s="180"/>
      <c r="K425" s="180"/>
      <c r="L425" s="164">
        <v>6059</v>
      </c>
      <c r="M425" s="72">
        <f>SUMIF([1]COD!A:A,[1]F.2020!L425,[1]COD!I:I)</f>
        <v>0</v>
      </c>
      <c r="N425" s="164">
        <v>6060</v>
      </c>
      <c r="O425" s="72"/>
    </row>
    <row r="426" spans="1:15">
      <c r="A426" s="19"/>
      <c r="B426" s="19"/>
      <c r="C426" s="79"/>
      <c r="D426" s="195" t="s">
        <v>84</v>
      </c>
      <c r="E426" s="196"/>
      <c r="F426" s="196"/>
      <c r="G426" s="196"/>
      <c r="H426" s="196"/>
      <c r="I426" s="196"/>
      <c r="J426" s="196"/>
      <c r="K426" s="197"/>
      <c r="L426" s="200" t="s">
        <v>1033</v>
      </c>
      <c r="M426" s="200"/>
      <c r="N426" s="200" t="s">
        <v>1034</v>
      </c>
      <c r="O426" s="200"/>
    </row>
    <row r="427" spans="1:15">
      <c r="A427" s="19"/>
      <c r="B427" s="19"/>
      <c r="C427" s="19"/>
      <c r="D427" s="19"/>
      <c r="E427" s="180" t="s">
        <v>900</v>
      </c>
      <c r="F427" s="180"/>
      <c r="G427" s="180"/>
      <c r="H427" s="180"/>
      <c r="I427" s="180"/>
      <c r="J427" s="180"/>
      <c r="K427" s="180"/>
      <c r="L427" s="164">
        <v>6061</v>
      </c>
      <c r="M427" s="72">
        <f>SUMIF([1]COD!A:A,[1]F.2020!L427,[1]COD!I:I)</f>
        <v>0</v>
      </c>
      <c r="N427" s="164">
        <v>6062</v>
      </c>
      <c r="O427" s="72"/>
    </row>
    <row r="428" spans="1:15">
      <c r="A428" s="19"/>
      <c r="B428" s="19"/>
      <c r="C428" s="19"/>
      <c r="D428" s="19"/>
      <c r="E428" s="180" t="s">
        <v>1063</v>
      </c>
      <c r="F428" s="180"/>
      <c r="G428" s="180"/>
      <c r="H428" s="180"/>
      <c r="I428" s="180"/>
      <c r="J428" s="180"/>
      <c r="K428" s="180"/>
      <c r="L428" s="164">
        <v>6063</v>
      </c>
      <c r="M428" s="167">
        <f>SUMIF([1]COD!A:A,[1]F.2020!L428,[1]COD!I:I)</f>
        <v>0</v>
      </c>
      <c r="N428" s="164">
        <v>6064</v>
      </c>
      <c r="O428" s="72"/>
    </row>
    <row r="429" spans="1:15">
      <c r="A429" s="19"/>
      <c r="B429" s="19"/>
      <c r="C429" s="19"/>
      <c r="D429" s="19"/>
      <c r="E429" s="180" t="s">
        <v>904</v>
      </c>
      <c r="F429" s="180"/>
      <c r="G429" s="180"/>
      <c r="H429" s="180"/>
      <c r="I429" s="180"/>
      <c r="J429" s="180"/>
      <c r="K429" s="180"/>
      <c r="L429" s="164">
        <v>6065</v>
      </c>
      <c r="M429" s="167">
        <f>SUMIF([1]COD!A:A,[1]F.2020!L429,[1]COD!I:I)</f>
        <v>0</v>
      </c>
      <c r="N429" s="164">
        <v>6066</v>
      </c>
      <c r="O429" s="72"/>
    </row>
    <row r="430" spans="1:15">
      <c r="A430" s="19"/>
      <c r="B430" s="19"/>
      <c r="C430" s="19"/>
      <c r="D430" s="19"/>
      <c r="E430" s="180" t="s">
        <v>906</v>
      </c>
      <c r="F430" s="180"/>
      <c r="G430" s="180"/>
      <c r="H430" s="180"/>
      <c r="I430" s="180"/>
      <c r="J430" s="180"/>
      <c r="K430" s="180"/>
      <c r="L430" s="164">
        <v>6067</v>
      </c>
      <c r="M430" s="167">
        <f>SUMIF([1]COD!A:A,[1]F.2020!L430,[1]COD!I:I)</f>
        <v>0</v>
      </c>
      <c r="N430" s="164">
        <v>6068</v>
      </c>
      <c r="O430" s="72"/>
    </row>
    <row r="431" spans="1:15">
      <c r="A431" s="19"/>
      <c r="B431" s="19"/>
      <c r="C431" s="19"/>
      <c r="D431" s="19"/>
      <c r="E431" s="180" t="s">
        <v>908</v>
      </c>
      <c r="F431" s="180"/>
      <c r="G431" s="180"/>
      <c r="H431" s="180"/>
      <c r="I431" s="180"/>
      <c r="J431" s="180"/>
      <c r="K431" s="180"/>
      <c r="L431" s="164">
        <v>6069</v>
      </c>
      <c r="M431" s="167">
        <f>SUMIF([1]COD!A:A,[1]F.2020!L431,[1]COD!I:I)</f>
        <v>0</v>
      </c>
      <c r="N431" s="164">
        <v>6070</v>
      </c>
      <c r="O431" s="72"/>
    </row>
    <row r="432" spans="1:15">
      <c r="A432" s="19"/>
      <c r="B432" s="19"/>
      <c r="C432" s="19"/>
      <c r="D432" s="19"/>
      <c r="E432" s="180" t="s">
        <v>910</v>
      </c>
      <c r="F432" s="180"/>
      <c r="G432" s="180"/>
      <c r="H432" s="180"/>
      <c r="I432" s="180"/>
      <c r="J432" s="180"/>
      <c r="K432" s="180"/>
      <c r="L432" s="164">
        <v>6071</v>
      </c>
      <c r="M432" s="167">
        <f>SUMIF([1]COD!A:A,[1]F.2020!L432,[1]COD!I:I)</f>
        <v>0</v>
      </c>
      <c r="N432" s="164">
        <v>6072</v>
      </c>
      <c r="O432" s="72"/>
    </row>
    <row r="433" spans="1:15">
      <c r="A433" s="19"/>
      <c r="B433" s="19"/>
      <c r="C433" s="19"/>
      <c r="D433" s="19"/>
      <c r="E433" s="180" t="s">
        <v>912</v>
      </c>
      <c r="F433" s="180"/>
      <c r="G433" s="180"/>
      <c r="H433" s="180"/>
      <c r="I433" s="180"/>
      <c r="J433" s="180"/>
      <c r="K433" s="180"/>
      <c r="L433" s="164">
        <v>6073</v>
      </c>
      <c r="M433" s="167">
        <f>SUMIF([1]COD!A:A,[1]F.2020!L433,[1]COD!I:I)</f>
        <v>0</v>
      </c>
      <c r="N433" s="164">
        <v>6074</v>
      </c>
      <c r="O433" s="72"/>
    </row>
    <row r="434" spans="1:15">
      <c r="A434" s="19"/>
      <c r="B434" s="19"/>
      <c r="C434" s="19"/>
      <c r="D434" s="19"/>
      <c r="E434" s="180" t="s">
        <v>914</v>
      </c>
      <c r="F434" s="180"/>
      <c r="G434" s="180"/>
      <c r="H434" s="180"/>
      <c r="I434" s="180"/>
      <c r="J434" s="180"/>
      <c r="K434" s="180"/>
      <c r="L434" s="164">
        <v>6075</v>
      </c>
      <c r="M434" s="167">
        <f>SUMIF([1]COD!A:A,[1]F.2020!L434,[1]COD!I:I)</f>
        <v>0</v>
      </c>
      <c r="N434" s="164">
        <v>6076</v>
      </c>
      <c r="O434" s="72"/>
    </row>
    <row r="435" spans="1:15">
      <c r="A435" s="19"/>
      <c r="B435" s="19"/>
      <c r="C435" s="19"/>
      <c r="D435" s="181" t="s">
        <v>82</v>
      </c>
      <c r="E435" s="181"/>
      <c r="F435" s="181"/>
      <c r="G435" s="181"/>
      <c r="H435" s="181"/>
      <c r="I435" s="181"/>
      <c r="J435" s="181"/>
      <c r="K435" s="181"/>
      <c r="L435" s="200" t="s">
        <v>1033</v>
      </c>
      <c r="M435" s="200"/>
      <c r="N435" s="200" t="s">
        <v>1034</v>
      </c>
      <c r="O435" s="200"/>
    </row>
    <row r="436" spans="1:15">
      <c r="A436" s="19"/>
      <c r="B436" s="19"/>
      <c r="C436" s="19"/>
      <c r="D436" s="19"/>
      <c r="E436" s="180" t="s">
        <v>1064</v>
      </c>
      <c r="F436" s="180"/>
      <c r="G436" s="180"/>
      <c r="H436" s="180"/>
      <c r="I436" s="180"/>
      <c r="J436" s="180"/>
      <c r="K436" s="180"/>
      <c r="L436" s="164">
        <v>6077</v>
      </c>
      <c r="M436" s="167">
        <f>SUMIF([1]COD!A:A,[1]F.2020!L436,[1]COD!I:I)</f>
        <v>0</v>
      </c>
      <c r="N436" s="164">
        <v>6078</v>
      </c>
      <c r="O436" s="72"/>
    </row>
    <row r="437" spans="1:15">
      <c r="A437" s="19"/>
      <c r="B437" s="19"/>
      <c r="C437" s="19"/>
      <c r="D437" s="19"/>
      <c r="E437" s="180" t="s">
        <v>649</v>
      </c>
      <c r="F437" s="180"/>
      <c r="G437" s="180"/>
      <c r="H437" s="180"/>
      <c r="I437" s="180"/>
      <c r="J437" s="180"/>
      <c r="K437" s="180"/>
      <c r="L437" s="164">
        <v>6079</v>
      </c>
      <c r="M437" s="167">
        <f>SUMIF([1]COD!A:A,[1]F.2020!L437,[1]COD!I:I)</f>
        <v>0</v>
      </c>
      <c r="N437" s="164">
        <v>6080</v>
      </c>
      <c r="O437" s="72"/>
    </row>
    <row r="438" spans="1:15">
      <c r="A438" s="19"/>
      <c r="B438" s="19"/>
      <c r="C438" s="19"/>
      <c r="D438" s="181" t="s">
        <v>1065</v>
      </c>
      <c r="E438" s="181"/>
      <c r="F438" s="181"/>
      <c r="G438" s="181"/>
      <c r="H438" s="181"/>
      <c r="I438" s="181"/>
      <c r="J438" s="181"/>
      <c r="K438" s="181"/>
      <c r="L438" s="200" t="s">
        <v>1033</v>
      </c>
      <c r="M438" s="200"/>
      <c r="N438" s="200" t="s">
        <v>1034</v>
      </c>
      <c r="O438" s="200"/>
    </row>
    <row r="439" spans="1:15">
      <c r="A439" s="19"/>
      <c r="B439" s="19"/>
      <c r="C439" s="19"/>
      <c r="D439" s="19"/>
      <c r="E439" s="180" t="s">
        <v>1066</v>
      </c>
      <c r="F439" s="180"/>
      <c r="G439" s="180"/>
      <c r="H439" s="180"/>
      <c r="I439" s="180"/>
      <c r="J439" s="180"/>
      <c r="K439" s="180"/>
      <c r="L439" s="164">
        <v>6081</v>
      </c>
      <c r="M439" s="167">
        <f>SUMIF([1]COD!A:A,[1]F.2020!L439,[1]COD!I:I)</f>
        <v>0</v>
      </c>
      <c r="N439" s="164">
        <v>6082</v>
      </c>
      <c r="O439" s="72"/>
    </row>
    <row r="440" spans="1:15">
      <c r="A440" s="19"/>
      <c r="B440" s="19"/>
      <c r="C440" s="19"/>
      <c r="D440" s="19"/>
      <c r="E440" s="180" t="s">
        <v>1067</v>
      </c>
      <c r="F440" s="180"/>
      <c r="G440" s="180"/>
      <c r="H440" s="180"/>
      <c r="I440" s="180"/>
      <c r="J440" s="180"/>
      <c r="K440" s="180"/>
      <c r="L440" s="164">
        <v>6083</v>
      </c>
      <c r="M440" s="167">
        <f>SUMIF([1]COD!A:A,[1]F.2020!L440,[1]COD!I:I)</f>
        <v>0</v>
      </c>
      <c r="N440" s="164">
        <v>6084</v>
      </c>
      <c r="O440" s="72"/>
    </row>
    <row r="441" spans="1:15">
      <c r="A441" s="19"/>
      <c r="B441" s="19"/>
      <c r="C441" s="19"/>
      <c r="D441" s="19"/>
      <c r="E441" s="180" t="s">
        <v>607</v>
      </c>
      <c r="F441" s="180"/>
      <c r="G441" s="180"/>
      <c r="H441" s="180"/>
      <c r="I441" s="180"/>
      <c r="J441" s="180"/>
      <c r="K441" s="180"/>
      <c r="L441" s="164">
        <v>6085</v>
      </c>
      <c r="M441" s="167">
        <f>SUMIF([1]COD!A:A,[1]F.2020!L441,[1]COD!I:I)</f>
        <v>0</v>
      </c>
      <c r="N441" s="164">
        <v>6086</v>
      </c>
      <c r="O441" s="72"/>
    </row>
    <row r="442" spans="1:15">
      <c r="A442" s="19"/>
      <c r="B442" s="19"/>
      <c r="C442" s="19"/>
      <c r="D442" s="181" t="s">
        <v>80</v>
      </c>
      <c r="E442" s="181"/>
      <c r="F442" s="181"/>
      <c r="G442" s="181"/>
      <c r="H442" s="181"/>
      <c r="I442" s="181"/>
      <c r="J442" s="181"/>
      <c r="K442" s="181"/>
      <c r="L442" s="200" t="s">
        <v>1033</v>
      </c>
      <c r="M442" s="200"/>
      <c r="N442" s="200" t="s">
        <v>1034</v>
      </c>
      <c r="O442" s="200"/>
    </row>
    <row r="443" spans="1:15">
      <c r="A443" s="19"/>
      <c r="B443" s="19"/>
      <c r="C443" s="19"/>
      <c r="D443" s="19"/>
      <c r="E443" s="180" t="s">
        <v>1068</v>
      </c>
      <c r="F443" s="180"/>
      <c r="G443" s="180"/>
      <c r="H443" s="180"/>
      <c r="I443" s="180"/>
      <c r="J443" s="180"/>
      <c r="K443" s="180"/>
      <c r="L443" s="164">
        <v>6087</v>
      </c>
      <c r="M443" s="167">
        <f>SUMIF([1]COD!A:A,[1]F.2020!L443,[1]COD!I:I)</f>
        <v>0</v>
      </c>
      <c r="N443" s="164">
        <v>6088</v>
      </c>
      <c r="O443" s="72"/>
    </row>
    <row r="444" spans="1:15">
      <c r="A444" s="19"/>
      <c r="B444" s="19"/>
      <c r="C444" s="19"/>
      <c r="D444" s="19"/>
      <c r="E444" s="180" t="s">
        <v>649</v>
      </c>
      <c r="F444" s="180"/>
      <c r="G444" s="180"/>
      <c r="H444" s="180"/>
      <c r="I444" s="180"/>
      <c r="J444" s="180"/>
      <c r="K444" s="180"/>
      <c r="L444" s="164">
        <v>6089</v>
      </c>
      <c r="M444" s="167">
        <f>SUMIF([1]COD!A:A,[1]F.2020!L444,[1]COD!I:I)</f>
        <v>0</v>
      </c>
      <c r="N444" s="164">
        <v>6090</v>
      </c>
      <c r="O444" s="72"/>
    </row>
    <row r="445" spans="1:15">
      <c r="A445" s="19"/>
      <c r="B445" s="19"/>
      <c r="C445" s="19"/>
      <c r="D445" s="180" t="s">
        <v>1069</v>
      </c>
      <c r="E445" s="180"/>
      <c r="F445" s="180"/>
      <c r="G445" s="180"/>
      <c r="H445" s="180"/>
      <c r="I445" s="180"/>
      <c r="J445" s="180"/>
      <c r="K445" s="180"/>
      <c r="L445" s="164">
        <v>6091</v>
      </c>
      <c r="M445" s="167">
        <f>SUMIF([1]COD!A:A,[1]F.2020!L445,[1]COD!I:I)</f>
        <v>0</v>
      </c>
      <c r="N445" s="164">
        <v>6092</v>
      </c>
      <c r="O445" s="72"/>
    </row>
    <row r="446" spans="1:15">
      <c r="A446" s="19"/>
      <c r="B446" s="19"/>
      <c r="C446" s="19"/>
      <c r="D446" s="180" t="s">
        <v>649</v>
      </c>
      <c r="E446" s="180"/>
      <c r="F446" s="180"/>
      <c r="G446" s="180"/>
      <c r="H446" s="180"/>
      <c r="I446" s="180"/>
      <c r="J446" s="180"/>
      <c r="K446" s="180"/>
      <c r="L446" s="164">
        <v>6093</v>
      </c>
      <c r="M446" s="167">
        <f>SUMIF([1]COD!A:A,[1]F.2020!L446,[1]COD!I:I)</f>
        <v>456.33</v>
      </c>
      <c r="N446" s="164">
        <v>6094</v>
      </c>
      <c r="O446" s="72"/>
    </row>
    <row r="447" spans="1:15">
      <c r="A447" s="19"/>
      <c r="B447" s="19"/>
      <c r="C447" s="176" t="s">
        <v>1070</v>
      </c>
      <c r="D447" s="176"/>
      <c r="E447" s="176"/>
      <c r="F447" s="176"/>
      <c r="G447" s="176"/>
      <c r="H447" s="176"/>
      <c r="I447" s="176"/>
      <c r="J447" s="176"/>
      <c r="K447" s="176"/>
      <c r="L447" s="176"/>
      <c r="M447" s="176"/>
      <c r="N447" s="176"/>
      <c r="O447" s="176"/>
    </row>
    <row r="448" spans="1:15">
      <c r="A448" s="19"/>
      <c r="B448" s="19"/>
      <c r="C448" s="19"/>
      <c r="D448" s="181" t="s">
        <v>78</v>
      </c>
      <c r="E448" s="181"/>
      <c r="F448" s="181"/>
      <c r="G448" s="181"/>
      <c r="H448" s="181"/>
      <c r="I448" s="181"/>
      <c r="J448" s="181"/>
      <c r="K448" s="181"/>
      <c r="L448" s="181"/>
      <c r="M448" s="181"/>
      <c r="N448" s="181"/>
      <c r="O448" s="181"/>
    </row>
    <row r="449" spans="1:15">
      <c r="A449" s="19"/>
      <c r="B449" s="19"/>
      <c r="C449" s="19"/>
      <c r="D449" s="19"/>
      <c r="E449" s="181" t="s">
        <v>1071</v>
      </c>
      <c r="F449" s="181"/>
      <c r="G449" s="181"/>
      <c r="H449" s="181"/>
      <c r="I449" s="181"/>
      <c r="J449" s="181"/>
      <c r="K449" s="181"/>
      <c r="L449" s="181"/>
      <c r="M449" s="181"/>
      <c r="N449" s="181"/>
      <c r="O449" s="181"/>
    </row>
    <row r="450" spans="1:15">
      <c r="A450" s="19"/>
      <c r="B450" s="19"/>
      <c r="C450" s="19"/>
      <c r="D450" s="19"/>
      <c r="E450" s="19"/>
      <c r="F450" s="181" t="s">
        <v>24</v>
      </c>
      <c r="G450" s="181"/>
      <c r="H450" s="181"/>
      <c r="I450" s="181"/>
      <c r="J450" s="181"/>
      <c r="K450" s="181"/>
      <c r="L450" s="200" t="s">
        <v>1033</v>
      </c>
      <c r="M450" s="200"/>
      <c r="N450" s="200" t="s">
        <v>1034</v>
      </c>
      <c r="O450" s="200"/>
    </row>
    <row r="451" spans="1:15">
      <c r="A451" s="19"/>
      <c r="B451" s="19"/>
      <c r="C451" s="19"/>
      <c r="D451" s="19"/>
      <c r="E451" s="19"/>
      <c r="F451" s="19"/>
      <c r="G451" s="180" t="s">
        <v>1072</v>
      </c>
      <c r="H451" s="180"/>
      <c r="I451" s="180"/>
      <c r="J451" s="180"/>
      <c r="K451" s="180"/>
      <c r="L451" s="164">
        <v>6095</v>
      </c>
      <c r="M451" s="167">
        <f>SUMIF([1]COD!A:A,[1]F.2020!L451,[1]COD!I:I)</f>
        <v>0</v>
      </c>
      <c r="N451" s="164">
        <v>6096</v>
      </c>
      <c r="O451" s="72"/>
    </row>
    <row r="452" spans="1:15">
      <c r="A452" s="19"/>
      <c r="B452" s="19"/>
      <c r="C452" s="19"/>
      <c r="D452" s="19"/>
      <c r="E452" s="19"/>
      <c r="F452" s="19"/>
      <c r="G452" s="180" t="s">
        <v>607</v>
      </c>
      <c r="H452" s="180"/>
      <c r="I452" s="180"/>
      <c r="J452" s="180"/>
      <c r="K452" s="180"/>
      <c r="L452" s="164">
        <v>6097</v>
      </c>
      <c r="M452" s="167">
        <f>SUMIF([1]COD!A:A,[1]F.2020!L452,[1]COD!I:I)</f>
        <v>0</v>
      </c>
      <c r="N452" s="164">
        <v>6098</v>
      </c>
      <c r="O452" s="72"/>
    </row>
    <row r="453" spans="1:15">
      <c r="A453" s="19"/>
      <c r="B453" s="19"/>
      <c r="C453" s="19"/>
      <c r="D453" s="19"/>
      <c r="E453" s="19"/>
      <c r="F453" s="181" t="s">
        <v>23</v>
      </c>
      <c r="G453" s="181"/>
      <c r="H453" s="181"/>
      <c r="I453" s="181"/>
      <c r="J453" s="181"/>
      <c r="K453" s="181"/>
      <c r="L453" s="200" t="s">
        <v>1033</v>
      </c>
      <c r="M453" s="200"/>
      <c r="N453" s="200" t="s">
        <v>1034</v>
      </c>
      <c r="O453" s="200"/>
    </row>
    <row r="454" spans="1:15">
      <c r="A454" s="19"/>
      <c r="B454" s="19"/>
      <c r="C454" s="19"/>
      <c r="D454" s="19"/>
      <c r="E454" s="19"/>
      <c r="F454" s="19"/>
      <c r="G454" s="180" t="s">
        <v>1072</v>
      </c>
      <c r="H454" s="180"/>
      <c r="I454" s="180"/>
      <c r="J454" s="180"/>
      <c r="K454" s="180"/>
      <c r="L454" s="164">
        <v>6099</v>
      </c>
      <c r="M454" s="167">
        <f>SUMIF([1]COD!A:A,[1]F.2020!L454,[1]COD!I:I)</f>
        <v>0</v>
      </c>
      <c r="N454" s="164">
        <v>6100</v>
      </c>
      <c r="O454" s="72"/>
    </row>
    <row r="455" spans="1:15">
      <c r="A455" s="19"/>
      <c r="B455" s="19"/>
      <c r="C455" s="19"/>
      <c r="D455" s="19"/>
      <c r="E455" s="19"/>
      <c r="F455" s="19"/>
      <c r="G455" s="180" t="s">
        <v>607</v>
      </c>
      <c r="H455" s="180"/>
      <c r="I455" s="180"/>
      <c r="J455" s="180"/>
      <c r="K455" s="180"/>
      <c r="L455" s="164">
        <v>6101</v>
      </c>
      <c r="M455" s="167">
        <f>SUMIF([1]COD!A:A,[1]F.2020!L455,[1]COD!I:I)</f>
        <v>0</v>
      </c>
      <c r="N455" s="164">
        <v>6102</v>
      </c>
      <c r="O455" s="72"/>
    </row>
    <row r="456" spans="1:15">
      <c r="A456" s="19"/>
      <c r="B456" s="19"/>
      <c r="C456" s="19"/>
      <c r="D456" s="19"/>
      <c r="E456" s="181" t="s">
        <v>1073</v>
      </c>
      <c r="F456" s="181"/>
      <c r="G456" s="181"/>
      <c r="H456" s="181"/>
      <c r="I456" s="181"/>
      <c r="J456" s="181"/>
      <c r="K456" s="181"/>
      <c r="L456" s="181"/>
      <c r="M456" s="181"/>
      <c r="N456" s="181"/>
      <c r="O456" s="181"/>
    </row>
    <row r="457" spans="1:15">
      <c r="A457" s="19"/>
      <c r="B457" s="19"/>
      <c r="C457" s="19"/>
      <c r="D457" s="19"/>
      <c r="E457" s="19"/>
      <c r="F457" s="181" t="s">
        <v>24</v>
      </c>
      <c r="G457" s="181"/>
      <c r="H457" s="181"/>
      <c r="I457" s="181"/>
      <c r="J457" s="181"/>
      <c r="K457" s="181"/>
      <c r="L457" s="200" t="s">
        <v>1033</v>
      </c>
      <c r="M457" s="200"/>
      <c r="N457" s="200" t="s">
        <v>1034</v>
      </c>
      <c r="O457" s="200"/>
    </row>
    <row r="458" spans="1:15">
      <c r="A458" s="19"/>
      <c r="B458" s="19"/>
      <c r="C458" s="19"/>
      <c r="D458" s="19"/>
      <c r="E458" s="19"/>
      <c r="F458" s="19"/>
      <c r="G458" s="180" t="s">
        <v>1072</v>
      </c>
      <c r="H458" s="180"/>
      <c r="I458" s="180"/>
      <c r="J458" s="180"/>
      <c r="K458" s="180"/>
      <c r="L458" s="164">
        <v>6103</v>
      </c>
      <c r="M458" s="167">
        <f>SUMIF([1]COD!A:A,[1]F.2020!L458,[1]COD!I:I)</f>
        <v>0</v>
      </c>
      <c r="N458" s="164">
        <v>6104</v>
      </c>
      <c r="O458" s="72"/>
    </row>
    <row r="459" spans="1:15">
      <c r="A459" s="19"/>
      <c r="B459" s="19"/>
      <c r="C459" s="19"/>
      <c r="D459" s="19"/>
      <c r="E459" s="19"/>
      <c r="F459" s="19"/>
      <c r="G459" s="180" t="s">
        <v>607</v>
      </c>
      <c r="H459" s="180"/>
      <c r="I459" s="180"/>
      <c r="J459" s="180"/>
      <c r="K459" s="180"/>
      <c r="L459" s="164">
        <v>6105</v>
      </c>
      <c r="M459" s="167">
        <f>SUMIF([1]COD!A:A,[1]F.2020!L459,[1]COD!I:I)</f>
        <v>0</v>
      </c>
      <c r="N459" s="164">
        <v>6106</v>
      </c>
      <c r="O459" s="72"/>
    </row>
    <row r="460" spans="1:15">
      <c r="A460" s="19"/>
      <c r="B460" s="19"/>
      <c r="C460" s="19"/>
      <c r="D460" s="19"/>
      <c r="E460" s="19"/>
      <c r="F460" s="181" t="s">
        <v>23</v>
      </c>
      <c r="G460" s="181" t="s">
        <v>927</v>
      </c>
      <c r="H460" s="181"/>
      <c r="I460" s="181"/>
      <c r="J460" s="181"/>
      <c r="K460" s="181"/>
      <c r="L460" s="200" t="s">
        <v>1033</v>
      </c>
      <c r="M460" s="200"/>
      <c r="N460" s="200" t="s">
        <v>1034</v>
      </c>
      <c r="O460" s="200"/>
    </row>
    <row r="461" spans="1:15">
      <c r="A461" s="19"/>
      <c r="B461" s="19"/>
      <c r="C461" s="19"/>
      <c r="D461" s="19"/>
      <c r="E461" s="19"/>
      <c r="F461" s="19"/>
      <c r="G461" s="180" t="s">
        <v>1072</v>
      </c>
      <c r="H461" s="180"/>
      <c r="I461" s="180"/>
      <c r="J461" s="180"/>
      <c r="K461" s="180"/>
      <c r="L461" s="164">
        <v>6107</v>
      </c>
      <c r="M461" s="167">
        <f>SUMIF([1]COD!A:A,[1]F.2020!L461,[1]COD!I:I)</f>
        <v>0</v>
      </c>
      <c r="N461" s="164">
        <v>6108</v>
      </c>
      <c r="O461" s="72"/>
    </row>
    <row r="462" spans="1:15">
      <c r="A462" s="19"/>
      <c r="B462" s="19"/>
      <c r="C462" s="19"/>
      <c r="D462" s="19"/>
      <c r="E462" s="19"/>
      <c r="F462" s="19"/>
      <c r="G462" s="180" t="s">
        <v>607</v>
      </c>
      <c r="H462" s="180"/>
      <c r="I462" s="180"/>
      <c r="J462" s="180"/>
      <c r="K462" s="180"/>
      <c r="L462" s="164">
        <v>6109</v>
      </c>
      <c r="M462" s="167">
        <f>SUMIF([1]COD!A:A,[1]F.2020!L462,[1]COD!I:I)</f>
        <v>0</v>
      </c>
      <c r="N462" s="164">
        <v>6110</v>
      </c>
      <c r="O462" s="72"/>
    </row>
    <row r="463" spans="1:15">
      <c r="A463" s="19"/>
      <c r="B463" s="19"/>
      <c r="C463" s="19"/>
      <c r="D463" s="19"/>
      <c r="E463" s="181" t="s">
        <v>35</v>
      </c>
      <c r="F463" s="181"/>
      <c r="G463" s="181"/>
      <c r="H463" s="181"/>
      <c r="I463" s="181"/>
      <c r="J463" s="181"/>
      <c r="K463" s="181"/>
      <c r="L463" s="181"/>
      <c r="M463" s="181"/>
      <c r="N463" s="181"/>
      <c r="O463" s="181"/>
    </row>
    <row r="464" spans="1:15">
      <c r="A464" s="19"/>
      <c r="B464" s="19"/>
      <c r="C464" s="19"/>
      <c r="D464" s="19"/>
      <c r="E464" s="19"/>
      <c r="F464" s="181" t="s">
        <v>24</v>
      </c>
      <c r="G464" s="181"/>
      <c r="H464" s="181"/>
      <c r="I464" s="181"/>
      <c r="J464" s="181"/>
      <c r="K464" s="181"/>
      <c r="L464" s="200" t="s">
        <v>1033</v>
      </c>
      <c r="M464" s="200"/>
      <c r="N464" s="200" t="s">
        <v>1034</v>
      </c>
      <c r="O464" s="200"/>
    </row>
    <row r="465" spans="1:15">
      <c r="A465" s="19"/>
      <c r="B465" s="19"/>
      <c r="C465" s="19"/>
      <c r="D465" s="19"/>
      <c r="E465" s="19"/>
      <c r="F465" s="19"/>
      <c r="G465" s="180" t="s">
        <v>1072</v>
      </c>
      <c r="H465" s="180"/>
      <c r="I465" s="180"/>
      <c r="J465" s="180"/>
      <c r="K465" s="180"/>
      <c r="L465" s="164">
        <v>6111</v>
      </c>
      <c r="M465" s="167">
        <f>SUMIF([1]COD!A:A,[1]F.2020!L465,[1]COD!I:I)</f>
        <v>0</v>
      </c>
      <c r="N465" s="164">
        <v>6112</v>
      </c>
      <c r="O465" s="72"/>
    </row>
    <row r="466" spans="1:15">
      <c r="A466" s="19"/>
      <c r="B466" s="19"/>
      <c r="C466" s="19"/>
      <c r="D466" s="19"/>
      <c r="E466" s="19"/>
      <c r="F466" s="19"/>
      <c r="G466" s="180" t="s">
        <v>607</v>
      </c>
      <c r="H466" s="180"/>
      <c r="I466" s="180"/>
      <c r="J466" s="180"/>
      <c r="K466" s="180"/>
      <c r="L466" s="164">
        <v>6113</v>
      </c>
      <c r="M466" s="167">
        <f>SUMIF([1]COD!A:A,[1]F.2020!L466,[1]COD!I:I)</f>
        <v>0</v>
      </c>
      <c r="N466" s="164">
        <v>6114</v>
      </c>
      <c r="O466" s="72"/>
    </row>
    <row r="467" spans="1:15">
      <c r="A467" s="19"/>
      <c r="B467" s="19"/>
      <c r="C467" s="19"/>
      <c r="D467" s="19"/>
      <c r="E467" s="19"/>
      <c r="F467" s="181" t="s">
        <v>23</v>
      </c>
      <c r="G467" s="181" t="s">
        <v>927</v>
      </c>
      <c r="H467" s="181"/>
      <c r="I467" s="181"/>
      <c r="J467" s="181"/>
      <c r="K467" s="181"/>
      <c r="L467" s="200" t="s">
        <v>1033</v>
      </c>
      <c r="M467" s="200"/>
      <c r="N467" s="200" t="s">
        <v>1034</v>
      </c>
      <c r="O467" s="200"/>
    </row>
    <row r="468" spans="1:15">
      <c r="A468" s="19"/>
      <c r="B468" s="19"/>
      <c r="C468" s="19"/>
      <c r="D468" s="19"/>
      <c r="E468" s="19"/>
      <c r="F468" s="19"/>
      <c r="G468" s="180" t="s">
        <v>1072</v>
      </c>
      <c r="H468" s="180"/>
      <c r="I468" s="180"/>
      <c r="J468" s="180"/>
      <c r="K468" s="180"/>
      <c r="L468" s="164">
        <v>6115</v>
      </c>
      <c r="M468" s="167">
        <f>SUMIF([1]COD!A:A,[1]F.2020!L468,[1]COD!I:I)</f>
        <v>0</v>
      </c>
      <c r="N468" s="164">
        <v>6116</v>
      </c>
      <c r="O468" s="72"/>
    </row>
    <row r="469" spans="1:15">
      <c r="A469" s="19"/>
      <c r="B469" s="19"/>
      <c r="C469" s="19"/>
      <c r="D469" s="19"/>
      <c r="E469" s="19"/>
      <c r="F469" s="19"/>
      <c r="G469" s="180" t="s">
        <v>607</v>
      </c>
      <c r="H469" s="180"/>
      <c r="I469" s="180"/>
      <c r="J469" s="180"/>
      <c r="K469" s="180"/>
      <c r="L469" s="164">
        <v>6117</v>
      </c>
      <c r="M469" s="167">
        <f>SUMIF([1]COD!A:A,[1]F.2020!L469,[1]COD!I:I)</f>
        <v>0</v>
      </c>
      <c r="N469" s="164">
        <v>6118</v>
      </c>
      <c r="O469" s="72"/>
    </row>
    <row r="470" spans="1:15">
      <c r="A470" s="19"/>
      <c r="B470" s="19"/>
      <c r="C470" s="19"/>
      <c r="D470" s="19"/>
      <c r="E470" s="181" t="s">
        <v>76</v>
      </c>
      <c r="F470" s="181"/>
      <c r="G470" s="181"/>
      <c r="H470" s="181"/>
      <c r="I470" s="181"/>
      <c r="J470" s="181"/>
      <c r="K470" s="181"/>
      <c r="L470" s="181"/>
      <c r="M470" s="181"/>
      <c r="N470" s="181"/>
      <c r="O470" s="181"/>
    </row>
    <row r="471" spans="1:15">
      <c r="A471" s="19"/>
      <c r="B471" s="19"/>
      <c r="C471" s="19"/>
      <c r="D471" s="19"/>
      <c r="E471" s="19"/>
      <c r="F471" s="181" t="s">
        <v>24</v>
      </c>
      <c r="G471" s="181"/>
      <c r="H471" s="181"/>
      <c r="I471" s="181"/>
      <c r="J471" s="181"/>
      <c r="K471" s="181"/>
      <c r="L471" s="200" t="s">
        <v>1033</v>
      </c>
      <c r="M471" s="200"/>
      <c r="N471" s="200" t="s">
        <v>1034</v>
      </c>
      <c r="O471" s="200"/>
    </row>
    <row r="472" spans="1:15">
      <c r="A472" s="19"/>
      <c r="B472" s="19"/>
      <c r="C472" s="19"/>
      <c r="D472" s="19"/>
      <c r="E472" s="19"/>
      <c r="F472" s="19"/>
      <c r="G472" s="180" t="s">
        <v>1072</v>
      </c>
      <c r="H472" s="180"/>
      <c r="I472" s="180"/>
      <c r="J472" s="180"/>
      <c r="K472" s="180"/>
      <c r="L472" s="164">
        <v>6119</v>
      </c>
      <c r="M472" s="167">
        <f>SUMIF([1]COD!A:A,[1]F.2020!L472,[1]COD!I:I)</f>
        <v>0</v>
      </c>
      <c r="N472" s="164">
        <v>6120</v>
      </c>
      <c r="O472" s="72"/>
    </row>
    <row r="473" spans="1:15">
      <c r="A473" s="19"/>
      <c r="B473" s="19"/>
      <c r="C473" s="19"/>
      <c r="D473" s="19"/>
      <c r="E473" s="19"/>
      <c r="F473" s="19"/>
      <c r="G473" s="180" t="s">
        <v>607</v>
      </c>
      <c r="H473" s="180"/>
      <c r="I473" s="180"/>
      <c r="J473" s="180"/>
      <c r="K473" s="180"/>
      <c r="L473" s="164">
        <v>6121</v>
      </c>
      <c r="M473" s="167">
        <f>SUMIF([1]COD!A:A,[1]F.2020!L473,[1]COD!I:I)</f>
        <v>0</v>
      </c>
      <c r="N473" s="164">
        <v>6122</v>
      </c>
      <c r="O473" s="72"/>
    </row>
    <row r="474" spans="1:15">
      <c r="A474" s="19"/>
      <c r="B474" s="19"/>
      <c r="C474" s="19"/>
      <c r="D474" s="19"/>
      <c r="E474" s="19"/>
      <c r="F474" s="181" t="s">
        <v>23</v>
      </c>
      <c r="G474" s="181" t="s">
        <v>927</v>
      </c>
      <c r="H474" s="181"/>
      <c r="I474" s="181"/>
      <c r="J474" s="181"/>
      <c r="K474" s="181"/>
      <c r="L474" s="200" t="s">
        <v>1033</v>
      </c>
      <c r="M474" s="200"/>
      <c r="N474" s="200" t="s">
        <v>1034</v>
      </c>
      <c r="O474" s="200"/>
    </row>
    <row r="475" spans="1:15">
      <c r="A475" s="19"/>
      <c r="B475" s="19"/>
      <c r="C475" s="19"/>
      <c r="D475" s="19"/>
      <c r="E475" s="19"/>
      <c r="F475" s="19"/>
      <c r="G475" s="180" t="s">
        <v>1072</v>
      </c>
      <c r="H475" s="180"/>
      <c r="I475" s="180"/>
      <c r="J475" s="180"/>
      <c r="K475" s="180"/>
      <c r="L475" s="164">
        <v>6123</v>
      </c>
      <c r="M475" s="167">
        <f>SUMIF([1]COD!A:A,[1]F.2020!L475,[1]COD!I:I)</f>
        <v>0</v>
      </c>
      <c r="N475" s="164">
        <v>6124</v>
      </c>
      <c r="O475" s="72"/>
    </row>
    <row r="476" spans="1:15">
      <c r="A476" s="19"/>
      <c r="B476" s="19"/>
      <c r="C476" s="19"/>
      <c r="D476" s="19"/>
      <c r="E476" s="19"/>
      <c r="F476" s="19"/>
      <c r="G476" s="180" t="s">
        <v>607</v>
      </c>
      <c r="H476" s="180"/>
      <c r="I476" s="180"/>
      <c r="J476" s="180"/>
      <c r="K476" s="180"/>
      <c r="L476" s="164">
        <v>6125</v>
      </c>
      <c r="M476" s="167">
        <f>SUMIF([1]COD!A:A,[1]F.2020!L476,[1]COD!I:I)</f>
        <v>0</v>
      </c>
      <c r="N476" s="164">
        <v>6126</v>
      </c>
      <c r="O476" s="72"/>
    </row>
    <row r="477" spans="1:15">
      <c r="A477" s="19"/>
      <c r="B477" s="19"/>
      <c r="C477" s="19"/>
      <c r="D477" s="19"/>
      <c r="E477" s="202" t="s">
        <v>1074</v>
      </c>
      <c r="F477" s="202"/>
      <c r="G477" s="202"/>
      <c r="H477" s="202"/>
      <c r="I477" s="202"/>
      <c r="J477" s="202"/>
      <c r="K477" s="202"/>
      <c r="L477" s="200" t="s">
        <v>1033</v>
      </c>
      <c r="M477" s="200"/>
      <c r="N477" s="200" t="s">
        <v>1034</v>
      </c>
      <c r="O477" s="200"/>
    </row>
    <row r="478" spans="1:15">
      <c r="A478" s="19"/>
      <c r="B478" s="19"/>
      <c r="C478" s="19"/>
      <c r="D478" s="19"/>
      <c r="E478" s="180" t="s">
        <v>1075</v>
      </c>
      <c r="F478" s="180"/>
      <c r="G478" s="180"/>
      <c r="H478" s="180"/>
      <c r="I478" s="180"/>
      <c r="J478" s="180"/>
      <c r="K478" s="180"/>
      <c r="L478" s="164">
        <v>6127</v>
      </c>
      <c r="M478" s="167">
        <f>SUMIF([1]COD!A:A,[1]F.2020!L478,[1]COD!I:I)</f>
        <v>0</v>
      </c>
      <c r="N478" s="164">
        <v>6128</v>
      </c>
      <c r="O478" s="72"/>
    </row>
    <row r="479" spans="1:15">
      <c r="A479" s="19"/>
      <c r="B479" s="19"/>
      <c r="C479" s="19"/>
      <c r="D479" s="19"/>
      <c r="E479" s="180" t="s">
        <v>649</v>
      </c>
      <c r="F479" s="180"/>
      <c r="G479" s="180"/>
      <c r="H479" s="180"/>
      <c r="I479" s="180"/>
      <c r="J479" s="180"/>
      <c r="K479" s="180"/>
      <c r="L479" s="164">
        <v>6129</v>
      </c>
      <c r="M479" s="167">
        <f>SUMIF([1]COD!A:A,[1]F.2020!L479,[1]COD!I:I)</f>
        <v>0</v>
      </c>
      <c r="N479" s="164">
        <v>6130</v>
      </c>
      <c r="O479" s="72"/>
    </row>
    <row r="480" spans="1:15">
      <c r="A480" s="19"/>
      <c r="B480" s="19"/>
      <c r="C480" s="19"/>
      <c r="D480" s="180" t="s">
        <v>1076</v>
      </c>
      <c r="E480" s="180"/>
      <c r="F480" s="180"/>
      <c r="G480" s="180"/>
      <c r="H480" s="180"/>
      <c r="I480" s="180"/>
      <c r="J480" s="180"/>
      <c r="K480" s="180"/>
      <c r="L480" s="164">
        <v>6131</v>
      </c>
      <c r="M480" s="167">
        <f>SUMIF([1]COD!A:A,[1]F.2020!L480,[1]COD!I:I)</f>
        <v>0</v>
      </c>
      <c r="N480" s="164">
        <v>6132</v>
      </c>
      <c r="O480" s="72"/>
    </row>
    <row r="481" spans="1:15">
      <c r="A481" s="19"/>
      <c r="B481" s="19"/>
      <c r="C481" s="19"/>
      <c r="D481" s="180" t="s">
        <v>649</v>
      </c>
      <c r="E481" s="180"/>
      <c r="F481" s="180"/>
      <c r="G481" s="180"/>
      <c r="H481" s="180"/>
      <c r="I481" s="180"/>
      <c r="J481" s="180"/>
      <c r="K481" s="180"/>
      <c r="L481" s="164">
        <v>6133</v>
      </c>
      <c r="M481" s="167">
        <f>SUMIF([1]COD!A:A,[1]F.2020!L481,[1]COD!I:I)</f>
        <v>0</v>
      </c>
      <c r="N481" s="164">
        <v>6134</v>
      </c>
      <c r="O481" s="72"/>
    </row>
    <row r="482" spans="1:15">
      <c r="A482" s="19"/>
      <c r="B482" s="19"/>
      <c r="C482" s="201" t="s">
        <v>1077</v>
      </c>
      <c r="D482" s="201"/>
      <c r="E482" s="201"/>
      <c r="F482" s="201"/>
      <c r="G482" s="201"/>
      <c r="H482" s="201"/>
      <c r="I482" s="201"/>
      <c r="J482" s="201"/>
      <c r="K482" s="201"/>
      <c r="L482" s="200" t="s">
        <v>1033</v>
      </c>
      <c r="M482" s="200"/>
      <c r="N482" s="200" t="s">
        <v>1078</v>
      </c>
      <c r="O482" s="200"/>
    </row>
    <row r="483" spans="1:15">
      <c r="A483" s="19"/>
      <c r="B483" s="19"/>
      <c r="C483" s="177" t="s">
        <v>1079</v>
      </c>
      <c r="D483" s="177"/>
      <c r="E483" s="177"/>
      <c r="F483" s="177"/>
      <c r="G483" s="177"/>
      <c r="H483" s="177"/>
      <c r="I483" s="177"/>
      <c r="J483" s="177"/>
      <c r="K483" s="177"/>
      <c r="L483" s="164">
        <v>6135</v>
      </c>
      <c r="M483" s="167">
        <f>SUMIF([1]COD!A:A,[1]F.2020!L483,[1]COD!I:I)</f>
        <v>0</v>
      </c>
      <c r="N483" s="164">
        <v>6136</v>
      </c>
      <c r="O483" s="72"/>
    </row>
    <row r="484" spans="1:15">
      <c r="A484" s="19"/>
      <c r="B484" s="182" t="s">
        <v>98</v>
      </c>
      <c r="C484" s="182"/>
      <c r="D484" s="182"/>
      <c r="E484" s="182"/>
      <c r="F484" s="182"/>
      <c r="G484" s="182"/>
      <c r="H484" s="182"/>
      <c r="I484" s="182"/>
      <c r="J484" s="182"/>
      <c r="K484" s="182"/>
      <c r="L484" s="182"/>
      <c r="M484" s="182"/>
      <c r="N484" s="165" t="s">
        <v>1080</v>
      </c>
      <c r="O484" s="73">
        <f>SUM(M390:M452)+SUM(M454:M455)+SUM(M458:M459)+SUM(M461:M462)+SUM(M465:M466)+SUM(M468:M469)+SUM(M472:M473)+SUM(M475:M476)+SUM(M478:M481)+M483</f>
        <v>781063.51</v>
      </c>
    </row>
    <row r="485" spans="1:15">
      <c r="A485" s="19"/>
      <c r="B485" s="177" t="s">
        <v>1081</v>
      </c>
      <c r="C485" s="177"/>
      <c r="D485" s="177"/>
      <c r="E485" s="177"/>
      <c r="F485" s="177"/>
      <c r="G485" s="177"/>
      <c r="H485" s="177"/>
      <c r="I485" s="177"/>
      <c r="J485" s="177"/>
      <c r="K485" s="177"/>
      <c r="L485" s="177"/>
      <c r="M485" s="177"/>
      <c r="N485" s="164">
        <v>6140</v>
      </c>
      <c r="O485" s="72"/>
    </row>
    <row r="486" spans="1:15">
      <c r="A486" s="19"/>
      <c r="B486" s="177" t="s">
        <v>1082</v>
      </c>
      <c r="C486" s="177"/>
      <c r="D486" s="177"/>
      <c r="E486" s="177"/>
      <c r="F486" s="177"/>
      <c r="G486" s="177"/>
      <c r="H486" s="177"/>
      <c r="I486" s="177"/>
      <c r="J486" s="177"/>
      <c r="K486" s="177"/>
      <c r="L486" s="177"/>
      <c r="M486" s="177"/>
      <c r="N486" s="164">
        <v>6141</v>
      </c>
      <c r="O486" s="72"/>
    </row>
    <row r="487" spans="1:15">
      <c r="A487" s="19"/>
      <c r="B487" s="177" t="s">
        <v>1083</v>
      </c>
      <c r="C487" s="177"/>
      <c r="D487" s="177"/>
      <c r="E487" s="177"/>
      <c r="F487" s="177"/>
      <c r="G487" s="177"/>
      <c r="H487" s="177"/>
      <c r="I487" s="177"/>
      <c r="J487" s="177"/>
      <c r="K487" s="177"/>
      <c r="L487" s="177"/>
      <c r="M487" s="177"/>
      <c r="N487" s="164">
        <v>6142</v>
      </c>
      <c r="O487" s="72"/>
    </row>
    <row r="488" spans="1:15">
      <c r="A488" s="19"/>
      <c r="B488" s="177" t="s">
        <v>1084</v>
      </c>
      <c r="C488" s="177"/>
      <c r="D488" s="177"/>
      <c r="E488" s="177"/>
      <c r="F488" s="177"/>
      <c r="G488" s="177"/>
      <c r="H488" s="177"/>
      <c r="I488" s="177"/>
      <c r="J488" s="177"/>
      <c r="K488" s="177"/>
      <c r="L488" s="177"/>
      <c r="M488" s="177"/>
      <c r="N488" s="164">
        <v>6143</v>
      </c>
      <c r="O488" s="72"/>
    </row>
    <row r="489" spans="1:15">
      <c r="A489" s="19"/>
      <c r="B489" s="176" t="s">
        <v>1085</v>
      </c>
      <c r="C489" s="176"/>
      <c r="D489" s="176"/>
      <c r="E489" s="176"/>
      <c r="F489" s="176"/>
      <c r="G489" s="176"/>
      <c r="H489" s="176"/>
      <c r="I489" s="176"/>
      <c r="J489" s="176"/>
      <c r="K489" s="176"/>
      <c r="L489" s="176"/>
      <c r="M489" s="176"/>
      <c r="N489" s="176"/>
      <c r="O489" s="176"/>
    </row>
    <row r="490" spans="1:15">
      <c r="A490" s="19"/>
      <c r="B490" s="19"/>
      <c r="C490" s="177" t="s">
        <v>1086</v>
      </c>
      <c r="D490" s="177"/>
      <c r="E490" s="177"/>
      <c r="F490" s="177"/>
      <c r="G490" s="177"/>
      <c r="H490" s="177"/>
      <c r="I490" s="177"/>
      <c r="J490" s="177"/>
      <c r="K490" s="177"/>
      <c r="L490" s="177"/>
      <c r="M490" s="177"/>
      <c r="N490" s="164">
        <v>6144</v>
      </c>
      <c r="O490" s="72"/>
    </row>
    <row r="491" spans="1:15">
      <c r="A491" s="19"/>
      <c r="B491" s="19"/>
      <c r="C491" s="177" t="s">
        <v>1087</v>
      </c>
      <c r="D491" s="177"/>
      <c r="E491" s="177"/>
      <c r="F491" s="177"/>
      <c r="G491" s="177"/>
      <c r="H491" s="177"/>
      <c r="I491" s="177"/>
      <c r="J491" s="177"/>
      <c r="K491" s="177"/>
      <c r="L491" s="177"/>
      <c r="M491" s="177"/>
      <c r="N491" s="164">
        <v>6145</v>
      </c>
      <c r="O491" s="72"/>
    </row>
    <row r="492" spans="1:15">
      <c r="A492" s="19"/>
      <c r="B492" s="176" t="s">
        <v>1088</v>
      </c>
      <c r="C492" s="176"/>
      <c r="D492" s="176"/>
      <c r="E492" s="176"/>
      <c r="F492" s="176"/>
      <c r="G492" s="176"/>
      <c r="H492" s="176"/>
      <c r="I492" s="176"/>
      <c r="J492" s="176"/>
      <c r="K492" s="176"/>
      <c r="L492" s="176"/>
      <c r="M492" s="176"/>
      <c r="N492" s="176"/>
      <c r="O492" s="176"/>
    </row>
    <row r="493" spans="1:15">
      <c r="A493" s="19"/>
      <c r="B493" s="19"/>
      <c r="C493" s="177" t="s">
        <v>1089</v>
      </c>
      <c r="D493" s="177"/>
      <c r="E493" s="177"/>
      <c r="F493" s="177"/>
      <c r="G493" s="177"/>
      <c r="H493" s="177"/>
      <c r="I493" s="177"/>
      <c r="J493" s="177"/>
      <c r="K493" s="177"/>
      <c r="L493" s="177"/>
      <c r="M493" s="177"/>
      <c r="N493" s="164">
        <v>6146</v>
      </c>
      <c r="O493" s="72"/>
    </row>
    <row r="494" spans="1:15">
      <c r="A494" s="19"/>
      <c r="B494" s="19"/>
      <c r="C494" s="177" t="s">
        <v>1090</v>
      </c>
      <c r="D494" s="177"/>
      <c r="E494" s="177"/>
      <c r="F494" s="177"/>
      <c r="G494" s="177"/>
      <c r="H494" s="177"/>
      <c r="I494" s="177"/>
      <c r="J494" s="177"/>
      <c r="K494" s="177"/>
      <c r="L494" s="177"/>
      <c r="M494" s="177"/>
      <c r="N494" s="164">
        <v>6147</v>
      </c>
      <c r="O494" s="72"/>
    </row>
    <row r="495" spans="1:15">
      <c r="A495" s="19"/>
      <c r="B495" s="177" t="s">
        <v>1091</v>
      </c>
      <c r="C495" s="177"/>
      <c r="D495" s="177"/>
      <c r="E495" s="177"/>
      <c r="F495" s="177"/>
      <c r="G495" s="177"/>
      <c r="H495" s="177"/>
      <c r="I495" s="177"/>
      <c r="J495" s="177"/>
      <c r="K495" s="177"/>
      <c r="L495" s="177"/>
      <c r="M495" s="177"/>
      <c r="N495" s="164">
        <v>6148</v>
      </c>
      <c r="O495" s="72"/>
    </row>
    <row r="496" spans="1:15">
      <c r="A496" s="19"/>
      <c r="B496" s="177" t="s">
        <v>1092</v>
      </c>
      <c r="C496" s="177"/>
      <c r="D496" s="177"/>
      <c r="E496" s="177"/>
      <c r="F496" s="177"/>
      <c r="G496" s="177"/>
      <c r="H496" s="177"/>
      <c r="I496" s="177"/>
      <c r="J496" s="177"/>
      <c r="K496" s="177"/>
      <c r="L496" s="177"/>
      <c r="M496" s="177"/>
      <c r="N496" s="164">
        <v>6149</v>
      </c>
      <c r="O496" s="72"/>
    </row>
    <row r="497" spans="1:15">
      <c r="A497" s="19"/>
      <c r="B497" s="177" t="s">
        <v>1093</v>
      </c>
      <c r="C497" s="177"/>
      <c r="D497" s="177"/>
      <c r="E497" s="177"/>
      <c r="F497" s="177"/>
      <c r="G497" s="177"/>
      <c r="H497" s="177"/>
      <c r="I497" s="177"/>
      <c r="J497" s="177"/>
      <c r="K497" s="177"/>
      <c r="L497" s="177"/>
      <c r="M497" s="177"/>
      <c r="N497" s="164">
        <v>6150</v>
      </c>
      <c r="O497" s="72"/>
    </row>
    <row r="498" spans="1:15">
      <c r="A498" s="19"/>
      <c r="B498" s="177" t="s">
        <v>1094</v>
      </c>
      <c r="C498" s="177"/>
      <c r="D498" s="177"/>
      <c r="E498" s="177"/>
      <c r="F498" s="177"/>
      <c r="G498" s="177"/>
      <c r="H498" s="177"/>
      <c r="I498" s="177"/>
      <c r="J498" s="177"/>
      <c r="K498" s="177"/>
      <c r="L498" s="177"/>
      <c r="M498" s="177"/>
      <c r="N498" s="164">
        <v>6151</v>
      </c>
      <c r="O498" s="72"/>
    </row>
    <row r="499" spans="1:15">
      <c r="A499" s="19"/>
      <c r="B499" s="176" t="s">
        <v>72</v>
      </c>
      <c r="C499" s="176"/>
      <c r="D499" s="176"/>
      <c r="E499" s="176"/>
      <c r="F499" s="176"/>
      <c r="G499" s="176"/>
      <c r="H499" s="176"/>
      <c r="I499" s="176"/>
      <c r="J499" s="176"/>
      <c r="K499" s="176"/>
      <c r="L499" s="176"/>
      <c r="M499" s="176"/>
      <c r="N499" s="176"/>
      <c r="O499" s="176"/>
    </row>
    <row r="500" spans="1:15">
      <c r="A500" s="19"/>
      <c r="B500" s="19"/>
      <c r="C500" s="187" t="s">
        <v>69</v>
      </c>
      <c r="D500" s="188"/>
      <c r="E500" s="188"/>
      <c r="F500" s="188"/>
      <c r="G500" s="188"/>
      <c r="H500" s="188"/>
      <c r="I500" s="188"/>
      <c r="J500" s="200" t="s">
        <v>669</v>
      </c>
      <c r="K500" s="200"/>
      <c r="L500" s="200" t="s">
        <v>1095</v>
      </c>
      <c r="M500" s="200"/>
      <c r="N500" s="200" t="s">
        <v>1096</v>
      </c>
      <c r="O500" s="200"/>
    </row>
    <row r="501" spans="1:15">
      <c r="A501" s="19"/>
      <c r="B501" s="19"/>
      <c r="C501" s="19"/>
      <c r="D501" s="180" t="s">
        <v>1097</v>
      </c>
      <c r="E501" s="180"/>
      <c r="F501" s="180"/>
      <c r="G501" s="180"/>
      <c r="H501" s="180"/>
      <c r="I501" s="180"/>
      <c r="J501" s="164">
        <v>7001</v>
      </c>
      <c r="K501" s="167">
        <f>SUMIF([1]COD!A:A,[1]F.2020!J501,[1]COD!I:I)</f>
        <v>0</v>
      </c>
      <c r="L501" s="203" t="s">
        <v>1074</v>
      </c>
      <c r="M501" s="203"/>
      <c r="N501" s="203" t="s">
        <v>1074</v>
      </c>
      <c r="O501" s="203"/>
    </row>
    <row r="502" spans="1:15">
      <c r="A502" s="19"/>
      <c r="B502" s="19"/>
      <c r="C502" s="19"/>
      <c r="D502" s="180" t="s">
        <v>1098</v>
      </c>
      <c r="E502" s="180"/>
      <c r="F502" s="180"/>
      <c r="G502" s="180"/>
      <c r="H502" s="180"/>
      <c r="I502" s="180"/>
      <c r="J502" s="164">
        <v>7004</v>
      </c>
      <c r="K502" s="167">
        <f>SUMIF([1]COD!A:A,[1]F.2020!J502,[1]COD!I:I)</f>
        <v>0</v>
      </c>
      <c r="L502" s="203" t="s">
        <v>1074</v>
      </c>
      <c r="M502" s="203"/>
      <c r="N502" s="164">
        <v>7006</v>
      </c>
      <c r="O502" s="72"/>
    </row>
    <row r="503" spans="1:15">
      <c r="A503" s="19"/>
      <c r="B503" s="19"/>
      <c r="C503" s="19"/>
      <c r="D503" s="180" t="s">
        <v>1099</v>
      </c>
      <c r="E503" s="180"/>
      <c r="F503" s="180"/>
      <c r="G503" s="180"/>
      <c r="H503" s="180"/>
      <c r="I503" s="180"/>
      <c r="J503" s="164">
        <v>7007</v>
      </c>
      <c r="K503" s="167">
        <f>SUMIF([1]COD!A:A,[1]F.2020!J503,[1]COD!I:I)</f>
        <v>0</v>
      </c>
      <c r="L503" s="164">
        <v>7008</v>
      </c>
      <c r="M503" s="167">
        <f>SUMIF([1]COD!A:A,[1]F.2020!L503,[1]COD!I:I)</f>
        <v>0</v>
      </c>
      <c r="N503" s="164">
        <v>7009</v>
      </c>
      <c r="O503" s="72"/>
    </row>
    <row r="504" spans="1:15">
      <c r="A504" s="19"/>
      <c r="B504" s="19"/>
      <c r="C504" s="19"/>
      <c r="D504" s="180" t="s">
        <v>1100</v>
      </c>
      <c r="E504" s="180"/>
      <c r="F504" s="180"/>
      <c r="G504" s="180"/>
      <c r="H504" s="180"/>
      <c r="I504" s="180"/>
      <c r="J504" s="164">
        <v>7010</v>
      </c>
      <c r="K504" s="167">
        <f>SUMIF([1]COD!A:A,[1]F.2020!J504,[1]COD!I:I)</f>
        <v>0</v>
      </c>
      <c r="L504" s="203" t="s">
        <v>1074</v>
      </c>
      <c r="M504" s="203"/>
      <c r="N504" s="203" t="s">
        <v>1074</v>
      </c>
      <c r="O504" s="203"/>
    </row>
    <row r="505" spans="1:15">
      <c r="A505" s="19"/>
      <c r="B505" s="19"/>
      <c r="C505" s="19"/>
      <c r="D505" s="180" t="s">
        <v>1101</v>
      </c>
      <c r="E505" s="180"/>
      <c r="F505" s="180"/>
      <c r="G505" s="180"/>
      <c r="H505" s="180"/>
      <c r="I505" s="180"/>
      <c r="J505" s="164">
        <v>7013</v>
      </c>
      <c r="K505" s="167">
        <f>SUMIF([1]COD!A:A,[1]F.2020!J505,[1]COD!I:I)</f>
        <v>0</v>
      </c>
      <c r="L505" s="203" t="s">
        <v>1074</v>
      </c>
      <c r="M505" s="203"/>
      <c r="N505" s="203" t="s">
        <v>1074</v>
      </c>
      <c r="O505" s="203"/>
    </row>
    <row r="506" spans="1:15">
      <c r="A506" s="19"/>
      <c r="B506" s="19"/>
      <c r="C506" s="19"/>
      <c r="D506" s="180" t="s">
        <v>1102</v>
      </c>
      <c r="E506" s="180"/>
      <c r="F506" s="180"/>
      <c r="G506" s="180"/>
      <c r="H506" s="180"/>
      <c r="I506" s="180"/>
      <c r="J506" s="164">
        <v>7016</v>
      </c>
      <c r="K506" s="167">
        <f>SUMIF([1]COD!A:A,[1]F.2020!J506,[1]COD!I:I)</f>
        <v>0</v>
      </c>
      <c r="L506" s="203" t="s">
        <v>1074</v>
      </c>
      <c r="M506" s="203"/>
      <c r="N506" s="164">
        <v>7018</v>
      </c>
      <c r="O506" s="72"/>
    </row>
    <row r="507" spans="1:15">
      <c r="A507" s="19"/>
      <c r="B507" s="19"/>
      <c r="C507" s="19"/>
      <c r="D507" s="180" t="s">
        <v>1103</v>
      </c>
      <c r="E507" s="180"/>
      <c r="F507" s="180"/>
      <c r="G507" s="180"/>
      <c r="H507" s="180"/>
      <c r="I507" s="180"/>
      <c r="J507" s="164">
        <v>7019</v>
      </c>
      <c r="K507" s="167">
        <f>SUMIF([1]COD!A:A,[1]F.2020!J507,[1]COD!I:I)</f>
        <v>0</v>
      </c>
      <c r="L507" s="203" t="s">
        <v>1074</v>
      </c>
      <c r="M507" s="203"/>
      <c r="N507" s="164">
        <v>7021</v>
      </c>
      <c r="O507" s="72"/>
    </row>
    <row r="508" spans="1:15">
      <c r="A508" s="19"/>
      <c r="B508" s="19"/>
      <c r="C508" s="19"/>
      <c r="D508" s="180" t="s">
        <v>1104</v>
      </c>
      <c r="E508" s="180"/>
      <c r="F508" s="180"/>
      <c r="G508" s="180"/>
      <c r="H508" s="180"/>
      <c r="I508" s="180"/>
      <c r="J508" s="164">
        <v>7022</v>
      </c>
      <c r="K508" s="167">
        <f>SUMIF([1]COD!A:A,[1]F.2020!J508,[1]COD!I:I)</f>
        <v>0</v>
      </c>
      <c r="L508" s="203" t="s">
        <v>1074</v>
      </c>
      <c r="M508" s="203"/>
      <c r="N508" s="203" t="s">
        <v>1074</v>
      </c>
      <c r="O508" s="203"/>
    </row>
    <row r="509" spans="1:15">
      <c r="A509" s="19"/>
      <c r="B509" s="19"/>
      <c r="C509" s="19"/>
      <c r="D509" s="180" t="s">
        <v>1105</v>
      </c>
      <c r="E509" s="180"/>
      <c r="F509" s="180"/>
      <c r="G509" s="180"/>
      <c r="H509" s="180"/>
      <c r="I509" s="180"/>
      <c r="J509" s="164">
        <v>7025</v>
      </c>
      <c r="K509" s="167">
        <f>SUMIF([1]COD!A:A,[1]F.2020!J509,[1]COD!I:I)</f>
        <v>0</v>
      </c>
      <c r="L509" s="203" t="s">
        <v>1074</v>
      </c>
      <c r="M509" s="203"/>
      <c r="N509" s="203" t="s">
        <v>1074</v>
      </c>
      <c r="O509" s="203"/>
    </row>
    <row r="510" spans="1:15">
      <c r="A510" s="19"/>
      <c r="B510" s="19"/>
      <c r="C510" s="19"/>
      <c r="D510" s="180" t="s">
        <v>1106</v>
      </c>
      <c r="E510" s="180"/>
      <c r="F510" s="180"/>
      <c r="G510" s="180"/>
      <c r="H510" s="180"/>
      <c r="I510" s="180"/>
      <c r="J510" s="164">
        <v>7028</v>
      </c>
      <c r="K510" s="167">
        <f>SUMIF([1]COD!A:A,[1]F.2020!J510,[1]COD!I:I)</f>
        <v>0</v>
      </c>
      <c r="L510" s="203" t="s">
        <v>1074</v>
      </c>
      <c r="M510" s="203"/>
      <c r="N510" s="203" t="s">
        <v>1074</v>
      </c>
      <c r="O510" s="203"/>
    </row>
    <row r="511" spans="1:15">
      <c r="A511" s="19"/>
      <c r="B511" s="19"/>
      <c r="C511" s="19"/>
      <c r="D511" s="180" t="s">
        <v>1107</v>
      </c>
      <c r="E511" s="180"/>
      <c r="F511" s="180"/>
      <c r="G511" s="180"/>
      <c r="H511" s="180"/>
      <c r="I511" s="180"/>
      <c r="J511" s="164">
        <v>7031</v>
      </c>
      <c r="K511" s="167">
        <f>SUMIF([1]COD!A:A,[1]F.2020!J511,[1]COD!I:I)</f>
        <v>0</v>
      </c>
      <c r="L511" s="203" t="s">
        <v>1074</v>
      </c>
      <c r="M511" s="203"/>
      <c r="N511" s="203" t="s">
        <v>1074</v>
      </c>
      <c r="O511" s="203"/>
    </row>
    <row r="512" spans="1:15">
      <c r="A512" s="19"/>
      <c r="B512" s="19"/>
      <c r="C512" s="19"/>
      <c r="D512" s="180" t="s">
        <v>1108</v>
      </c>
      <c r="E512" s="180"/>
      <c r="F512" s="180"/>
      <c r="G512" s="180"/>
      <c r="H512" s="180"/>
      <c r="I512" s="180"/>
      <c r="J512" s="164">
        <v>7034</v>
      </c>
      <c r="K512" s="167">
        <f>SUMIF([1]COD!A:A,[1]F.2020!J512,[1]COD!I:I)</f>
        <v>0</v>
      </c>
      <c r="L512" s="203" t="s">
        <v>1074</v>
      </c>
      <c r="M512" s="203"/>
      <c r="N512" s="203" t="s">
        <v>1074</v>
      </c>
      <c r="O512" s="203"/>
    </row>
    <row r="513" spans="1:15">
      <c r="A513" s="19"/>
      <c r="B513" s="19"/>
      <c r="C513" s="19"/>
      <c r="D513" s="180" t="s">
        <v>1109</v>
      </c>
      <c r="E513" s="180"/>
      <c r="F513" s="180"/>
      <c r="G513" s="180"/>
      <c r="H513" s="180"/>
      <c r="I513" s="180"/>
      <c r="J513" s="164">
        <v>7037</v>
      </c>
      <c r="K513" s="167">
        <f>SUMIF([1]COD!A:A,[1]F.2020!J513,[1]COD!I:I)</f>
        <v>0</v>
      </c>
      <c r="L513" s="164">
        <v>7038</v>
      </c>
      <c r="M513" s="167">
        <f>SUMIF([1]COD!A:A,[1]F.2020!L513,[1]COD!I:I)</f>
        <v>0</v>
      </c>
      <c r="N513" s="164">
        <v>7039</v>
      </c>
      <c r="O513" s="72"/>
    </row>
    <row r="514" spans="1:15">
      <c r="A514" s="19"/>
      <c r="B514" s="19"/>
      <c r="C514" s="187" t="s">
        <v>127</v>
      </c>
      <c r="D514" s="188"/>
      <c r="E514" s="188"/>
      <c r="F514" s="188"/>
      <c r="G514" s="188"/>
      <c r="H514" s="188"/>
      <c r="I514" s="188"/>
      <c r="J514" s="200" t="s">
        <v>669</v>
      </c>
      <c r="K514" s="200"/>
      <c r="L514" s="200" t="s">
        <v>1095</v>
      </c>
      <c r="M514" s="200"/>
      <c r="N514" s="200" t="s">
        <v>1096</v>
      </c>
      <c r="O514" s="200"/>
    </row>
    <row r="515" spans="1:15">
      <c r="A515" s="19"/>
      <c r="B515" s="19"/>
      <c r="C515" s="19"/>
      <c r="D515" s="180" t="s">
        <v>1110</v>
      </c>
      <c r="E515" s="180"/>
      <c r="F515" s="180"/>
      <c r="G515" s="180"/>
      <c r="H515" s="180"/>
      <c r="I515" s="180"/>
      <c r="J515" s="164">
        <v>7040</v>
      </c>
      <c r="K515" s="167">
        <f>SUMIF([1]COD!A:A,[1]F.2020!J515,[1]COD!I:I)</f>
        <v>0</v>
      </c>
      <c r="L515" s="164">
        <v>7041</v>
      </c>
      <c r="M515" s="72">
        <f>-SUMIF([1]COD!A:A,[1]F.2020!L515,[1]COD!I:I)</f>
        <v>92013.42</v>
      </c>
      <c r="N515" s="164">
        <v>7042</v>
      </c>
      <c r="O515" s="72"/>
    </row>
    <row r="516" spans="1:15">
      <c r="A516" s="19"/>
      <c r="B516" s="19"/>
      <c r="C516" s="19"/>
      <c r="D516" s="180" t="s">
        <v>1111</v>
      </c>
      <c r="E516" s="180"/>
      <c r="F516" s="180"/>
      <c r="G516" s="180"/>
      <c r="H516" s="180"/>
      <c r="I516" s="180"/>
      <c r="J516" s="164">
        <v>7043</v>
      </c>
      <c r="K516" s="167">
        <f>SUMIF([1]COD!A:A,[1]F.2020!J516,[1]COD!I:I)</f>
        <v>0</v>
      </c>
      <c r="L516" s="164">
        <v>7044</v>
      </c>
      <c r="M516" s="72">
        <f>-SUMIF([1]COD!A:A,[1]F.2020!L516,[1]COD!I:I)</f>
        <v>16269.740000000002</v>
      </c>
      <c r="N516" s="164">
        <v>7045</v>
      </c>
      <c r="O516" s="72"/>
    </row>
    <row r="517" spans="1:15">
      <c r="A517" s="19"/>
      <c r="B517" s="19"/>
      <c r="C517" s="19"/>
      <c r="D517" s="180" t="s">
        <v>1112</v>
      </c>
      <c r="E517" s="180"/>
      <c r="F517" s="180"/>
      <c r="G517" s="180"/>
      <c r="H517" s="180"/>
      <c r="I517" s="180"/>
      <c r="J517" s="164">
        <v>7046</v>
      </c>
      <c r="K517" s="167">
        <f>SUMIF([1]COD!A:A,[1]F.2020!J517,[1]COD!I:I)</f>
        <v>0</v>
      </c>
      <c r="L517" s="164">
        <v>7047</v>
      </c>
      <c r="M517" s="72">
        <f>-SUMIF([1]COD!A:A,[1]F.2020!L517,[1]COD!I:I)</f>
        <v>18842.54</v>
      </c>
      <c r="N517" s="164">
        <v>7048</v>
      </c>
      <c r="O517" s="72"/>
    </row>
    <row r="518" spans="1:15">
      <c r="A518" s="19"/>
      <c r="B518" s="19"/>
      <c r="C518" s="19"/>
      <c r="D518" s="180" t="s">
        <v>1113</v>
      </c>
      <c r="E518" s="180"/>
      <c r="F518" s="180"/>
      <c r="G518" s="180"/>
      <c r="H518" s="180"/>
      <c r="I518" s="180"/>
      <c r="J518" s="164">
        <v>7049</v>
      </c>
      <c r="K518" s="167">
        <f>SUMIF([1]COD!A:A,[1]F.2020!J518,[1]COD!I:I)</f>
        <v>0</v>
      </c>
      <c r="L518" s="164">
        <v>7050</v>
      </c>
      <c r="M518" s="72">
        <f>-SUMIF([1]COD!A:A,[1]F.2020!L518,[1]COD!I:I)</f>
        <v>77946.78</v>
      </c>
      <c r="N518" s="164">
        <v>7051</v>
      </c>
      <c r="O518" s="72"/>
    </row>
    <row r="519" spans="1:15">
      <c r="A519" s="19"/>
      <c r="B519" s="19"/>
      <c r="C519" s="19"/>
      <c r="D519" s="180" t="s">
        <v>1114</v>
      </c>
      <c r="E519" s="180"/>
      <c r="F519" s="180"/>
      <c r="G519" s="180"/>
      <c r="H519" s="180"/>
      <c r="I519" s="180"/>
      <c r="J519" s="164">
        <v>7052</v>
      </c>
      <c r="K519" s="167">
        <f>SUMIF([1]COD!A:A,[1]F.2020!J519,[1]COD!I:I)</f>
        <v>0</v>
      </c>
      <c r="L519" s="164">
        <v>7053</v>
      </c>
      <c r="M519" s="72">
        <f>-SUMIF([1]COD!A:A,[1]F.2020!L519,[1]COD!I:I)</f>
        <v>0</v>
      </c>
      <c r="N519" s="164">
        <v>7054</v>
      </c>
      <c r="O519" s="72"/>
    </row>
    <row r="520" spans="1:15">
      <c r="A520" s="19"/>
      <c r="B520" s="19"/>
      <c r="C520" s="19"/>
      <c r="D520" s="180" t="s">
        <v>1115</v>
      </c>
      <c r="E520" s="180"/>
      <c r="F520" s="180"/>
      <c r="G520" s="180"/>
      <c r="H520" s="180"/>
      <c r="I520" s="180"/>
      <c r="J520" s="164">
        <v>7055</v>
      </c>
      <c r="K520" s="167">
        <f>SUMIF([1]COD!A:A,[1]F.2020!J520,[1]COD!I:I)</f>
        <v>0</v>
      </c>
      <c r="L520" s="164">
        <v>7056</v>
      </c>
      <c r="M520" s="72">
        <f>-SUMIF([1]COD!A:A,[1]F.2020!L520,[1]COD!I:I)</f>
        <v>2133.0300000000002</v>
      </c>
      <c r="N520" s="164">
        <v>7057</v>
      </c>
      <c r="O520" s="72">
        <v>497.61</v>
      </c>
    </row>
    <row r="521" spans="1:15">
      <c r="A521" s="19"/>
      <c r="B521" s="19"/>
      <c r="C521" s="19"/>
      <c r="D521" s="180" t="s">
        <v>953</v>
      </c>
      <c r="E521" s="180"/>
      <c r="F521" s="180"/>
      <c r="G521" s="180"/>
      <c r="H521" s="180"/>
      <c r="I521" s="180"/>
      <c r="J521" s="164">
        <v>7058</v>
      </c>
      <c r="K521" s="167">
        <f>SUMIF([1]COD!A:A,[1]F.2020!J521,[1]COD!I:I)</f>
        <v>0</v>
      </c>
      <c r="L521" s="164">
        <v>7059</v>
      </c>
      <c r="M521" s="72">
        <f>-SUMIF([1]COD!A:A,[1]F.2020!L521,[1]COD!I:I)</f>
        <v>2750.17</v>
      </c>
      <c r="N521" s="164">
        <v>7060</v>
      </c>
      <c r="O521" s="72"/>
    </row>
    <row r="522" spans="1:15">
      <c r="A522" s="19"/>
      <c r="B522" s="19"/>
      <c r="C522" s="19"/>
      <c r="D522" s="180" t="s">
        <v>649</v>
      </c>
      <c r="E522" s="180"/>
      <c r="F522" s="180"/>
      <c r="G522" s="180"/>
      <c r="H522" s="180"/>
      <c r="I522" s="180"/>
      <c r="J522" s="164">
        <v>7061</v>
      </c>
      <c r="K522" s="167">
        <f>SUMIF([1]COD!A:A,[1]F.2020!J522,[1]COD!I:I)</f>
        <v>0</v>
      </c>
      <c r="L522" s="164">
        <v>7062</v>
      </c>
      <c r="M522" s="72">
        <f>SUMIF([1]COD!A:A,[1]F.2020!L522,[1]COD!I:I)</f>
        <v>0</v>
      </c>
      <c r="N522" s="164">
        <v>7063</v>
      </c>
      <c r="O522" s="72"/>
    </row>
    <row r="523" spans="1:15">
      <c r="A523" s="19"/>
      <c r="B523" s="19"/>
      <c r="C523" s="176" t="s">
        <v>62</v>
      </c>
      <c r="D523" s="176"/>
      <c r="E523" s="176"/>
      <c r="F523" s="176"/>
      <c r="G523" s="176"/>
      <c r="H523" s="176"/>
      <c r="I523" s="176"/>
      <c r="J523" s="176"/>
      <c r="K523" s="176"/>
      <c r="L523" s="176"/>
      <c r="M523" s="176"/>
      <c r="N523" s="176"/>
      <c r="O523" s="176"/>
    </row>
    <row r="524" spans="1:15">
      <c r="A524" s="19"/>
      <c r="B524" s="19"/>
      <c r="C524" s="19"/>
      <c r="D524" s="198" t="s">
        <v>61</v>
      </c>
      <c r="E524" s="198"/>
      <c r="F524" s="198"/>
      <c r="G524" s="198"/>
      <c r="H524" s="198"/>
      <c r="I524" s="198"/>
      <c r="J524" s="200" t="s">
        <v>669</v>
      </c>
      <c r="K524" s="200"/>
      <c r="L524" s="200" t="s">
        <v>1095</v>
      </c>
      <c r="M524" s="200"/>
      <c r="N524" s="200" t="s">
        <v>1096</v>
      </c>
      <c r="O524" s="200"/>
    </row>
    <row r="525" spans="1:15">
      <c r="A525" s="19"/>
      <c r="B525" s="19"/>
      <c r="C525" s="19"/>
      <c r="D525" s="19"/>
      <c r="E525" s="180" t="s">
        <v>1116</v>
      </c>
      <c r="F525" s="180"/>
      <c r="G525" s="180"/>
      <c r="H525" s="180"/>
      <c r="I525" s="180"/>
      <c r="J525" s="164">
        <v>7064</v>
      </c>
      <c r="K525" s="167">
        <f>SUMIF([1]COD!A:A,[1]F.2020!J525,[1]COD!I:I)</f>
        <v>0</v>
      </c>
      <c r="L525" s="164">
        <v>7065</v>
      </c>
      <c r="M525" s="72">
        <f>-SUMIF([1]COD!A:A,[1]F.2020!L525,[1]COD!I:I)</f>
        <v>0</v>
      </c>
      <c r="N525" s="164">
        <v>7066</v>
      </c>
      <c r="O525" s="72"/>
    </row>
    <row r="526" spans="1:15">
      <c r="A526" s="19"/>
      <c r="B526" s="19"/>
      <c r="C526" s="19"/>
      <c r="D526" s="19"/>
      <c r="E526" s="180" t="s">
        <v>1117</v>
      </c>
      <c r="F526" s="180"/>
      <c r="G526" s="180"/>
      <c r="H526" s="180"/>
      <c r="I526" s="180"/>
      <c r="J526" s="164">
        <v>7067</v>
      </c>
      <c r="K526" s="167">
        <f>SUMIF([1]COD!A:A,[1]F.2020!J526,[1]COD!I:I)</f>
        <v>0</v>
      </c>
      <c r="L526" s="164">
        <v>7068</v>
      </c>
      <c r="M526" s="72">
        <f>-SUMIF([1]COD!A:A,[1]F.2020!L526,[1]COD!I:I)</f>
        <v>22689.46</v>
      </c>
      <c r="N526" s="164">
        <v>7069</v>
      </c>
      <c r="O526" s="72">
        <v>17543.64</v>
      </c>
    </row>
    <row r="527" spans="1:15">
      <c r="A527" s="19"/>
      <c r="B527" s="19"/>
      <c r="C527" s="19"/>
      <c r="D527" s="180" t="s">
        <v>1118</v>
      </c>
      <c r="E527" s="180"/>
      <c r="F527" s="180"/>
      <c r="G527" s="180"/>
      <c r="H527" s="180"/>
      <c r="I527" s="180"/>
      <c r="J527" s="164">
        <v>7070</v>
      </c>
      <c r="K527" s="167">
        <f>SUMIF([1]COD!A:A,[1]F.2020!J527,[1]COD!I:I)</f>
        <v>0</v>
      </c>
      <c r="L527" s="164">
        <v>7071</v>
      </c>
      <c r="M527" s="72">
        <f>SUMIF([1]COD!A:A,[1]F.2020!L527,[1]COD!I:I)</f>
        <v>0</v>
      </c>
      <c r="N527" s="164">
        <v>7072</v>
      </c>
      <c r="O527" s="72"/>
    </row>
    <row r="528" spans="1:15">
      <c r="A528" s="19"/>
      <c r="B528" s="19"/>
      <c r="C528" s="19"/>
      <c r="D528" s="180" t="s">
        <v>1119</v>
      </c>
      <c r="E528" s="180"/>
      <c r="F528" s="180"/>
      <c r="G528" s="180"/>
      <c r="H528" s="180"/>
      <c r="I528" s="180"/>
      <c r="J528" s="164">
        <v>7073</v>
      </c>
      <c r="K528" s="167">
        <f>SUMIF([1]COD!A:A,[1]F.2020!J528,[1]COD!I:I)</f>
        <v>0</v>
      </c>
      <c r="L528" s="164">
        <v>7074</v>
      </c>
      <c r="M528" s="72">
        <f>SUMIF([1]COD!A:A,[1]F.2020!L528,[1]COD!I:I)</f>
        <v>0</v>
      </c>
      <c r="N528" s="164">
        <v>7075</v>
      </c>
      <c r="O528" s="72"/>
    </row>
    <row r="529" spans="1:15">
      <c r="A529" s="19"/>
      <c r="B529" s="19"/>
      <c r="C529" s="19"/>
      <c r="D529" s="198" t="s">
        <v>55</v>
      </c>
      <c r="E529" s="198"/>
      <c r="F529" s="198"/>
      <c r="G529" s="198"/>
      <c r="H529" s="198"/>
      <c r="I529" s="198"/>
      <c r="J529" s="200" t="s">
        <v>669</v>
      </c>
      <c r="K529" s="200"/>
      <c r="L529" s="200" t="s">
        <v>1095</v>
      </c>
      <c r="M529" s="200"/>
      <c r="N529" s="200" t="s">
        <v>1096</v>
      </c>
      <c r="O529" s="200"/>
    </row>
    <row r="530" spans="1:15">
      <c r="A530" s="19"/>
      <c r="B530" s="19"/>
      <c r="C530" s="19"/>
      <c r="D530" s="19"/>
      <c r="E530" s="180" t="s">
        <v>1120</v>
      </c>
      <c r="F530" s="180"/>
      <c r="G530" s="180"/>
      <c r="H530" s="180"/>
      <c r="I530" s="180"/>
      <c r="J530" s="164">
        <v>7076</v>
      </c>
      <c r="K530" s="167">
        <f>SUMIF([1]COD!A:A,[1]F.2020!J530,[1]COD!I:I)</f>
        <v>0</v>
      </c>
      <c r="L530" s="164">
        <v>7077</v>
      </c>
      <c r="M530" s="72">
        <f>SUMIF([1]COD!A:A,[1]F.2020!L530,[1]COD!I:I)</f>
        <v>0</v>
      </c>
      <c r="N530" s="164">
        <v>7078</v>
      </c>
      <c r="O530" s="72"/>
    </row>
    <row r="531" spans="1:15">
      <c r="A531" s="19"/>
      <c r="B531" s="19"/>
      <c r="C531" s="19"/>
      <c r="D531" s="19"/>
      <c r="E531" s="180" t="s">
        <v>1121</v>
      </c>
      <c r="F531" s="180"/>
      <c r="G531" s="180"/>
      <c r="H531" s="180"/>
      <c r="I531" s="180"/>
      <c r="J531" s="164">
        <v>7079</v>
      </c>
      <c r="K531" s="167">
        <f>SUMIF([1]COD!A:A,[1]F.2020!J531,[1]COD!I:I)</f>
        <v>0</v>
      </c>
      <c r="L531" s="164">
        <v>7080</v>
      </c>
      <c r="M531" s="72">
        <f>SUMIF([1]COD!A:A,[1]F.2020!L531,[1]COD!I:I)</f>
        <v>0</v>
      </c>
      <c r="N531" s="164">
        <v>7081</v>
      </c>
      <c r="O531" s="72"/>
    </row>
    <row r="532" spans="1:15">
      <c r="A532" s="19"/>
      <c r="B532" s="19"/>
      <c r="C532" s="19"/>
      <c r="D532" s="19"/>
      <c r="E532" s="180" t="s">
        <v>1122</v>
      </c>
      <c r="F532" s="180"/>
      <c r="G532" s="180"/>
      <c r="H532" s="180"/>
      <c r="I532" s="180"/>
      <c r="J532" s="164">
        <v>7082</v>
      </c>
      <c r="K532" s="167">
        <f>SUMIF([1]COD!A:A,[1]F.2020!J532,[1]COD!I:I)</f>
        <v>0</v>
      </c>
      <c r="L532" s="164">
        <v>7083</v>
      </c>
      <c r="M532" s="72">
        <f>SUMIF([1]COD!A:A,[1]F.2020!L532,[1]COD!I:I)</f>
        <v>0</v>
      </c>
      <c r="N532" s="164">
        <v>7084</v>
      </c>
      <c r="O532" s="72"/>
    </row>
    <row r="533" spans="1:15">
      <c r="A533" s="19"/>
      <c r="B533" s="19"/>
      <c r="C533" s="19"/>
      <c r="D533" s="19"/>
      <c r="E533" s="180" t="s">
        <v>649</v>
      </c>
      <c r="F533" s="180"/>
      <c r="G533" s="180"/>
      <c r="H533" s="180"/>
      <c r="I533" s="180"/>
      <c r="J533" s="164">
        <v>7085</v>
      </c>
      <c r="K533" s="167">
        <f>SUMIF([1]COD!A:A,[1]F.2020!J533,[1]COD!I:I)</f>
        <v>0</v>
      </c>
      <c r="L533" s="164">
        <v>7086</v>
      </c>
      <c r="M533" s="72">
        <f>SUMIF([1]COD!A:A,[1]F.2020!L533,[1]COD!I:I)</f>
        <v>0</v>
      </c>
      <c r="N533" s="164">
        <v>7087</v>
      </c>
      <c r="O533" s="72"/>
    </row>
    <row r="534" spans="1:15">
      <c r="A534" s="19"/>
      <c r="B534" s="19"/>
      <c r="C534" s="19"/>
      <c r="D534" s="180" t="s">
        <v>1123</v>
      </c>
      <c r="E534" s="180"/>
      <c r="F534" s="180"/>
      <c r="G534" s="180"/>
      <c r="H534" s="180"/>
      <c r="I534" s="180"/>
      <c r="J534" s="164">
        <v>7088</v>
      </c>
      <c r="K534" s="167">
        <f>SUMIF([1]COD!A:A,[1]F.2020!J534,[1]COD!I:I)</f>
        <v>0</v>
      </c>
      <c r="L534" s="164">
        <v>7089</v>
      </c>
      <c r="M534" s="72">
        <f>SUMIF([1]COD!A:A,[1]F.2020!L534,[1]COD!I:I)</f>
        <v>0</v>
      </c>
      <c r="N534" s="164">
        <v>7090</v>
      </c>
      <c r="O534" s="72"/>
    </row>
    <row r="535" spans="1:15">
      <c r="A535" s="19"/>
      <c r="B535" s="19"/>
      <c r="C535" s="19"/>
      <c r="D535" s="180" t="s">
        <v>1124</v>
      </c>
      <c r="E535" s="180"/>
      <c r="F535" s="180"/>
      <c r="G535" s="180"/>
      <c r="H535" s="180"/>
      <c r="I535" s="180"/>
      <c r="J535" s="164">
        <v>7091</v>
      </c>
      <c r="K535" s="167">
        <f>SUMIF([1]COD!A:A,[1]F.2020!J535,[1]COD!I:I)</f>
        <v>0</v>
      </c>
      <c r="L535" s="164">
        <v>7092</v>
      </c>
      <c r="M535" s="72">
        <f>SUMIF([1]COD!A:A,[1]F.2020!L535,[1]COD!I:I)</f>
        <v>0</v>
      </c>
      <c r="N535" s="164">
        <v>7093</v>
      </c>
      <c r="O535" s="72"/>
    </row>
    <row r="536" spans="1:15">
      <c r="A536" s="19"/>
      <c r="B536" s="19"/>
      <c r="C536" s="198" t="s">
        <v>56</v>
      </c>
      <c r="D536" s="198"/>
      <c r="E536" s="198"/>
      <c r="F536" s="198"/>
      <c r="G536" s="198"/>
      <c r="H536" s="198"/>
      <c r="I536" s="198"/>
      <c r="J536" s="200" t="s">
        <v>669</v>
      </c>
      <c r="K536" s="200"/>
      <c r="L536" s="200" t="s">
        <v>1095</v>
      </c>
      <c r="M536" s="200"/>
      <c r="N536" s="200" t="s">
        <v>1096</v>
      </c>
      <c r="O536" s="200"/>
    </row>
    <row r="537" spans="1:15">
      <c r="A537" s="19"/>
      <c r="B537" s="19"/>
      <c r="C537" s="19"/>
      <c r="D537" s="180" t="s">
        <v>1125</v>
      </c>
      <c r="E537" s="180"/>
      <c r="F537" s="180"/>
      <c r="G537" s="180"/>
      <c r="H537" s="180"/>
      <c r="I537" s="180"/>
      <c r="J537" s="164">
        <v>7094</v>
      </c>
      <c r="K537" s="167">
        <f>SUMIF([1]COD!A:A,[1]F.2020!J537,[1]COD!I:I)</f>
        <v>0</v>
      </c>
      <c r="L537" s="164">
        <v>7095</v>
      </c>
      <c r="M537" s="72">
        <f>SUMIF([1]COD!A:A,[1]F.2020!L537,[1]COD!I:I)</f>
        <v>0</v>
      </c>
      <c r="N537" s="164">
        <v>7096</v>
      </c>
      <c r="O537" s="72"/>
    </row>
    <row r="538" spans="1:15">
      <c r="A538" s="19"/>
      <c r="B538" s="19"/>
      <c r="C538" s="19"/>
      <c r="D538" s="180" t="s">
        <v>1126</v>
      </c>
      <c r="E538" s="180"/>
      <c r="F538" s="180"/>
      <c r="G538" s="180"/>
      <c r="H538" s="180"/>
      <c r="I538" s="180"/>
      <c r="J538" s="164">
        <v>7097</v>
      </c>
      <c r="K538" s="167">
        <f>SUMIF([1]COD!A:A,[1]F.2020!J538,[1]COD!I:I)</f>
        <v>0</v>
      </c>
      <c r="L538" s="164">
        <v>7098</v>
      </c>
      <c r="M538" s="72">
        <f>SUMIF([1]COD!A:A,[1]F.2020!L538,[1]COD!I:I)</f>
        <v>0</v>
      </c>
      <c r="N538" s="164">
        <v>7099</v>
      </c>
      <c r="O538" s="72"/>
    </row>
    <row r="539" spans="1:15">
      <c r="A539" s="19"/>
      <c r="B539" s="19"/>
      <c r="C539" s="19"/>
      <c r="D539" s="198" t="s">
        <v>55</v>
      </c>
      <c r="E539" s="198"/>
      <c r="F539" s="198"/>
      <c r="G539" s="198"/>
      <c r="H539" s="198"/>
      <c r="I539" s="198"/>
      <c r="J539" s="200" t="s">
        <v>669</v>
      </c>
      <c r="K539" s="200"/>
      <c r="L539" s="200" t="s">
        <v>1095</v>
      </c>
      <c r="M539" s="200"/>
      <c r="N539" s="200" t="s">
        <v>1096</v>
      </c>
      <c r="O539" s="200"/>
    </row>
    <row r="540" spans="1:15">
      <c r="A540" s="19"/>
      <c r="B540" s="19"/>
      <c r="C540" s="19"/>
      <c r="D540" s="19"/>
      <c r="E540" s="180" t="s">
        <v>1013</v>
      </c>
      <c r="F540" s="180"/>
      <c r="G540" s="180"/>
      <c r="H540" s="180"/>
      <c r="I540" s="180"/>
      <c r="J540" s="164">
        <v>7100</v>
      </c>
      <c r="K540" s="167">
        <f>SUMIF([1]COD!A:A,[1]F.2020!J540,[1]COD!I:I)</f>
        <v>0</v>
      </c>
      <c r="L540" s="164">
        <v>7101</v>
      </c>
      <c r="M540" s="72">
        <f>SUMIF([1]COD!A:A,[1]F.2020!L540,[1]COD!I:I)</f>
        <v>0</v>
      </c>
      <c r="N540" s="164">
        <v>7102</v>
      </c>
      <c r="O540" s="72"/>
    </row>
    <row r="541" spans="1:15">
      <c r="A541" s="19"/>
      <c r="B541" s="19"/>
      <c r="C541" s="19"/>
      <c r="D541" s="19"/>
      <c r="E541" s="180" t="s">
        <v>1127</v>
      </c>
      <c r="F541" s="180"/>
      <c r="G541" s="180"/>
      <c r="H541" s="180"/>
      <c r="I541" s="180"/>
      <c r="J541" s="164">
        <v>7103</v>
      </c>
      <c r="K541" s="167">
        <f>SUMIF([1]COD!A:A,[1]F.2020!J541,[1]COD!I:I)</f>
        <v>0</v>
      </c>
      <c r="L541" s="164">
        <v>7104</v>
      </c>
      <c r="M541" s="72">
        <f>SUMIF([1]COD!A:A,[1]F.2020!L541,[1]COD!I:I)</f>
        <v>0</v>
      </c>
      <c r="N541" s="164">
        <v>7105</v>
      </c>
      <c r="O541" s="72"/>
    </row>
    <row r="542" spans="1:15">
      <c r="A542" s="19"/>
      <c r="B542" s="19"/>
      <c r="C542" s="19"/>
      <c r="D542" s="19"/>
      <c r="E542" s="180" t="s">
        <v>649</v>
      </c>
      <c r="F542" s="180"/>
      <c r="G542" s="180"/>
      <c r="H542" s="180"/>
      <c r="I542" s="180"/>
      <c r="J542" s="164">
        <v>7106</v>
      </c>
      <c r="K542" s="167">
        <f>SUMIF([1]COD!A:A,[1]F.2020!J542,[1]COD!I:I)</f>
        <v>0</v>
      </c>
      <c r="L542" s="164">
        <v>7107</v>
      </c>
      <c r="M542" s="72">
        <f>SUMIF([1]COD!A:A,[1]F.2020!L542,[1]COD!I:I)</f>
        <v>0</v>
      </c>
      <c r="N542" s="164">
        <v>7108</v>
      </c>
      <c r="O542" s="72"/>
    </row>
    <row r="543" spans="1:15">
      <c r="A543" s="19"/>
      <c r="B543" s="19"/>
      <c r="C543" s="19"/>
      <c r="D543" s="180" t="s">
        <v>1128</v>
      </c>
      <c r="E543" s="180"/>
      <c r="F543" s="180"/>
      <c r="G543" s="180"/>
      <c r="H543" s="180"/>
      <c r="I543" s="180"/>
      <c r="J543" s="164">
        <v>7109</v>
      </c>
      <c r="K543" s="167">
        <f>SUMIF([1]COD!A:A,[1]F.2020!J543,[1]COD!I:I)</f>
        <v>0</v>
      </c>
      <c r="L543" s="164">
        <v>7110</v>
      </c>
      <c r="M543" s="72">
        <f>SUMIF([1]COD!A:A,[1]F.2020!L543,[1]COD!I:I)</f>
        <v>0</v>
      </c>
      <c r="N543" s="164">
        <v>7111</v>
      </c>
      <c r="O543" s="72"/>
    </row>
    <row r="544" spans="1:15">
      <c r="A544" s="19"/>
      <c r="B544" s="19"/>
      <c r="C544" s="187" t="s">
        <v>53</v>
      </c>
      <c r="D544" s="188"/>
      <c r="E544" s="188"/>
      <c r="F544" s="188"/>
      <c r="G544" s="188"/>
      <c r="H544" s="188"/>
      <c r="I544" s="189"/>
      <c r="J544" s="200" t="s">
        <v>669</v>
      </c>
      <c r="K544" s="200"/>
      <c r="L544" s="200" t="s">
        <v>1095</v>
      </c>
      <c r="M544" s="200"/>
      <c r="N544" s="200" t="s">
        <v>1096</v>
      </c>
      <c r="O544" s="200"/>
    </row>
    <row r="545" spans="1:15">
      <c r="A545" s="19"/>
      <c r="B545" s="19"/>
      <c r="C545" s="19"/>
      <c r="D545" s="180" t="s">
        <v>1129</v>
      </c>
      <c r="E545" s="180"/>
      <c r="F545" s="180"/>
      <c r="G545" s="180"/>
      <c r="H545" s="180"/>
      <c r="I545" s="180"/>
      <c r="J545" s="203" t="s">
        <v>1074</v>
      </c>
      <c r="K545" s="203"/>
      <c r="L545" s="164">
        <v>7113</v>
      </c>
      <c r="M545" s="72">
        <f>SUMIF([1]COD!A:A,[1]F.2020!L545,[1]COD!I:I)</f>
        <v>0</v>
      </c>
      <c r="N545" s="164">
        <v>7114</v>
      </c>
      <c r="O545" s="72"/>
    </row>
    <row r="546" spans="1:15">
      <c r="A546" s="19"/>
      <c r="B546" s="19"/>
      <c r="C546" s="19"/>
      <c r="D546" s="180" t="s">
        <v>1055</v>
      </c>
      <c r="E546" s="180"/>
      <c r="F546" s="180"/>
      <c r="G546" s="180"/>
      <c r="H546" s="180"/>
      <c r="I546" s="180"/>
      <c r="J546" s="164">
        <v>7115</v>
      </c>
      <c r="K546" s="167">
        <f>SUMIF([1]COD!A:A,[1]F.2020!J546,[1]COD!I:I)</f>
        <v>0</v>
      </c>
      <c r="L546" s="164">
        <v>7116</v>
      </c>
      <c r="M546" s="72">
        <f>SUMIF([1]COD!A:A,[1]F.2020!L546,[1]COD!I:I)</f>
        <v>0</v>
      </c>
      <c r="N546" s="164">
        <v>7117</v>
      </c>
      <c r="O546" s="72"/>
    </row>
    <row r="547" spans="1:15">
      <c r="A547" s="19"/>
      <c r="B547" s="19"/>
      <c r="C547" s="19"/>
      <c r="D547" s="180" t="s">
        <v>1056</v>
      </c>
      <c r="E547" s="180"/>
      <c r="F547" s="180"/>
      <c r="G547" s="180"/>
      <c r="H547" s="180"/>
      <c r="I547" s="180"/>
      <c r="J547" s="203" t="s">
        <v>1074</v>
      </c>
      <c r="K547" s="203"/>
      <c r="L547" s="164">
        <v>7119</v>
      </c>
      <c r="M547" s="72">
        <f>SUMIF([1]COD!A:A,[1]F.2020!L547,[1]COD!I:I)</f>
        <v>0</v>
      </c>
      <c r="N547" s="164">
        <v>7120</v>
      </c>
      <c r="O547" s="72"/>
    </row>
    <row r="548" spans="1:15">
      <c r="A548" s="19"/>
      <c r="B548" s="19"/>
      <c r="C548" s="19"/>
      <c r="D548" s="180" t="s">
        <v>1057</v>
      </c>
      <c r="E548" s="180"/>
      <c r="F548" s="180"/>
      <c r="G548" s="180"/>
      <c r="H548" s="180"/>
      <c r="I548" s="180"/>
      <c r="J548" s="203" t="s">
        <v>1074</v>
      </c>
      <c r="K548" s="203"/>
      <c r="L548" s="164">
        <v>7122</v>
      </c>
      <c r="M548" s="72">
        <f>SUMIF([1]COD!A:A,[1]F.2020!L548,[1]COD!I:I)</f>
        <v>0</v>
      </c>
      <c r="N548" s="164">
        <v>7123</v>
      </c>
      <c r="O548" s="72"/>
    </row>
    <row r="549" spans="1:15">
      <c r="A549" s="19"/>
      <c r="B549" s="19"/>
      <c r="C549" s="19"/>
      <c r="D549" s="180" t="s">
        <v>1058</v>
      </c>
      <c r="E549" s="180"/>
      <c r="F549" s="180"/>
      <c r="G549" s="180"/>
      <c r="H549" s="180"/>
      <c r="I549" s="180"/>
      <c r="J549" s="164">
        <v>7124</v>
      </c>
      <c r="K549" s="167">
        <f>SUMIF([1]COD!A:A,[1]F.2020!J549,[1]COD!I:I)</f>
        <v>0</v>
      </c>
      <c r="L549" s="164">
        <v>7125</v>
      </c>
      <c r="M549" s="72">
        <f>SUMIF([1]COD!A:A,[1]F.2020!L549,[1]COD!I:I)</f>
        <v>0</v>
      </c>
      <c r="N549" s="164">
        <v>7126</v>
      </c>
      <c r="O549" s="72"/>
    </row>
    <row r="550" spans="1:15">
      <c r="A550" s="19"/>
      <c r="B550" s="19"/>
      <c r="C550" s="19"/>
      <c r="D550" s="180" t="s">
        <v>1059</v>
      </c>
      <c r="E550" s="180"/>
      <c r="F550" s="180"/>
      <c r="G550" s="180"/>
      <c r="H550" s="180"/>
      <c r="I550" s="180"/>
      <c r="J550" s="164">
        <v>7127</v>
      </c>
      <c r="K550" s="167">
        <f>SUMIF([1]COD!A:A,[1]F.2020!J550,[1]COD!I:I)</f>
        <v>0</v>
      </c>
      <c r="L550" s="164">
        <v>7128</v>
      </c>
      <c r="M550" s="72">
        <f>SUMIF([1]COD!A:A,[1]F.2020!L550,[1]COD!I:I)</f>
        <v>0</v>
      </c>
      <c r="N550" s="164">
        <v>7129</v>
      </c>
      <c r="O550" s="72"/>
    </row>
    <row r="551" spans="1:15">
      <c r="A551" s="19"/>
      <c r="B551" s="19"/>
      <c r="C551" s="19"/>
      <c r="D551" s="180" t="s">
        <v>1060</v>
      </c>
      <c r="E551" s="180"/>
      <c r="F551" s="180"/>
      <c r="G551" s="180"/>
      <c r="H551" s="180"/>
      <c r="I551" s="180"/>
      <c r="J551" s="203" t="s">
        <v>1074</v>
      </c>
      <c r="K551" s="203"/>
      <c r="L551" s="164">
        <v>7131</v>
      </c>
      <c r="M551" s="72">
        <f>SUMIF([1]COD!A:A,[1]F.2020!L551,[1]COD!I:I)</f>
        <v>0</v>
      </c>
      <c r="N551" s="164">
        <v>7132</v>
      </c>
      <c r="O551" s="72"/>
    </row>
    <row r="552" spans="1:15">
      <c r="A552" s="19"/>
      <c r="B552" s="19"/>
      <c r="C552" s="19"/>
      <c r="D552" s="180" t="s">
        <v>1061</v>
      </c>
      <c r="E552" s="180"/>
      <c r="F552" s="180"/>
      <c r="G552" s="180"/>
      <c r="H552" s="180"/>
      <c r="I552" s="180"/>
      <c r="J552" s="203" t="s">
        <v>1074</v>
      </c>
      <c r="K552" s="203"/>
      <c r="L552" s="164">
        <v>7134</v>
      </c>
      <c r="M552" s="72">
        <f>SUMIF([1]COD!A:A,[1]F.2020!L552,[1]COD!I:I)</f>
        <v>0</v>
      </c>
      <c r="N552" s="164">
        <v>7135</v>
      </c>
      <c r="O552" s="72"/>
    </row>
    <row r="553" spans="1:15">
      <c r="A553" s="19"/>
      <c r="B553" s="19"/>
      <c r="C553" s="19"/>
      <c r="D553" s="180" t="s">
        <v>1062</v>
      </c>
      <c r="E553" s="180"/>
      <c r="F553" s="180"/>
      <c r="G553" s="180"/>
      <c r="H553" s="180"/>
      <c r="I553" s="180"/>
      <c r="J553" s="203" t="s">
        <v>1074</v>
      </c>
      <c r="K553" s="203"/>
      <c r="L553" s="164">
        <v>7137</v>
      </c>
      <c r="M553" s="72">
        <f>SUMIF([1]COD!A:A,[1]F.2020!L553,[1]COD!I:I)</f>
        <v>0</v>
      </c>
      <c r="N553" s="164">
        <v>7138</v>
      </c>
      <c r="O553" s="72"/>
    </row>
    <row r="554" spans="1:15">
      <c r="A554" s="19"/>
      <c r="B554" s="19"/>
      <c r="C554" s="19"/>
      <c r="D554" s="180" t="s">
        <v>914</v>
      </c>
      <c r="E554" s="180"/>
      <c r="F554" s="180"/>
      <c r="G554" s="180"/>
      <c r="H554" s="180"/>
      <c r="I554" s="180"/>
      <c r="J554" s="164">
        <v>7139</v>
      </c>
      <c r="K554" s="167">
        <f>SUMIF([1]COD!A:A,[1]F.2020!J554,[1]COD!I:I)</f>
        <v>0</v>
      </c>
      <c r="L554" s="164">
        <v>7140</v>
      </c>
      <c r="M554" s="72">
        <f>SUMIF([1]COD!A:A,[1]F.2020!L554,[1]COD!I:I)</f>
        <v>0</v>
      </c>
      <c r="N554" s="164">
        <v>7141</v>
      </c>
      <c r="O554" s="72"/>
    </row>
    <row r="555" spans="1:15">
      <c r="A555" s="19"/>
      <c r="B555" s="19"/>
      <c r="C555" s="187" t="s">
        <v>48</v>
      </c>
      <c r="D555" s="188"/>
      <c r="E555" s="188"/>
      <c r="F555" s="188"/>
      <c r="G555" s="188"/>
      <c r="H555" s="188"/>
      <c r="I555" s="188"/>
      <c r="J555" s="200" t="s">
        <v>669</v>
      </c>
      <c r="K555" s="200"/>
      <c r="L555" s="200" t="s">
        <v>1095</v>
      </c>
      <c r="M555" s="200"/>
      <c r="N555" s="200" t="s">
        <v>1096</v>
      </c>
      <c r="O555" s="200"/>
    </row>
    <row r="556" spans="1:15">
      <c r="A556" s="19"/>
      <c r="B556" s="19"/>
      <c r="C556" s="19"/>
      <c r="D556" s="180" t="s">
        <v>900</v>
      </c>
      <c r="E556" s="180"/>
      <c r="F556" s="180"/>
      <c r="G556" s="180"/>
      <c r="H556" s="180"/>
      <c r="I556" s="180"/>
      <c r="J556" s="164">
        <v>7142</v>
      </c>
      <c r="K556" s="167">
        <f>SUMIF([1]COD!A:A,[1]F.2020!J556,[1]COD!I:I)</f>
        <v>0</v>
      </c>
      <c r="L556" s="164">
        <v>7143</v>
      </c>
      <c r="M556" s="167">
        <f>SUMIF([1]COD!A:A,[1]F.2020!L556,[1]COD!I:I)</f>
        <v>0</v>
      </c>
      <c r="N556" s="164">
        <v>7144</v>
      </c>
      <c r="O556" s="72"/>
    </row>
    <row r="557" spans="1:15">
      <c r="A557" s="19"/>
      <c r="B557" s="19"/>
      <c r="C557" s="19"/>
      <c r="D557" s="180" t="s">
        <v>1063</v>
      </c>
      <c r="E557" s="180"/>
      <c r="F557" s="180"/>
      <c r="G557" s="180"/>
      <c r="H557" s="180"/>
      <c r="I557" s="180"/>
      <c r="J557" s="164">
        <v>7145</v>
      </c>
      <c r="K557" s="167">
        <f>SUMIF([1]COD!A:A,[1]F.2020!J557,[1]COD!I:I)</f>
        <v>0</v>
      </c>
      <c r="L557" s="164">
        <v>7146</v>
      </c>
      <c r="M557" s="167">
        <f>SUMIF([1]COD!A:A,[1]F.2020!L557,[1]COD!I:I)</f>
        <v>0</v>
      </c>
      <c r="N557" s="164">
        <v>7147</v>
      </c>
      <c r="O557" s="72"/>
    </row>
    <row r="558" spans="1:15">
      <c r="A558" s="19"/>
      <c r="B558" s="19"/>
      <c r="C558" s="19"/>
      <c r="D558" s="180" t="s">
        <v>904</v>
      </c>
      <c r="E558" s="180"/>
      <c r="F558" s="180"/>
      <c r="G558" s="180"/>
      <c r="H558" s="180"/>
      <c r="I558" s="180"/>
      <c r="J558" s="203" t="s">
        <v>1074</v>
      </c>
      <c r="K558" s="203"/>
      <c r="L558" s="164">
        <v>7149</v>
      </c>
      <c r="M558" s="167">
        <f>SUMIF([1]COD!A:A,[1]F.2020!L558,[1]COD!I:I)</f>
        <v>0</v>
      </c>
      <c r="N558" s="164">
        <v>7150</v>
      </c>
      <c r="O558" s="72"/>
    </row>
    <row r="559" spans="1:15">
      <c r="A559" s="19"/>
      <c r="B559" s="19"/>
      <c r="C559" s="19"/>
      <c r="D559" s="180" t="s">
        <v>906</v>
      </c>
      <c r="E559" s="180"/>
      <c r="F559" s="180"/>
      <c r="G559" s="180"/>
      <c r="H559" s="180"/>
      <c r="I559" s="180"/>
      <c r="J559" s="203" t="s">
        <v>1074</v>
      </c>
      <c r="K559" s="203"/>
      <c r="L559" s="164">
        <v>7152</v>
      </c>
      <c r="M559" s="167">
        <f>SUMIF([1]COD!A:A,[1]F.2020!L559,[1]COD!I:I)</f>
        <v>0</v>
      </c>
      <c r="N559" s="164">
        <v>7153</v>
      </c>
      <c r="O559" s="72"/>
    </row>
    <row r="560" spans="1:15">
      <c r="A560" s="19"/>
      <c r="B560" s="19"/>
      <c r="C560" s="19"/>
      <c r="D560" s="180" t="s">
        <v>908</v>
      </c>
      <c r="E560" s="180"/>
      <c r="F560" s="180"/>
      <c r="G560" s="180"/>
      <c r="H560" s="180"/>
      <c r="I560" s="180"/>
      <c r="J560" s="203" t="s">
        <v>1074</v>
      </c>
      <c r="K560" s="203"/>
      <c r="L560" s="164">
        <v>7155</v>
      </c>
      <c r="M560" s="167">
        <f>SUMIF([1]COD!A:A,[1]F.2020!L560,[1]COD!I:I)</f>
        <v>0</v>
      </c>
      <c r="N560" s="164">
        <v>7156</v>
      </c>
      <c r="O560" s="72"/>
    </row>
    <row r="561" spans="1:15">
      <c r="A561" s="19"/>
      <c r="B561" s="19"/>
      <c r="C561" s="19"/>
      <c r="D561" s="180" t="s">
        <v>910</v>
      </c>
      <c r="E561" s="180"/>
      <c r="F561" s="180"/>
      <c r="G561" s="180"/>
      <c r="H561" s="180"/>
      <c r="I561" s="180"/>
      <c r="J561" s="203" t="s">
        <v>1074</v>
      </c>
      <c r="K561" s="203"/>
      <c r="L561" s="164">
        <v>7158</v>
      </c>
      <c r="M561" s="167">
        <f>SUMIF([1]COD!A:A,[1]F.2020!L561,[1]COD!I:I)</f>
        <v>0</v>
      </c>
      <c r="N561" s="164">
        <v>7159</v>
      </c>
      <c r="O561" s="72"/>
    </row>
    <row r="562" spans="1:15">
      <c r="A562" s="19"/>
      <c r="B562" s="19"/>
      <c r="C562" s="19"/>
      <c r="D562" s="180" t="s">
        <v>912</v>
      </c>
      <c r="E562" s="180"/>
      <c r="F562" s="180"/>
      <c r="G562" s="180"/>
      <c r="H562" s="180"/>
      <c r="I562" s="180"/>
      <c r="J562" s="164">
        <v>7160</v>
      </c>
      <c r="K562" s="167">
        <f>SUMIF([1]COD!A:A,[1]F.2020!J562,[1]COD!I:I)</f>
        <v>0</v>
      </c>
      <c r="L562" s="164">
        <v>7161</v>
      </c>
      <c r="M562" s="167">
        <f>SUMIF([1]COD!A:A,[1]F.2020!L562,[1]COD!I:I)</f>
        <v>0</v>
      </c>
      <c r="N562" s="164">
        <v>7162</v>
      </c>
      <c r="O562" s="72"/>
    </row>
    <row r="563" spans="1:15">
      <c r="A563" s="19"/>
      <c r="B563" s="19"/>
      <c r="C563" s="19"/>
      <c r="D563" s="180" t="s">
        <v>649</v>
      </c>
      <c r="E563" s="180"/>
      <c r="F563" s="180"/>
      <c r="G563" s="180"/>
      <c r="H563" s="180"/>
      <c r="I563" s="180"/>
      <c r="J563" s="164">
        <v>7163</v>
      </c>
      <c r="K563" s="167">
        <f>SUMIF([1]COD!A:A,[1]F.2020!J563,[1]COD!I:I)</f>
        <v>0</v>
      </c>
      <c r="L563" s="164">
        <v>7164</v>
      </c>
      <c r="M563" s="167">
        <f>SUMIF([1]COD!A:A,[1]F.2020!L563,[1]COD!I:I)</f>
        <v>0</v>
      </c>
      <c r="N563" s="164">
        <v>7165</v>
      </c>
      <c r="O563" s="72"/>
    </row>
    <row r="564" spans="1:15">
      <c r="A564" s="19"/>
      <c r="B564" s="19"/>
      <c r="C564" s="198" t="s">
        <v>1130</v>
      </c>
      <c r="D564" s="198"/>
      <c r="E564" s="198"/>
      <c r="F564" s="198"/>
      <c r="G564" s="198"/>
      <c r="H564" s="198"/>
      <c r="I564" s="198"/>
      <c r="J564" s="200" t="s">
        <v>669</v>
      </c>
      <c r="K564" s="200"/>
      <c r="L564" s="200" t="s">
        <v>1095</v>
      </c>
      <c r="M564" s="200"/>
      <c r="N564" s="200" t="s">
        <v>1096</v>
      </c>
      <c r="O564" s="200"/>
    </row>
    <row r="565" spans="1:15">
      <c r="A565" s="19"/>
      <c r="B565" s="19"/>
      <c r="C565" s="19"/>
      <c r="D565" s="180" t="s">
        <v>636</v>
      </c>
      <c r="E565" s="180"/>
      <c r="F565" s="180"/>
      <c r="G565" s="180"/>
      <c r="H565" s="180"/>
      <c r="I565" s="180"/>
      <c r="J565" s="164">
        <v>7166</v>
      </c>
      <c r="K565" s="167">
        <f>SUMIF([1]COD!A:A,[1]F.2020!J565,[1]COD!I:I)</f>
        <v>0</v>
      </c>
      <c r="L565" s="164">
        <v>7167</v>
      </c>
      <c r="M565" s="167">
        <f>SUMIF([1]COD!A:A,[1]F.2020!L565,[1]COD!I:I)</f>
        <v>0</v>
      </c>
      <c r="N565" s="164">
        <v>7168</v>
      </c>
      <c r="O565" s="72"/>
    </row>
    <row r="566" spans="1:15">
      <c r="A566" s="19"/>
      <c r="B566" s="19"/>
      <c r="C566" s="19"/>
      <c r="D566" s="180" t="s">
        <v>638</v>
      </c>
      <c r="E566" s="180" t="s">
        <v>1074</v>
      </c>
      <c r="F566" s="180"/>
      <c r="G566" s="180"/>
      <c r="H566" s="180"/>
      <c r="I566" s="180"/>
      <c r="J566" s="164">
        <v>7169</v>
      </c>
      <c r="K566" s="167">
        <f>SUMIF([1]COD!A:A,[1]F.2020!J566,[1]COD!I:I)</f>
        <v>0</v>
      </c>
      <c r="L566" s="164">
        <v>7170</v>
      </c>
      <c r="M566" s="167">
        <f>SUMIF([1]COD!A:A,[1]F.2020!L566,[1]COD!I:I)</f>
        <v>0</v>
      </c>
      <c r="N566" s="164">
        <v>7171</v>
      </c>
      <c r="O566" s="72"/>
    </row>
    <row r="567" spans="1:15">
      <c r="A567" s="19"/>
      <c r="B567" s="19"/>
      <c r="C567" s="187" t="s">
        <v>46</v>
      </c>
      <c r="D567" s="188"/>
      <c r="E567" s="188"/>
      <c r="F567" s="188"/>
      <c r="G567" s="188"/>
      <c r="H567" s="188"/>
      <c r="I567" s="188"/>
      <c r="J567" s="200" t="s">
        <v>669</v>
      </c>
      <c r="K567" s="200"/>
      <c r="L567" s="200" t="s">
        <v>1095</v>
      </c>
      <c r="M567" s="200"/>
      <c r="N567" s="200" t="s">
        <v>1096</v>
      </c>
      <c r="O567" s="200"/>
    </row>
    <row r="568" spans="1:15">
      <c r="A568" s="19"/>
      <c r="B568" s="19"/>
      <c r="C568" s="19"/>
      <c r="D568" s="183" t="s">
        <v>1131</v>
      </c>
      <c r="E568" s="184"/>
      <c r="F568" s="184"/>
      <c r="G568" s="184"/>
      <c r="H568" s="184"/>
      <c r="I568" s="185"/>
      <c r="J568" s="203" t="s">
        <v>1074</v>
      </c>
      <c r="K568" s="203"/>
      <c r="L568" s="164">
        <v>7173</v>
      </c>
      <c r="M568" s="72">
        <f>-SUMIF([1]COD!A:A,[1]F.2020!L568,[1]COD!I:I)</f>
        <v>1561.04</v>
      </c>
      <c r="N568" s="164">
        <v>7174</v>
      </c>
      <c r="O568" s="72">
        <v>1561.04</v>
      </c>
    </row>
    <row r="569" spans="1:15">
      <c r="A569" s="19"/>
      <c r="B569" s="19"/>
      <c r="C569" s="19"/>
      <c r="D569" s="183" t="s">
        <v>1132</v>
      </c>
      <c r="E569" s="184"/>
      <c r="F569" s="184" t="s">
        <v>927</v>
      </c>
      <c r="G569" s="184"/>
      <c r="H569" s="184" t="s">
        <v>927</v>
      </c>
      <c r="I569" s="185"/>
      <c r="J569" s="203" t="s">
        <v>1074</v>
      </c>
      <c r="K569" s="203"/>
      <c r="L569" s="164">
        <v>7176</v>
      </c>
      <c r="M569" s="72">
        <f>-SUMIF([1]COD!A:A,[1]F.2020!L569,[1]COD!I:I)</f>
        <v>1707.2</v>
      </c>
      <c r="N569" s="164">
        <v>7177</v>
      </c>
      <c r="O569" s="72">
        <v>45</v>
      </c>
    </row>
    <row r="570" spans="1:15">
      <c r="A570" s="19"/>
      <c r="B570" s="19"/>
      <c r="C570" s="19"/>
      <c r="D570" s="183" t="s">
        <v>1133</v>
      </c>
      <c r="E570" s="184"/>
      <c r="F570" s="184" t="s">
        <v>927</v>
      </c>
      <c r="G570" s="184"/>
      <c r="H570" s="184" t="s">
        <v>927</v>
      </c>
      <c r="I570" s="185"/>
      <c r="J570" s="164">
        <v>7178</v>
      </c>
      <c r="K570" s="167">
        <f>SUMIF([1]COD!A:A,[1]F.2020!J570,[1]COD!I:I)</f>
        <v>0</v>
      </c>
      <c r="L570" s="164">
        <v>7179</v>
      </c>
      <c r="M570" s="72">
        <f>SUMIF([1]COD!A:A,[1]F.2020!L570,[1]COD!I:I)</f>
        <v>0</v>
      </c>
      <c r="N570" s="164">
        <v>7180</v>
      </c>
      <c r="O570" s="72"/>
    </row>
    <row r="571" spans="1:15">
      <c r="A571" s="19"/>
      <c r="B571" s="19"/>
      <c r="C571" s="19"/>
      <c r="D571" s="183" t="s">
        <v>1134</v>
      </c>
      <c r="E571" s="184"/>
      <c r="F571" s="184" t="s">
        <v>927</v>
      </c>
      <c r="G571" s="184"/>
      <c r="H571" s="184" t="s">
        <v>927</v>
      </c>
      <c r="I571" s="185"/>
      <c r="J571" s="203" t="s">
        <v>1074</v>
      </c>
      <c r="K571" s="203"/>
      <c r="L571" s="164">
        <v>7182</v>
      </c>
      <c r="M571" s="72">
        <f>-SUMIF([1]COD!A:A,[1]F.2020!L571,[1]COD!I:I)</f>
        <v>230</v>
      </c>
      <c r="N571" s="164">
        <v>7183</v>
      </c>
      <c r="O571" s="72">
        <v>230</v>
      </c>
    </row>
    <row r="572" spans="1:15">
      <c r="A572" s="19"/>
      <c r="B572" s="19"/>
      <c r="C572" s="19"/>
      <c r="D572" s="183" t="s">
        <v>1135</v>
      </c>
      <c r="E572" s="184"/>
      <c r="F572" s="184" t="s">
        <v>927</v>
      </c>
      <c r="G572" s="184"/>
      <c r="H572" s="184" t="s">
        <v>927</v>
      </c>
      <c r="I572" s="185"/>
      <c r="J572" s="203" t="s">
        <v>1074</v>
      </c>
      <c r="K572" s="203"/>
      <c r="L572" s="164">
        <v>7185</v>
      </c>
      <c r="M572" s="72">
        <f>SUMIF([1]COD!A:A,[1]F.2020!L572,[1]COD!I:I)</f>
        <v>0</v>
      </c>
      <c r="N572" s="164">
        <v>7186</v>
      </c>
      <c r="O572" s="72"/>
    </row>
    <row r="573" spans="1:15">
      <c r="A573" s="19"/>
      <c r="B573" s="19"/>
      <c r="C573" s="19"/>
      <c r="D573" s="183" t="s">
        <v>1136</v>
      </c>
      <c r="E573" s="184"/>
      <c r="F573" s="184" t="s">
        <v>927</v>
      </c>
      <c r="G573" s="184"/>
      <c r="H573" s="184" t="s">
        <v>927</v>
      </c>
      <c r="I573" s="185"/>
      <c r="J573" s="203" t="s">
        <v>1074</v>
      </c>
      <c r="K573" s="203"/>
      <c r="L573" s="164">
        <v>7188</v>
      </c>
      <c r="M573" s="72">
        <f>SUMIF([1]COD!A:A,[1]F.2020!L573,[1]COD!I:I)</f>
        <v>0</v>
      </c>
      <c r="N573" s="164">
        <v>7189</v>
      </c>
      <c r="O573" s="72"/>
    </row>
    <row r="574" spans="1:15">
      <c r="A574" s="19"/>
      <c r="B574" s="19"/>
      <c r="C574" s="19"/>
      <c r="D574" s="183" t="s">
        <v>1137</v>
      </c>
      <c r="E574" s="184"/>
      <c r="F574" s="184" t="s">
        <v>927</v>
      </c>
      <c r="G574" s="184"/>
      <c r="H574" s="184" t="s">
        <v>927</v>
      </c>
      <c r="I574" s="185"/>
      <c r="J574" s="164">
        <v>7190</v>
      </c>
      <c r="K574" s="167">
        <f>SUMIF([1]COD!A:A,[1]F.2020!J574,[1]COD!I:I)</f>
        <v>0</v>
      </c>
      <c r="L574" s="164">
        <v>7191</v>
      </c>
      <c r="M574" s="72">
        <f>SUMIF([1]COD!A:A,[1]F.2020!L574,[1]COD!I:I)</f>
        <v>0</v>
      </c>
      <c r="N574" s="164">
        <v>7192</v>
      </c>
      <c r="O574" s="72"/>
    </row>
    <row r="575" spans="1:15">
      <c r="A575" s="19"/>
      <c r="B575" s="19"/>
      <c r="C575" s="19"/>
      <c r="D575" s="183" t="s">
        <v>1138</v>
      </c>
      <c r="E575" s="184"/>
      <c r="F575" s="184" t="s">
        <v>927</v>
      </c>
      <c r="G575" s="184"/>
      <c r="H575" s="184" t="s">
        <v>927</v>
      </c>
      <c r="I575" s="185"/>
      <c r="J575" s="203" t="s">
        <v>1074</v>
      </c>
      <c r="K575" s="203"/>
      <c r="L575" s="164">
        <v>7194</v>
      </c>
      <c r="M575" s="72">
        <f>SUMIF([1]COD!A:A,[1]F.2020!L575,[1]COD!I:I)</f>
        <v>0</v>
      </c>
      <c r="N575" s="164">
        <v>7195</v>
      </c>
      <c r="O575" s="72"/>
    </row>
    <row r="576" spans="1:15">
      <c r="A576" s="19"/>
      <c r="B576" s="19"/>
      <c r="C576" s="19"/>
      <c r="D576" s="183" t="s">
        <v>1139</v>
      </c>
      <c r="E576" s="184"/>
      <c r="F576" s="184" t="s">
        <v>927</v>
      </c>
      <c r="G576" s="184"/>
      <c r="H576" s="184" t="s">
        <v>927</v>
      </c>
      <c r="I576" s="185"/>
      <c r="J576" s="164">
        <v>7196</v>
      </c>
      <c r="K576" s="167">
        <f>SUMIF([1]COD!A:A,[1]F.2020!J576,[1]COD!I:I)</f>
        <v>0</v>
      </c>
      <c r="L576" s="164">
        <v>7197</v>
      </c>
      <c r="M576" s="72">
        <f>-SUMIF([1]COD!A:A,[1]F.2020!L576,[1]COD!I:I)</f>
        <v>1118.31</v>
      </c>
      <c r="N576" s="164">
        <v>7198</v>
      </c>
      <c r="O576" s="72"/>
    </row>
    <row r="577" spans="1:15">
      <c r="A577" s="19"/>
      <c r="B577" s="19"/>
      <c r="C577" s="19"/>
      <c r="D577" s="183" t="s">
        <v>1140</v>
      </c>
      <c r="E577" s="184"/>
      <c r="F577" s="184" t="s">
        <v>927</v>
      </c>
      <c r="G577" s="184"/>
      <c r="H577" s="184" t="s">
        <v>927</v>
      </c>
      <c r="I577" s="185"/>
      <c r="J577" s="164">
        <v>7199</v>
      </c>
      <c r="K577" s="167">
        <f>SUMIF([1]COD!A:A,[1]F.2020!J577,[1]COD!I:I)</f>
        <v>0</v>
      </c>
      <c r="L577" s="164">
        <v>7200</v>
      </c>
      <c r="M577" s="72">
        <f>SUMIF([1]COD!A:A,[1]F.2020!L577,[1]COD!I:I)</f>
        <v>0</v>
      </c>
      <c r="N577" s="164">
        <v>7201</v>
      </c>
      <c r="O577" s="72"/>
    </row>
    <row r="578" spans="1:15">
      <c r="A578" s="19"/>
      <c r="B578" s="19"/>
      <c r="C578" s="19"/>
      <c r="D578" s="183" t="s">
        <v>1141</v>
      </c>
      <c r="E578" s="184"/>
      <c r="F578" s="184" t="s">
        <v>927</v>
      </c>
      <c r="G578" s="184"/>
      <c r="H578" s="184" t="s">
        <v>927</v>
      </c>
      <c r="I578" s="185"/>
      <c r="J578" s="164">
        <v>7202</v>
      </c>
      <c r="K578" s="167">
        <f>SUMIF([1]COD!A:A,[1]F.2020!J578,[1]COD!I:I)</f>
        <v>0</v>
      </c>
      <c r="L578" s="164">
        <v>7203</v>
      </c>
      <c r="M578" s="72">
        <f>-SUMIF([1]COD!A:A,[1]F.2020!L578,[1]COD!I:I)</f>
        <v>3012.18</v>
      </c>
      <c r="N578" s="164">
        <v>7204</v>
      </c>
      <c r="O578" s="72"/>
    </row>
    <row r="579" spans="1:15">
      <c r="A579" s="19"/>
      <c r="B579" s="19"/>
      <c r="C579" s="19"/>
      <c r="D579" s="183" t="s">
        <v>1142</v>
      </c>
      <c r="E579" s="184"/>
      <c r="F579" s="184" t="s">
        <v>927</v>
      </c>
      <c r="G579" s="184"/>
      <c r="H579" s="184" t="s">
        <v>927</v>
      </c>
      <c r="I579" s="185"/>
      <c r="J579" s="164">
        <v>7205</v>
      </c>
      <c r="K579" s="167">
        <f>SUMIF([1]COD!A:A,[1]F.2020!J579,[1]COD!I:I)</f>
        <v>0</v>
      </c>
      <c r="L579" s="164">
        <v>7206</v>
      </c>
      <c r="M579" s="72">
        <f>SUMIF([1]COD!A:A,[1]F.2020!L579,[1]COD!I:I)</f>
        <v>0</v>
      </c>
      <c r="N579" s="164">
        <v>7207</v>
      </c>
      <c r="O579" s="72"/>
    </row>
    <row r="580" spans="1:15">
      <c r="A580" s="19"/>
      <c r="B580" s="19"/>
      <c r="C580" s="19"/>
      <c r="D580" s="183" t="s">
        <v>1143</v>
      </c>
      <c r="E580" s="184"/>
      <c r="F580" s="184" t="s">
        <v>927</v>
      </c>
      <c r="G580" s="184"/>
      <c r="H580" s="184" t="s">
        <v>927</v>
      </c>
      <c r="I580" s="185"/>
      <c r="J580" s="164">
        <v>7208</v>
      </c>
      <c r="K580" s="167">
        <f>SUMIF([1]COD!A:A,[1]F.2020!J580,[1]COD!I:I)</f>
        <v>0</v>
      </c>
      <c r="L580" s="164">
        <v>7209</v>
      </c>
      <c r="M580" s="72">
        <f>-SUMIF([1]COD!A:A,[1]F.2020!L580,[1]COD!I:I)</f>
        <v>13860.68</v>
      </c>
      <c r="N580" s="164">
        <v>7210</v>
      </c>
      <c r="O580" s="72">
        <f>94.57+32.23+54.51+1687.48+4.95</f>
        <v>1873.74</v>
      </c>
    </row>
    <row r="581" spans="1:15">
      <c r="A581" s="19"/>
      <c r="B581" s="19"/>
      <c r="C581" s="19"/>
      <c r="D581" s="204" t="s">
        <v>1144</v>
      </c>
      <c r="E581" s="205"/>
      <c r="F581" s="205"/>
      <c r="G581" s="205"/>
      <c r="H581" s="205"/>
      <c r="I581" s="205"/>
      <c r="J581" s="205"/>
      <c r="K581" s="205"/>
      <c r="L581" s="205"/>
      <c r="M581" s="205"/>
      <c r="N581" s="205"/>
      <c r="O581" s="206"/>
    </row>
    <row r="582" spans="1:15">
      <c r="A582" s="19"/>
      <c r="B582" s="19"/>
      <c r="C582" s="19"/>
      <c r="D582" s="19"/>
      <c r="E582" s="195" t="s">
        <v>24</v>
      </c>
      <c r="F582" s="196"/>
      <c r="G582" s="196"/>
      <c r="H582" s="196"/>
      <c r="I582" s="197"/>
      <c r="J582" s="200" t="s">
        <v>669</v>
      </c>
      <c r="K582" s="200"/>
      <c r="L582" s="200" t="s">
        <v>1095</v>
      </c>
      <c r="M582" s="200"/>
      <c r="N582" s="200" t="s">
        <v>1096</v>
      </c>
      <c r="O582" s="200"/>
    </row>
    <row r="583" spans="1:15">
      <c r="A583" s="19"/>
      <c r="B583" s="19"/>
      <c r="C583" s="19"/>
      <c r="D583" s="19"/>
      <c r="E583" s="19"/>
      <c r="F583" s="183" t="s">
        <v>1072</v>
      </c>
      <c r="G583" s="184"/>
      <c r="H583" s="184"/>
      <c r="I583" s="185"/>
      <c r="J583" s="164">
        <v>7211</v>
      </c>
      <c r="K583" s="167">
        <f>SUMIF([1]COD!A:A,[1]F.2020!J583,[1]COD!I:I)</f>
        <v>0</v>
      </c>
      <c r="L583" s="164">
        <v>7212</v>
      </c>
      <c r="M583" s="167">
        <f>SUMIF([1]COD!A:A,[1]F.2020!L583,[1]COD!I:I)</f>
        <v>0</v>
      </c>
      <c r="N583" s="164">
        <v>7213</v>
      </c>
      <c r="O583" s="72"/>
    </row>
    <row r="584" spans="1:15">
      <c r="A584" s="19"/>
      <c r="B584" s="19"/>
      <c r="C584" s="19"/>
      <c r="D584" s="19"/>
      <c r="E584" s="19"/>
      <c r="F584" s="183" t="s">
        <v>607</v>
      </c>
      <c r="G584" s="184"/>
      <c r="H584" s="184"/>
      <c r="I584" s="185"/>
      <c r="J584" s="164">
        <v>7214</v>
      </c>
      <c r="K584" s="167">
        <f>SUMIF([1]COD!A:A,[1]F.2020!J584,[1]COD!I:I)</f>
        <v>0</v>
      </c>
      <c r="L584" s="164">
        <v>7215</v>
      </c>
      <c r="M584" s="167">
        <f>SUMIF([1]COD!A:A,[1]F.2020!L584,[1]COD!I:I)</f>
        <v>0</v>
      </c>
      <c r="N584" s="164">
        <v>7216</v>
      </c>
      <c r="O584" s="72"/>
    </row>
    <row r="585" spans="1:15">
      <c r="A585" s="19"/>
      <c r="B585" s="19"/>
      <c r="C585" s="19"/>
      <c r="D585" s="19"/>
      <c r="E585" s="195" t="s">
        <v>23</v>
      </c>
      <c r="F585" s="196"/>
      <c r="G585" s="196"/>
      <c r="H585" s="196"/>
      <c r="I585" s="197"/>
      <c r="J585" s="200" t="s">
        <v>669</v>
      </c>
      <c r="K585" s="200"/>
      <c r="L585" s="200" t="s">
        <v>1095</v>
      </c>
      <c r="M585" s="200"/>
      <c r="N585" s="200" t="s">
        <v>1096</v>
      </c>
      <c r="O585" s="200"/>
    </row>
    <row r="586" spans="1:15">
      <c r="A586" s="19"/>
      <c r="B586" s="19"/>
      <c r="C586" s="19"/>
      <c r="D586" s="19"/>
      <c r="E586" s="19"/>
      <c r="F586" s="183" t="s">
        <v>1072</v>
      </c>
      <c r="G586" s="184"/>
      <c r="H586" s="184"/>
      <c r="I586" s="185"/>
      <c r="J586" s="164">
        <v>7217</v>
      </c>
      <c r="K586" s="167">
        <f>SUMIF([1]COD!A:A,[1]F.2020!J586,[1]COD!I:I)</f>
        <v>0</v>
      </c>
      <c r="L586" s="164">
        <v>7218</v>
      </c>
      <c r="M586" s="167">
        <f>SUMIF([1]COD!A:A,[1]F.2020!L586,[1]COD!I:I)</f>
        <v>0</v>
      </c>
      <c r="N586" s="164">
        <v>7219</v>
      </c>
      <c r="O586" s="72"/>
    </row>
    <row r="587" spans="1:15">
      <c r="A587" s="19"/>
      <c r="B587" s="19"/>
      <c r="C587" s="19"/>
      <c r="D587" s="19"/>
      <c r="E587" s="19"/>
      <c r="F587" s="183" t="s">
        <v>607</v>
      </c>
      <c r="G587" s="184"/>
      <c r="H587" s="184"/>
      <c r="I587" s="185"/>
      <c r="J587" s="164">
        <v>7220</v>
      </c>
      <c r="K587" s="167">
        <f>SUMIF([1]COD!A:A,[1]F.2020!J587,[1]COD!I:I)</f>
        <v>0</v>
      </c>
      <c r="L587" s="164">
        <v>7221</v>
      </c>
      <c r="M587" s="167">
        <f>SUMIF([1]COD!A:A,[1]F.2020!L587,[1]COD!I:I)</f>
        <v>0</v>
      </c>
      <c r="N587" s="164">
        <v>7222</v>
      </c>
      <c r="O587" s="72"/>
    </row>
    <row r="588" spans="1:15">
      <c r="A588" s="19"/>
      <c r="B588" s="19"/>
      <c r="C588" s="19"/>
      <c r="D588" s="204" t="s">
        <v>1145</v>
      </c>
      <c r="E588" s="205" t="s">
        <v>927</v>
      </c>
      <c r="F588" s="205"/>
      <c r="G588" s="205" t="s">
        <v>927</v>
      </c>
      <c r="H588" s="205"/>
      <c r="I588" s="205"/>
      <c r="J588" s="205"/>
      <c r="K588" s="205"/>
      <c r="L588" s="205"/>
      <c r="M588" s="205"/>
      <c r="N588" s="205"/>
      <c r="O588" s="206"/>
    </row>
    <row r="589" spans="1:15">
      <c r="A589" s="19"/>
      <c r="B589" s="19"/>
      <c r="C589" s="19"/>
      <c r="D589" s="19"/>
      <c r="E589" s="195" t="s">
        <v>24</v>
      </c>
      <c r="F589" s="196"/>
      <c r="G589" s="196"/>
      <c r="H589" s="196"/>
      <c r="I589" s="197"/>
      <c r="J589" s="200" t="s">
        <v>669</v>
      </c>
      <c r="K589" s="200"/>
      <c r="L589" s="200" t="s">
        <v>1095</v>
      </c>
      <c r="M589" s="200"/>
      <c r="N589" s="200" t="s">
        <v>1096</v>
      </c>
      <c r="O589" s="200"/>
    </row>
    <row r="590" spans="1:15">
      <c r="A590" s="19"/>
      <c r="B590" s="19"/>
      <c r="C590" s="19"/>
      <c r="D590" s="19"/>
      <c r="E590" s="19"/>
      <c r="F590" s="183" t="s">
        <v>1072</v>
      </c>
      <c r="G590" s="184"/>
      <c r="H590" s="184"/>
      <c r="I590" s="185"/>
      <c r="J590" s="164">
        <v>7223</v>
      </c>
      <c r="K590" s="167">
        <f>SUMIF([1]COD!A:A,[1]F.2020!J590,[1]COD!I:I)</f>
        <v>0</v>
      </c>
      <c r="L590" s="164">
        <v>7224</v>
      </c>
      <c r="M590" s="167">
        <f>SUMIF([1]COD!A:A,[1]F.2020!L590,[1]COD!I:I)</f>
        <v>0</v>
      </c>
      <c r="N590" s="164">
        <v>7225</v>
      </c>
      <c r="O590" s="72"/>
    </row>
    <row r="591" spans="1:15">
      <c r="A591" s="19"/>
      <c r="B591" s="19"/>
      <c r="C591" s="19"/>
      <c r="D591" s="19"/>
      <c r="E591" s="19"/>
      <c r="F591" s="183" t="s">
        <v>607</v>
      </c>
      <c r="G591" s="184"/>
      <c r="H591" s="184"/>
      <c r="I591" s="185"/>
      <c r="J591" s="164">
        <v>7226</v>
      </c>
      <c r="K591" s="167">
        <f>SUMIF([1]COD!A:A,[1]F.2020!J591,[1]COD!I:I)</f>
        <v>0</v>
      </c>
      <c r="L591" s="164">
        <v>7227</v>
      </c>
      <c r="M591" s="167">
        <f>SUMIF([1]COD!A:A,[1]F.2020!L591,[1]COD!I:I)</f>
        <v>0</v>
      </c>
      <c r="N591" s="164">
        <v>7228</v>
      </c>
      <c r="O591" s="72"/>
    </row>
    <row r="592" spans="1:15">
      <c r="A592" s="19"/>
      <c r="B592" s="19"/>
      <c r="C592" s="19"/>
      <c r="D592" s="19"/>
      <c r="E592" s="195" t="s">
        <v>23</v>
      </c>
      <c r="F592" s="196"/>
      <c r="G592" s="196"/>
      <c r="H592" s="196"/>
      <c r="I592" s="197"/>
      <c r="J592" s="200" t="s">
        <v>669</v>
      </c>
      <c r="K592" s="200"/>
      <c r="L592" s="200" t="s">
        <v>1095</v>
      </c>
      <c r="M592" s="200"/>
      <c r="N592" s="200" t="s">
        <v>1096</v>
      </c>
      <c r="O592" s="200"/>
    </row>
    <row r="593" spans="1:16">
      <c r="A593" s="19"/>
      <c r="B593" s="19"/>
      <c r="C593" s="19"/>
      <c r="D593" s="19"/>
      <c r="E593" s="19"/>
      <c r="F593" s="183" t="s">
        <v>1072</v>
      </c>
      <c r="G593" s="184"/>
      <c r="H593" s="184"/>
      <c r="I593" s="185"/>
      <c r="J593" s="164">
        <v>7229</v>
      </c>
      <c r="K593" s="167">
        <f>SUMIF([1]COD!A:A,[1]F.2020!J593,[1]COD!I:I)</f>
        <v>0</v>
      </c>
      <c r="L593" s="164">
        <v>7230</v>
      </c>
      <c r="M593" s="72">
        <f>SUMIF([1]COD!A:A,[1]F.2020!L593,[1]COD!I:I)</f>
        <v>0</v>
      </c>
      <c r="N593" s="164">
        <v>7231</v>
      </c>
      <c r="O593" s="72"/>
    </row>
    <row r="594" spans="1:16">
      <c r="A594" s="19"/>
      <c r="B594" s="19"/>
      <c r="C594" s="19"/>
      <c r="D594" s="19"/>
      <c r="E594" s="19"/>
      <c r="F594" s="183" t="s">
        <v>607</v>
      </c>
      <c r="G594" s="184"/>
      <c r="H594" s="184"/>
      <c r="I594" s="185"/>
      <c r="J594" s="164">
        <v>7232</v>
      </c>
      <c r="K594" s="167">
        <f>SUMIF([1]COD!A:A,[1]F.2020!J594,[1]COD!I:I)</f>
        <v>0</v>
      </c>
      <c r="L594" s="164">
        <v>7233</v>
      </c>
      <c r="M594" s="72">
        <f>SUMIF([1]COD!A:A,[1]F.2020!L594,[1]COD!I:I)</f>
        <v>0</v>
      </c>
      <c r="N594" s="164">
        <v>7234</v>
      </c>
      <c r="O594" s="72"/>
    </row>
    <row r="595" spans="1:16">
      <c r="A595" s="19"/>
      <c r="B595" s="19"/>
      <c r="C595" s="19"/>
      <c r="D595" s="183" t="s">
        <v>1146</v>
      </c>
      <c r="E595" s="184"/>
      <c r="F595" s="184"/>
      <c r="G595" s="184"/>
      <c r="H595" s="184"/>
      <c r="I595" s="185"/>
      <c r="J595" s="164">
        <v>7235</v>
      </c>
      <c r="K595" s="167">
        <f>SUMIF([1]COD!A:A,[1]F.2020!J595,[1]COD!I:I)</f>
        <v>0</v>
      </c>
      <c r="L595" s="164">
        <v>7236</v>
      </c>
      <c r="M595" s="72">
        <f>SUMIF([1]COD!A:A,[1]F.2020!L595,[1]COD!I:I)</f>
        <v>0</v>
      </c>
      <c r="N595" s="164">
        <v>7237</v>
      </c>
      <c r="O595" s="72"/>
    </row>
    <row r="596" spans="1:16">
      <c r="A596" s="19"/>
      <c r="B596" s="19"/>
      <c r="C596" s="19"/>
      <c r="D596" s="183" t="s">
        <v>1147</v>
      </c>
      <c r="E596" s="184"/>
      <c r="F596" s="184"/>
      <c r="G596" s="184"/>
      <c r="H596" s="184"/>
      <c r="I596" s="185"/>
      <c r="J596" s="164">
        <v>7238</v>
      </c>
      <c r="K596" s="167">
        <f>SUMIF([1]COD!A:A,[1]F.2020!J596,[1]COD!I:I)</f>
        <v>0</v>
      </c>
      <c r="L596" s="164">
        <v>7239</v>
      </c>
      <c r="M596" s="72">
        <f>SUMIF([1]COD!A:A,[1]F.2020!L596,[1]COD!I:I)</f>
        <v>0</v>
      </c>
      <c r="N596" s="164">
        <v>7240</v>
      </c>
      <c r="O596" s="72"/>
    </row>
    <row r="597" spans="1:16">
      <c r="A597" s="19"/>
      <c r="B597" s="19"/>
      <c r="C597" s="19"/>
      <c r="D597" s="183" t="s">
        <v>1148</v>
      </c>
      <c r="E597" s="184"/>
      <c r="F597" s="184"/>
      <c r="G597" s="184"/>
      <c r="H597" s="184"/>
      <c r="I597" s="185"/>
      <c r="J597" s="164">
        <v>7241</v>
      </c>
      <c r="K597" s="167">
        <f>SUMIF([1]COD!A:A,[1]F.2020!J597,[1]COD!I:I)</f>
        <v>0</v>
      </c>
      <c r="L597" s="164">
        <v>7242</v>
      </c>
      <c r="M597" s="72">
        <f>-SUMIF([1]COD!A:A,[1]F.2020!L597,[1]COD!I:I)</f>
        <v>3413.68</v>
      </c>
      <c r="N597" s="164">
        <v>7243</v>
      </c>
      <c r="O597" s="72"/>
    </row>
    <row r="598" spans="1:16">
      <c r="A598" s="19"/>
      <c r="B598" s="19"/>
      <c r="C598" s="19"/>
      <c r="D598" s="183" t="s">
        <v>1149</v>
      </c>
      <c r="E598" s="184"/>
      <c r="F598" s="184"/>
      <c r="G598" s="184"/>
      <c r="H598" s="184"/>
      <c r="I598" s="185"/>
      <c r="J598" s="203" t="s">
        <v>1074</v>
      </c>
      <c r="K598" s="203"/>
      <c r="L598" s="164">
        <v>7245</v>
      </c>
      <c r="M598" s="72">
        <f>SUMIF([1]COD!A:A,[1]F.2020!L598,[1]COD!I:I)</f>
        <v>0</v>
      </c>
      <c r="N598" s="164">
        <v>7246</v>
      </c>
      <c r="O598" s="72"/>
    </row>
    <row r="599" spans="1:16">
      <c r="A599" s="19"/>
      <c r="B599" s="19"/>
      <c r="C599" s="19"/>
      <c r="D599" s="183" t="s">
        <v>649</v>
      </c>
      <c r="E599" s="184"/>
      <c r="F599" s="184"/>
      <c r="G599" s="184"/>
      <c r="H599" s="184" t="s">
        <v>927</v>
      </c>
      <c r="I599" s="185"/>
      <c r="J599" s="164">
        <v>7247</v>
      </c>
      <c r="K599" s="72">
        <f>-SUMIF([1]COD!A:A,[1]F.2020!J599,[1]COD!I:I)</f>
        <v>264630.58</v>
      </c>
      <c r="L599" s="164">
        <v>7248</v>
      </c>
      <c r="M599" s="72">
        <f>-SUMIF([1]COD!A:A,[1]F.2020!L599,[1]COD!I:I)</f>
        <v>33911.89</v>
      </c>
      <c r="N599" s="164">
        <v>7249</v>
      </c>
      <c r="O599" s="72">
        <v>4719.78</v>
      </c>
      <c r="P599" s="162">
        <f>+O526+O568+O569+O571+O580+O599+O520</f>
        <v>26470.81</v>
      </c>
    </row>
    <row r="600" spans="1:16">
      <c r="A600" s="19"/>
      <c r="B600" s="19"/>
      <c r="C600" s="187" t="s">
        <v>124</v>
      </c>
      <c r="D600" s="188"/>
      <c r="E600" s="188"/>
      <c r="F600" s="188"/>
      <c r="G600" s="188"/>
      <c r="H600" s="188"/>
      <c r="I600" s="188"/>
      <c r="J600" s="188"/>
      <c r="K600" s="188"/>
      <c r="L600" s="188"/>
      <c r="M600" s="188"/>
      <c r="N600" s="188"/>
      <c r="O600" s="189"/>
    </row>
    <row r="601" spans="1:16">
      <c r="A601" s="19"/>
      <c r="B601" s="19"/>
      <c r="C601" s="19"/>
      <c r="D601" s="176" t="s">
        <v>38</v>
      </c>
      <c r="E601" s="176"/>
      <c r="F601" s="176"/>
      <c r="G601" s="176"/>
      <c r="H601" s="176"/>
      <c r="I601" s="176"/>
      <c r="J601" s="176"/>
      <c r="K601" s="176"/>
      <c r="L601" s="176"/>
      <c r="M601" s="176"/>
      <c r="N601" s="176"/>
      <c r="O601" s="176"/>
    </row>
    <row r="602" spans="1:16">
      <c r="A602" s="19"/>
      <c r="B602" s="19"/>
      <c r="C602" s="19"/>
      <c r="D602" s="19"/>
      <c r="E602" s="176" t="s">
        <v>1071</v>
      </c>
      <c r="F602" s="176"/>
      <c r="G602" s="176"/>
      <c r="H602" s="176"/>
      <c r="I602" s="176"/>
      <c r="J602" s="176"/>
      <c r="K602" s="176"/>
      <c r="L602" s="176"/>
      <c r="M602" s="176"/>
      <c r="N602" s="176"/>
      <c r="O602" s="176"/>
    </row>
    <row r="603" spans="1:16">
      <c r="A603" s="19"/>
      <c r="B603" s="19"/>
      <c r="C603" s="19"/>
      <c r="D603" s="19"/>
      <c r="E603" s="19"/>
      <c r="F603" s="198" t="s">
        <v>24</v>
      </c>
      <c r="G603" s="198"/>
      <c r="H603" s="198"/>
      <c r="I603" s="198"/>
      <c r="J603" s="198"/>
      <c r="K603" s="198"/>
      <c r="L603" s="200" t="s">
        <v>1095</v>
      </c>
      <c r="M603" s="200"/>
      <c r="N603" s="200" t="s">
        <v>1096</v>
      </c>
      <c r="O603" s="200"/>
    </row>
    <row r="604" spans="1:16">
      <c r="A604" s="19"/>
      <c r="B604" s="19"/>
      <c r="C604" s="19"/>
      <c r="D604" s="19"/>
      <c r="E604" s="19"/>
      <c r="F604" s="19"/>
      <c r="G604" s="180" t="s">
        <v>1072</v>
      </c>
      <c r="H604" s="180"/>
      <c r="I604" s="180"/>
      <c r="J604" s="180"/>
      <c r="K604" s="180"/>
      <c r="L604" s="164">
        <v>7251</v>
      </c>
      <c r="M604" s="167">
        <f>SUMIF([1]COD!A:A,[1]F.2020!L604,[1]COD!I:I)</f>
        <v>0</v>
      </c>
      <c r="N604" s="164">
        <v>7252</v>
      </c>
      <c r="O604" s="72"/>
    </row>
    <row r="605" spans="1:16">
      <c r="A605" s="19"/>
      <c r="B605" s="19"/>
      <c r="C605" s="19"/>
      <c r="D605" s="19"/>
      <c r="E605" s="19"/>
      <c r="F605" s="19"/>
      <c r="G605" s="180" t="s">
        <v>607</v>
      </c>
      <c r="H605" s="180"/>
      <c r="I605" s="180"/>
      <c r="J605" s="180"/>
      <c r="K605" s="180"/>
      <c r="L605" s="164">
        <v>7254</v>
      </c>
      <c r="M605" s="167">
        <f>SUMIF([1]COD!A:A,[1]F.2020!L605,[1]COD!I:I)</f>
        <v>0</v>
      </c>
      <c r="N605" s="164">
        <v>7255</v>
      </c>
      <c r="O605" s="72"/>
    </row>
    <row r="606" spans="1:16">
      <c r="A606" s="19"/>
      <c r="B606" s="19"/>
      <c r="C606" s="19"/>
      <c r="D606" s="19"/>
      <c r="E606" s="19"/>
      <c r="F606" s="198" t="s">
        <v>23</v>
      </c>
      <c r="G606" s="198"/>
      <c r="H606" s="198"/>
      <c r="I606" s="198"/>
      <c r="J606" s="198"/>
      <c r="K606" s="198"/>
      <c r="L606" s="200" t="s">
        <v>1095</v>
      </c>
      <c r="M606" s="200"/>
      <c r="N606" s="200" t="s">
        <v>1096</v>
      </c>
      <c r="O606" s="200"/>
    </row>
    <row r="607" spans="1:16">
      <c r="A607" s="19"/>
      <c r="B607" s="19"/>
      <c r="C607" s="19"/>
      <c r="D607" s="19"/>
      <c r="E607" s="19"/>
      <c r="F607" s="19"/>
      <c r="G607" s="180" t="s">
        <v>1072</v>
      </c>
      <c r="H607" s="180"/>
      <c r="I607" s="180"/>
      <c r="J607" s="180"/>
      <c r="K607" s="180"/>
      <c r="L607" s="164">
        <v>7257</v>
      </c>
      <c r="M607" s="167">
        <f>SUMIF([1]COD!A:A,[1]F.2020!L607,[1]COD!I:I)</f>
        <v>0</v>
      </c>
      <c r="N607" s="164">
        <v>7258</v>
      </c>
      <c r="O607" s="72"/>
    </row>
    <row r="608" spans="1:16">
      <c r="A608" s="19"/>
      <c r="B608" s="19"/>
      <c r="C608" s="19"/>
      <c r="D608" s="19"/>
      <c r="E608" s="19"/>
      <c r="F608" s="19"/>
      <c r="G608" s="180" t="s">
        <v>607</v>
      </c>
      <c r="H608" s="180"/>
      <c r="I608" s="180"/>
      <c r="J608" s="180"/>
      <c r="K608" s="180"/>
      <c r="L608" s="164">
        <v>7260</v>
      </c>
      <c r="M608" s="167">
        <f>SUMIF([1]COD!A:A,[1]F.2020!L608,[1]COD!I:I)</f>
        <v>0</v>
      </c>
      <c r="N608" s="164">
        <v>7261</v>
      </c>
      <c r="O608" s="72"/>
    </row>
    <row r="609" spans="1:15">
      <c r="A609" s="19"/>
      <c r="B609" s="19"/>
      <c r="C609" s="19"/>
      <c r="D609" s="19"/>
      <c r="E609" s="181" t="s">
        <v>1150</v>
      </c>
      <c r="F609" s="181"/>
      <c r="G609" s="181"/>
      <c r="H609" s="181"/>
      <c r="I609" s="181"/>
      <c r="J609" s="181"/>
      <c r="K609" s="181"/>
      <c r="L609" s="181"/>
      <c r="M609" s="181"/>
      <c r="N609" s="181"/>
      <c r="O609" s="181"/>
    </row>
    <row r="610" spans="1:15">
      <c r="A610" s="19"/>
      <c r="B610" s="19"/>
      <c r="C610" s="19"/>
      <c r="D610" s="19"/>
      <c r="E610" s="19"/>
      <c r="F610" s="198" t="s">
        <v>24</v>
      </c>
      <c r="G610" s="198"/>
      <c r="H610" s="198"/>
      <c r="I610" s="198"/>
      <c r="J610" s="198"/>
      <c r="K610" s="198"/>
      <c r="L610" s="200" t="s">
        <v>1095</v>
      </c>
      <c r="M610" s="200"/>
      <c r="N610" s="200" t="s">
        <v>1096</v>
      </c>
      <c r="O610" s="200"/>
    </row>
    <row r="611" spans="1:15">
      <c r="A611" s="19"/>
      <c r="B611" s="19"/>
      <c r="C611" s="19"/>
      <c r="D611" s="19"/>
      <c r="E611" s="19"/>
      <c r="F611" s="19"/>
      <c r="G611" s="180" t="s">
        <v>1072</v>
      </c>
      <c r="H611" s="180"/>
      <c r="I611" s="180"/>
      <c r="J611" s="180"/>
      <c r="K611" s="180"/>
      <c r="L611" s="164">
        <v>7263</v>
      </c>
      <c r="M611" s="167">
        <f>SUMIF([1]COD!A:A,[1]F.2020!L611,[1]COD!I:I)</f>
        <v>0</v>
      </c>
      <c r="N611" s="164">
        <v>7264</v>
      </c>
      <c r="O611" s="72"/>
    </row>
    <row r="612" spans="1:15">
      <c r="A612" s="19"/>
      <c r="B612" s="19"/>
      <c r="C612" s="19"/>
      <c r="D612" s="19"/>
      <c r="E612" s="19"/>
      <c r="F612" s="19"/>
      <c r="G612" s="180" t="s">
        <v>607</v>
      </c>
      <c r="H612" s="180"/>
      <c r="I612" s="180"/>
      <c r="J612" s="180"/>
      <c r="K612" s="180"/>
      <c r="L612" s="164">
        <v>7266</v>
      </c>
      <c r="M612" s="167">
        <f>SUMIF([1]COD!A:A,[1]F.2020!L612,[1]COD!I:I)</f>
        <v>0</v>
      </c>
      <c r="N612" s="164">
        <v>7267</v>
      </c>
      <c r="O612" s="72"/>
    </row>
    <row r="613" spans="1:15">
      <c r="A613" s="19"/>
      <c r="B613" s="19"/>
      <c r="C613" s="19"/>
      <c r="D613" s="19"/>
      <c r="E613" s="19"/>
      <c r="F613" s="198" t="s">
        <v>23</v>
      </c>
      <c r="G613" s="198"/>
      <c r="H613" s="198"/>
      <c r="I613" s="198"/>
      <c r="J613" s="198"/>
      <c r="K613" s="198"/>
      <c r="L613" s="200" t="s">
        <v>1095</v>
      </c>
      <c r="M613" s="200"/>
      <c r="N613" s="200" t="s">
        <v>1096</v>
      </c>
      <c r="O613" s="200"/>
    </row>
    <row r="614" spans="1:15">
      <c r="A614" s="19"/>
      <c r="B614" s="19"/>
      <c r="C614" s="19"/>
      <c r="D614" s="19"/>
      <c r="E614" s="19"/>
      <c r="F614" s="19"/>
      <c r="G614" s="180" t="s">
        <v>1072</v>
      </c>
      <c r="H614" s="180"/>
      <c r="I614" s="180"/>
      <c r="J614" s="180"/>
      <c r="K614" s="180"/>
      <c r="L614" s="164">
        <v>7269</v>
      </c>
      <c r="M614" s="167">
        <f>SUMIF([1]COD!A:A,[1]F.2020!L614,[1]COD!I:I)</f>
        <v>0</v>
      </c>
      <c r="N614" s="164">
        <v>7270</v>
      </c>
      <c r="O614" s="72"/>
    </row>
    <row r="615" spans="1:15">
      <c r="A615" s="19"/>
      <c r="B615" s="19"/>
      <c r="C615" s="19"/>
      <c r="D615" s="19"/>
      <c r="E615" s="19"/>
      <c r="F615" s="19"/>
      <c r="G615" s="180" t="s">
        <v>607</v>
      </c>
      <c r="H615" s="180"/>
      <c r="I615" s="180"/>
      <c r="J615" s="180"/>
      <c r="K615" s="180"/>
      <c r="L615" s="164">
        <v>7272</v>
      </c>
      <c r="M615" s="167">
        <f>SUMIF([1]COD!A:A,[1]F.2020!L615,[1]COD!I:I)</f>
        <v>0</v>
      </c>
      <c r="N615" s="164">
        <v>7273</v>
      </c>
      <c r="O615" s="72"/>
    </row>
    <row r="616" spans="1:15">
      <c r="A616" s="19"/>
      <c r="B616" s="19"/>
      <c r="C616" s="19"/>
      <c r="D616" s="19"/>
      <c r="E616" s="207" t="s">
        <v>35</v>
      </c>
      <c r="F616" s="207"/>
      <c r="G616" s="207"/>
      <c r="H616" s="207"/>
      <c r="I616" s="207"/>
      <c r="J616" s="207"/>
      <c r="K616" s="207"/>
      <c r="L616" s="207"/>
      <c r="M616" s="207"/>
      <c r="N616" s="207"/>
      <c r="O616" s="207"/>
    </row>
    <row r="617" spans="1:15">
      <c r="A617" s="19"/>
      <c r="B617" s="19"/>
      <c r="C617" s="19"/>
      <c r="D617" s="19"/>
      <c r="E617" s="19"/>
      <c r="F617" s="198" t="s">
        <v>24</v>
      </c>
      <c r="G617" s="198"/>
      <c r="H617" s="198"/>
      <c r="I617" s="198"/>
      <c r="J617" s="198"/>
      <c r="K617" s="198"/>
      <c r="L617" s="200" t="s">
        <v>1095</v>
      </c>
      <c r="M617" s="200"/>
      <c r="N617" s="200" t="s">
        <v>1096</v>
      </c>
      <c r="O617" s="200"/>
    </row>
    <row r="618" spans="1:15">
      <c r="A618" s="19"/>
      <c r="B618" s="19"/>
      <c r="C618" s="19"/>
      <c r="D618" s="19"/>
      <c r="E618" s="19"/>
      <c r="F618" s="19"/>
      <c r="G618" s="180" t="s">
        <v>1072</v>
      </c>
      <c r="H618" s="180"/>
      <c r="I618" s="180"/>
      <c r="J618" s="180"/>
      <c r="K618" s="180"/>
      <c r="L618" s="164">
        <v>7275</v>
      </c>
      <c r="M618" s="167">
        <f>SUMIF([1]COD!A:A,[1]F.2020!L618,[1]COD!I:I)</f>
        <v>0</v>
      </c>
      <c r="N618" s="164">
        <v>7276</v>
      </c>
      <c r="O618" s="72"/>
    </row>
    <row r="619" spans="1:15">
      <c r="A619" s="19"/>
      <c r="B619" s="19"/>
      <c r="C619" s="19"/>
      <c r="D619" s="19"/>
      <c r="E619" s="19"/>
      <c r="F619" s="19"/>
      <c r="G619" s="180" t="s">
        <v>607</v>
      </c>
      <c r="H619" s="180"/>
      <c r="I619" s="180"/>
      <c r="J619" s="180"/>
      <c r="K619" s="180"/>
      <c r="L619" s="164">
        <v>7278</v>
      </c>
      <c r="M619" s="167">
        <f>SUMIF([1]COD!A:A,[1]F.2020!L619,[1]COD!I:I)</f>
        <v>0</v>
      </c>
      <c r="N619" s="164">
        <v>7279</v>
      </c>
      <c r="O619" s="72"/>
    </row>
    <row r="620" spans="1:15">
      <c r="A620" s="19"/>
      <c r="B620" s="19"/>
      <c r="C620" s="19"/>
      <c r="D620" s="19"/>
      <c r="E620" s="19"/>
      <c r="F620" s="198" t="s">
        <v>23</v>
      </c>
      <c r="G620" s="198"/>
      <c r="H620" s="198"/>
      <c r="I620" s="198"/>
      <c r="J620" s="198"/>
      <c r="K620" s="198"/>
      <c r="L620" s="200" t="s">
        <v>1095</v>
      </c>
      <c r="M620" s="200"/>
      <c r="N620" s="200" t="s">
        <v>1096</v>
      </c>
      <c r="O620" s="200"/>
    </row>
    <row r="621" spans="1:15">
      <c r="A621" s="19"/>
      <c r="B621" s="19"/>
      <c r="C621" s="19"/>
      <c r="D621" s="19"/>
      <c r="E621" s="19"/>
      <c r="F621" s="19"/>
      <c r="G621" s="180" t="s">
        <v>1072</v>
      </c>
      <c r="H621" s="180"/>
      <c r="I621" s="180"/>
      <c r="J621" s="180"/>
      <c r="K621" s="180"/>
      <c r="L621" s="164">
        <v>7281</v>
      </c>
      <c r="M621" s="167">
        <f>SUMIF([1]COD!A:A,[1]F.2020!L621,[1]COD!I:I)</f>
        <v>0</v>
      </c>
      <c r="N621" s="164">
        <v>7282</v>
      </c>
      <c r="O621" s="72"/>
    </row>
    <row r="622" spans="1:15">
      <c r="A622" s="19"/>
      <c r="B622" s="19"/>
      <c r="C622" s="19"/>
      <c r="D622" s="19"/>
      <c r="E622" s="19"/>
      <c r="F622" s="19"/>
      <c r="G622" s="180" t="s">
        <v>607</v>
      </c>
      <c r="H622" s="180"/>
      <c r="I622" s="180"/>
      <c r="J622" s="180"/>
      <c r="K622" s="180"/>
      <c r="L622" s="164">
        <v>7284</v>
      </c>
      <c r="M622" s="167">
        <f>SUMIF([1]COD!A:A,[1]F.2020!L622,[1]COD!I:I)</f>
        <v>0</v>
      </c>
      <c r="N622" s="164">
        <v>7285</v>
      </c>
      <c r="O622" s="72"/>
    </row>
    <row r="623" spans="1:15">
      <c r="A623" s="19"/>
      <c r="B623" s="19"/>
      <c r="C623" s="19"/>
      <c r="D623" s="19"/>
      <c r="E623" s="207" t="s">
        <v>33</v>
      </c>
      <c r="F623" s="207"/>
      <c r="G623" s="207"/>
      <c r="H623" s="207"/>
      <c r="I623" s="207"/>
      <c r="J623" s="207"/>
      <c r="K623" s="207"/>
      <c r="L623" s="207"/>
      <c r="M623" s="207"/>
      <c r="N623" s="207"/>
      <c r="O623" s="207"/>
    </row>
    <row r="624" spans="1:15">
      <c r="A624" s="19"/>
      <c r="B624" s="19"/>
      <c r="C624" s="19"/>
      <c r="D624" s="19"/>
      <c r="E624" s="19"/>
      <c r="F624" s="198" t="s">
        <v>24</v>
      </c>
      <c r="G624" s="198"/>
      <c r="H624" s="198"/>
      <c r="I624" s="198"/>
      <c r="J624" s="198"/>
      <c r="K624" s="198"/>
      <c r="L624" s="200" t="s">
        <v>1095</v>
      </c>
      <c r="M624" s="200"/>
      <c r="N624" s="200" t="s">
        <v>1096</v>
      </c>
      <c r="O624" s="200"/>
    </row>
    <row r="625" spans="1:15">
      <c r="A625" s="19"/>
      <c r="B625" s="19"/>
      <c r="C625" s="19"/>
      <c r="D625" s="19"/>
      <c r="E625" s="19"/>
      <c r="F625" s="19"/>
      <c r="G625" s="180" t="s">
        <v>1072</v>
      </c>
      <c r="H625" s="180"/>
      <c r="I625" s="180"/>
      <c r="J625" s="180"/>
      <c r="K625" s="180"/>
      <c r="L625" s="164">
        <v>7287</v>
      </c>
      <c r="M625" s="167">
        <f>SUMIF([1]COD!A:A,[1]F.2020!L625,[1]COD!I:I)</f>
        <v>0</v>
      </c>
      <c r="N625" s="164">
        <v>7288</v>
      </c>
      <c r="O625" s="72"/>
    </row>
    <row r="626" spans="1:15">
      <c r="A626" s="19"/>
      <c r="B626" s="19"/>
      <c r="C626" s="19"/>
      <c r="D626" s="19"/>
      <c r="E626" s="19"/>
      <c r="F626" s="19"/>
      <c r="G626" s="180" t="s">
        <v>607</v>
      </c>
      <c r="H626" s="180"/>
      <c r="I626" s="180"/>
      <c r="J626" s="180"/>
      <c r="K626" s="180"/>
      <c r="L626" s="164">
        <v>7290</v>
      </c>
      <c r="M626" s="167">
        <f>SUMIF([1]COD!A:A,[1]F.2020!L626,[1]COD!I:I)</f>
        <v>0</v>
      </c>
      <c r="N626" s="164">
        <v>7291</v>
      </c>
      <c r="O626" s="72"/>
    </row>
    <row r="627" spans="1:15">
      <c r="A627" s="19"/>
      <c r="B627" s="19"/>
      <c r="C627" s="19"/>
      <c r="D627" s="19"/>
      <c r="E627" s="19"/>
      <c r="F627" s="198" t="s">
        <v>23</v>
      </c>
      <c r="G627" s="198"/>
      <c r="H627" s="198"/>
      <c r="I627" s="198"/>
      <c r="J627" s="198"/>
      <c r="K627" s="198"/>
      <c r="L627" s="200" t="s">
        <v>1095</v>
      </c>
      <c r="M627" s="200"/>
      <c r="N627" s="200" t="s">
        <v>1096</v>
      </c>
      <c r="O627" s="200"/>
    </row>
    <row r="628" spans="1:15">
      <c r="A628" s="19"/>
      <c r="B628" s="19"/>
      <c r="C628" s="19"/>
      <c r="D628" s="19"/>
      <c r="E628" s="19"/>
      <c r="F628" s="19"/>
      <c r="G628" s="180" t="s">
        <v>1072</v>
      </c>
      <c r="H628" s="180"/>
      <c r="I628" s="180"/>
      <c r="J628" s="180"/>
      <c r="K628" s="180"/>
      <c r="L628" s="164">
        <v>7293</v>
      </c>
      <c r="M628" s="167">
        <f>SUMIF([1]COD!A:A,[1]F.2020!L628,[1]COD!I:I)</f>
        <v>0</v>
      </c>
      <c r="N628" s="164">
        <v>7294</v>
      </c>
      <c r="O628" s="72"/>
    </row>
    <row r="629" spans="1:15">
      <c r="A629" s="19"/>
      <c r="B629" s="19"/>
      <c r="C629" s="19"/>
      <c r="D629" s="19"/>
      <c r="E629" s="19"/>
      <c r="F629" s="19"/>
      <c r="G629" s="180" t="s">
        <v>607</v>
      </c>
      <c r="H629" s="180"/>
      <c r="I629" s="180"/>
      <c r="J629" s="180"/>
      <c r="K629" s="180"/>
      <c r="L629" s="164">
        <v>7296</v>
      </c>
      <c r="M629" s="167">
        <f>SUMIF([1]COD!A:A,[1]F.2020!L629,[1]COD!I:I)</f>
        <v>0</v>
      </c>
      <c r="N629" s="164">
        <v>7297</v>
      </c>
      <c r="O629" s="72"/>
    </row>
    <row r="630" spans="1:15">
      <c r="A630" s="19"/>
      <c r="B630" s="19"/>
      <c r="C630" s="19"/>
      <c r="D630" s="19"/>
      <c r="E630" s="180" t="s">
        <v>1151</v>
      </c>
      <c r="F630" s="180"/>
      <c r="G630" s="180"/>
      <c r="H630" s="180"/>
      <c r="I630" s="180"/>
      <c r="J630" s="180"/>
      <c r="K630" s="180"/>
      <c r="L630" s="164">
        <v>7299</v>
      </c>
      <c r="M630" s="167">
        <f>SUMIF([1]COD!A:A,[1]F.2020!L630,[1]COD!I:I)</f>
        <v>0</v>
      </c>
      <c r="N630" s="164">
        <v>7300</v>
      </c>
      <c r="O630" s="72"/>
    </row>
    <row r="631" spans="1:15">
      <c r="A631" s="19"/>
      <c r="B631" s="19"/>
      <c r="C631" s="19"/>
      <c r="D631" s="19"/>
      <c r="E631" s="180" t="s">
        <v>1152</v>
      </c>
      <c r="F631" s="180"/>
      <c r="G631" s="180"/>
      <c r="H631" s="180"/>
      <c r="I631" s="180"/>
      <c r="J631" s="180"/>
      <c r="K631" s="180"/>
      <c r="L631" s="164">
        <v>7302</v>
      </c>
      <c r="M631" s="167">
        <f>SUMIF([1]COD!A:A,[1]F.2020!L631,[1]COD!I:I)</f>
        <v>0</v>
      </c>
      <c r="N631" s="164">
        <v>7303</v>
      </c>
      <c r="O631" s="72"/>
    </row>
    <row r="632" spans="1:15">
      <c r="A632" s="19"/>
      <c r="B632" s="19"/>
      <c r="C632" s="19"/>
      <c r="D632" s="19"/>
      <c r="E632" s="180" t="s">
        <v>649</v>
      </c>
      <c r="F632" s="180"/>
      <c r="G632" s="180"/>
      <c r="H632" s="180"/>
      <c r="I632" s="180"/>
      <c r="J632" s="180"/>
      <c r="K632" s="180"/>
      <c r="L632" s="164">
        <v>7305</v>
      </c>
      <c r="M632" s="167">
        <f>SUMIF([1]COD!A:A,[1]F.2020!L632,[1]COD!I:I)</f>
        <v>0</v>
      </c>
      <c r="N632" s="164">
        <v>7306</v>
      </c>
      <c r="O632" s="72"/>
    </row>
    <row r="633" spans="1:15">
      <c r="A633" s="19"/>
      <c r="B633" s="19"/>
      <c r="C633" s="19"/>
      <c r="D633" s="180" t="s">
        <v>1153</v>
      </c>
      <c r="E633" s="180"/>
      <c r="F633" s="180"/>
      <c r="G633" s="180"/>
      <c r="H633" s="180"/>
      <c r="I633" s="180"/>
      <c r="J633" s="180"/>
      <c r="K633" s="180"/>
      <c r="L633" s="164">
        <v>7308</v>
      </c>
      <c r="M633" s="167">
        <f>SUMIF([1]COD!A:A,[1]F.2020!L633,[1]COD!I:I)</f>
        <v>0</v>
      </c>
      <c r="N633" s="164">
        <v>7309</v>
      </c>
      <c r="O633" s="72"/>
    </row>
    <row r="634" spans="1:15">
      <c r="A634" s="19"/>
      <c r="B634" s="19"/>
      <c r="C634" s="19"/>
      <c r="D634" s="180" t="s">
        <v>649</v>
      </c>
      <c r="E634" s="180"/>
      <c r="F634" s="180"/>
      <c r="G634" s="180"/>
      <c r="H634" s="180"/>
      <c r="I634" s="180"/>
      <c r="J634" s="180"/>
      <c r="K634" s="180"/>
      <c r="L634" s="164">
        <v>7311</v>
      </c>
      <c r="M634" s="167">
        <f>SUMIF([1]COD!A:A,[1]F.2020!L634,[1]COD!I:I)</f>
        <v>0</v>
      </c>
      <c r="N634" s="164">
        <v>7312</v>
      </c>
      <c r="O634" s="72"/>
    </row>
    <row r="635" spans="1:15">
      <c r="A635" s="19"/>
      <c r="B635" s="19"/>
      <c r="C635" s="192" t="s">
        <v>1154</v>
      </c>
      <c r="D635" s="193"/>
      <c r="E635" s="193"/>
      <c r="F635" s="193"/>
      <c r="G635" s="193"/>
      <c r="H635" s="193"/>
      <c r="I635" s="193"/>
      <c r="J635" s="193"/>
      <c r="K635" s="194"/>
      <c r="L635" s="164">
        <v>7314</v>
      </c>
      <c r="M635" s="167">
        <f>SUMIF([1]COD!A:A,[1]F.2020!L635,[1]COD!I:I)</f>
        <v>0</v>
      </c>
      <c r="N635" s="164">
        <v>7315</v>
      </c>
      <c r="O635" s="72"/>
    </row>
    <row r="636" spans="1:15">
      <c r="A636" s="19"/>
      <c r="B636" s="168" t="s">
        <v>1155</v>
      </c>
      <c r="C636" s="169"/>
      <c r="D636" s="169"/>
      <c r="E636" s="169"/>
      <c r="F636" s="169"/>
      <c r="G636" s="169"/>
      <c r="H636" s="169"/>
      <c r="I636" s="169"/>
      <c r="J636" s="165" t="s">
        <v>1156</v>
      </c>
      <c r="K636" s="170">
        <f>SUM(K501:K513)+SUM(K515:K522)+SUM(K525:K528)+SUM(K530:K535)+SUM(K537:K538)+SUM(K540:K543)+K546+SUM(K549:K550)+K554+SUM(K556:K557)+SUM(K562:K563)+SUM(K565:K566)+K570+K574+SUM(K576:K580)+SUM(K583:K584)+SUM(K586:K587)+SUM(K590:K591)+SUM(K593:K597)+K599</f>
        <v>264630.58</v>
      </c>
      <c r="L636" s="208"/>
      <c r="M636" s="209"/>
      <c r="N636" s="209"/>
      <c r="O636" s="209"/>
    </row>
    <row r="637" spans="1:15">
      <c r="A637" s="19"/>
      <c r="B637" s="168" t="s">
        <v>1157</v>
      </c>
      <c r="C637" s="169"/>
      <c r="D637" s="169"/>
      <c r="E637" s="169"/>
      <c r="F637" s="169"/>
      <c r="G637" s="169"/>
      <c r="H637" s="169"/>
      <c r="I637" s="169"/>
      <c r="J637" s="169"/>
      <c r="K637" s="169"/>
      <c r="L637" s="165" t="s">
        <v>1158</v>
      </c>
      <c r="M637" s="170">
        <f>+M503+M513+SUM(M515:M522)+SUM(M525:M528)+SUM(M530:M535)+SUM(M537:M538)+SUM(M540:M543)+SUM(M545:M554)+SUM(M556:M563)+SUM(M565:M566)+SUM(M568:M580)+SUM(M583:M584)+SUM(M586:M587)+SUM(M590:M591)+SUM(M593:M599)+SUM(M604:M605)+SUM(M607:M608)+SUM(M611:M612)+SUM(M614:M615)+SUM(M618:M619)+SUM(M621:M622)+SUM(M625:M626)+SUM(M628:M635)</f>
        <v>291460.12</v>
      </c>
      <c r="N637" s="210"/>
      <c r="O637" s="211"/>
    </row>
    <row r="638" spans="1:15">
      <c r="A638" s="19"/>
      <c r="B638" s="182" t="s">
        <v>1159</v>
      </c>
      <c r="C638" s="182"/>
      <c r="D638" s="182"/>
      <c r="E638" s="182"/>
      <c r="F638" s="182"/>
      <c r="G638" s="182"/>
      <c r="H638" s="182"/>
      <c r="I638" s="182"/>
      <c r="J638" s="182"/>
      <c r="K638" s="182"/>
      <c r="L638" s="182"/>
      <c r="M638" s="182"/>
      <c r="N638" s="165" t="s">
        <v>1160</v>
      </c>
      <c r="O638" s="73">
        <f>+M637+K636</f>
        <v>556090.69999999995</v>
      </c>
    </row>
    <row r="639" spans="1:15">
      <c r="A639" s="19"/>
      <c r="B639" s="177" t="s">
        <v>1161</v>
      </c>
      <c r="C639" s="177"/>
      <c r="D639" s="177"/>
      <c r="E639" s="177"/>
      <c r="F639" s="177"/>
      <c r="G639" s="177"/>
      <c r="H639" s="177"/>
      <c r="I639" s="177"/>
      <c r="J639" s="177"/>
      <c r="K639" s="177"/>
      <c r="L639" s="177"/>
      <c r="M639" s="177"/>
      <c r="N639" s="164">
        <v>7901</v>
      </c>
      <c r="O639" s="72"/>
    </row>
    <row r="640" spans="1:15">
      <c r="A640" s="19"/>
      <c r="B640" s="177" t="s">
        <v>1162</v>
      </c>
      <c r="C640" s="177"/>
      <c r="D640" s="177"/>
      <c r="E640" s="177"/>
      <c r="F640" s="177"/>
      <c r="G640" s="177"/>
      <c r="H640" s="177"/>
      <c r="I640" s="177"/>
      <c r="J640" s="177"/>
      <c r="K640" s="177"/>
      <c r="L640" s="177"/>
      <c r="M640" s="177"/>
      <c r="N640" s="164">
        <v>7902</v>
      </c>
      <c r="O640" s="72"/>
    </row>
    <row r="641" spans="1:15">
      <c r="A641" s="19"/>
      <c r="B641" s="177" t="s">
        <v>1163</v>
      </c>
      <c r="C641" s="177"/>
      <c r="D641" s="177"/>
      <c r="E641" s="177"/>
      <c r="F641" s="177"/>
      <c r="G641" s="177"/>
      <c r="H641" s="177"/>
      <c r="I641" s="177"/>
      <c r="J641" s="177"/>
      <c r="K641" s="177"/>
      <c r="L641" s="177"/>
      <c r="M641" s="177"/>
      <c r="N641" s="164">
        <v>7903</v>
      </c>
      <c r="O641" s="72"/>
    </row>
    <row r="642" spans="1:15">
      <c r="A642" s="19"/>
      <c r="B642" s="177" t="s">
        <v>1164</v>
      </c>
      <c r="C642" s="177"/>
      <c r="D642" s="177"/>
      <c r="E642" s="177"/>
      <c r="F642" s="177"/>
      <c r="G642" s="177"/>
      <c r="H642" s="177"/>
      <c r="I642" s="177"/>
      <c r="J642" s="177"/>
      <c r="K642" s="177"/>
      <c r="L642" s="177"/>
      <c r="M642" s="177"/>
      <c r="N642" s="164">
        <v>7904</v>
      </c>
      <c r="O642" s="72"/>
    </row>
    <row r="643" spans="1:15">
      <c r="A643" s="19"/>
      <c r="B643" s="177" t="s">
        <v>1165</v>
      </c>
      <c r="C643" s="177"/>
      <c r="D643" s="177"/>
      <c r="E643" s="177"/>
      <c r="F643" s="177"/>
      <c r="G643" s="177"/>
      <c r="H643" s="177"/>
      <c r="I643" s="177"/>
      <c r="J643" s="177"/>
      <c r="K643" s="177"/>
      <c r="L643" s="177"/>
      <c r="M643" s="177"/>
      <c r="N643" s="164">
        <v>7905</v>
      </c>
      <c r="O643" s="72"/>
    </row>
    <row r="644" spans="1:15">
      <c r="A644" s="19"/>
      <c r="B644" s="177" t="s">
        <v>1166</v>
      </c>
      <c r="C644" s="177"/>
      <c r="D644" s="177"/>
      <c r="E644" s="177"/>
      <c r="F644" s="177"/>
      <c r="G644" s="177"/>
      <c r="H644" s="177"/>
      <c r="I644" s="177"/>
      <c r="J644" s="177"/>
      <c r="K644" s="177"/>
      <c r="L644" s="177"/>
      <c r="M644" s="177"/>
      <c r="N644" s="164">
        <v>7906</v>
      </c>
      <c r="O644" s="72"/>
    </row>
    <row r="645" spans="1:15">
      <c r="A645" s="19"/>
      <c r="B645" s="177" t="s">
        <v>1167</v>
      </c>
      <c r="C645" s="177"/>
      <c r="D645" s="177"/>
      <c r="E645" s="177"/>
      <c r="F645" s="177"/>
      <c r="G645" s="177"/>
      <c r="H645" s="177"/>
      <c r="I645" s="177"/>
      <c r="J645" s="177"/>
      <c r="K645" s="177"/>
      <c r="L645" s="177"/>
      <c r="M645" s="177"/>
      <c r="N645" s="164">
        <v>7907</v>
      </c>
      <c r="O645" s="72"/>
    </row>
    <row r="646" spans="1:15">
      <c r="A646" s="19"/>
      <c r="B646" s="177" t="s">
        <v>1168</v>
      </c>
      <c r="C646" s="177"/>
      <c r="D646" s="177"/>
      <c r="E646" s="177"/>
      <c r="F646" s="177"/>
      <c r="G646" s="177"/>
      <c r="H646" s="177"/>
      <c r="I646" s="177"/>
      <c r="J646" s="177"/>
      <c r="K646" s="177"/>
      <c r="L646" s="177"/>
      <c r="M646" s="177"/>
      <c r="N646" s="164">
        <v>7908</v>
      </c>
      <c r="O646" s="72"/>
    </row>
    <row r="647" spans="1:15">
      <c r="A647" s="176" t="s">
        <v>25</v>
      </c>
      <c r="B647" s="176"/>
      <c r="C647" s="176"/>
      <c r="D647" s="176"/>
      <c r="E647" s="176"/>
      <c r="F647" s="176"/>
      <c r="G647" s="176"/>
      <c r="H647" s="176"/>
      <c r="I647" s="176"/>
      <c r="J647" s="176"/>
      <c r="K647" s="176"/>
      <c r="L647" s="176"/>
      <c r="M647" s="176"/>
      <c r="N647" s="176"/>
      <c r="O647" s="176"/>
    </row>
    <row r="648" spans="1:15">
      <c r="A648" s="19"/>
      <c r="B648" s="191" t="s">
        <v>10</v>
      </c>
      <c r="C648" s="191"/>
      <c r="D648" s="191"/>
      <c r="E648" s="191"/>
      <c r="F648" s="191"/>
      <c r="G648" s="191"/>
      <c r="H648" s="191"/>
      <c r="I648" s="191"/>
      <c r="J648" s="191"/>
      <c r="K648" s="191"/>
      <c r="L648" s="191"/>
      <c r="M648" s="191"/>
      <c r="N648" s="165" t="s">
        <v>1169</v>
      </c>
      <c r="O648" s="73">
        <f>IF((O484-O638)&gt;0,(O484-O638),0)</f>
        <v>224972.81000000006</v>
      </c>
    </row>
    <row r="649" spans="1:15">
      <c r="A649" s="19"/>
      <c r="B649" s="191" t="s">
        <v>1170</v>
      </c>
      <c r="C649" s="191"/>
      <c r="D649" s="191"/>
      <c r="E649" s="191"/>
      <c r="F649" s="191"/>
      <c r="G649" s="191"/>
      <c r="H649" s="191"/>
      <c r="I649" s="191"/>
      <c r="J649" s="191"/>
      <c r="K649" s="191"/>
      <c r="L649" s="191"/>
      <c r="M649" s="191"/>
      <c r="N649" s="165" t="s">
        <v>129</v>
      </c>
      <c r="O649" s="73">
        <f>IF((O484-O638)&lt;0,(O484-O638),0)</f>
        <v>0</v>
      </c>
    </row>
    <row r="650" spans="1:15">
      <c r="A650" s="19"/>
      <c r="B650" s="19"/>
      <c r="C650" s="187" t="s">
        <v>22</v>
      </c>
      <c r="D650" s="188"/>
      <c r="E650" s="188"/>
      <c r="F650" s="188"/>
      <c r="G650" s="188"/>
      <c r="H650" s="188"/>
      <c r="I650" s="188"/>
      <c r="J650" s="188"/>
      <c r="K650" s="189"/>
      <c r="L650" s="200" t="s">
        <v>1171</v>
      </c>
      <c r="M650" s="200"/>
      <c r="N650" s="200" t="s">
        <v>1172</v>
      </c>
      <c r="O650" s="200"/>
    </row>
    <row r="651" spans="1:15">
      <c r="A651" s="19"/>
      <c r="B651" s="19"/>
      <c r="C651" s="19"/>
      <c r="D651" s="180" t="s">
        <v>1173</v>
      </c>
      <c r="E651" s="180"/>
      <c r="F651" s="180"/>
      <c r="G651" s="180"/>
      <c r="H651" s="180"/>
      <c r="I651" s="180"/>
      <c r="J651" s="180"/>
      <c r="K651" s="180"/>
      <c r="L651" s="164" t="s">
        <v>125</v>
      </c>
      <c r="M651" s="167"/>
      <c r="N651" s="164">
        <v>95</v>
      </c>
      <c r="O651" s="72"/>
    </row>
    <row r="652" spans="1:15">
      <c r="A652" s="19"/>
      <c r="B652" s="19"/>
      <c r="C652" s="19"/>
      <c r="D652" s="180" t="s">
        <v>1174</v>
      </c>
      <c r="E652" s="180"/>
      <c r="F652" s="180"/>
      <c r="G652" s="180"/>
      <c r="H652" s="180"/>
      <c r="I652" s="180"/>
      <c r="J652" s="180"/>
      <c r="K652" s="180"/>
      <c r="L652" s="164" t="s">
        <v>21</v>
      </c>
      <c r="M652" s="167"/>
      <c r="N652" s="164">
        <v>97</v>
      </c>
      <c r="O652" s="72"/>
    </row>
    <row r="653" spans="1:15">
      <c r="A653" s="19"/>
      <c r="B653" s="19"/>
      <c r="C653" s="19"/>
      <c r="D653" s="180" t="s">
        <v>1175</v>
      </c>
      <c r="E653" s="180"/>
      <c r="F653" s="180"/>
      <c r="G653" s="180"/>
      <c r="H653" s="180"/>
      <c r="I653" s="180"/>
      <c r="J653" s="180"/>
      <c r="K653" s="180"/>
      <c r="L653" s="203" t="s">
        <v>1074</v>
      </c>
      <c r="M653" s="203"/>
      <c r="N653" s="164">
        <v>98</v>
      </c>
      <c r="O653" s="72">
        <f>+O648+M651-O651+M652-O652</f>
        <v>224972.81000000006</v>
      </c>
    </row>
    <row r="654" spans="1:15">
      <c r="A654" s="19"/>
      <c r="B654" s="19"/>
      <c r="C654" s="176" t="s">
        <v>19</v>
      </c>
      <c r="D654" s="176"/>
      <c r="E654" s="176"/>
      <c r="F654" s="176"/>
      <c r="G654" s="176"/>
      <c r="H654" s="176"/>
      <c r="I654" s="176"/>
      <c r="J654" s="176"/>
      <c r="K654" s="176"/>
      <c r="L654" s="176"/>
      <c r="M654" s="176"/>
      <c r="N654" s="176"/>
      <c r="O654" s="176"/>
    </row>
    <row r="655" spans="1:15">
      <c r="A655" s="19"/>
      <c r="B655" s="19"/>
      <c r="C655" s="19"/>
      <c r="D655" s="180" t="s">
        <v>1176</v>
      </c>
      <c r="E655" s="180"/>
      <c r="F655" s="180"/>
      <c r="G655" s="180"/>
      <c r="H655" s="180"/>
      <c r="I655" s="180"/>
      <c r="J655" s="180"/>
      <c r="K655" s="180"/>
      <c r="L655" s="180"/>
      <c r="M655" s="180"/>
      <c r="N655" s="164">
        <v>803</v>
      </c>
      <c r="O655" s="72">
        <f>+O653*15%</f>
        <v>33745.921500000004</v>
      </c>
    </row>
    <row r="656" spans="1:15">
      <c r="A656" s="19"/>
      <c r="B656" s="19"/>
      <c r="C656" s="19"/>
      <c r="D656" s="180" t="s">
        <v>1177</v>
      </c>
      <c r="E656" s="180"/>
      <c r="F656" s="180"/>
      <c r="G656" s="180"/>
      <c r="H656" s="180"/>
      <c r="I656" s="180"/>
      <c r="J656" s="180"/>
      <c r="K656" s="180"/>
      <c r="L656" s="180"/>
      <c r="M656" s="180"/>
      <c r="N656" s="164">
        <v>804</v>
      </c>
      <c r="O656" s="72"/>
    </row>
    <row r="657" spans="1:15">
      <c r="A657" s="19"/>
      <c r="B657" s="19"/>
      <c r="C657" s="19"/>
      <c r="D657" s="180" t="s">
        <v>1178</v>
      </c>
      <c r="E657" s="180"/>
      <c r="F657" s="180"/>
      <c r="G657" s="180"/>
      <c r="H657" s="180"/>
      <c r="I657" s="180"/>
      <c r="J657" s="180"/>
      <c r="K657" s="180"/>
      <c r="L657" s="180"/>
      <c r="M657" s="180"/>
      <c r="N657" s="164">
        <v>805</v>
      </c>
      <c r="O657" s="72"/>
    </row>
    <row r="658" spans="1:15">
      <c r="A658" s="19"/>
      <c r="B658" s="19"/>
      <c r="C658" s="19"/>
      <c r="D658" s="180" t="s">
        <v>1179</v>
      </c>
      <c r="E658" s="180"/>
      <c r="F658" s="180"/>
      <c r="G658" s="180"/>
      <c r="H658" s="180"/>
      <c r="I658" s="180"/>
      <c r="J658" s="180"/>
      <c r="K658" s="180"/>
      <c r="L658" s="180"/>
      <c r="M658" s="180"/>
      <c r="N658" s="164">
        <v>806</v>
      </c>
      <c r="O658" s="72">
        <v>26470.81</v>
      </c>
    </row>
    <row r="659" spans="1:15">
      <c r="A659" s="19"/>
      <c r="B659" s="19"/>
      <c r="C659" s="19"/>
      <c r="D659" s="180" t="s">
        <v>1180</v>
      </c>
      <c r="E659" s="180"/>
      <c r="F659" s="180"/>
      <c r="G659" s="180"/>
      <c r="H659" s="180"/>
      <c r="I659" s="180"/>
      <c r="J659" s="180"/>
      <c r="K659" s="180"/>
      <c r="L659" s="180"/>
      <c r="M659" s="180"/>
      <c r="N659" s="164">
        <v>807</v>
      </c>
      <c r="O659" s="72"/>
    </row>
    <row r="660" spans="1:15">
      <c r="A660" s="19"/>
      <c r="B660" s="19"/>
      <c r="C660" s="19"/>
      <c r="D660" s="180" t="s">
        <v>1181</v>
      </c>
      <c r="E660" s="180"/>
      <c r="F660" s="180"/>
      <c r="G660" s="180"/>
      <c r="H660" s="180"/>
      <c r="I660" s="180"/>
      <c r="J660" s="180"/>
      <c r="K660" s="180"/>
      <c r="L660" s="180"/>
      <c r="M660" s="180"/>
      <c r="N660" s="164">
        <v>808</v>
      </c>
      <c r="O660" s="72"/>
    </row>
    <row r="661" spans="1:15">
      <c r="A661" s="19"/>
      <c r="B661" s="19"/>
      <c r="C661" s="19"/>
      <c r="D661" s="212" t="s">
        <v>1182</v>
      </c>
      <c r="E661" s="212"/>
      <c r="F661" s="212"/>
      <c r="G661" s="180"/>
      <c r="H661" s="180"/>
      <c r="I661" s="180"/>
      <c r="J661" s="180"/>
      <c r="K661" s="180"/>
      <c r="L661" s="180"/>
      <c r="M661" s="180"/>
      <c r="N661" s="164">
        <v>809</v>
      </c>
      <c r="O661" s="72"/>
    </row>
    <row r="662" spans="1:15">
      <c r="A662" s="19"/>
      <c r="B662" s="19"/>
      <c r="C662" s="19"/>
      <c r="D662" s="180" t="s">
        <v>1183</v>
      </c>
      <c r="E662" s="180"/>
      <c r="F662" s="180"/>
      <c r="G662" s="180"/>
      <c r="H662" s="180"/>
      <c r="I662" s="180"/>
      <c r="J662" s="180"/>
      <c r="K662" s="180"/>
      <c r="L662" s="180"/>
      <c r="M662" s="180"/>
      <c r="N662" s="164">
        <v>810</v>
      </c>
      <c r="O662" s="72"/>
    </row>
    <row r="663" spans="1:15">
      <c r="A663" s="19"/>
      <c r="B663" s="19"/>
      <c r="C663" s="19"/>
      <c r="D663" s="180" t="s">
        <v>1184</v>
      </c>
      <c r="E663" s="180"/>
      <c r="F663" s="180"/>
      <c r="G663" s="180"/>
      <c r="H663" s="180"/>
      <c r="I663" s="180"/>
      <c r="J663" s="180"/>
      <c r="K663" s="180"/>
      <c r="L663" s="180"/>
      <c r="M663" s="180"/>
      <c r="N663" s="164">
        <v>811</v>
      </c>
      <c r="O663" s="72"/>
    </row>
    <row r="664" spans="1:15">
      <c r="A664" s="19"/>
      <c r="B664" s="19"/>
      <c r="C664" s="19"/>
      <c r="D664" s="180" t="s">
        <v>1185</v>
      </c>
      <c r="E664" s="180"/>
      <c r="F664" s="180"/>
      <c r="G664" s="180"/>
      <c r="H664" s="180"/>
      <c r="I664" s="180"/>
      <c r="J664" s="180"/>
      <c r="K664" s="180"/>
      <c r="L664" s="180"/>
      <c r="M664" s="180"/>
      <c r="N664" s="164">
        <v>812</v>
      </c>
      <c r="O664" s="72"/>
    </row>
    <row r="665" spans="1:15">
      <c r="A665" s="19"/>
      <c r="B665" s="19"/>
      <c r="C665" s="19"/>
      <c r="D665" s="180" t="s">
        <v>1186</v>
      </c>
      <c r="E665" s="180"/>
      <c r="F665" s="180"/>
      <c r="G665" s="180"/>
      <c r="H665" s="180"/>
      <c r="I665" s="180"/>
      <c r="J665" s="180"/>
      <c r="K665" s="180"/>
      <c r="L665" s="180"/>
      <c r="M665" s="180"/>
      <c r="N665" s="164">
        <v>813</v>
      </c>
      <c r="O665" s="72"/>
    </row>
    <row r="666" spans="1:15">
      <c r="A666" s="19"/>
      <c r="B666" s="19"/>
      <c r="C666" s="187" t="s">
        <v>1187</v>
      </c>
      <c r="D666" s="188"/>
      <c r="E666" s="188"/>
      <c r="F666" s="188"/>
      <c r="G666" s="188"/>
      <c r="H666" s="188"/>
      <c r="I666" s="188"/>
      <c r="J666" s="188"/>
      <c r="K666" s="189"/>
      <c r="L666" s="200" t="s">
        <v>1171</v>
      </c>
      <c r="M666" s="200"/>
      <c r="N666" s="200" t="s">
        <v>1172</v>
      </c>
      <c r="O666" s="200"/>
    </row>
    <row r="667" spans="1:15">
      <c r="A667" s="19"/>
      <c r="B667" s="19"/>
      <c r="C667" s="19"/>
      <c r="D667" s="180" t="s">
        <v>1188</v>
      </c>
      <c r="E667" s="180"/>
      <c r="F667" s="180"/>
      <c r="G667" s="180"/>
      <c r="H667" s="180"/>
      <c r="I667" s="180"/>
      <c r="J667" s="180"/>
      <c r="K667" s="180"/>
      <c r="L667" s="164">
        <v>814</v>
      </c>
      <c r="M667" s="167"/>
      <c r="N667" s="164">
        <v>815</v>
      </c>
      <c r="O667" s="72"/>
    </row>
    <row r="668" spans="1:15">
      <c r="A668" s="19"/>
      <c r="B668" s="19"/>
      <c r="C668" s="19"/>
      <c r="D668" s="180" t="s">
        <v>1189</v>
      </c>
      <c r="E668" s="180"/>
      <c r="F668" s="180"/>
      <c r="G668" s="180"/>
      <c r="H668" s="180" t="s">
        <v>927</v>
      </c>
      <c r="I668" s="180"/>
      <c r="J668" s="180"/>
      <c r="K668" s="180"/>
      <c r="L668" s="164">
        <v>816</v>
      </c>
      <c r="M668" s="167"/>
      <c r="N668" s="164">
        <v>817</v>
      </c>
      <c r="O668" s="72"/>
    </row>
    <row r="669" spans="1:15">
      <c r="A669" s="19"/>
      <c r="B669" s="19"/>
      <c r="C669" s="19"/>
      <c r="D669" s="180" t="s">
        <v>1190</v>
      </c>
      <c r="E669" s="180"/>
      <c r="F669" s="180"/>
      <c r="G669" s="180"/>
      <c r="H669" s="180" t="s">
        <v>927</v>
      </c>
      <c r="I669" s="180"/>
      <c r="J669" s="180"/>
      <c r="K669" s="180"/>
      <c r="L669" s="164">
        <v>818</v>
      </c>
      <c r="M669" s="167"/>
      <c r="N669" s="164">
        <v>819</v>
      </c>
      <c r="O669" s="72"/>
    </row>
    <row r="670" spans="1:15">
      <c r="A670" s="19"/>
      <c r="B670" s="19"/>
      <c r="C670" s="19"/>
      <c r="D670" s="180" t="s">
        <v>1191</v>
      </c>
      <c r="E670" s="180"/>
      <c r="F670" s="180"/>
      <c r="G670" s="180"/>
      <c r="H670" s="180" t="s">
        <v>927</v>
      </c>
      <c r="I670" s="180"/>
      <c r="J670" s="180"/>
      <c r="K670" s="180"/>
      <c r="L670" s="164">
        <v>820</v>
      </c>
      <c r="M670" s="167"/>
      <c r="N670" s="164">
        <v>821</v>
      </c>
      <c r="O670" s="72"/>
    </row>
    <row r="671" spans="1:15">
      <c r="A671" s="19"/>
      <c r="B671" s="19"/>
      <c r="C671" s="19"/>
      <c r="D671" s="180" t="s">
        <v>1192</v>
      </c>
      <c r="E671" s="180"/>
      <c r="F671" s="180"/>
      <c r="G671" s="180"/>
      <c r="H671" s="180" t="s">
        <v>927</v>
      </c>
      <c r="I671" s="180"/>
      <c r="J671" s="180"/>
      <c r="K671" s="180"/>
      <c r="L671" s="164">
        <v>822</v>
      </c>
      <c r="M671" s="167"/>
      <c r="N671" s="164">
        <v>823</v>
      </c>
      <c r="O671" s="72"/>
    </row>
    <row r="672" spans="1:15">
      <c r="A672" s="19"/>
      <c r="B672" s="19"/>
      <c r="C672" s="19"/>
      <c r="D672" s="180" t="s">
        <v>1193</v>
      </c>
      <c r="E672" s="180"/>
      <c r="F672" s="180"/>
      <c r="G672" s="180"/>
      <c r="H672" s="180" t="s">
        <v>927</v>
      </c>
      <c r="I672" s="180"/>
      <c r="J672" s="180"/>
      <c r="K672" s="180"/>
      <c r="L672" s="164">
        <v>824</v>
      </c>
      <c r="M672" s="167"/>
      <c r="N672" s="164">
        <v>825</v>
      </c>
      <c r="O672" s="72"/>
    </row>
    <row r="673" spans="1:262">
      <c r="A673" s="19"/>
      <c r="B673" s="19"/>
      <c r="C673" s="19"/>
      <c r="D673" s="180" t="s">
        <v>1194</v>
      </c>
      <c r="E673" s="180"/>
      <c r="F673" s="180"/>
      <c r="G673" s="180"/>
      <c r="H673" s="180" t="s">
        <v>927</v>
      </c>
      <c r="I673" s="180"/>
      <c r="J673" s="180"/>
      <c r="K673" s="180"/>
      <c r="L673" s="164">
        <v>826</v>
      </c>
      <c r="M673" s="167"/>
      <c r="N673" s="164">
        <v>827</v>
      </c>
      <c r="O673" s="72"/>
    </row>
    <row r="674" spans="1:262">
      <c r="A674" s="19"/>
      <c r="B674" s="19"/>
      <c r="C674" s="19"/>
      <c r="D674" s="198" t="s">
        <v>1195</v>
      </c>
      <c r="E674" s="198"/>
      <c r="F674" s="198"/>
      <c r="G674" s="198"/>
      <c r="H674" s="198"/>
      <c r="I674" s="198"/>
      <c r="J674" s="198"/>
      <c r="K674" s="198"/>
      <c r="L674" s="200" t="s">
        <v>1171</v>
      </c>
      <c r="M674" s="200"/>
      <c r="N674" s="200" t="s">
        <v>1172</v>
      </c>
      <c r="O674" s="200"/>
    </row>
    <row r="675" spans="1:262">
      <c r="A675" s="19"/>
      <c r="B675" s="19"/>
      <c r="C675" s="19"/>
      <c r="D675" s="19"/>
      <c r="E675" s="180" t="s">
        <v>1196</v>
      </c>
      <c r="F675" s="180"/>
      <c r="G675" s="180"/>
      <c r="H675" s="180"/>
      <c r="I675" s="180"/>
      <c r="J675" s="180"/>
      <c r="K675" s="180"/>
      <c r="L675" s="164" t="s">
        <v>1197</v>
      </c>
      <c r="M675" s="167"/>
      <c r="N675" s="164" t="s">
        <v>1198</v>
      </c>
      <c r="O675" s="72"/>
    </row>
    <row r="676" spans="1:262">
      <c r="A676" s="19"/>
      <c r="B676" s="19"/>
      <c r="C676" s="19"/>
      <c r="D676" s="19"/>
      <c r="E676" s="180" t="s">
        <v>1199</v>
      </c>
      <c r="F676" s="180"/>
      <c r="G676" s="180"/>
      <c r="H676" s="180"/>
      <c r="I676" s="180"/>
      <c r="J676" s="180"/>
      <c r="K676" s="180"/>
      <c r="L676" s="164" t="s">
        <v>1200</v>
      </c>
      <c r="M676" s="167"/>
      <c r="N676" s="164" t="s">
        <v>1201</v>
      </c>
      <c r="O676" s="72"/>
    </row>
    <row r="677" spans="1:262">
      <c r="A677" s="19"/>
      <c r="B677" s="19"/>
      <c r="C677" s="19"/>
      <c r="D677" s="180" t="s">
        <v>1202</v>
      </c>
      <c r="E677" s="180"/>
      <c r="F677" s="180"/>
      <c r="G677" s="180"/>
      <c r="H677" s="180"/>
      <c r="I677" s="180"/>
      <c r="J677" s="180"/>
      <c r="K677" s="180"/>
      <c r="L677" s="203" t="s">
        <v>1074</v>
      </c>
      <c r="M677" s="203"/>
      <c r="N677" s="164" t="s">
        <v>1203</v>
      </c>
      <c r="O677" s="72">
        <v>54424.42</v>
      </c>
      <c r="JB677" s="158" t="s">
        <v>1329</v>
      </c>
    </row>
    <row r="678" spans="1:262">
      <c r="A678" s="19"/>
      <c r="B678" s="19"/>
      <c r="C678" s="19"/>
      <c r="D678" s="180" t="s">
        <v>1204</v>
      </c>
      <c r="E678" s="180"/>
      <c r="F678" s="180"/>
      <c r="G678" s="180"/>
      <c r="H678" s="180" t="s">
        <v>927</v>
      </c>
      <c r="I678" s="180"/>
      <c r="J678" s="180"/>
      <c r="K678" s="180"/>
      <c r="L678" s="164" t="s">
        <v>1205</v>
      </c>
      <c r="M678" s="167"/>
      <c r="N678" s="164" t="s">
        <v>1206</v>
      </c>
      <c r="O678" s="72"/>
      <c r="JB678" s="158" t="s">
        <v>1330</v>
      </c>
    </row>
    <row r="679" spans="1:262">
      <c r="A679" s="19"/>
      <c r="B679" s="180" t="s">
        <v>1207</v>
      </c>
      <c r="C679" s="180"/>
      <c r="D679" s="180"/>
      <c r="E679" s="180"/>
      <c r="F679" s="180"/>
      <c r="G679" s="180"/>
      <c r="H679" s="180"/>
      <c r="I679" s="180"/>
      <c r="J679" s="180"/>
      <c r="K679" s="180"/>
      <c r="L679" s="180"/>
      <c r="M679" s="180"/>
      <c r="N679" s="164" t="s">
        <v>1208</v>
      </c>
      <c r="O679" s="72">
        <f>IF((O648-O655-O656-O657+O658+O659+O660+O661-O662+O663-O664+O665+SUM(M667:M673)-SUM(O667:O673)+M675+M676+M678-O675-O676-O677-O678)&gt;0,(O648-O655-O656-O657+O658+O659+O660+O661-O662+O663-O664+O665+SUM(M667:M673)-SUM(O667:O673)+M675+M676+M678-O675-O676-O677-O678),0)</f>
        <v>163273.27850000007</v>
      </c>
    </row>
    <row r="680" spans="1:262">
      <c r="A680" s="19"/>
      <c r="B680" s="213" t="s">
        <v>1209</v>
      </c>
      <c r="C680" s="213"/>
      <c r="D680" s="213"/>
      <c r="E680" s="213"/>
      <c r="F680" s="213"/>
      <c r="G680" s="213"/>
      <c r="H680" s="213"/>
      <c r="I680" s="213"/>
      <c r="J680" s="213"/>
      <c r="K680" s="213"/>
      <c r="L680" s="213"/>
      <c r="M680" s="213"/>
      <c r="N680" s="164" t="s">
        <v>1210</v>
      </c>
      <c r="O680" s="171">
        <f>IF((O648-O655-O656-O657+O658+O659+O660+O661-O662+O663-O664+O665+SUM(M667:M673)-SUM(O667:O673)+M675+M676+M678-O675-O676-O677-O678)&lt;0,(O648-O655-O656-O657+O658+O659+O660+O661-O662+O663-O664+O665+SUM(M667:M673)-SUM(O667:O673)+M675+M676+M678-O675-O676-O677-O678),0)</f>
        <v>0</v>
      </c>
    </row>
    <row r="681" spans="1:262">
      <c r="A681" s="19"/>
      <c r="B681" s="19"/>
      <c r="C681" s="176" t="s">
        <v>1211</v>
      </c>
      <c r="D681" s="176"/>
      <c r="E681" s="176"/>
      <c r="F681" s="176"/>
      <c r="G681" s="176"/>
      <c r="H681" s="176"/>
      <c r="I681" s="176"/>
      <c r="J681" s="176"/>
      <c r="K681" s="176"/>
      <c r="L681" s="176"/>
      <c r="M681" s="176"/>
      <c r="N681" s="176"/>
      <c r="O681" s="176"/>
    </row>
    <row r="682" spans="1:262">
      <c r="A682" s="19"/>
      <c r="B682" s="19"/>
      <c r="C682" s="19"/>
      <c r="D682" s="180" t="s">
        <v>1212</v>
      </c>
      <c r="E682" s="180"/>
      <c r="F682" s="180"/>
      <c r="G682" s="180"/>
      <c r="H682" s="180"/>
      <c r="I682" s="180"/>
      <c r="J682" s="180"/>
      <c r="K682" s="180"/>
      <c r="L682" s="180"/>
      <c r="M682" s="180"/>
      <c r="N682" s="164" t="s">
        <v>1213</v>
      </c>
      <c r="O682" s="74" t="s">
        <v>1329</v>
      </c>
    </row>
    <row r="683" spans="1:262">
      <c r="A683" s="19"/>
      <c r="B683" s="19"/>
      <c r="C683" s="19"/>
      <c r="D683" s="180" t="s">
        <v>1214</v>
      </c>
      <c r="E683" s="180"/>
      <c r="F683" s="180"/>
      <c r="G683" s="180"/>
      <c r="H683" s="180"/>
      <c r="I683" s="180"/>
      <c r="J683" s="180"/>
      <c r="K683" s="180"/>
      <c r="L683" s="180"/>
      <c r="M683" s="180"/>
      <c r="N683" s="164" t="s">
        <v>1215</v>
      </c>
      <c r="O683" s="72"/>
    </row>
    <row r="684" spans="1:262">
      <c r="A684" s="19"/>
      <c r="B684" s="19"/>
      <c r="C684" s="19"/>
      <c r="D684" s="180" t="s">
        <v>1216</v>
      </c>
      <c r="E684" s="180"/>
      <c r="F684" s="180"/>
      <c r="G684" s="180"/>
      <c r="H684" s="180"/>
      <c r="I684" s="180"/>
      <c r="J684" s="180"/>
      <c r="K684" s="180"/>
      <c r="L684" s="180"/>
      <c r="M684" s="180"/>
      <c r="N684" s="164" t="s">
        <v>1217</v>
      </c>
      <c r="O684" s="72"/>
    </row>
    <row r="685" spans="1:262">
      <c r="A685" s="19"/>
      <c r="B685" s="19"/>
      <c r="C685" s="176" t="s">
        <v>1218</v>
      </c>
      <c r="D685" s="176"/>
      <c r="E685" s="176"/>
      <c r="F685" s="176"/>
      <c r="G685" s="176"/>
      <c r="H685" s="176"/>
      <c r="I685" s="176"/>
      <c r="J685" s="176"/>
      <c r="K685" s="176"/>
      <c r="L685" s="176"/>
      <c r="M685" s="176"/>
      <c r="N685" s="176"/>
      <c r="O685" s="176"/>
    </row>
    <row r="686" spans="1:262">
      <c r="A686" s="19"/>
      <c r="B686" s="19"/>
      <c r="C686" s="19"/>
      <c r="D686" s="192" t="s">
        <v>1219</v>
      </c>
      <c r="E686" s="193"/>
      <c r="F686" s="193"/>
      <c r="G686" s="193"/>
      <c r="H686" s="193"/>
      <c r="I686" s="193"/>
      <c r="J686" s="193"/>
      <c r="K686" s="193"/>
      <c r="L686" s="193"/>
      <c r="M686" s="194"/>
      <c r="N686" s="164" t="s">
        <v>1220</v>
      </c>
      <c r="O686" s="72"/>
    </row>
    <row r="687" spans="1:262">
      <c r="A687" s="19"/>
      <c r="B687" s="19"/>
      <c r="C687" s="19"/>
      <c r="D687" s="198" t="s">
        <v>128</v>
      </c>
      <c r="E687" s="198"/>
      <c r="F687" s="198"/>
      <c r="G687" s="198"/>
      <c r="H687" s="198" t="s">
        <v>927</v>
      </c>
      <c r="I687" s="198"/>
      <c r="J687" s="198"/>
      <c r="K687" s="198"/>
      <c r="L687" s="199" t="s">
        <v>1221</v>
      </c>
      <c r="M687" s="199"/>
      <c r="N687" s="199" t="s">
        <v>1222</v>
      </c>
      <c r="O687" s="199"/>
    </row>
    <row r="688" spans="1:262">
      <c r="A688" s="19"/>
      <c r="B688" s="19"/>
      <c r="C688" s="19"/>
      <c r="D688" s="19"/>
      <c r="E688" s="180" t="s">
        <v>1207</v>
      </c>
      <c r="F688" s="180"/>
      <c r="G688" s="180"/>
      <c r="H688" s="180"/>
      <c r="I688" s="180"/>
      <c r="J688" s="180"/>
      <c r="K688" s="180"/>
      <c r="L688" s="164" t="s">
        <v>1223</v>
      </c>
      <c r="M688" s="167"/>
      <c r="N688" s="164" t="s">
        <v>1224</v>
      </c>
      <c r="O688" s="72"/>
    </row>
    <row r="689" spans="1:15">
      <c r="A689" s="19"/>
      <c r="B689" s="19"/>
      <c r="C689" s="19"/>
      <c r="D689" s="19"/>
      <c r="E689" s="180" t="s">
        <v>1209</v>
      </c>
      <c r="F689" s="180"/>
      <c r="G689" s="180"/>
      <c r="H689" s="180"/>
      <c r="I689" s="180"/>
      <c r="J689" s="180"/>
      <c r="K689" s="180"/>
      <c r="L689" s="164" t="s">
        <v>1225</v>
      </c>
      <c r="M689" s="167"/>
      <c r="N689" s="164" t="s">
        <v>1226</v>
      </c>
      <c r="O689" s="72"/>
    </row>
    <row r="690" spans="1:15">
      <c r="A690" s="19"/>
      <c r="B690" s="19"/>
      <c r="C690" s="19"/>
      <c r="D690" s="180" t="s">
        <v>1227</v>
      </c>
      <c r="E690" s="180"/>
      <c r="F690" s="180"/>
      <c r="G690" s="180"/>
      <c r="H690" s="180" t="s">
        <v>927</v>
      </c>
      <c r="I690" s="180"/>
      <c r="J690" s="180"/>
      <c r="K690" s="180"/>
      <c r="L690" s="164" t="s">
        <v>1228</v>
      </c>
      <c r="M690" s="167"/>
      <c r="N690" s="164" t="s">
        <v>1229</v>
      </c>
      <c r="O690" s="72"/>
    </row>
    <row r="691" spans="1:15">
      <c r="A691" s="19"/>
      <c r="B691" s="19"/>
      <c r="C691" s="19"/>
      <c r="D691" s="180" t="s">
        <v>1230</v>
      </c>
      <c r="E691" s="180"/>
      <c r="F691" s="180"/>
      <c r="G691" s="180"/>
      <c r="H691" s="180" t="s">
        <v>927</v>
      </c>
      <c r="I691" s="180"/>
      <c r="J691" s="180"/>
      <c r="K691" s="180"/>
      <c r="L691" s="164" t="s">
        <v>1231</v>
      </c>
      <c r="M691" s="167"/>
      <c r="N691" s="164" t="s">
        <v>1232</v>
      </c>
      <c r="O691" s="72"/>
    </row>
    <row r="692" spans="1:15">
      <c r="A692" s="19"/>
      <c r="B692" s="19"/>
      <c r="C692" s="214" t="s">
        <v>1233</v>
      </c>
      <c r="D692" s="214"/>
      <c r="E692" s="214"/>
      <c r="F692" s="214"/>
      <c r="G692" s="214"/>
      <c r="H692" s="214"/>
      <c r="I692" s="214"/>
      <c r="J692" s="214"/>
      <c r="K692" s="214"/>
      <c r="L692" s="214"/>
      <c r="M692" s="214"/>
      <c r="N692" s="172" t="s">
        <v>1234</v>
      </c>
      <c r="O692" s="75">
        <f>IF(O683="SI",(O679*25%),(O679*25%))</f>
        <v>40818.319625000018</v>
      </c>
    </row>
    <row r="693" spans="1:15">
      <c r="A693" s="19"/>
      <c r="B693" s="19"/>
      <c r="C693" s="180" t="s">
        <v>1235</v>
      </c>
      <c r="D693" s="180"/>
      <c r="E693" s="180"/>
      <c r="F693" s="180"/>
      <c r="G693" s="180"/>
      <c r="H693" s="180"/>
      <c r="I693" s="180"/>
      <c r="J693" s="180"/>
      <c r="K693" s="180"/>
      <c r="L693" s="180"/>
      <c r="M693" s="180"/>
      <c r="N693" s="164" t="s">
        <v>1236</v>
      </c>
      <c r="O693" s="72"/>
    </row>
    <row r="694" spans="1:15">
      <c r="A694" s="19"/>
      <c r="B694" s="19"/>
      <c r="C694" s="180" t="s">
        <v>1237</v>
      </c>
      <c r="D694" s="180"/>
      <c r="E694" s="180"/>
      <c r="F694" s="180"/>
      <c r="G694" s="180"/>
      <c r="H694" s="180"/>
      <c r="I694" s="180"/>
      <c r="J694" s="180"/>
      <c r="K694" s="180"/>
      <c r="L694" s="180"/>
      <c r="M694" s="180"/>
      <c r="N694" s="164" t="s">
        <v>1238</v>
      </c>
      <c r="O694" s="72"/>
    </row>
    <row r="695" spans="1:15">
      <c r="A695" s="19"/>
      <c r="B695" s="19"/>
      <c r="C695" s="214" t="s">
        <v>1239</v>
      </c>
      <c r="D695" s="214"/>
      <c r="E695" s="214"/>
      <c r="F695" s="214"/>
      <c r="G695" s="214"/>
      <c r="H695" s="214"/>
      <c r="I695" s="214"/>
      <c r="J695" s="214"/>
      <c r="K695" s="214"/>
      <c r="L695" s="214"/>
      <c r="M695" s="214"/>
      <c r="N695" s="172" t="s">
        <v>1240</v>
      </c>
      <c r="O695" s="75"/>
    </row>
    <row r="696" spans="1:15">
      <c r="A696" s="19"/>
      <c r="B696" s="19"/>
      <c r="C696" s="214" t="s">
        <v>1241</v>
      </c>
      <c r="D696" s="214"/>
      <c r="E696" s="214"/>
      <c r="F696" s="214"/>
      <c r="G696" s="214"/>
      <c r="H696" s="214"/>
      <c r="I696" s="214"/>
      <c r="J696" s="214"/>
      <c r="K696" s="214"/>
      <c r="L696" s="214"/>
      <c r="M696" s="214"/>
      <c r="N696" s="172" t="s">
        <v>1242</v>
      </c>
      <c r="O696" s="75">
        <f>+O694-O695</f>
        <v>0</v>
      </c>
    </row>
    <row r="697" spans="1:15">
      <c r="A697" s="19"/>
      <c r="B697" s="19"/>
      <c r="C697" s="214" t="s">
        <v>1243</v>
      </c>
      <c r="D697" s="214"/>
      <c r="E697" s="214"/>
      <c r="F697" s="214"/>
      <c r="G697" s="214"/>
      <c r="H697" s="214"/>
      <c r="I697" s="214"/>
      <c r="J697" s="214"/>
      <c r="K697" s="214"/>
      <c r="L697" s="214"/>
      <c r="M697" s="214"/>
      <c r="N697" s="172" t="s">
        <v>1244</v>
      </c>
      <c r="O697" s="75">
        <f>IF(O692&gt;O696,O692,0)</f>
        <v>40818.319625000018</v>
      </c>
    </row>
    <row r="698" spans="1:15">
      <c r="A698" s="19"/>
      <c r="B698" s="19"/>
      <c r="C698" s="214" t="s">
        <v>1245</v>
      </c>
      <c r="D698" s="214"/>
      <c r="E698" s="214"/>
      <c r="F698" s="214"/>
      <c r="G698" s="214"/>
      <c r="H698" s="214"/>
      <c r="I698" s="214"/>
      <c r="J698" s="214"/>
      <c r="K698" s="214"/>
      <c r="L698" s="214"/>
      <c r="M698" s="214"/>
      <c r="N698" s="172" t="s">
        <v>1246</v>
      </c>
      <c r="O698" s="75"/>
    </row>
    <row r="699" spans="1:15">
      <c r="A699" s="19"/>
      <c r="B699" s="19"/>
      <c r="C699" s="180" t="s">
        <v>1247</v>
      </c>
      <c r="D699" s="180"/>
      <c r="E699" s="180"/>
      <c r="F699" s="180"/>
      <c r="G699" s="180"/>
      <c r="H699" s="180"/>
      <c r="I699" s="180"/>
      <c r="J699" s="180"/>
      <c r="K699" s="180"/>
      <c r="L699" s="180"/>
      <c r="M699" s="180"/>
      <c r="N699" s="164" t="s">
        <v>1248</v>
      </c>
      <c r="O699" s="72"/>
    </row>
    <row r="700" spans="1:15">
      <c r="A700" s="19"/>
      <c r="B700" s="19"/>
      <c r="C700" s="180" t="s">
        <v>1249</v>
      </c>
      <c r="D700" s="180"/>
      <c r="E700" s="180"/>
      <c r="F700" s="180"/>
      <c r="G700" s="180"/>
      <c r="H700" s="180"/>
      <c r="I700" s="180"/>
      <c r="J700" s="180"/>
      <c r="K700" s="180"/>
      <c r="L700" s="180"/>
      <c r="M700" s="180"/>
      <c r="N700" s="164" t="s">
        <v>1250</v>
      </c>
      <c r="O700" s="72">
        <v>49149.07</v>
      </c>
    </row>
    <row r="701" spans="1:15">
      <c r="A701" s="19"/>
      <c r="B701" s="19"/>
      <c r="C701" s="180" t="s">
        <v>1251</v>
      </c>
      <c r="D701" s="180"/>
      <c r="E701" s="180"/>
      <c r="F701" s="180"/>
      <c r="G701" s="180"/>
      <c r="H701" s="180"/>
      <c r="I701" s="180"/>
      <c r="J701" s="180"/>
      <c r="K701" s="180"/>
      <c r="L701" s="180"/>
      <c r="M701" s="180"/>
      <c r="N701" s="164" t="s">
        <v>1252</v>
      </c>
      <c r="O701" s="72"/>
    </row>
    <row r="702" spans="1:15">
      <c r="A702" s="19"/>
      <c r="B702" s="19"/>
      <c r="C702" s="180" t="s">
        <v>1253</v>
      </c>
      <c r="D702" s="180"/>
      <c r="E702" s="180"/>
      <c r="F702" s="180"/>
      <c r="G702" s="180"/>
      <c r="H702" s="180"/>
      <c r="I702" s="180"/>
      <c r="J702" s="180"/>
      <c r="K702" s="180"/>
      <c r="L702" s="180"/>
      <c r="M702" s="180"/>
      <c r="N702" s="164" t="s">
        <v>1254</v>
      </c>
      <c r="O702" s="72"/>
    </row>
    <row r="703" spans="1:15">
      <c r="A703" s="19"/>
      <c r="B703" s="19"/>
      <c r="C703" s="213" t="s">
        <v>1255</v>
      </c>
      <c r="D703" s="213"/>
      <c r="E703" s="213"/>
      <c r="F703" s="213"/>
      <c r="G703" s="213"/>
      <c r="H703" s="213"/>
      <c r="I703" s="213"/>
      <c r="J703" s="213"/>
      <c r="K703" s="213"/>
      <c r="L703" s="213"/>
      <c r="M703" s="213"/>
      <c r="N703" s="164" t="s">
        <v>1256</v>
      </c>
      <c r="O703" s="171"/>
    </row>
    <row r="704" spans="1:15">
      <c r="A704" s="19"/>
      <c r="B704" s="19"/>
      <c r="C704" s="180" t="s">
        <v>1257</v>
      </c>
      <c r="D704" s="180"/>
      <c r="E704" s="180"/>
      <c r="F704" s="180"/>
      <c r="G704" s="180"/>
      <c r="H704" s="180"/>
      <c r="I704" s="180"/>
      <c r="J704" s="180"/>
      <c r="K704" s="180"/>
      <c r="L704" s="180"/>
      <c r="M704" s="180"/>
      <c r="N704" s="164" t="s">
        <v>1258</v>
      </c>
      <c r="O704" s="72"/>
    </row>
    <row r="705" spans="1:15">
      <c r="A705" s="19"/>
      <c r="B705" s="19"/>
      <c r="C705" s="176" t="s">
        <v>7</v>
      </c>
      <c r="D705" s="176"/>
      <c r="E705" s="176"/>
      <c r="F705" s="176"/>
      <c r="G705" s="176"/>
      <c r="H705" s="176"/>
      <c r="I705" s="176"/>
      <c r="J705" s="176"/>
      <c r="K705" s="176"/>
      <c r="L705" s="176"/>
      <c r="M705" s="176"/>
      <c r="N705" s="176"/>
      <c r="O705" s="176"/>
    </row>
    <row r="706" spans="1:15">
      <c r="A706" s="19"/>
      <c r="B706" s="19"/>
      <c r="C706" s="19"/>
      <c r="D706" s="180" t="s">
        <v>1259</v>
      </c>
      <c r="E706" s="180"/>
      <c r="F706" s="180"/>
      <c r="G706" s="180"/>
      <c r="H706" s="180"/>
      <c r="I706" s="180"/>
      <c r="J706" s="180"/>
      <c r="K706" s="180"/>
      <c r="L706" s="180"/>
      <c r="M706" s="180"/>
      <c r="N706" s="164" t="s">
        <v>1260</v>
      </c>
      <c r="O706" s="72"/>
    </row>
    <row r="707" spans="1:15">
      <c r="A707" s="19"/>
      <c r="B707" s="19"/>
      <c r="C707" s="19"/>
      <c r="D707" s="180" t="s">
        <v>1261</v>
      </c>
      <c r="E707" s="180"/>
      <c r="F707" s="180"/>
      <c r="G707" s="180"/>
      <c r="H707" s="180"/>
      <c r="I707" s="180"/>
      <c r="J707" s="180"/>
      <c r="K707" s="180"/>
      <c r="L707" s="180"/>
      <c r="M707" s="180"/>
      <c r="N707" s="164" t="s">
        <v>1262</v>
      </c>
      <c r="O707" s="72"/>
    </row>
    <row r="708" spans="1:15">
      <c r="A708" s="19"/>
      <c r="B708" s="19"/>
      <c r="C708" s="180" t="s">
        <v>1263</v>
      </c>
      <c r="D708" s="180"/>
      <c r="E708" s="180"/>
      <c r="F708" s="180"/>
      <c r="G708" s="180"/>
      <c r="H708" s="180"/>
      <c r="I708" s="180"/>
      <c r="J708" s="180"/>
      <c r="K708" s="180"/>
      <c r="L708" s="180"/>
      <c r="M708" s="180"/>
      <c r="N708" s="164" t="s">
        <v>1264</v>
      </c>
      <c r="O708" s="72"/>
    </row>
    <row r="709" spans="1:15">
      <c r="A709" s="19"/>
      <c r="B709" s="215" t="s">
        <v>1265</v>
      </c>
      <c r="C709" s="215"/>
      <c r="D709" s="215"/>
      <c r="E709" s="215"/>
      <c r="F709" s="215"/>
      <c r="G709" s="215"/>
      <c r="H709" s="215"/>
      <c r="I709" s="215"/>
      <c r="J709" s="215"/>
      <c r="K709" s="215"/>
      <c r="L709" s="215"/>
      <c r="M709" s="215"/>
      <c r="N709" s="173" t="s">
        <v>1266</v>
      </c>
      <c r="O709" s="76">
        <f>IF((O697-O698+O699-O700-O701-O702-O703-O704-O706-O707-O708)&gt;0,(O697-O698+O699-O700-O701-O702-O703-O704-O706-O707-O708),0)</f>
        <v>0</v>
      </c>
    </row>
    <row r="710" spans="1:15">
      <c r="A710" s="19"/>
      <c r="B710" s="215" t="s">
        <v>1267</v>
      </c>
      <c r="C710" s="215"/>
      <c r="D710" s="215"/>
      <c r="E710" s="215"/>
      <c r="F710" s="215"/>
      <c r="G710" s="215"/>
      <c r="H710" s="215"/>
      <c r="I710" s="215"/>
      <c r="J710" s="215"/>
      <c r="K710" s="215"/>
      <c r="L710" s="215"/>
      <c r="M710" s="215"/>
      <c r="N710" s="173" t="s">
        <v>1268</v>
      </c>
      <c r="O710" s="76">
        <f>IF((O697-O698+O699-O700-O701-O702-O703-O704-O706-O707-O708)&lt;0,(O697-O698+O699-O700-O701-O702-O703-O704-O706-O707-O708)*-1,0)</f>
        <v>8330.7503749999814</v>
      </c>
    </row>
    <row r="711" spans="1:15">
      <c r="A711" s="19"/>
      <c r="B711" s="19"/>
      <c r="C711" s="180" t="s">
        <v>1269</v>
      </c>
      <c r="D711" s="180"/>
      <c r="E711" s="180"/>
      <c r="F711" s="180"/>
      <c r="G711" s="180"/>
      <c r="H711" s="180"/>
      <c r="I711" s="180"/>
      <c r="J711" s="180"/>
      <c r="K711" s="180"/>
      <c r="L711" s="180"/>
      <c r="M711" s="180"/>
      <c r="N711" s="164" t="s">
        <v>1270</v>
      </c>
      <c r="O711" s="72"/>
    </row>
    <row r="712" spans="1:15">
      <c r="A712" s="19"/>
      <c r="B712" s="19"/>
      <c r="C712" s="180" t="s">
        <v>1271</v>
      </c>
      <c r="D712" s="180"/>
      <c r="E712" s="180"/>
      <c r="F712" s="180"/>
      <c r="G712" s="180"/>
      <c r="H712" s="180"/>
      <c r="I712" s="180"/>
      <c r="J712" s="180"/>
      <c r="K712" s="180"/>
      <c r="L712" s="180"/>
      <c r="M712" s="180"/>
      <c r="N712" s="164" t="s">
        <v>1272</v>
      </c>
      <c r="O712" s="72"/>
    </row>
    <row r="713" spans="1:15">
      <c r="A713" s="19"/>
      <c r="B713" s="215" t="s">
        <v>1273</v>
      </c>
      <c r="C713" s="215"/>
      <c r="D713" s="215"/>
      <c r="E713" s="215"/>
      <c r="F713" s="215"/>
      <c r="G713" s="215"/>
      <c r="H713" s="215"/>
      <c r="I713" s="215"/>
      <c r="J713" s="215"/>
      <c r="K713" s="215"/>
      <c r="L713" s="215"/>
      <c r="M713" s="215"/>
      <c r="N713" s="173" t="s">
        <v>1274</v>
      </c>
      <c r="O713" s="76">
        <f>+O709+O711-O712</f>
        <v>0</v>
      </c>
    </row>
    <row r="714" spans="1:15">
      <c r="A714" s="19"/>
      <c r="B714" s="215" t="s">
        <v>1275</v>
      </c>
      <c r="C714" s="215"/>
      <c r="D714" s="215"/>
      <c r="E714" s="215"/>
      <c r="F714" s="215"/>
      <c r="G714" s="215"/>
      <c r="H714" s="215"/>
      <c r="I714" s="215"/>
      <c r="J714" s="215"/>
      <c r="K714" s="215"/>
      <c r="L714" s="215"/>
      <c r="M714" s="215"/>
      <c r="N714" s="173" t="s">
        <v>1276</v>
      </c>
      <c r="O714" s="76">
        <f>+O710+O711-O712</f>
        <v>8330.7503749999814</v>
      </c>
    </row>
    <row r="715" spans="1:15">
      <c r="A715" s="19"/>
      <c r="B715" s="176" t="s">
        <v>1277</v>
      </c>
      <c r="C715" s="176"/>
      <c r="D715" s="176"/>
      <c r="E715" s="176"/>
      <c r="F715" s="176"/>
      <c r="G715" s="176"/>
      <c r="H715" s="176"/>
      <c r="I715" s="176"/>
      <c r="J715" s="176"/>
      <c r="K715" s="176"/>
      <c r="L715" s="176"/>
      <c r="M715" s="176"/>
      <c r="N715" s="176"/>
      <c r="O715" s="176"/>
    </row>
    <row r="716" spans="1:15">
      <c r="A716" s="19"/>
      <c r="B716" s="19"/>
      <c r="C716" s="181" t="s">
        <v>5</v>
      </c>
      <c r="D716" s="181"/>
      <c r="E716" s="181"/>
      <c r="F716" s="181"/>
      <c r="G716" s="181"/>
      <c r="H716" s="181"/>
      <c r="I716" s="181"/>
      <c r="J716" s="181"/>
      <c r="K716" s="181"/>
      <c r="L716" s="181"/>
      <c r="M716" s="181"/>
      <c r="N716" s="181"/>
      <c r="O716" s="181"/>
    </row>
    <row r="717" spans="1:15">
      <c r="A717" s="19"/>
      <c r="B717" s="19"/>
      <c r="C717" s="19"/>
      <c r="D717" s="180" t="s">
        <v>1278</v>
      </c>
      <c r="E717" s="180"/>
      <c r="F717" s="180"/>
      <c r="G717" s="180"/>
      <c r="H717" s="180"/>
      <c r="I717" s="180"/>
      <c r="J717" s="180"/>
      <c r="K717" s="180"/>
      <c r="L717" s="180"/>
      <c r="M717" s="180"/>
      <c r="N717" s="164" t="s">
        <v>1279</v>
      </c>
      <c r="O717" s="72"/>
    </row>
    <row r="718" spans="1:15">
      <c r="A718" s="19"/>
      <c r="B718" s="19"/>
      <c r="C718" s="19"/>
      <c r="D718" s="180" t="s">
        <v>1280</v>
      </c>
      <c r="E718" s="180"/>
      <c r="F718" s="180"/>
      <c r="G718" s="180"/>
      <c r="H718" s="180"/>
      <c r="I718" s="180"/>
      <c r="J718" s="180"/>
      <c r="K718" s="180"/>
      <c r="L718" s="180"/>
      <c r="M718" s="180"/>
      <c r="N718" s="164" t="s">
        <v>1281</v>
      </c>
      <c r="O718" s="72"/>
    </row>
    <row r="719" spans="1:15">
      <c r="A719" s="19"/>
      <c r="B719" s="19"/>
      <c r="C719" s="19"/>
      <c r="D719" s="180" t="s">
        <v>1282</v>
      </c>
      <c r="E719" s="180"/>
      <c r="F719" s="180"/>
      <c r="G719" s="180"/>
      <c r="H719" s="180"/>
      <c r="I719" s="180"/>
      <c r="J719" s="180"/>
      <c r="K719" s="180"/>
      <c r="L719" s="180"/>
      <c r="M719" s="180"/>
      <c r="N719" s="164" t="s">
        <v>1283</v>
      </c>
      <c r="O719" s="72"/>
    </row>
    <row r="720" spans="1:15">
      <c r="A720" s="19"/>
      <c r="B720" s="19"/>
      <c r="C720" s="19"/>
      <c r="D720" s="180" t="s">
        <v>1284</v>
      </c>
      <c r="E720" s="180"/>
      <c r="F720" s="180"/>
      <c r="G720" s="180"/>
      <c r="H720" s="180"/>
      <c r="I720" s="180"/>
      <c r="J720" s="180"/>
      <c r="K720" s="180"/>
      <c r="L720" s="180"/>
      <c r="M720" s="180"/>
      <c r="N720" s="164" t="s">
        <v>1285</v>
      </c>
      <c r="O720" s="72">
        <f>+O722+O723+O724</f>
        <v>0</v>
      </c>
    </row>
    <row r="721" spans="1:15">
      <c r="A721" s="19"/>
      <c r="B721" s="19"/>
      <c r="C721" s="181" t="s">
        <v>4</v>
      </c>
      <c r="D721" s="181"/>
      <c r="E721" s="181"/>
      <c r="F721" s="181"/>
      <c r="G721" s="181"/>
      <c r="H721" s="181"/>
      <c r="I721" s="181"/>
      <c r="J721" s="181"/>
      <c r="K721" s="181"/>
      <c r="L721" s="181"/>
      <c r="M721" s="181"/>
      <c r="N721" s="181"/>
      <c r="O721" s="181"/>
    </row>
    <row r="722" spans="1:15">
      <c r="A722" s="19"/>
      <c r="B722" s="19"/>
      <c r="C722" s="19"/>
      <c r="D722" s="180" t="s">
        <v>1286</v>
      </c>
      <c r="E722" s="180"/>
      <c r="F722" s="180"/>
      <c r="G722" s="180"/>
      <c r="H722" s="180"/>
      <c r="I722" s="180"/>
      <c r="J722" s="180"/>
      <c r="K722" s="180"/>
      <c r="L722" s="180"/>
      <c r="M722" s="180"/>
      <c r="N722" s="164" t="s">
        <v>1287</v>
      </c>
      <c r="O722" s="72"/>
    </row>
    <row r="723" spans="1:15">
      <c r="A723" s="19"/>
      <c r="B723" s="19"/>
      <c r="C723" s="19"/>
      <c r="D723" s="180" t="s">
        <v>1288</v>
      </c>
      <c r="E723" s="180"/>
      <c r="F723" s="180"/>
      <c r="G723" s="180"/>
      <c r="H723" s="180"/>
      <c r="I723" s="180"/>
      <c r="J723" s="180"/>
      <c r="K723" s="180"/>
      <c r="L723" s="180"/>
      <c r="M723" s="180"/>
      <c r="N723" s="164" t="s">
        <v>1289</v>
      </c>
      <c r="O723" s="72"/>
    </row>
    <row r="724" spans="1:15">
      <c r="A724" s="19"/>
      <c r="B724" s="19"/>
      <c r="C724" s="19"/>
      <c r="D724" s="180" t="s">
        <v>1290</v>
      </c>
      <c r="E724" s="180"/>
      <c r="F724" s="180"/>
      <c r="G724" s="180"/>
      <c r="H724" s="180"/>
      <c r="I724" s="180"/>
      <c r="J724" s="180"/>
      <c r="K724" s="180"/>
      <c r="L724" s="180"/>
      <c r="M724" s="180"/>
      <c r="N724" s="164" t="s">
        <v>1291</v>
      </c>
      <c r="O724" s="72"/>
    </row>
    <row r="725" spans="1:15">
      <c r="A725" s="19"/>
      <c r="B725" s="176" t="s">
        <v>1292</v>
      </c>
      <c r="C725" s="176"/>
      <c r="D725" s="176"/>
      <c r="E725" s="176"/>
      <c r="F725" s="176"/>
      <c r="G725" s="176"/>
      <c r="H725" s="176"/>
      <c r="I725" s="176"/>
      <c r="J725" s="176"/>
      <c r="K725" s="176"/>
      <c r="L725" s="176"/>
      <c r="M725" s="176"/>
      <c r="N725" s="176"/>
      <c r="O725" s="176"/>
    </row>
    <row r="726" spans="1:15">
      <c r="A726" s="19"/>
      <c r="B726" s="19"/>
      <c r="C726" s="181" t="s">
        <v>1293</v>
      </c>
      <c r="D726" s="181"/>
      <c r="E726" s="181"/>
      <c r="F726" s="181"/>
      <c r="G726" s="181"/>
      <c r="H726" s="181"/>
      <c r="I726" s="181"/>
      <c r="J726" s="181"/>
      <c r="K726" s="181"/>
      <c r="L726" s="181"/>
      <c r="M726" s="181"/>
      <c r="N726" s="181"/>
      <c r="O726" s="181"/>
    </row>
    <row r="727" spans="1:15">
      <c r="A727" s="19"/>
      <c r="B727" s="19"/>
      <c r="C727" s="19"/>
      <c r="D727" s="180" t="s">
        <v>1120</v>
      </c>
      <c r="E727" s="180"/>
      <c r="F727" s="180"/>
      <c r="G727" s="180"/>
      <c r="H727" s="180"/>
      <c r="I727" s="180"/>
      <c r="J727" s="180"/>
      <c r="K727" s="180"/>
      <c r="L727" s="180"/>
      <c r="M727" s="180"/>
      <c r="N727" s="164" t="s">
        <v>1294</v>
      </c>
      <c r="O727" s="72"/>
    </row>
    <row r="728" spans="1:15">
      <c r="A728" s="19"/>
      <c r="B728" s="19"/>
      <c r="C728" s="19"/>
      <c r="D728" s="180" t="s">
        <v>1013</v>
      </c>
      <c r="E728" s="180"/>
      <c r="F728" s="180"/>
      <c r="G728" s="180"/>
      <c r="H728" s="180"/>
      <c r="I728" s="180"/>
      <c r="J728" s="180"/>
      <c r="K728" s="180"/>
      <c r="L728" s="180"/>
      <c r="M728" s="180"/>
      <c r="N728" s="164" t="s">
        <v>1295</v>
      </c>
      <c r="O728" s="72"/>
    </row>
    <row r="729" spans="1:15">
      <c r="A729" s="19"/>
      <c r="B729" s="19"/>
      <c r="C729" s="19"/>
      <c r="D729" s="180" t="s">
        <v>649</v>
      </c>
      <c r="E729" s="180"/>
      <c r="F729" s="180"/>
      <c r="G729" s="180"/>
      <c r="H729" s="180"/>
      <c r="I729" s="180"/>
      <c r="J729" s="180"/>
      <c r="K729" s="180"/>
      <c r="L729" s="180"/>
      <c r="M729" s="180"/>
      <c r="N729" s="164" t="s">
        <v>1296</v>
      </c>
      <c r="O729" s="72"/>
    </row>
    <row r="730" spans="1:15">
      <c r="A730" s="19"/>
      <c r="B730" s="19"/>
      <c r="C730" s="180" t="s">
        <v>1297</v>
      </c>
      <c r="D730" s="180"/>
      <c r="E730" s="180"/>
      <c r="F730" s="180"/>
      <c r="G730" s="180"/>
      <c r="H730" s="180"/>
      <c r="I730" s="180"/>
      <c r="J730" s="180"/>
      <c r="K730" s="180"/>
      <c r="L730" s="180"/>
      <c r="M730" s="180"/>
      <c r="N730" s="164" t="s">
        <v>1298</v>
      </c>
      <c r="O730" s="72"/>
    </row>
    <row r="731" spans="1:15">
      <c r="A731" s="19"/>
      <c r="B731" s="19"/>
      <c r="C731" s="180" t="s">
        <v>1299</v>
      </c>
      <c r="D731" s="180"/>
      <c r="E731" s="180"/>
      <c r="F731" s="180"/>
      <c r="G731" s="180"/>
      <c r="H731" s="180"/>
      <c r="I731" s="180"/>
      <c r="J731" s="180"/>
      <c r="K731" s="180"/>
      <c r="L731" s="180"/>
      <c r="M731" s="180"/>
      <c r="N731" s="164" t="s">
        <v>1300</v>
      </c>
      <c r="O731" s="72"/>
    </row>
    <row r="732" spans="1:15">
      <c r="A732" s="19"/>
      <c r="B732" s="19"/>
      <c r="C732" s="180" t="s">
        <v>1301</v>
      </c>
      <c r="D732" s="180"/>
      <c r="E732" s="180"/>
      <c r="F732" s="180"/>
      <c r="G732" s="180"/>
      <c r="H732" s="180"/>
      <c r="I732" s="180"/>
      <c r="J732" s="180"/>
      <c r="K732" s="180"/>
      <c r="L732" s="180"/>
      <c r="M732" s="180"/>
      <c r="N732" s="164" t="s">
        <v>1302</v>
      </c>
      <c r="O732" s="72"/>
    </row>
    <row r="733" spans="1:15">
      <c r="A733" s="19"/>
      <c r="B733" s="19"/>
      <c r="C733" s="180" t="s">
        <v>1022</v>
      </c>
      <c r="D733" s="180"/>
      <c r="E733" s="180"/>
      <c r="F733" s="180"/>
      <c r="G733" s="180"/>
      <c r="H733" s="180"/>
      <c r="I733" s="180"/>
      <c r="J733" s="180"/>
      <c r="K733" s="180"/>
      <c r="L733" s="180"/>
      <c r="M733" s="180"/>
      <c r="N733" s="164" t="s">
        <v>1303</v>
      </c>
      <c r="O733" s="72"/>
    </row>
    <row r="734" spans="1:15">
      <c r="A734" s="19"/>
      <c r="B734" s="19"/>
      <c r="C734" s="180" t="s">
        <v>649</v>
      </c>
      <c r="D734" s="180"/>
      <c r="E734" s="180"/>
      <c r="F734" s="180"/>
      <c r="G734" s="180"/>
      <c r="H734" s="180"/>
      <c r="I734" s="180"/>
      <c r="J734" s="180"/>
      <c r="K734" s="180"/>
      <c r="L734" s="180"/>
      <c r="M734" s="180"/>
      <c r="N734" s="164" t="s">
        <v>1304</v>
      </c>
      <c r="O734" s="72"/>
    </row>
    <row r="735" spans="1:15">
      <c r="A735" s="19"/>
      <c r="B735" s="176" t="s">
        <v>1305</v>
      </c>
      <c r="C735" s="176"/>
      <c r="D735" s="176"/>
      <c r="E735" s="176"/>
      <c r="F735" s="176"/>
      <c r="G735" s="176"/>
      <c r="H735" s="176"/>
      <c r="I735" s="176"/>
      <c r="J735" s="176"/>
      <c r="K735" s="176"/>
      <c r="L735" s="176"/>
      <c r="M735" s="176"/>
      <c r="N735" s="176"/>
      <c r="O735" s="176"/>
    </row>
    <row r="736" spans="1:15">
      <c r="A736" s="19"/>
      <c r="B736" s="19"/>
      <c r="C736" s="180" t="s">
        <v>1306</v>
      </c>
      <c r="D736" s="180"/>
      <c r="E736" s="180"/>
      <c r="F736" s="180"/>
      <c r="G736" s="180"/>
      <c r="H736" s="180"/>
      <c r="I736" s="180"/>
      <c r="J736" s="180"/>
      <c r="K736" s="180"/>
      <c r="L736" s="180"/>
      <c r="M736" s="180"/>
      <c r="N736" s="164" t="s">
        <v>1307</v>
      </c>
      <c r="O736" s="72"/>
    </row>
    <row r="737" spans="1:15">
      <c r="A737" s="19"/>
      <c r="B737" s="19"/>
      <c r="C737" s="180" t="s">
        <v>1308</v>
      </c>
      <c r="D737" s="180"/>
      <c r="E737" s="180"/>
      <c r="F737" s="180"/>
      <c r="G737" s="180"/>
      <c r="H737" s="180"/>
      <c r="I737" s="180"/>
      <c r="J737" s="180"/>
      <c r="K737" s="180"/>
      <c r="L737" s="180"/>
      <c r="M737" s="180"/>
      <c r="N737" s="164" t="s">
        <v>1309</v>
      </c>
      <c r="O737" s="72"/>
    </row>
    <row r="738" spans="1:15">
      <c r="A738" s="19"/>
      <c r="B738" s="176" t="s">
        <v>1310</v>
      </c>
      <c r="C738" s="176"/>
      <c r="D738" s="176"/>
      <c r="E738" s="176"/>
      <c r="F738" s="176"/>
      <c r="G738" s="176"/>
      <c r="H738" s="176"/>
      <c r="I738" s="176"/>
      <c r="J738" s="176"/>
      <c r="K738" s="176"/>
      <c r="L738" s="176"/>
      <c r="M738" s="176"/>
      <c r="N738" s="176"/>
      <c r="O738" s="176"/>
    </row>
    <row r="739" spans="1:15">
      <c r="A739" s="19"/>
      <c r="B739" s="19"/>
      <c r="C739" s="180" t="s">
        <v>1311</v>
      </c>
      <c r="D739" s="180"/>
      <c r="E739" s="180"/>
      <c r="F739" s="180"/>
      <c r="G739" s="180"/>
      <c r="H739" s="180"/>
      <c r="I739" s="180"/>
      <c r="J739" s="180"/>
      <c r="K739" s="180"/>
      <c r="L739" s="180"/>
      <c r="M739" s="180"/>
      <c r="N739" s="164" t="s">
        <v>1312</v>
      </c>
      <c r="O739" s="72"/>
    </row>
    <row r="740" spans="1:15">
      <c r="A740" s="19"/>
      <c r="B740" s="19"/>
      <c r="C740" s="181" t="s">
        <v>1313</v>
      </c>
      <c r="D740" s="181"/>
      <c r="E740" s="181"/>
      <c r="F740" s="181"/>
      <c r="G740" s="181"/>
      <c r="H740" s="181"/>
      <c r="I740" s="181"/>
      <c r="J740" s="181"/>
      <c r="K740" s="181"/>
      <c r="L740" s="181"/>
      <c r="M740" s="181"/>
      <c r="N740" s="181"/>
      <c r="O740" s="181"/>
    </row>
    <row r="741" spans="1:15">
      <c r="A741" s="19"/>
      <c r="B741" s="19"/>
      <c r="C741" s="19"/>
      <c r="D741" s="180" t="s">
        <v>1314</v>
      </c>
      <c r="E741" s="180"/>
      <c r="F741" s="180"/>
      <c r="G741" s="180"/>
      <c r="H741" s="180"/>
      <c r="I741" s="180"/>
      <c r="J741" s="180"/>
      <c r="K741" s="180"/>
      <c r="L741" s="180"/>
      <c r="M741" s="180"/>
      <c r="N741" s="164" t="s">
        <v>1315</v>
      </c>
      <c r="O741" s="72"/>
    </row>
    <row r="742" spans="1:15">
      <c r="A742" s="19"/>
      <c r="B742" s="19"/>
      <c r="C742" s="19"/>
      <c r="D742" s="180" t="s">
        <v>1316</v>
      </c>
      <c r="E742" s="180"/>
      <c r="F742" s="180"/>
      <c r="G742" s="180"/>
      <c r="H742" s="180"/>
      <c r="I742" s="180"/>
      <c r="J742" s="180"/>
      <c r="K742" s="180"/>
      <c r="L742" s="180"/>
      <c r="M742" s="180"/>
      <c r="N742" s="164" t="s">
        <v>1317</v>
      </c>
      <c r="O742" s="72"/>
    </row>
    <row r="743" spans="1:15">
      <c r="A743" s="19"/>
      <c r="B743" s="19"/>
      <c r="C743" s="19"/>
      <c r="D743" s="180" t="s">
        <v>1318</v>
      </c>
      <c r="E743" s="180"/>
      <c r="F743" s="180"/>
      <c r="G743" s="180"/>
      <c r="H743" s="180"/>
      <c r="I743" s="180"/>
      <c r="J743" s="180"/>
      <c r="K743" s="180"/>
      <c r="L743" s="180"/>
      <c r="M743" s="180"/>
      <c r="N743" s="164" t="s">
        <v>1319</v>
      </c>
      <c r="O743" s="72"/>
    </row>
    <row r="744" spans="1:15">
      <c r="A744" s="19"/>
      <c r="B744" s="19"/>
      <c r="C744" s="181" t="s">
        <v>1320</v>
      </c>
      <c r="D744" s="181"/>
      <c r="E744" s="181"/>
      <c r="F744" s="181"/>
      <c r="G744" s="181"/>
      <c r="H744" s="181"/>
      <c r="I744" s="181"/>
      <c r="J744" s="181"/>
      <c r="K744" s="181"/>
      <c r="L744" s="181"/>
      <c r="M744" s="181"/>
      <c r="N744" s="181"/>
      <c r="O744" s="181"/>
    </row>
    <row r="745" spans="1:15">
      <c r="A745" s="19"/>
      <c r="B745" s="19"/>
      <c r="C745" s="19"/>
      <c r="D745" s="215" t="s">
        <v>1</v>
      </c>
      <c r="E745" s="215"/>
      <c r="F745" s="215"/>
      <c r="G745" s="215"/>
      <c r="H745" s="215"/>
      <c r="I745" s="215"/>
      <c r="J745" s="215"/>
      <c r="K745" s="215"/>
      <c r="L745" s="215"/>
      <c r="M745" s="215"/>
      <c r="N745" s="173" t="s">
        <v>1321</v>
      </c>
      <c r="O745" s="76"/>
    </row>
    <row r="746" spans="1:15">
      <c r="A746" s="19"/>
      <c r="B746" s="19"/>
      <c r="C746" s="19"/>
      <c r="D746" s="180" t="s">
        <v>1322</v>
      </c>
      <c r="E746" s="180"/>
      <c r="F746" s="180"/>
      <c r="G746" s="180"/>
      <c r="H746" s="180"/>
      <c r="I746" s="180"/>
      <c r="J746" s="180"/>
      <c r="K746" s="180"/>
      <c r="L746" s="180"/>
      <c r="M746" s="180"/>
      <c r="N746" s="164" t="s">
        <v>1323</v>
      </c>
      <c r="O746" s="72"/>
    </row>
    <row r="747" spans="1:15">
      <c r="A747" s="19"/>
      <c r="B747" s="19"/>
      <c r="C747" s="19"/>
      <c r="D747" s="180" t="s">
        <v>1324</v>
      </c>
      <c r="E747" s="180"/>
      <c r="F747" s="180"/>
      <c r="G747" s="180"/>
      <c r="H747" s="180"/>
      <c r="I747" s="180"/>
      <c r="J747" s="180"/>
      <c r="K747" s="180"/>
      <c r="L747" s="180"/>
      <c r="M747" s="180"/>
      <c r="N747" s="164" t="s">
        <v>1325</v>
      </c>
      <c r="O747" s="72"/>
    </row>
    <row r="748" spans="1:15">
      <c r="A748" s="19"/>
      <c r="B748" s="19"/>
      <c r="C748" s="19"/>
      <c r="D748" s="215" t="s">
        <v>0</v>
      </c>
      <c r="E748" s="215"/>
      <c r="F748" s="215"/>
      <c r="G748" s="215"/>
      <c r="H748" s="215"/>
      <c r="I748" s="215"/>
      <c r="J748" s="215"/>
      <c r="K748" s="215"/>
      <c r="L748" s="215"/>
      <c r="M748" s="215"/>
      <c r="N748" s="173" t="s">
        <v>1326</v>
      </c>
      <c r="O748" s="76"/>
    </row>
    <row r="749" spans="1:15"/>
    <row r="750" spans="1:15"/>
  </sheetData>
  <mergeCells count="891">
    <mergeCell ref="D745:M745"/>
    <mergeCell ref="D746:M746"/>
    <mergeCell ref="D747:M747"/>
    <mergeCell ref="D748:M748"/>
    <mergeCell ref="C739:M739"/>
    <mergeCell ref="C740:O740"/>
    <mergeCell ref="D741:M741"/>
    <mergeCell ref="D742:M742"/>
    <mergeCell ref="D743:M743"/>
    <mergeCell ref="C744:O744"/>
    <mergeCell ref="C733:M733"/>
    <mergeCell ref="C734:M734"/>
    <mergeCell ref="B735:O735"/>
    <mergeCell ref="C736:M736"/>
    <mergeCell ref="C737:M737"/>
    <mergeCell ref="B738:O738"/>
    <mergeCell ref="D727:M727"/>
    <mergeCell ref="D728:M728"/>
    <mergeCell ref="D729:M729"/>
    <mergeCell ref="C730:M730"/>
    <mergeCell ref="C731:M731"/>
    <mergeCell ref="C732:M732"/>
    <mergeCell ref="C721:O721"/>
    <mergeCell ref="D722:M722"/>
    <mergeCell ref="D723:M723"/>
    <mergeCell ref="D724:M724"/>
    <mergeCell ref="B725:O725"/>
    <mergeCell ref="C726:O726"/>
    <mergeCell ref="B715:O715"/>
    <mergeCell ref="C716:O716"/>
    <mergeCell ref="D717:M717"/>
    <mergeCell ref="D718:M718"/>
    <mergeCell ref="D719:M719"/>
    <mergeCell ref="D720:M720"/>
    <mergeCell ref="B709:M709"/>
    <mergeCell ref="B710:M710"/>
    <mergeCell ref="C711:M711"/>
    <mergeCell ref="C712:M712"/>
    <mergeCell ref="B713:M713"/>
    <mergeCell ref="B714:M714"/>
    <mergeCell ref="C703:M703"/>
    <mergeCell ref="C704:M704"/>
    <mergeCell ref="C705:O705"/>
    <mergeCell ref="D706:M706"/>
    <mergeCell ref="D707:M707"/>
    <mergeCell ref="C708:M708"/>
    <mergeCell ref="C697:M697"/>
    <mergeCell ref="C698:M698"/>
    <mergeCell ref="C699:M699"/>
    <mergeCell ref="C700:M700"/>
    <mergeCell ref="C701:M701"/>
    <mergeCell ref="C702:M702"/>
    <mergeCell ref="D691:K691"/>
    <mergeCell ref="C692:M692"/>
    <mergeCell ref="C693:M693"/>
    <mergeCell ref="C694:M694"/>
    <mergeCell ref="C695:M695"/>
    <mergeCell ref="C696:M696"/>
    <mergeCell ref="D687:K687"/>
    <mergeCell ref="L687:M687"/>
    <mergeCell ref="N687:O687"/>
    <mergeCell ref="E688:K688"/>
    <mergeCell ref="E689:K689"/>
    <mergeCell ref="D690:K690"/>
    <mergeCell ref="C681:O681"/>
    <mergeCell ref="D682:M682"/>
    <mergeCell ref="D683:M683"/>
    <mergeCell ref="D684:M684"/>
    <mergeCell ref="C685:O685"/>
    <mergeCell ref="D686:M686"/>
    <mergeCell ref="E676:K676"/>
    <mergeCell ref="D677:K677"/>
    <mergeCell ref="L677:M677"/>
    <mergeCell ref="D678:K678"/>
    <mergeCell ref="B679:M679"/>
    <mergeCell ref="B680:M680"/>
    <mergeCell ref="D672:K672"/>
    <mergeCell ref="D673:K673"/>
    <mergeCell ref="D674:K674"/>
    <mergeCell ref="L674:M674"/>
    <mergeCell ref="N674:O674"/>
    <mergeCell ref="E675:K675"/>
    <mergeCell ref="N666:O666"/>
    <mergeCell ref="D667:K667"/>
    <mergeCell ref="D668:K668"/>
    <mergeCell ref="D669:K669"/>
    <mergeCell ref="D670:K670"/>
    <mergeCell ref="D671:K671"/>
    <mergeCell ref="D662:M662"/>
    <mergeCell ref="D663:M663"/>
    <mergeCell ref="D664:M664"/>
    <mergeCell ref="D665:M665"/>
    <mergeCell ref="C666:K666"/>
    <mergeCell ref="L666:M666"/>
    <mergeCell ref="D656:M656"/>
    <mergeCell ref="D657:M657"/>
    <mergeCell ref="D658:M658"/>
    <mergeCell ref="D659:M659"/>
    <mergeCell ref="D660:M660"/>
    <mergeCell ref="D661:M661"/>
    <mergeCell ref="D651:K651"/>
    <mergeCell ref="D652:K652"/>
    <mergeCell ref="D653:K653"/>
    <mergeCell ref="L653:M653"/>
    <mergeCell ref="C654:O654"/>
    <mergeCell ref="D655:M655"/>
    <mergeCell ref="B646:M646"/>
    <mergeCell ref="A647:O647"/>
    <mergeCell ref="B648:M648"/>
    <mergeCell ref="B649:M649"/>
    <mergeCell ref="C650:K650"/>
    <mergeCell ref="L650:M650"/>
    <mergeCell ref="N650:O650"/>
    <mergeCell ref="B640:M640"/>
    <mergeCell ref="B641:M641"/>
    <mergeCell ref="B642:M642"/>
    <mergeCell ref="B643:M643"/>
    <mergeCell ref="B644:M644"/>
    <mergeCell ref="B645:M645"/>
    <mergeCell ref="D634:K634"/>
    <mergeCell ref="C635:K635"/>
    <mergeCell ref="L636:O636"/>
    <mergeCell ref="N637:O637"/>
    <mergeCell ref="B638:M638"/>
    <mergeCell ref="B639:M639"/>
    <mergeCell ref="G628:K628"/>
    <mergeCell ref="G629:K629"/>
    <mergeCell ref="E630:K630"/>
    <mergeCell ref="E631:K631"/>
    <mergeCell ref="E632:K632"/>
    <mergeCell ref="D633:K633"/>
    <mergeCell ref="F624:K624"/>
    <mergeCell ref="L624:M624"/>
    <mergeCell ref="N624:O624"/>
    <mergeCell ref="G625:K625"/>
    <mergeCell ref="G626:K626"/>
    <mergeCell ref="F627:K627"/>
    <mergeCell ref="L627:M627"/>
    <mergeCell ref="N627:O627"/>
    <mergeCell ref="F620:K620"/>
    <mergeCell ref="L620:M620"/>
    <mergeCell ref="N620:O620"/>
    <mergeCell ref="G621:K621"/>
    <mergeCell ref="G622:K622"/>
    <mergeCell ref="E623:O623"/>
    <mergeCell ref="E616:O616"/>
    <mergeCell ref="F617:K617"/>
    <mergeCell ref="L617:M617"/>
    <mergeCell ref="N617:O617"/>
    <mergeCell ref="G618:K618"/>
    <mergeCell ref="G619:K619"/>
    <mergeCell ref="G612:K612"/>
    <mergeCell ref="F613:K613"/>
    <mergeCell ref="L613:M613"/>
    <mergeCell ref="N613:O613"/>
    <mergeCell ref="G614:K614"/>
    <mergeCell ref="G615:K615"/>
    <mergeCell ref="G608:K608"/>
    <mergeCell ref="E609:O609"/>
    <mergeCell ref="F610:K610"/>
    <mergeCell ref="L610:M610"/>
    <mergeCell ref="N610:O610"/>
    <mergeCell ref="G611:K611"/>
    <mergeCell ref="G604:K604"/>
    <mergeCell ref="G605:K605"/>
    <mergeCell ref="F606:K606"/>
    <mergeCell ref="L606:M606"/>
    <mergeCell ref="N606:O606"/>
    <mergeCell ref="G607:K607"/>
    <mergeCell ref="D599:I599"/>
    <mergeCell ref="C600:O600"/>
    <mergeCell ref="D601:O601"/>
    <mergeCell ref="E602:O602"/>
    <mergeCell ref="F603:K603"/>
    <mergeCell ref="L603:M603"/>
    <mergeCell ref="N603:O603"/>
    <mergeCell ref="F594:I594"/>
    <mergeCell ref="D595:I595"/>
    <mergeCell ref="D596:I596"/>
    <mergeCell ref="D597:I597"/>
    <mergeCell ref="D598:I598"/>
    <mergeCell ref="J598:K598"/>
    <mergeCell ref="F591:I591"/>
    <mergeCell ref="E592:I592"/>
    <mergeCell ref="J592:K592"/>
    <mergeCell ref="L592:M592"/>
    <mergeCell ref="N592:O592"/>
    <mergeCell ref="F593:I593"/>
    <mergeCell ref="D588:O588"/>
    <mergeCell ref="E589:I589"/>
    <mergeCell ref="J589:K589"/>
    <mergeCell ref="L589:M589"/>
    <mergeCell ref="N589:O589"/>
    <mergeCell ref="F590:I590"/>
    <mergeCell ref="E585:I585"/>
    <mergeCell ref="J585:K585"/>
    <mergeCell ref="L585:M585"/>
    <mergeCell ref="N585:O585"/>
    <mergeCell ref="F586:I586"/>
    <mergeCell ref="F587:I587"/>
    <mergeCell ref="E582:I582"/>
    <mergeCell ref="J582:K582"/>
    <mergeCell ref="L582:M582"/>
    <mergeCell ref="N582:O582"/>
    <mergeCell ref="F583:I583"/>
    <mergeCell ref="F584:I584"/>
    <mergeCell ref="D576:I576"/>
    <mergeCell ref="D577:I577"/>
    <mergeCell ref="D578:I578"/>
    <mergeCell ref="D579:I579"/>
    <mergeCell ref="D580:I580"/>
    <mergeCell ref="D581:O581"/>
    <mergeCell ref="D572:I572"/>
    <mergeCell ref="J572:K572"/>
    <mergeCell ref="D573:I573"/>
    <mergeCell ref="J573:K573"/>
    <mergeCell ref="D574:I574"/>
    <mergeCell ref="D575:I575"/>
    <mergeCell ref="J575:K575"/>
    <mergeCell ref="D568:I568"/>
    <mergeCell ref="J568:K568"/>
    <mergeCell ref="D569:I569"/>
    <mergeCell ref="J569:K569"/>
    <mergeCell ref="D570:I570"/>
    <mergeCell ref="D571:I571"/>
    <mergeCell ref="J571:K571"/>
    <mergeCell ref="D565:I565"/>
    <mergeCell ref="D566:I566"/>
    <mergeCell ref="C567:I567"/>
    <mergeCell ref="J567:K567"/>
    <mergeCell ref="L567:M567"/>
    <mergeCell ref="N567:O567"/>
    <mergeCell ref="D562:I562"/>
    <mergeCell ref="D563:I563"/>
    <mergeCell ref="C564:I564"/>
    <mergeCell ref="J564:K564"/>
    <mergeCell ref="L564:M564"/>
    <mergeCell ref="N564:O564"/>
    <mergeCell ref="D559:I559"/>
    <mergeCell ref="J559:K559"/>
    <mergeCell ref="D560:I560"/>
    <mergeCell ref="J560:K560"/>
    <mergeCell ref="D561:I561"/>
    <mergeCell ref="J561:K561"/>
    <mergeCell ref="L555:M555"/>
    <mergeCell ref="N555:O555"/>
    <mergeCell ref="D556:I556"/>
    <mergeCell ref="D557:I557"/>
    <mergeCell ref="D558:I558"/>
    <mergeCell ref="J558:K558"/>
    <mergeCell ref="D552:I552"/>
    <mergeCell ref="J552:K552"/>
    <mergeCell ref="D553:I553"/>
    <mergeCell ref="J553:K553"/>
    <mergeCell ref="D554:I554"/>
    <mergeCell ref="C555:I555"/>
    <mergeCell ref="J555:K555"/>
    <mergeCell ref="D548:I548"/>
    <mergeCell ref="J548:K548"/>
    <mergeCell ref="D549:I549"/>
    <mergeCell ref="D550:I550"/>
    <mergeCell ref="D551:I551"/>
    <mergeCell ref="J551:K551"/>
    <mergeCell ref="L544:M544"/>
    <mergeCell ref="N544:O544"/>
    <mergeCell ref="D545:I545"/>
    <mergeCell ref="J545:K545"/>
    <mergeCell ref="D546:I546"/>
    <mergeCell ref="D547:I547"/>
    <mergeCell ref="J547:K547"/>
    <mergeCell ref="E540:I540"/>
    <mergeCell ref="E541:I541"/>
    <mergeCell ref="E542:I542"/>
    <mergeCell ref="D543:I543"/>
    <mergeCell ref="C544:I544"/>
    <mergeCell ref="J544:K544"/>
    <mergeCell ref="D537:I537"/>
    <mergeCell ref="D538:I538"/>
    <mergeCell ref="D539:I539"/>
    <mergeCell ref="J539:K539"/>
    <mergeCell ref="L539:M539"/>
    <mergeCell ref="N539:O539"/>
    <mergeCell ref="D534:I534"/>
    <mergeCell ref="D535:I535"/>
    <mergeCell ref="C536:I536"/>
    <mergeCell ref="J536:K536"/>
    <mergeCell ref="L536:M536"/>
    <mergeCell ref="N536:O536"/>
    <mergeCell ref="L529:M529"/>
    <mergeCell ref="N529:O529"/>
    <mergeCell ref="E530:I530"/>
    <mergeCell ref="E531:I531"/>
    <mergeCell ref="E532:I532"/>
    <mergeCell ref="E533:I533"/>
    <mergeCell ref="E525:I525"/>
    <mergeCell ref="E526:I526"/>
    <mergeCell ref="D527:I527"/>
    <mergeCell ref="D528:I528"/>
    <mergeCell ref="D529:I529"/>
    <mergeCell ref="J529:K529"/>
    <mergeCell ref="D522:I522"/>
    <mergeCell ref="C523:O523"/>
    <mergeCell ref="D524:I524"/>
    <mergeCell ref="J524:K524"/>
    <mergeCell ref="L524:M524"/>
    <mergeCell ref="N524:O524"/>
    <mergeCell ref="D516:I516"/>
    <mergeCell ref="D517:I517"/>
    <mergeCell ref="D518:I518"/>
    <mergeCell ref="D519:I519"/>
    <mergeCell ref="D520:I520"/>
    <mergeCell ref="D521:I521"/>
    <mergeCell ref="D513:I513"/>
    <mergeCell ref="C514:I514"/>
    <mergeCell ref="J514:K514"/>
    <mergeCell ref="L514:M514"/>
    <mergeCell ref="N514:O514"/>
    <mergeCell ref="D515:I515"/>
    <mergeCell ref="D511:I511"/>
    <mergeCell ref="L511:M511"/>
    <mergeCell ref="N511:O511"/>
    <mergeCell ref="D512:I512"/>
    <mergeCell ref="L512:M512"/>
    <mergeCell ref="N512:O512"/>
    <mergeCell ref="N508:O508"/>
    <mergeCell ref="D509:I509"/>
    <mergeCell ref="L509:M509"/>
    <mergeCell ref="N509:O509"/>
    <mergeCell ref="D510:I510"/>
    <mergeCell ref="L510:M510"/>
    <mergeCell ref="N510:O510"/>
    <mergeCell ref="D506:I506"/>
    <mergeCell ref="L506:M506"/>
    <mergeCell ref="D507:I507"/>
    <mergeCell ref="L507:M507"/>
    <mergeCell ref="D508:I508"/>
    <mergeCell ref="L508:M508"/>
    <mergeCell ref="D504:I504"/>
    <mergeCell ref="L504:M504"/>
    <mergeCell ref="N504:O504"/>
    <mergeCell ref="D505:I505"/>
    <mergeCell ref="L505:M505"/>
    <mergeCell ref="N505:O505"/>
    <mergeCell ref="D501:I501"/>
    <mergeCell ref="L501:M501"/>
    <mergeCell ref="N501:O501"/>
    <mergeCell ref="D502:I502"/>
    <mergeCell ref="L502:M502"/>
    <mergeCell ref="D503:I503"/>
    <mergeCell ref="B495:M495"/>
    <mergeCell ref="B496:M496"/>
    <mergeCell ref="B497:M497"/>
    <mergeCell ref="B498:M498"/>
    <mergeCell ref="B499:O499"/>
    <mergeCell ref="C500:I500"/>
    <mergeCell ref="J500:K500"/>
    <mergeCell ref="L500:M500"/>
    <mergeCell ref="N500:O500"/>
    <mergeCell ref="B489:O489"/>
    <mergeCell ref="C490:M490"/>
    <mergeCell ref="C491:M491"/>
    <mergeCell ref="B492:O492"/>
    <mergeCell ref="C493:M493"/>
    <mergeCell ref="C494:M494"/>
    <mergeCell ref="C483:K483"/>
    <mergeCell ref="B484:M484"/>
    <mergeCell ref="B485:M485"/>
    <mergeCell ref="B486:M486"/>
    <mergeCell ref="B487:M487"/>
    <mergeCell ref="B488:M488"/>
    <mergeCell ref="E479:K479"/>
    <mergeCell ref="D480:K480"/>
    <mergeCell ref="D481:K481"/>
    <mergeCell ref="C482:K482"/>
    <mergeCell ref="L482:M482"/>
    <mergeCell ref="N482:O482"/>
    <mergeCell ref="G475:K475"/>
    <mergeCell ref="G476:K476"/>
    <mergeCell ref="E477:K477"/>
    <mergeCell ref="L477:M477"/>
    <mergeCell ref="N477:O477"/>
    <mergeCell ref="E478:K478"/>
    <mergeCell ref="F471:K471"/>
    <mergeCell ref="L471:M471"/>
    <mergeCell ref="N471:O471"/>
    <mergeCell ref="G472:K472"/>
    <mergeCell ref="G473:K473"/>
    <mergeCell ref="F474:K474"/>
    <mergeCell ref="L474:M474"/>
    <mergeCell ref="N474:O474"/>
    <mergeCell ref="F467:K467"/>
    <mergeCell ref="L467:M467"/>
    <mergeCell ref="N467:O467"/>
    <mergeCell ref="G468:K468"/>
    <mergeCell ref="G469:K469"/>
    <mergeCell ref="E470:O470"/>
    <mergeCell ref="E463:O463"/>
    <mergeCell ref="F464:K464"/>
    <mergeCell ref="L464:M464"/>
    <mergeCell ref="N464:O464"/>
    <mergeCell ref="G465:K465"/>
    <mergeCell ref="G466:K466"/>
    <mergeCell ref="G459:K459"/>
    <mergeCell ref="F460:K460"/>
    <mergeCell ref="L460:M460"/>
    <mergeCell ref="N460:O460"/>
    <mergeCell ref="G461:K461"/>
    <mergeCell ref="G462:K462"/>
    <mergeCell ref="G455:K455"/>
    <mergeCell ref="E456:O456"/>
    <mergeCell ref="F457:K457"/>
    <mergeCell ref="L457:M457"/>
    <mergeCell ref="N457:O457"/>
    <mergeCell ref="G458:K458"/>
    <mergeCell ref="G451:K451"/>
    <mergeCell ref="G452:K452"/>
    <mergeCell ref="F453:K453"/>
    <mergeCell ref="L453:M453"/>
    <mergeCell ref="N453:O453"/>
    <mergeCell ref="G454:K454"/>
    <mergeCell ref="D445:K445"/>
    <mergeCell ref="D446:K446"/>
    <mergeCell ref="C447:O447"/>
    <mergeCell ref="D448:O448"/>
    <mergeCell ref="E449:O449"/>
    <mergeCell ref="F450:K450"/>
    <mergeCell ref="L450:M450"/>
    <mergeCell ref="N450:O450"/>
    <mergeCell ref="E441:K441"/>
    <mergeCell ref="D442:K442"/>
    <mergeCell ref="L442:M442"/>
    <mergeCell ref="N442:O442"/>
    <mergeCell ref="E443:K443"/>
    <mergeCell ref="E444:K444"/>
    <mergeCell ref="E437:K437"/>
    <mergeCell ref="D438:K438"/>
    <mergeCell ref="L438:M438"/>
    <mergeCell ref="N438:O438"/>
    <mergeCell ref="E439:K439"/>
    <mergeCell ref="E440:K440"/>
    <mergeCell ref="E433:K433"/>
    <mergeCell ref="E434:K434"/>
    <mergeCell ref="D435:K435"/>
    <mergeCell ref="L435:M435"/>
    <mergeCell ref="N435:O435"/>
    <mergeCell ref="E436:K436"/>
    <mergeCell ref="E427:K427"/>
    <mergeCell ref="E428:K428"/>
    <mergeCell ref="E429:K429"/>
    <mergeCell ref="E430:K430"/>
    <mergeCell ref="E431:K431"/>
    <mergeCell ref="E432:K432"/>
    <mergeCell ref="E423:K423"/>
    <mergeCell ref="E424:K424"/>
    <mergeCell ref="E425:K425"/>
    <mergeCell ref="D426:K426"/>
    <mergeCell ref="L426:M426"/>
    <mergeCell ref="N426:O426"/>
    <mergeCell ref="E417:K417"/>
    <mergeCell ref="E418:K418"/>
    <mergeCell ref="E419:K419"/>
    <mergeCell ref="E420:K420"/>
    <mergeCell ref="E421:K421"/>
    <mergeCell ref="E422:K422"/>
    <mergeCell ref="D413:K413"/>
    <mergeCell ref="D414:K414"/>
    <mergeCell ref="D415:K415"/>
    <mergeCell ref="L415:M415"/>
    <mergeCell ref="N415:O415"/>
    <mergeCell ref="E416:K416"/>
    <mergeCell ref="E407:K407"/>
    <mergeCell ref="D408:K408"/>
    <mergeCell ref="D409:K409"/>
    <mergeCell ref="D410:K410"/>
    <mergeCell ref="D411:K411"/>
    <mergeCell ref="D412:K412"/>
    <mergeCell ref="E403:K403"/>
    <mergeCell ref="E404:K404"/>
    <mergeCell ref="D405:K405"/>
    <mergeCell ref="L405:M405"/>
    <mergeCell ref="N405:O405"/>
    <mergeCell ref="E406:K406"/>
    <mergeCell ref="D398:K398"/>
    <mergeCell ref="D399:K399"/>
    <mergeCell ref="D400:K400"/>
    <mergeCell ref="C401:O401"/>
    <mergeCell ref="D402:K402"/>
    <mergeCell ref="L402:M402"/>
    <mergeCell ref="N402:O402"/>
    <mergeCell ref="E394:K394"/>
    <mergeCell ref="D395:K395"/>
    <mergeCell ref="L395:M395"/>
    <mergeCell ref="N395:O395"/>
    <mergeCell ref="E396:K396"/>
    <mergeCell ref="E397:K397"/>
    <mergeCell ref="E390:K390"/>
    <mergeCell ref="E391:K391"/>
    <mergeCell ref="D392:K392"/>
    <mergeCell ref="L392:M392"/>
    <mergeCell ref="N392:O392"/>
    <mergeCell ref="E393:K393"/>
    <mergeCell ref="A386:O386"/>
    <mergeCell ref="B387:O387"/>
    <mergeCell ref="C388:O388"/>
    <mergeCell ref="D389:K389"/>
    <mergeCell ref="L389:M389"/>
    <mergeCell ref="N389:O389"/>
    <mergeCell ref="D380:M380"/>
    <mergeCell ref="D381:M381"/>
    <mergeCell ref="C382:M382"/>
    <mergeCell ref="C383:M383"/>
    <mergeCell ref="B384:M384"/>
    <mergeCell ref="B385:M385"/>
    <mergeCell ref="E374:M374"/>
    <mergeCell ref="E375:M375"/>
    <mergeCell ref="E376:M376"/>
    <mergeCell ref="D377:M377"/>
    <mergeCell ref="D378:M378"/>
    <mergeCell ref="D379:M379"/>
    <mergeCell ref="D368:M368"/>
    <mergeCell ref="D369:M369"/>
    <mergeCell ref="D370:M370"/>
    <mergeCell ref="D371:M371"/>
    <mergeCell ref="C372:O372"/>
    <mergeCell ref="D373:O373"/>
    <mergeCell ref="D362:M362"/>
    <mergeCell ref="D363:M363"/>
    <mergeCell ref="D364:M364"/>
    <mergeCell ref="D365:M365"/>
    <mergeCell ref="D366:M366"/>
    <mergeCell ref="D367:M367"/>
    <mergeCell ref="C356:O356"/>
    <mergeCell ref="D357:M357"/>
    <mergeCell ref="D358:M358"/>
    <mergeCell ref="D359:M359"/>
    <mergeCell ref="C360:O360"/>
    <mergeCell ref="D361:M361"/>
    <mergeCell ref="C350:M350"/>
    <mergeCell ref="B351:M351"/>
    <mergeCell ref="B352:O352"/>
    <mergeCell ref="C353:M353"/>
    <mergeCell ref="C354:M354"/>
    <mergeCell ref="C355:M355"/>
    <mergeCell ref="E344:M344"/>
    <mergeCell ref="D345:O345"/>
    <mergeCell ref="E346:M346"/>
    <mergeCell ref="E347:M347"/>
    <mergeCell ref="C348:M348"/>
    <mergeCell ref="C349:M349"/>
    <mergeCell ref="E338:M338"/>
    <mergeCell ref="E339:M339"/>
    <mergeCell ref="E340:M340"/>
    <mergeCell ref="D341:O341"/>
    <mergeCell ref="E342:M342"/>
    <mergeCell ref="E343:M343"/>
    <mergeCell ref="D332:O332"/>
    <mergeCell ref="E333:M333"/>
    <mergeCell ref="E334:M334"/>
    <mergeCell ref="E335:M335"/>
    <mergeCell ref="E336:M336"/>
    <mergeCell ref="E337:M337"/>
    <mergeCell ref="D326:M326"/>
    <mergeCell ref="D327:M327"/>
    <mergeCell ref="D328:O328"/>
    <mergeCell ref="E329:M329"/>
    <mergeCell ref="E330:M330"/>
    <mergeCell ref="E331:M331"/>
    <mergeCell ref="F320:M320"/>
    <mergeCell ref="D321:M321"/>
    <mergeCell ref="D322:M322"/>
    <mergeCell ref="D323:O323"/>
    <mergeCell ref="E324:M324"/>
    <mergeCell ref="E325:M325"/>
    <mergeCell ref="D314:O314"/>
    <mergeCell ref="E315:O315"/>
    <mergeCell ref="F316:M316"/>
    <mergeCell ref="F317:M317"/>
    <mergeCell ref="E318:O318"/>
    <mergeCell ref="F319:M319"/>
    <mergeCell ref="F308:O308"/>
    <mergeCell ref="G309:M309"/>
    <mergeCell ref="G310:M310"/>
    <mergeCell ref="F311:O311"/>
    <mergeCell ref="G312:M312"/>
    <mergeCell ref="G313:M313"/>
    <mergeCell ref="G302:M302"/>
    <mergeCell ref="G303:M303"/>
    <mergeCell ref="E304:O304"/>
    <mergeCell ref="F305:O305"/>
    <mergeCell ref="G306:M306"/>
    <mergeCell ref="G307:M307"/>
    <mergeCell ref="D296:O296"/>
    <mergeCell ref="E297:O297"/>
    <mergeCell ref="F298:O298"/>
    <mergeCell ref="G299:M299"/>
    <mergeCell ref="G300:M300"/>
    <mergeCell ref="F301:O301"/>
    <mergeCell ref="E290:M290"/>
    <mergeCell ref="D291:O291"/>
    <mergeCell ref="E292:M292"/>
    <mergeCell ref="E293:M293"/>
    <mergeCell ref="C294:M294"/>
    <mergeCell ref="C295:O295"/>
    <mergeCell ref="E284:M284"/>
    <mergeCell ref="E285:M285"/>
    <mergeCell ref="E286:M286"/>
    <mergeCell ref="D287:O287"/>
    <mergeCell ref="E288:M288"/>
    <mergeCell ref="E289:M289"/>
    <mergeCell ref="D278:O278"/>
    <mergeCell ref="E279:M279"/>
    <mergeCell ref="E280:M280"/>
    <mergeCell ref="E281:M281"/>
    <mergeCell ref="E282:M282"/>
    <mergeCell ref="E283:M283"/>
    <mergeCell ref="D272:M272"/>
    <mergeCell ref="D273:O273"/>
    <mergeCell ref="E274:M274"/>
    <mergeCell ref="E275:M275"/>
    <mergeCell ref="E276:M276"/>
    <mergeCell ref="E277:M277"/>
    <mergeCell ref="D266:M266"/>
    <mergeCell ref="D267:M267"/>
    <mergeCell ref="D268:O268"/>
    <mergeCell ref="E269:M269"/>
    <mergeCell ref="E270:M270"/>
    <mergeCell ref="D271:M271"/>
    <mergeCell ref="E260:O260"/>
    <mergeCell ref="F261:M261"/>
    <mergeCell ref="F262:M262"/>
    <mergeCell ref="E263:O263"/>
    <mergeCell ref="F264:M264"/>
    <mergeCell ref="F265:M265"/>
    <mergeCell ref="G254:M254"/>
    <mergeCell ref="G255:M255"/>
    <mergeCell ref="F256:O256"/>
    <mergeCell ref="G257:M257"/>
    <mergeCell ref="G258:M258"/>
    <mergeCell ref="D259:O259"/>
    <mergeCell ref="G248:M248"/>
    <mergeCell ref="G249:M249"/>
    <mergeCell ref="F250:O250"/>
    <mergeCell ref="G251:M251"/>
    <mergeCell ref="G252:M252"/>
    <mergeCell ref="F253:O253"/>
    <mergeCell ref="G242:M242"/>
    <mergeCell ref="F243:O243"/>
    <mergeCell ref="G244:M244"/>
    <mergeCell ref="G245:M245"/>
    <mergeCell ref="E246:O246"/>
    <mergeCell ref="F247:O247"/>
    <mergeCell ref="B236:O236"/>
    <mergeCell ref="C237:O237"/>
    <mergeCell ref="D238:O238"/>
    <mergeCell ref="E239:O239"/>
    <mergeCell ref="F240:O240"/>
    <mergeCell ref="G241:M241"/>
    <mergeCell ref="D230:M230"/>
    <mergeCell ref="D231:M231"/>
    <mergeCell ref="C232:M232"/>
    <mergeCell ref="C233:M233"/>
    <mergeCell ref="C234:M234"/>
    <mergeCell ref="B235:M235"/>
    <mergeCell ref="D224:M224"/>
    <mergeCell ref="D225:M225"/>
    <mergeCell ref="D226:M226"/>
    <mergeCell ref="C227:O227"/>
    <mergeCell ref="D228:M228"/>
    <mergeCell ref="D229:M229"/>
    <mergeCell ref="D218:M218"/>
    <mergeCell ref="D219:M219"/>
    <mergeCell ref="D220:M220"/>
    <mergeCell ref="D221:M221"/>
    <mergeCell ref="D222:M222"/>
    <mergeCell ref="D223:M223"/>
    <mergeCell ref="F212:M212"/>
    <mergeCell ref="F213:M213"/>
    <mergeCell ref="D214:M214"/>
    <mergeCell ref="C215:M215"/>
    <mergeCell ref="C216:O216"/>
    <mergeCell ref="D217:M217"/>
    <mergeCell ref="E206:M206"/>
    <mergeCell ref="D207:O207"/>
    <mergeCell ref="E208:M208"/>
    <mergeCell ref="E209:M209"/>
    <mergeCell ref="E210:O210"/>
    <mergeCell ref="F211:M211"/>
    <mergeCell ref="D200:O200"/>
    <mergeCell ref="E201:M201"/>
    <mergeCell ref="E202:M202"/>
    <mergeCell ref="E203:M203"/>
    <mergeCell ref="D204:O204"/>
    <mergeCell ref="E205:M205"/>
    <mergeCell ref="G194:M194"/>
    <mergeCell ref="G195:M195"/>
    <mergeCell ref="F196:O196"/>
    <mergeCell ref="G197:M197"/>
    <mergeCell ref="G198:M198"/>
    <mergeCell ref="G199:M199"/>
    <mergeCell ref="F188:O188"/>
    <mergeCell ref="G189:M189"/>
    <mergeCell ref="G190:M190"/>
    <mergeCell ref="G191:M191"/>
    <mergeCell ref="F192:O192"/>
    <mergeCell ref="G193:M193"/>
    <mergeCell ref="G182:M182"/>
    <mergeCell ref="F183:O183"/>
    <mergeCell ref="G184:M184"/>
    <mergeCell ref="G185:M185"/>
    <mergeCell ref="G186:M186"/>
    <mergeCell ref="E187:O187"/>
    <mergeCell ref="E176:M176"/>
    <mergeCell ref="D177:O177"/>
    <mergeCell ref="E178:O178"/>
    <mergeCell ref="F179:O179"/>
    <mergeCell ref="G180:M180"/>
    <mergeCell ref="G181:M181"/>
    <mergeCell ref="F170:M170"/>
    <mergeCell ref="F171:M171"/>
    <mergeCell ref="E172:O172"/>
    <mergeCell ref="F173:M173"/>
    <mergeCell ref="F174:M174"/>
    <mergeCell ref="E175:M175"/>
    <mergeCell ref="E164:M164"/>
    <mergeCell ref="D165:O165"/>
    <mergeCell ref="E166:O166"/>
    <mergeCell ref="F167:M167"/>
    <mergeCell ref="F168:M168"/>
    <mergeCell ref="E169:O169"/>
    <mergeCell ref="F158:M158"/>
    <mergeCell ref="F159:M159"/>
    <mergeCell ref="D160:O160"/>
    <mergeCell ref="E161:M161"/>
    <mergeCell ref="E162:M162"/>
    <mergeCell ref="E163:M163"/>
    <mergeCell ref="F152:M152"/>
    <mergeCell ref="F153:M153"/>
    <mergeCell ref="F154:M154"/>
    <mergeCell ref="E155:O155"/>
    <mergeCell ref="F156:M156"/>
    <mergeCell ref="F157:M157"/>
    <mergeCell ref="F146:M146"/>
    <mergeCell ref="E147:M147"/>
    <mergeCell ref="E148:M148"/>
    <mergeCell ref="D149:O149"/>
    <mergeCell ref="E150:O150"/>
    <mergeCell ref="F151:M151"/>
    <mergeCell ref="D140:O140"/>
    <mergeCell ref="E141:O141"/>
    <mergeCell ref="F142:M142"/>
    <mergeCell ref="F143:M143"/>
    <mergeCell ref="E144:O144"/>
    <mergeCell ref="F145:M145"/>
    <mergeCell ref="E134:M134"/>
    <mergeCell ref="E135:M135"/>
    <mergeCell ref="E136:M136"/>
    <mergeCell ref="E137:M137"/>
    <mergeCell ref="E138:M138"/>
    <mergeCell ref="E139:M139"/>
    <mergeCell ref="E128:O128"/>
    <mergeCell ref="F129:M129"/>
    <mergeCell ref="F130:M130"/>
    <mergeCell ref="E131:M131"/>
    <mergeCell ref="D132:O132"/>
    <mergeCell ref="E133:M133"/>
    <mergeCell ref="F122:M122"/>
    <mergeCell ref="F123:M123"/>
    <mergeCell ref="F124:M124"/>
    <mergeCell ref="F125:M125"/>
    <mergeCell ref="F126:M126"/>
    <mergeCell ref="E127:M127"/>
    <mergeCell ref="E116:M116"/>
    <mergeCell ref="E117:M117"/>
    <mergeCell ref="E118:M118"/>
    <mergeCell ref="E119:O119"/>
    <mergeCell ref="F120:M120"/>
    <mergeCell ref="F121:M121"/>
    <mergeCell ref="F110:M110"/>
    <mergeCell ref="F111:M111"/>
    <mergeCell ref="E112:O112"/>
    <mergeCell ref="F113:M113"/>
    <mergeCell ref="F114:M114"/>
    <mergeCell ref="E115:M115"/>
    <mergeCell ref="F104:M104"/>
    <mergeCell ref="F105:M105"/>
    <mergeCell ref="E106:O106"/>
    <mergeCell ref="F107:M107"/>
    <mergeCell ref="F108:M108"/>
    <mergeCell ref="E109:O109"/>
    <mergeCell ref="C98:O98"/>
    <mergeCell ref="D99:O99"/>
    <mergeCell ref="E100:O100"/>
    <mergeCell ref="F101:M101"/>
    <mergeCell ref="F102:M102"/>
    <mergeCell ref="E103:O103"/>
    <mergeCell ref="E92:M92"/>
    <mergeCell ref="E93:M93"/>
    <mergeCell ref="E94:M94"/>
    <mergeCell ref="E95:M95"/>
    <mergeCell ref="D96:M96"/>
    <mergeCell ref="C97:M97"/>
    <mergeCell ref="F86:M86"/>
    <mergeCell ref="E87:O87"/>
    <mergeCell ref="F88:M88"/>
    <mergeCell ref="F89:M89"/>
    <mergeCell ref="F90:M90"/>
    <mergeCell ref="D91:O91"/>
    <mergeCell ref="E80:M80"/>
    <mergeCell ref="E81:M81"/>
    <mergeCell ref="D82:O82"/>
    <mergeCell ref="E83:O83"/>
    <mergeCell ref="F84:M84"/>
    <mergeCell ref="F85:M85"/>
    <mergeCell ref="E74:M74"/>
    <mergeCell ref="E75:M75"/>
    <mergeCell ref="E76:M76"/>
    <mergeCell ref="E77:M77"/>
    <mergeCell ref="E78:M78"/>
    <mergeCell ref="D79:O79"/>
    <mergeCell ref="E68:M68"/>
    <mergeCell ref="D69:O69"/>
    <mergeCell ref="E70:M70"/>
    <mergeCell ref="E71:M71"/>
    <mergeCell ref="E72:M72"/>
    <mergeCell ref="E73:M73"/>
    <mergeCell ref="E62:M62"/>
    <mergeCell ref="E63:M63"/>
    <mergeCell ref="D64:O64"/>
    <mergeCell ref="E65:M65"/>
    <mergeCell ref="E66:M66"/>
    <mergeCell ref="E67:M67"/>
    <mergeCell ref="E56:M56"/>
    <mergeCell ref="E57:M57"/>
    <mergeCell ref="D58:O58"/>
    <mergeCell ref="E59:M59"/>
    <mergeCell ref="E60:M60"/>
    <mergeCell ref="D61:O61"/>
    <mergeCell ref="F50:O50"/>
    <mergeCell ref="G51:M51"/>
    <mergeCell ref="G52:M52"/>
    <mergeCell ref="G53:M53"/>
    <mergeCell ref="D54:O54"/>
    <mergeCell ref="E55:M55"/>
    <mergeCell ref="G44:M44"/>
    <mergeCell ref="G45:M45"/>
    <mergeCell ref="F46:O46"/>
    <mergeCell ref="G47:M47"/>
    <mergeCell ref="G48:M48"/>
    <mergeCell ref="G49:M49"/>
    <mergeCell ref="G38:M38"/>
    <mergeCell ref="E39:O39"/>
    <mergeCell ref="F40:O40"/>
    <mergeCell ref="G41:M41"/>
    <mergeCell ref="G42:M42"/>
    <mergeCell ref="F43:O43"/>
    <mergeCell ref="G32:M32"/>
    <mergeCell ref="G33:M33"/>
    <mergeCell ref="G34:M34"/>
    <mergeCell ref="F35:O35"/>
    <mergeCell ref="G36:M36"/>
    <mergeCell ref="G37:M37"/>
    <mergeCell ref="A27:B27"/>
    <mergeCell ref="C27:O27"/>
    <mergeCell ref="D28:M28"/>
    <mergeCell ref="D29:O29"/>
    <mergeCell ref="E30:O30"/>
    <mergeCell ref="F31:O31"/>
    <mergeCell ref="C21:M21"/>
    <mergeCell ref="C22:M22"/>
    <mergeCell ref="B23:M23"/>
    <mergeCell ref="B24:M24"/>
    <mergeCell ref="A25:O25"/>
    <mergeCell ref="B26:O26"/>
    <mergeCell ref="C18:M18"/>
    <mergeCell ref="C19:M19"/>
    <mergeCell ref="C20:M20"/>
    <mergeCell ref="C9:M9"/>
    <mergeCell ref="C10:M10"/>
    <mergeCell ref="B11:O11"/>
    <mergeCell ref="C12:M12"/>
    <mergeCell ref="C13:M13"/>
    <mergeCell ref="C14:M14"/>
    <mergeCell ref="A2:O2"/>
    <mergeCell ref="A4:O4"/>
    <mergeCell ref="B5:O5"/>
    <mergeCell ref="C6:M6"/>
    <mergeCell ref="C7:M7"/>
    <mergeCell ref="C8:M8"/>
    <mergeCell ref="C15:M15"/>
    <mergeCell ref="C16:M16"/>
    <mergeCell ref="B17:O17"/>
  </mergeCells>
  <dataValidations disablePrompts="1" count="2">
    <dataValidation type="list" allowBlank="1" showInputMessage="1" showErrorMessage="1" sqref="O24 JK24 TG24 ADC24 AMY24 AWU24 BGQ24 BQM24 CAI24 CKE24 CUA24 DDW24 DNS24 DXO24 EHK24 ERG24 FBC24 FKY24 FUU24 GEQ24 GOM24 GYI24 HIE24 HSA24 IBW24 ILS24 IVO24 JFK24 JPG24 JZC24 KIY24 KSU24 LCQ24 LMM24 LWI24 MGE24 MQA24 MZW24 NJS24 NTO24 ODK24 ONG24 OXC24 PGY24 PQU24 QAQ24 QKM24 QUI24 REE24 ROA24 RXW24 SHS24 SRO24 TBK24 TLG24 TVC24 UEY24 UOU24 UYQ24 VIM24 VSI24 WCE24 WMA24 WVW24 O65560 JK65560 TG65560 ADC65560 AMY65560 AWU65560 BGQ65560 BQM65560 CAI65560 CKE65560 CUA65560 DDW65560 DNS65560 DXO65560 EHK65560 ERG65560 FBC65560 FKY65560 FUU65560 GEQ65560 GOM65560 GYI65560 HIE65560 HSA65560 IBW65560 ILS65560 IVO65560 JFK65560 JPG65560 JZC65560 KIY65560 KSU65560 LCQ65560 LMM65560 LWI65560 MGE65560 MQA65560 MZW65560 NJS65560 NTO65560 ODK65560 ONG65560 OXC65560 PGY65560 PQU65560 QAQ65560 QKM65560 QUI65560 REE65560 ROA65560 RXW65560 SHS65560 SRO65560 TBK65560 TLG65560 TVC65560 UEY65560 UOU65560 UYQ65560 VIM65560 VSI65560 WCE65560 WMA65560 WVW65560 O131096 JK131096 TG131096 ADC131096 AMY131096 AWU131096 BGQ131096 BQM131096 CAI131096 CKE131096 CUA131096 DDW131096 DNS131096 DXO131096 EHK131096 ERG131096 FBC131096 FKY131096 FUU131096 GEQ131096 GOM131096 GYI131096 HIE131096 HSA131096 IBW131096 ILS131096 IVO131096 JFK131096 JPG131096 JZC131096 KIY131096 KSU131096 LCQ131096 LMM131096 LWI131096 MGE131096 MQA131096 MZW131096 NJS131096 NTO131096 ODK131096 ONG131096 OXC131096 PGY131096 PQU131096 QAQ131096 QKM131096 QUI131096 REE131096 ROA131096 RXW131096 SHS131096 SRO131096 TBK131096 TLG131096 TVC131096 UEY131096 UOU131096 UYQ131096 VIM131096 VSI131096 WCE131096 WMA131096 WVW131096 O196632 JK196632 TG196632 ADC196632 AMY196632 AWU196632 BGQ196632 BQM196632 CAI196632 CKE196632 CUA196632 DDW196632 DNS196632 DXO196632 EHK196632 ERG196632 FBC196632 FKY196632 FUU196632 GEQ196632 GOM196632 GYI196632 HIE196632 HSA196632 IBW196632 ILS196632 IVO196632 JFK196632 JPG196632 JZC196632 KIY196632 KSU196632 LCQ196632 LMM196632 LWI196632 MGE196632 MQA196632 MZW196632 NJS196632 NTO196632 ODK196632 ONG196632 OXC196632 PGY196632 PQU196632 QAQ196632 QKM196632 QUI196632 REE196632 ROA196632 RXW196632 SHS196632 SRO196632 TBK196632 TLG196632 TVC196632 UEY196632 UOU196632 UYQ196632 VIM196632 VSI196632 WCE196632 WMA196632 WVW196632 O262168 JK262168 TG262168 ADC262168 AMY262168 AWU262168 BGQ262168 BQM262168 CAI262168 CKE262168 CUA262168 DDW262168 DNS262168 DXO262168 EHK262168 ERG262168 FBC262168 FKY262168 FUU262168 GEQ262168 GOM262168 GYI262168 HIE262168 HSA262168 IBW262168 ILS262168 IVO262168 JFK262168 JPG262168 JZC262168 KIY262168 KSU262168 LCQ262168 LMM262168 LWI262168 MGE262168 MQA262168 MZW262168 NJS262168 NTO262168 ODK262168 ONG262168 OXC262168 PGY262168 PQU262168 QAQ262168 QKM262168 QUI262168 REE262168 ROA262168 RXW262168 SHS262168 SRO262168 TBK262168 TLG262168 TVC262168 UEY262168 UOU262168 UYQ262168 VIM262168 VSI262168 WCE262168 WMA262168 WVW262168 O327704 JK327704 TG327704 ADC327704 AMY327704 AWU327704 BGQ327704 BQM327704 CAI327704 CKE327704 CUA327704 DDW327704 DNS327704 DXO327704 EHK327704 ERG327704 FBC327704 FKY327704 FUU327704 GEQ327704 GOM327704 GYI327704 HIE327704 HSA327704 IBW327704 ILS327704 IVO327704 JFK327704 JPG327704 JZC327704 KIY327704 KSU327704 LCQ327704 LMM327704 LWI327704 MGE327704 MQA327704 MZW327704 NJS327704 NTO327704 ODK327704 ONG327704 OXC327704 PGY327704 PQU327704 QAQ327704 QKM327704 QUI327704 REE327704 ROA327704 RXW327704 SHS327704 SRO327704 TBK327704 TLG327704 TVC327704 UEY327704 UOU327704 UYQ327704 VIM327704 VSI327704 WCE327704 WMA327704 WVW327704 O393240 JK393240 TG393240 ADC393240 AMY393240 AWU393240 BGQ393240 BQM393240 CAI393240 CKE393240 CUA393240 DDW393240 DNS393240 DXO393240 EHK393240 ERG393240 FBC393240 FKY393240 FUU393240 GEQ393240 GOM393240 GYI393240 HIE393240 HSA393240 IBW393240 ILS393240 IVO393240 JFK393240 JPG393240 JZC393240 KIY393240 KSU393240 LCQ393240 LMM393240 LWI393240 MGE393240 MQA393240 MZW393240 NJS393240 NTO393240 ODK393240 ONG393240 OXC393240 PGY393240 PQU393240 QAQ393240 QKM393240 QUI393240 REE393240 ROA393240 RXW393240 SHS393240 SRO393240 TBK393240 TLG393240 TVC393240 UEY393240 UOU393240 UYQ393240 VIM393240 VSI393240 WCE393240 WMA393240 WVW393240 O458776 JK458776 TG458776 ADC458776 AMY458776 AWU458776 BGQ458776 BQM458776 CAI458776 CKE458776 CUA458776 DDW458776 DNS458776 DXO458776 EHK458776 ERG458776 FBC458776 FKY458776 FUU458776 GEQ458776 GOM458776 GYI458776 HIE458776 HSA458776 IBW458776 ILS458776 IVO458776 JFK458776 JPG458776 JZC458776 KIY458776 KSU458776 LCQ458776 LMM458776 LWI458776 MGE458776 MQA458776 MZW458776 NJS458776 NTO458776 ODK458776 ONG458776 OXC458776 PGY458776 PQU458776 QAQ458776 QKM458776 QUI458776 REE458776 ROA458776 RXW458776 SHS458776 SRO458776 TBK458776 TLG458776 TVC458776 UEY458776 UOU458776 UYQ458776 VIM458776 VSI458776 WCE458776 WMA458776 WVW458776 O524312 JK524312 TG524312 ADC524312 AMY524312 AWU524312 BGQ524312 BQM524312 CAI524312 CKE524312 CUA524312 DDW524312 DNS524312 DXO524312 EHK524312 ERG524312 FBC524312 FKY524312 FUU524312 GEQ524312 GOM524312 GYI524312 HIE524312 HSA524312 IBW524312 ILS524312 IVO524312 JFK524312 JPG524312 JZC524312 KIY524312 KSU524312 LCQ524312 LMM524312 LWI524312 MGE524312 MQA524312 MZW524312 NJS524312 NTO524312 ODK524312 ONG524312 OXC524312 PGY524312 PQU524312 QAQ524312 QKM524312 QUI524312 REE524312 ROA524312 RXW524312 SHS524312 SRO524312 TBK524312 TLG524312 TVC524312 UEY524312 UOU524312 UYQ524312 VIM524312 VSI524312 WCE524312 WMA524312 WVW524312 O589848 JK589848 TG589848 ADC589848 AMY589848 AWU589848 BGQ589848 BQM589848 CAI589848 CKE589848 CUA589848 DDW589848 DNS589848 DXO589848 EHK589848 ERG589848 FBC589848 FKY589848 FUU589848 GEQ589848 GOM589848 GYI589848 HIE589848 HSA589848 IBW589848 ILS589848 IVO589848 JFK589848 JPG589848 JZC589848 KIY589848 KSU589848 LCQ589848 LMM589848 LWI589848 MGE589848 MQA589848 MZW589848 NJS589848 NTO589848 ODK589848 ONG589848 OXC589848 PGY589848 PQU589848 QAQ589848 QKM589848 QUI589848 REE589848 ROA589848 RXW589848 SHS589848 SRO589848 TBK589848 TLG589848 TVC589848 UEY589848 UOU589848 UYQ589848 VIM589848 VSI589848 WCE589848 WMA589848 WVW589848 O655384 JK655384 TG655384 ADC655384 AMY655384 AWU655384 BGQ655384 BQM655384 CAI655384 CKE655384 CUA655384 DDW655384 DNS655384 DXO655384 EHK655384 ERG655384 FBC655384 FKY655384 FUU655384 GEQ655384 GOM655384 GYI655384 HIE655384 HSA655384 IBW655384 ILS655384 IVO655384 JFK655384 JPG655384 JZC655384 KIY655384 KSU655384 LCQ655384 LMM655384 LWI655384 MGE655384 MQA655384 MZW655384 NJS655384 NTO655384 ODK655384 ONG655384 OXC655384 PGY655384 PQU655384 QAQ655384 QKM655384 QUI655384 REE655384 ROA655384 RXW655384 SHS655384 SRO655384 TBK655384 TLG655384 TVC655384 UEY655384 UOU655384 UYQ655384 VIM655384 VSI655384 WCE655384 WMA655384 WVW655384 O720920 JK720920 TG720920 ADC720920 AMY720920 AWU720920 BGQ720920 BQM720920 CAI720920 CKE720920 CUA720920 DDW720920 DNS720920 DXO720920 EHK720920 ERG720920 FBC720920 FKY720920 FUU720920 GEQ720920 GOM720920 GYI720920 HIE720920 HSA720920 IBW720920 ILS720920 IVO720920 JFK720920 JPG720920 JZC720920 KIY720920 KSU720920 LCQ720920 LMM720920 LWI720920 MGE720920 MQA720920 MZW720920 NJS720920 NTO720920 ODK720920 ONG720920 OXC720920 PGY720920 PQU720920 QAQ720920 QKM720920 QUI720920 REE720920 ROA720920 RXW720920 SHS720920 SRO720920 TBK720920 TLG720920 TVC720920 UEY720920 UOU720920 UYQ720920 VIM720920 VSI720920 WCE720920 WMA720920 WVW720920 O786456 JK786456 TG786456 ADC786456 AMY786456 AWU786456 BGQ786456 BQM786456 CAI786456 CKE786456 CUA786456 DDW786456 DNS786456 DXO786456 EHK786456 ERG786456 FBC786456 FKY786456 FUU786456 GEQ786456 GOM786456 GYI786456 HIE786456 HSA786456 IBW786456 ILS786456 IVO786456 JFK786456 JPG786456 JZC786456 KIY786456 KSU786456 LCQ786456 LMM786456 LWI786456 MGE786456 MQA786456 MZW786456 NJS786456 NTO786456 ODK786456 ONG786456 OXC786456 PGY786456 PQU786456 QAQ786456 QKM786456 QUI786456 REE786456 ROA786456 RXW786456 SHS786456 SRO786456 TBK786456 TLG786456 TVC786456 UEY786456 UOU786456 UYQ786456 VIM786456 VSI786456 WCE786456 WMA786456 WVW786456 O851992 JK851992 TG851992 ADC851992 AMY851992 AWU851992 BGQ851992 BQM851992 CAI851992 CKE851992 CUA851992 DDW851992 DNS851992 DXO851992 EHK851992 ERG851992 FBC851992 FKY851992 FUU851992 GEQ851992 GOM851992 GYI851992 HIE851992 HSA851992 IBW851992 ILS851992 IVO851992 JFK851992 JPG851992 JZC851992 KIY851992 KSU851992 LCQ851992 LMM851992 LWI851992 MGE851992 MQA851992 MZW851992 NJS851992 NTO851992 ODK851992 ONG851992 OXC851992 PGY851992 PQU851992 QAQ851992 QKM851992 QUI851992 REE851992 ROA851992 RXW851992 SHS851992 SRO851992 TBK851992 TLG851992 TVC851992 UEY851992 UOU851992 UYQ851992 VIM851992 VSI851992 WCE851992 WMA851992 WVW851992 O917528 JK917528 TG917528 ADC917528 AMY917528 AWU917528 BGQ917528 BQM917528 CAI917528 CKE917528 CUA917528 DDW917528 DNS917528 DXO917528 EHK917528 ERG917528 FBC917528 FKY917528 FUU917528 GEQ917528 GOM917528 GYI917528 HIE917528 HSA917528 IBW917528 ILS917528 IVO917528 JFK917528 JPG917528 JZC917528 KIY917528 KSU917528 LCQ917528 LMM917528 LWI917528 MGE917528 MQA917528 MZW917528 NJS917528 NTO917528 ODK917528 ONG917528 OXC917528 PGY917528 PQU917528 QAQ917528 QKM917528 QUI917528 REE917528 ROA917528 RXW917528 SHS917528 SRO917528 TBK917528 TLG917528 TVC917528 UEY917528 UOU917528 UYQ917528 VIM917528 VSI917528 WCE917528 WMA917528 WVW917528 O983064 JK983064 TG983064 ADC983064 AMY983064 AWU983064 BGQ983064 BQM983064 CAI983064 CKE983064 CUA983064 DDW983064 DNS983064 DXO983064 EHK983064 ERG983064 FBC983064 FKY983064 FUU983064 GEQ983064 GOM983064 GYI983064 HIE983064 HSA983064 IBW983064 ILS983064 IVO983064 JFK983064 JPG983064 JZC983064 KIY983064 KSU983064 LCQ983064 LMM983064 LWI983064 MGE983064 MQA983064 MZW983064 NJS983064 NTO983064 ODK983064 ONG983064 OXC983064 PGY983064 PQU983064 QAQ983064 QKM983064 QUI983064 REE983064 ROA983064 RXW983064 SHS983064 SRO983064 TBK983064 TLG983064 TVC983064 UEY983064 UOU983064 UYQ983064 VIM983064 VSI983064 WCE983064 WMA983064 WVW983064" xr:uid="{122D2951-6C52-4D8E-92B9-C88780E0BD72}">
      <formula1>lista.TXT.si_no</formula1>
    </dataValidation>
    <dataValidation type="list" allowBlank="1" showInputMessage="1" showErrorMessage="1" sqref="O682" xr:uid="{869C7F2E-2757-4405-8619-5C909895469F}">
      <formula1>$JB$677:$JB$678</formula1>
    </dataValidation>
  </dataValidations>
  <pageMargins left="0.70866141732283472" right="0.70866141732283472" top="0.74803149606299213" bottom="0.74803149606299213" header="0.31496062992125984" footer="0.31496062992125984"/>
  <pageSetup paperSize="9" scale="82" fitToHeight="100" orientation="landscape" horizontalDpi="360" verticalDpi="360" r:id="rId1"/>
  <headerFooter>
    <oddHeader>&amp;R&amp;P / &amp;N</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136F0-FD67-456E-9831-C4341786238F}">
  <sheetPr>
    <pageSetUpPr fitToPage="1"/>
  </sheetPr>
  <dimension ref="A2:P1441"/>
  <sheetViews>
    <sheetView topLeftCell="C1420" zoomScale="85" zoomScaleNormal="85" workbookViewId="0">
      <selection activeCell="C1405" sqref="A1:XFD1048576"/>
    </sheetView>
  </sheetViews>
  <sheetFormatPr baseColWidth="10" defaultRowHeight="18"/>
  <cols>
    <col min="1" max="3" width="11.5546875" style="35"/>
    <col min="4" max="4" width="11.6640625" style="35" bestFit="1" customWidth="1"/>
    <col min="5" max="5" width="66.5546875" style="35" customWidth="1"/>
    <col min="6" max="6" width="8.77734375" style="35" bestFit="1" customWidth="1"/>
    <col min="7" max="7" width="12.109375" style="35" bestFit="1" customWidth="1"/>
    <col min="8" max="8" width="16.6640625" style="35" bestFit="1" customWidth="1"/>
    <col min="9" max="9" width="13.21875" style="35" bestFit="1" customWidth="1"/>
    <col min="10" max="10" width="6.6640625" style="35" customWidth="1"/>
    <col min="11" max="11" width="13.21875" style="120" bestFit="1" customWidth="1"/>
    <col min="12" max="12" width="12.5546875" style="120" customWidth="1"/>
    <col min="13" max="13" width="13.21875" style="120" bestFit="1" customWidth="1"/>
    <col min="14" max="14" width="13.21875" style="115" bestFit="1" customWidth="1"/>
    <col min="15" max="15" width="12.21875" style="120" customWidth="1"/>
    <col min="16" max="16" width="19.21875" style="121" customWidth="1"/>
    <col min="17" max="16384" width="11.5546875" style="35"/>
  </cols>
  <sheetData>
    <row r="2" spans="1:16">
      <c r="E2" s="89" t="s">
        <v>11538</v>
      </c>
      <c r="H2" s="90" t="s">
        <v>11539</v>
      </c>
      <c r="I2" s="91">
        <v>1</v>
      </c>
    </row>
    <row r="3" spans="1:16">
      <c r="H3" s="90" t="s">
        <v>11540</v>
      </c>
      <c r="I3" s="92">
        <v>44249</v>
      </c>
    </row>
    <row r="5" spans="1:16">
      <c r="A5" s="93" t="s">
        <v>11541</v>
      </c>
      <c r="B5" s="94" t="s">
        <v>11542</v>
      </c>
      <c r="C5" s="90" t="s">
        <v>11543</v>
      </c>
      <c r="D5" s="116" t="s">
        <v>12868</v>
      </c>
      <c r="H5" s="95">
        <v>0.76716435185185183</v>
      </c>
    </row>
    <row r="7" spans="1:16">
      <c r="H7" s="90" t="s">
        <v>11544</v>
      </c>
      <c r="I7" s="96" t="s">
        <v>11545</v>
      </c>
    </row>
    <row r="8" spans="1:16">
      <c r="C8" s="97" t="s">
        <v>11546</v>
      </c>
      <c r="D8" s="94" t="s">
        <v>11547</v>
      </c>
      <c r="G8" s="97" t="s">
        <v>11550</v>
      </c>
      <c r="H8" s="94" t="s">
        <v>11549</v>
      </c>
    </row>
    <row r="9" spans="1:16" ht="13.8">
      <c r="G9" s="97" t="s">
        <v>11548</v>
      </c>
      <c r="H9" s="94" t="s">
        <v>11549</v>
      </c>
      <c r="K9" s="98" t="s">
        <v>12862</v>
      </c>
      <c r="L9" s="98" t="s">
        <v>12862</v>
      </c>
      <c r="M9" s="98" t="s">
        <v>12863</v>
      </c>
      <c r="N9" s="98" t="s">
        <v>12863</v>
      </c>
      <c r="O9" s="98" t="s">
        <v>12863</v>
      </c>
      <c r="P9" s="98" t="s">
        <v>12863</v>
      </c>
    </row>
    <row r="10" spans="1:16" ht="13.8">
      <c r="K10" s="98"/>
      <c r="L10" s="98" t="s">
        <v>12864</v>
      </c>
      <c r="M10" s="98" t="s">
        <v>12862</v>
      </c>
      <c r="N10" s="98" t="s">
        <v>12862</v>
      </c>
      <c r="O10" s="98" t="s">
        <v>12865</v>
      </c>
      <c r="P10" s="98" t="s">
        <v>12865</v>
      </c>
    </row>
    <row r="11" spans="1:16" ht="13.8">
      <c r="A11" s="99" t="s">
        <v>11551</v>
      </c>
      <c r="C11" s="100" t="s">
        <v>11552</v>
      </c>
      <c r="D11" s="100" t="s">
        <v>11553</v>
      </c>
      <c r="E11" s="101" t="s">
        <v>11554</v>
      </c>
      <c r="G11" s="102" t="s">
        <v>11555</v>
      </c>
      <c r="H11" s="102" t="s">
        <v>11556</v>
      </c>
      <c r="I11" s="102" t="s">
        <v>11557</v>
      </c>
      <c r="K11" s="98" t="s">
        <v>12866</v>
      </c>
      <c r="L11" s="98" t="s">
        <v>12866</v>
      </c>
      <c r="M11" s="98" t="s">
        <v>12867</v>
      </c>
      <c r="N11" s="98" t="s">
        <v>12867</v>
      </c>
      <c r="O11" s="98" t="s">
        <v>12867</v>
      </c>
      <c r="P11" s="98" t="s">
        <v>12867</v>
      </c>
    </row>
    <row r="12" spans="1:16" ht="18.600000000000001">
      <c r="K12" s="103"/>
      <c r="L12" s="103"/>
      <c r="M12" s="103"/>
      <c r="N12" s="104"/>
      <c r="O12" s="103"/>
      <c r="P12" s="122"/>
    </row>
    <row r="13" spans="1:16" ht="18.600000000000001">
      <c r="K13" s="103"/>
      <c r="L13" s="103"/>
      <c r="M13" s="103"/>
      <c r="N13" s="104"/>
      <c r="O13" s="103"/>
      <c r="P13" s="122"/>
    </row>
    <row r="14" spans="1:16" ht="18.600000000000001">
      <c r="A14" s="94" t="s">
        <v>1337</v>
      </c>
      <c r="B14" s="105" t="s">
        <v>11558</v>
      </c>
      <c r="K14" s="103"/>
      <c r="L14" s="103"/>
      <c r="M14" s="103"/>
      <c r="N14" s="104"/>
      <c r="O14" s="103"/>
      <c r="P14" s="122"/>
    </row>
    <row r="15" spans="1:16" ht="18.600000000000001">
      <c r="K15" s="103"/>
      <c r="L15" s="103"/>
      <c r="M15" s="103"/>
      <c r="N15" s="104"/>
      <c r="O15" s="103"/>
      <c r="P15" s="122"/>
    </row>
    <row r="16" spans="1:16" ht="18.600000000000001">
      <c r="A16" s="106" t="s">
        <v>11559</v>
      </c>
      <c r="H16" s="90" t="s">
        <v>11560</v>
      </c>
      <c r="I16" s="107">
        <v>0</v>
      </c>
      <c r="K16" s="103"/>
      <c r="L16" s="103"/>
      <c r="M16" s="103"/>
      <c r="N16" s="104"/>
      <c r="O16" s="103"/>
      <c r="P16" s="122"/>
    </row>
    <row r="17" spans="1:16" ht="18.600000000000001">
      <c r="K17" s="103"/>
      <c r="L17" s="103"/>
      <c r="M17" s="103"/>
      <c r="N17" s="104"/>
      <c r="O17" s="103"/>
      <c r="P17" s="122"/>
    </row>
    <row r="18" spans="1:16" ht="18.600000000000001">
      <c r="C18" s="96" t="s">
        <v>11561</v>
      </c>
      <c r="D18" s="108">
        <v>43836</v>
      </c>
      <c r="E18" s="105" t="s">
        <v>11562</v>
      </c>
      <c r="G18" s="107">
        <v>5</v>
      </c>
      <c r="I18" s="107">
        <v>5</v>
      </c>
      <c r="K18" s="113">
        <v>5</v>
      </c>
      <c r="L18" s="103"/>
      <c r="M18" s="113">
        <v>5</v>
      </c>
      <c r="N18" s="104"/>
      <c r="O18" s="103"/>
      <c r="P18" s="122"/>
    </row>
    <row r="19" spans="1:16" ht="18.600000000000001">
      <c r="C19" s="96" t="s">
        <v>11563</v>
      </c>
      <c r="D19" s="108">
        <v>43866</v>
      </c>
      <c r="E19" s="105" t="s">
        <v>11564</v>
      </c>
      <c r="G19" s="107">
        <v>5</v>
      </c>
      <c r="I19" s="107">
        <v>10</v>
      </c>
      <c r="K19" s="113">
        <v>5</v>
      </c>
      <c r="L19" s="103"/>
      <c r="M19" s="113">
        <v>5</v>
      </c>
      <c r="N19" s="104"/>
      <c r="O19" s="103"/>
      <c r="P19" s="122"/>
    </row>
    <row r="20" spans="1:16">
      <c r="C20" s="96" t="s">
        <v>11565</v>
      </c>
      <c r="D20" s="108">
        <v>43894</v>
      </c>
      <c r="E20" s="105" t="s">
        <v>11566</v>
      </c>
      <c r="G20" s="107">
        <v>5</v>
      </c>
      <c r="I20" s="107">
        <v>15</v>
      </c>
      <c r="K20" s="113">
        <v>5</v>
      </c>
      <c r="M20" s="113">
        <v>5</v>
      </c>
    </row>
    <row r="21" spans="1:16">
      <c r="C21" s="96" t="s">
        <v>11567</v>
      </c>
      <c r="D21" s="108">
        <v>43924</v>
      </c>
      <c r="E21" s="105" t="s">
        <v>11568</v>
      </c>
      <c r="G21" s="107">
        <v>5</v>
      </c>
      <c r="I21" s="107">
        <v>20</v>
      </c>
      <c r="K21" s="113">
        <v>5</v>
      </c>
      <c r="M21" s="113">
        <v>5</v>
      </c>
      <c r="N21" s="115">
        <f>SUM(M18:M21)</f>
        <v>20</v>
      </c>
    </row>
    <row r="22" spans="1:16">
      <c r="C22" s="90" t="s">
        <v>11560</v>
      </c>
      <c r="D22" s="109">
        <v>0</v>
      </c>
      <c r="E22" s="90" t="s">
        <v>11555</v>
      </c>
      <c r="F22" s="109">
        <v>0</v>
      </c>
      <c r="H22" s="90" t="s">
        <v>11569</v>
      </c>
      <c r="I22" s="109">
        <v>20</v>
      </c>
    </row>
    <row r="24" spans="1:16">
      <c r="A24" s="94" t="s">
        <v>1337</v>
      </c>
      <c r="B24" s="105" t="s">
        <v>11570</v>
      </c>
    </row>
    <row r="26" spans="1:16">
      <c r="A26" s="106" t="s">
        <v>11559</v>
      </c>
      <c r="H26" s="90" t="s">
        <v>11560</v>
      </c>
      <c r="I26" s="107">
        <v>0</v>
      </c>
    </row>
    <row r="28" spans="1:16">
      <c r="C28" s="96" t="s">
        <v>11571</v>
      </c>
      <c r="D28" s="108">
        <v>43908</v>
      </c>
      <c r="E28" s="105" t="s">
        <v>11572</v>
      </c>
      <c r="G28" s="107">
        <v>0.23</v>
      </c>
      <c r="I28" s="107">
        <v>0.23</v>
      </c>
      <c r="L28" s="113">
        <v>0.23</v>
      </c>
      <c r="O28" s="113">
        <v>0.23</v>
      </c>
    </row>
    <row r="29" spans="1:16">
      <c r="C29" s="96" t="s">
        <v>11573</v>
      </c>
      <c r="D29" s="108">
        <v>43908</v>
      </c>
      <c r="E29" s="105" t="s">
        <v>11574</v>
      </c>
      <c r="G29" s="107">
        <v>1.3</v>
      </c>
      <c r="I29" s="107">
        <v>1.53</v>
      </c>
      <c r="L29" s="113">
        <v>1.3</v>
      </c>
      <c r="O29" s="113">
        <v>1.3</v>
      </c>
    </row>
    <row r="30" spans="1:16">
      <c r="C30" s="96" t="s">
        <v>11575</v>
      </c>
      <c r="D30" s="108">
        <v>43908</v>
      </c>
      <c r="E30" s="105" t="s">
        <v>11576</v>
      </c>
      <c r="G30" s="107">
        <v>6.61</v>
      </c>
      <c r="I30" s="107">
        <v>8.14</v>
      </c>
      <c r="L30" s="113">
        <v>6.61</v>
      </c>
      <c r="O30" s="113">
        <v>6.61</v>
      </c>
    </row>
    <row r="31" spans="1:16">
      <c r="C31" s="96" t="s">
        <v>11577</v>
      </c>
      <c r="D31" s="108">
        <v>43908</v>
      </c>
      <c r="E31" s="105" t="s">
        <v>11578</v>
      </c>
      <c r="G31" s="107">
        <v>2.73</v>
      </c>
      <c r="I31" s="107">
        <v>10.87</v>
      </c>
      <c r="L31" s="113">
        <v>2.73</v>
      </c>
      <c r="O31" s="113">
        <v>2.73</v>
      </c>
    </row>
    <row r="32" spans="1:16">
      <c r="C32" s="96" t="s">
        <v>11579</v>
      </c>
      <c r="D32" s="108">
        <v>43908</v>
      </c>
      <c r="E32" s="105" t="s">
        <v>11580</v>
      </c>
      <c r="G32" s="107">
        <v>17.309999999999999</v>
      </c>
      <c r="I32" s="107">
        <v>28.18</v>
      </c>
      <c r="L32" s="113">
        <v>17.309999999999999</v>
      </c>
      <c r="O32" s="113">
        <v>17.309999999999999</v>
      </c>
    </row>
    <row r="33" spans="1:16">
      <c r="C33" s="96" t="s">
        <v>11581</v>
      </c>
      <c r="D33" s="108">
        <v>43914</v>
      </c>
      <c r="E33" s="105" t="s">
        <v>11582</v>
      </c>
      <c r="G33" s="107">
        <v>0.98</v>
      </c>
      <c r="I33" s="107">
        <v>29.16</v>
      </c>
      <c r="L33" s="113">
        <v>0.98</v>
      </c>
      <c r="O33" s="113">
        <v>0.98</v>
      </c>
    </row>
    <row r="34" spans="1:16">
      <c r="C34" s="96" t="s">
        <v>11571</v>
      </c>
      <c r="D34" s="108">
        <v>43935</v>
      </c>
      <c r="E34" s="105" t="s">
        <v>11583</v>
      </c>
      <c r="G34" s="107">
        <v>15.7</v>
      </c>
      <c r="I34" s="107">
        <v>44.86</v>
      </c>
      <c r="L34" s="113">
        <v>15.7</v>
      </c>
      <c r="O34" s="113">
        <v>15.7</v>
      </c>
    </row>
    <row r="35" spans="1:16">
      <c r="C35" s="96" t="s">
        <v>11584</v>
      </c>
      <c r="D35" s="108">
        <v>44027</v>
      </c>
      <c r="E35" s="105" t="s">
        <v>11585</v>
      </c>
      <c r="G35" s="107">
        <v>15.46</v>
      </c>
      <c r="I35" s="107">
        <v>60.32</v>
      </c>
      <c r="L35" s="113">
        <v>15.46</v>
      </c>
      <c r="O35" s="113">
        <v>15.46</v>
      </c>
    </row>
    <row r="36" spans="1:16">
      <c r="C36" s="96" t="s">
        <v>11586</v>
      </c>
      <c r="D36" s="108">
        <v>44048</v>
      </c>
      <c r="E36" s="105" t="s">
        <v>11587</v>
      </c>
      <c r="G36" s="107">
        <v>8.52</v>
      </c>
      <c r="I36" s="107">
        <v>68.84</v>
      </c>
      <c r="L36" s="113">
        <v>8.52</v>
      </c>
      <c r="O36" s="113">
        <v>8.52</v>
      </c>
    </row>
    <row r="37" spans="1:16">
      <c r="C37" s="96" t="s">
        <v>11588</v>
      </c>
      <c r="D37" s="108">
        <v>44048</v>
      </c>
      <c r="E37" s="105" t="s">
        <v>11589</v>
      </c>
      <c r="G37" s="107">
        <v>0.06</v>
      </c>
      <c r="I37" s="107">
        <v>68.900000000000006</v>
      </c>
      <c r="L37" s="113">
        <v>0.06</v>
      </c>
      <c r="O37" s="113">
        <v>0.06</v>
      </c>
    </row>
    <row r="38" spans="1:16">
      <c r="C38" s="96" t="s">
        <v>11590</v>
      </c>
      <c r="D38" s="108">
        <v>44116</v>
      </c>
      <c r="E38" s="105" t="s">
        <v>11591</v>
      </c>
      <c r="G38" s="107">
        <v>17.079999999999998</v>
      </c>
      <c r="I38" s="107">
        <v>85.98</v>
      </c>
      <c r="L38" s="113">
        <v>17.079999999999998</v>
      </c>
      <c r="O38" s="113">
        <v>17.079999999999998</v>
      </c>
    </row>
    <row r="39" spans="1:16">
      <c r="C39" s="96" t="s">
        <v>11592</v>
      </c>
      <c r="D39" s="108">
        <v>44134</v>
      </c>
      <c r="E39" s="105" t="s">
        <v>11593</v>
      </c>
      <c r="G39" s="107">
        <v>8.58</v>
      </c>
      <c r="I39" s="107">
        <v>94.56</v>
      </c>
      <c r="L39" s="113">
        <v>8.58</v>
      </c>
      <c r="O39" s="113">
        <v>8.58</v>
      </c>
    </row>
    <row r="40" spans="1:16">
      <c r="C40" s="96" t="s">
        <v>11594</v>
      </c>
      <c r="D40" s="108">
        <v>44134</v>
      </c>
      <c r="E40" s="105" t="s">
        <v>11595</v>
      </c>
      <c r="G40" s="107">
        <v>0.01</v>
      </c>
      <c r="I40" s="107">
        <v>94.57</v>
      </c>
      <c r="L40" s="113">
        <v>0.01</v>
      </c>
      <c r="O40" s="113">
        <v>0.01</v>
      </c>
      <c r="P40" s="121">
        <f>SUM(O28:O40)</f>
        <v>94.570000000000007</v>
      </c>
    </row>
    <row r="41" spans="1:16">
      <c r="C41" s="90" t="s">
        <v>11560</v>
      </c>
      <c r="D41" s="109">
        <v>0</v>
      </c>
      <c r="E41" s="90" t="s">
        <v>11555</v>
      </c>
      <c r="F41" s="109">
        <v>0</v>
      </c>
      <c r="H41" s="90" t="s">
        <v>11569</v>
      </c>
      <c r="I41" s="109">
        <v>94.57</v>
      </c>
    </row>
    <row r="43" spans="1:16">
      <c r="A43" s="94" t="s">
        <v>1337</v>
      </c>
      <c r="B43" s="105" t="s">
        <v>11596</v>
      </c>
    </row>
    <row r="45" spans="1:16">
      <c r="A45" s="106" t="s">
        <v>11559</v>
      </c>
      <c r="H45" s="90" t="s">
        <v>11560</v>
      </c>
      <c r="I45" s="107">
        <v>0</v>
      </c>
    </row>
    <row r="47" spans="1:16">
      <c r="C47" s="96" t="s">
        <v>11597</v>
      </c>
      <c r="D47" s="108">
        <v>43857</v>
      </c>
      <c r="E47" s="105" t="s">
        <v>11598</v>
      </c>
      <c r="G47" s="107">
        <v>37.5</v>
      </c>
      <c r="I47" s="107">
        <v>37.5</v>
      </c>
      <c r="K47" s="113">
        <v>37.5</v>
      </c>
      <c r="M47" s="113">
        <v>37.5</v>
      </c>
    </row>
    <row r="48" spans="1:16">
      <c r="C48" s="96" t="s">
        <v>11599</v>
      </c>
      <c r="D48" s="108">
        <v>43868</v>
      </c>
      <c r="E48" s="105" t="s">
        <v>11600</v>
      </c>
      <c r="G48" s="107">
        <v>3.68</v>
      </c>
      <c r="I48" s="107">
        <v>41.18</v>
      </c>
      <c r="K48" s="113">
        <v>3.68</v>
      </c>
      <c r="M48" s="113">
        <v>3.68</v>
      </c>
    </row>
    <row r="49" spans="1:15">
      <c r="C49" s="96" t="s">
        <v>11601</v>
      </c>
      <c r="D49" s="108">
        <v>43871</v>
      </c>
      <c r="E49" s="105" t="s">
        <v>11602</v>
      </c>
      <c r="G49" s="107">
        <v>91.16</v>
      </c>
      <c r="I49" s="107">
        <v>132.34</v>
      </c>
      <c r="K49" s="113">
        <v>91.16</v>
      </c>
      <c r="M49" s="113">
        <v>91.16</v>
      </c>
    </row>
    <row r="50" spans="1:15">
      <c r="C50" s="96" t="s">
        <v>11603</v>
      </c>
      <c r="D50" s="108">
        <v>43882</v>
      </c>
      <c r="E50" s="105" t="s">
        <v>11604</v>
      </c>
      <c r="G50" s="107">
        <v>690</v>
      </c>
      <c r="I50" s="107">
        <v>822.34</v>
      </c>
      <c r="K50" s="113">
        <v>690</v>
      </c>
      <c r="M50" s="113">
        <v>690</v>
      </c>
    </row>
    <row r="51" spans="1:15">
      <c r="C51" s="96" t="s">
        <v>11605</v>
      </c>
      <c r="D51" s="108">
        <v>44077</v>
      </c>
      <c r="E51" s="105" t="s">
        <v>11606</v>
      </c>
      <c r="G51" s="107">
        <v>75</v>
      </c>
      <c r="I51" s="107">
        <v>897.34</v>
      </c>
      <c r="K51" s="113">
        <v>75</v>
      </c>
      <c r="M51" s="113">
        <v>75</v>
      </c>
    </row>
    <row r="52" spans="1:15">
      <c r="C52" s="96" t="s">
        <v>11607</v>
      </c>
      <c r="D52" s="108">
        <v>44099</v>
      </c>
      <c r="E52" s="105" t="s">
        <v>11608</v>
      </c>
      <c r="G52" s="107">
        <v>65.180000000000007</v>
      </c>
      <c r="I52" s="107">
        <v>962.52</v>
      </c>
      <c r="K52" s="113">
        <v>65.180000000000007</v>
      </c>
      <c r="M52" s="113">
        <v>65.180000000000007</v>
      </c>
    </row>
    <row r="53" spans="1:15">
      <c r="C53" s="96" t="s">
        <v>11567</v>
      </c>
      <c r="D53" s="108">
        <v>44124</v>
      </c>
      <c r="E53" s="105" t="s">
        <v>11609</v>
      </c>
      <c r="G53" s="107">
        <v>75.44</v>
      </c>
      <c r="I53" s="107">
        <v>1037.96</v>
      </c>
      <c r="K53" s="113">
        <v>75.44</v>
      </c>
      <c r="M53" s="113">
        <v>75.44</v>
      </c>
    </row>
    <row r="54" spans="1:15">
      <c r="C54" s="96" t="s">
        <v>11610</v>
      </c>
      <c r="D54" s="108">
        <v>44134</v>
      </c>
      <c r="E54" s="105" t="s">
        <v>11611</v>
      </c>
      <c r="G54" s="107">
        <v>153.4</v>
      </c>
      <c r="I54" s="107">
        <v>1191.3599999999999</v>
      </c>
      <c r="K54" s="113">
        <v>153.4</v>
      </c>
      <c r="M54" s="113">
        <v>153.4</v>
      </c>
    </row>
    <row r="55" spans="1:15">
      <c r="C55" s="96" t="s">
        <v>11612</v>
      </c>
      <c r="D55" s="108">
        <v>44134</v>
      </c>
      <c r="E55" s="105" t="s">
        <v>11613</v>
      </c>
      <c r="G55" s="107">
        <v>8.0399999999999991</v>
      </c>
      <c r="I55" s="107">
        <v>1199.4000000000001</v>
      </c>
      <c r="K55" s="113">
        <v>8.0399999999999991</v>
      </c>
      <c r="M55" s="113">
        <v>8.0399999999999991</v>
      </c>
      <c r="N55" s="115">
        <f>SUM(M47:M55)</f>
        <v>1199.4000000000001</v>
      </c>
    </row>
    <row r="56" spans="1:15">
      <c r="C56" s="90" t="s">
        <v>11560</v>
      </c>
      <c r="D56" s="109">
        <v>0</v>
      </c>
      <c r="E56" s="90" t="s">
        <v>11555</v>
      </c>
      <c r="F56" s="109">
        <v>0</v>
      </c>
      <c r="H56" s="90" t="s">
        <v>11569</v>
      </c>
      <c r="I56" s="109">
        <v>1199.4000000000001</v>
      </c>
    </row>
    <row r="58" spans="1:15">
      <c r="A58" s="94" t="s">
        <v>1337</v>
      </c>
      <c r="B58" s="105" t="s">
        <v>11614</v>
      </c>
    </row>
    <row r="60" spans="1:15">
      <c r="A60" s="106" t="s">
        <v>11559</v>
      </c>
      <c r="H60" s="90" t="s">
        <v>11560</v>
      </c>
      <c r="I60" s="107">
        <v>0</v>
      </c>
    </row>
    <row r="62" spans="1:15">
      <c r="C62" s="96" t="s">
        <v>11615</v>
      </c>
      <c r="D62" s="108">
        <v>43888</v>
      </c>
      <c r="E62" s="105" t="s">
        <v>11616</v>
      </c>
      <c r="G62" s="107">
        <v>173.09</v>
      </c>
      <c r="I62" s="107">
        <v>173.09</v>
      </c>
      <c r="L62" s="113">
        <v>173.09</v>
      </c>
      <c r="O62" s="113">
        <v>173.09</v>
      </c>
    </row>
    <row r="63" spans="1:15">
      <c r="C63" s="96" t="s">
        <v>11617</v>
      </c>
      <c r="D63" s="108">
        <v>43893</v>
      </c>
      <c r="E63" s="105" t="s">
        <v>11618</v>
      </c>
      <c r="G63" s="107">
        <v>384.68</v>
      </c>
      <c r="I63" s="107">
        <v>557.77</v>
      </c>
      <c r="L63" s="113">
        <v>384.68</v>
      </c>
      <c r="O63" s="113">
        <v>384.68</v>
      </c>
    </row>
    <row r="64" spans="1:15">
      <c r="C64" s="96" t="s">
        <v>11619</v>
      </c>
      <c r="D64" s="108">
        <v>43948</v>
      </c>
      <c r="E64" s="105" t="s">
        <v>11620</v>
      </c>
      <c r="G64" s="107">
        <v>329.31</v>
      </c>
      <c r="I64" s="107">
        <v>887.08</v>
      </c>
      <c r="L64" s="113">
        <v>329.31</v>
      </c>
      <c r="O64" s="113">
        <v>329.31</v>
      </c>
    </row>
    <row r="65" spans="1:16">
      <c r="C65" s="96" t="s">
        <v>11621</v>
      </c>
      <c r="D65" s="108">
        <v>43980</v>
      </c>
      <c r="E65" s="105" t="s">
        <v>11622</v>
      </c>
      <c r="G65" s="107">
        <v>173.43</v>
      </c>
      <c r="I65" s="107">
        <v>1060.51</v>
      </c>
      <c r="L65" s="113">
        <v>173.43</v>
      </c>
      <c r="O65" s="113">
        <v>173.43</v>
      </c>
    </row>
    <row r="66" spans="1:16">
      <c r="C66" s="96" t="s">
        <v>11623</v>
      </c>
      <c r="D66" s="108">
        <v>44001</v>
      </c>
      <c r="E66" s="105" t="s">
        <v>11624</v>
      </c>
      <c r="G66" s="107">
        <v>103.09</v>
      </c>
      <c r="I66" s="107">
        <v>1163.5999999999999</v>
      </c>
      <c r="L66" s="113">
        <v>103.09</v>
      </c>
      <c r="O66" s="113">
        <v>103.09</v>
      </c>
    </row>
    <row r="67" spans="1:16">
      <c r="C67" s="96" t="s">
        <v>11625</v>
      </c>
      <c r="D67" s="108">
        <v>44046</v>
      </c>
      <c r="E67" s="105" t="s">
        <v>11626</v>
      </c>
      <c r="G67" s="107">
        <v>103.09</v>
      </c>
      <c r="I67" s="107">
        <v>1266.69</v>
      </c>
      <c r="L67" s="113">
        <v>103.09</v>
      </c>
      <c r="O67" s="113">
        <v>103.09</v>
      </c>
    </row>
    <row r="68" spans="1:16">
      <c r="C68" s="96" t="s">
        <v>11627</v>
      </c>
      <c r="D68" s="108">
        <v>44105</v>
      </c>
      <c r="E68" s="105" t="s">
        <v>11628</v>
      </c>
      <c r="G68" s="107">
        <v>123.09</v>
      </c>
      <c r="I68" s="107">
        <v>1389.78</v>
      </c>
      <c r="L68" s="113">
        <v>123.09</v>
      </c>
      <c r="O68" s="113">
        <v>123.09</v>
      </c>
    </row>
    <row r="69" spans="1:16">
      <c r="C69" s="96" t="s">
        <v>11629</v>
      </c>
      <c r="D69" s="108">
        <v>44141</v>
      </c>
      <c r="E69" s="105" t="s">
        <v>11630</v>
      </c>
      <c r="G69" s="107">
        <v>171.26</v>
      </c>
      <c r="I69" s="107">
        <v>1561.04</v>
      </c>
      <c r="L69" s="113">
        <v>171.26</v>
      </c>
      <c r="O69" s="113">
        <v>171.26</v>
      </c>
      <c r="P69" s="121">
        <f>SUM(O62:O69)</f>
        <v>1561.0399999999997</v>
      </c>
    </row>
    <row r="70" spans="1:16">
      <c r="C70" s="90" t="s">
        <v>11560</v>
      </c>
      <c r="D70" s="109">
        <v>0</v>
      </c>
      <c r="E70" s="90" t="s">
        <v>11555</v>
      </c>
      <c r="F70" s="109">
        <v>0</v>
      </c>
      <c r="H70" s="90" t="s">
        <v>11569</v>
      </c>
      <c r="I70" s="109">
        <v>1561.04</v>
      </c>
    </row>
    <row r="72" spans="1:16">
      <c r="A72" s="94" t="s">
        <v>1337</v>
      </c>
      <c r="B72" s="105" t="s">
        <v>11631</v>
      </c>
    </row>
    <row r="74" spans="1:16">
      <c r="A74" s="106" t="s">
        <v>11559</v>
      </c>
      <c r="H74" s="90" t="s">
        <v>11560</v>
      </c>
      <c r="I74" s="107">
        <v>0</v>
      </c>
    </row>
    <row r="76" spans="1:16">
      <c r="C76" s="96" t="s">
        <v>11632</v>
      </c>
      <c r="D76" s="108">
        <v>43845</v>
      </c>
      <c r="E76" s="105" t="s">
        <v>11633</v>
      </c>
      <c r="G76" s="107">
        <v>15.43</v>
      </c>
      <c r="I76" s="107">
        <v>15.43</v>
      </c>
      <c r="K76" s="113">
        <v>15.43</v>
      </c>
      <c r="M76" s="113">
        <v>15.43</v>
      </c>
    </row>
    <row r="77" spans="1:16">
      <c r="C77" s="96" t="s">
        <v>11634</v>
      </c>
      <c r="D77" s="108">
        <v>43859</v>
      </c>
      <c r="E77" s="105" t="s">
        <v>11635</v>
      </c>
      <c r="G77" s="107">
        <v>7.67</v>
      </c>
      <c r="I77" s="107">
        <v>23.1</v>
      </c>
      <c r="K77" s="113">
        <v>7.67</v>
      </c>
      <c r="M77" s="113">
        <v>7.67</v>
      </c>
      <c r="N77" s="115">
        <f>SUM(M76:M77)</f>
        <v>23.1</v>
      </c>
    </row>
    <row r="78" spans="1:16">
      <c r="C78" s="90" t="s">
        <v>11560</v>
      </c>
      <c r="D78" s="109">
        <v>0</v>
      </c>
      <c r="E78" s="90" t="s">
        <v>11555</v>
      </c>
      <c r="F78" s="109">
        <v>0</v>
      </c>
      <c r="H78" s="90" t="s">
        <v>11569</v>
      </c>
      <c r="I78" s="109">
        <v>23.1</v>
      </c>
    </row>
    <row r="80" spans="1:16">
      <c r="A80" s="94" t="s">
        <v>1337</v>
      </c>
      <c r="B80" s="105" t="s">
        <v>11636</v>
      </c>
    </row>
    <row r="82" spans="1:16">
      <c r="A82" s="106" t="s">
        <v>11559</v>
      </c>
      <c r="H82" s="90" t="s">
        <v>11560</v>
      </c>
      <c r="I82" s="107">
        <v>0</v>
      </c>
    </row>
    <row r="84" spans="1:16">
      <c r="C84" s="96" t="s">
        <v>11637</v>
      </c>
      <c r="D84" s="108">
        <v>43903</v>
      </c>
      <c r="E84" s="105" t="s">
        <v>11638</v>
      </c>
      <c r="G84" s="107">
        <v>150</v>
      </c>
      <c r="I84" s="107">
        <v>150</v>
      </c>
      <c r="L84" s="113">
        <v>150</v>
      </c>
      <c r="O84" s="113">
        <v>150</v>
      </c>
    </row>
    <row r="85" spans="1:16">
      <c r="C85" s="96" t="s">
        <v>11639</v>
      </c>
      <c r="D85" s="108">
        <v>44127</v>
      </c>
      <c r="E85" s="105" t="s">
        <v>11640</v>
      </c>
      <c r="G85" s="107">
        <v>80</v>
      </c>
      <c r="I85" s="107">
        <v>230</v>
      </c>
      <c r="L85" s="113">
        <v>80</v>
      </c>
      <c r="O85" s="113">
        <v>80</v>
      </c>
      <c r="P85" s="121">
        <f>SUM(O84:O85)</f>
        <v>230</v>
      </c>
    </row>
    <row r="86" spans="1:16">
      <c r="C86" s="90" t="s">
        <v>11560</v>
      </c>
      <c r="D86" s="109">
        <v>0</v>
      </c>
      <c r="E86" s="90" t="s">
        <v>11555</v>
      </c>
      <c r="F86" s="109">
        <v>0</v>
      </c>
      <c r="H86" s="90" t="s">
        <v>11569</v>
      </c>
      <c r="I86" s="109">
        <v>230</v>
      </c>
    </row>
    <row r="88" spans="1:16">
      <c r="A88" s="94" t="s">
        <v>1337</v>
      </c>
      <c r="B88" s="105" t="s">
        <v>11641</v>
      </c>
    </row>
    <row r="90" spans="1:16">
      <c r="A90" s="106" t="s">
        <v>11559</v>
      </c>
      <c r="H90" s="90" t="s">
        <v>11560</v>
      </c>
      <c r="I90" s="107">
        <v>0</v>
      </c>
    </row>
    <row r="92" spans="1:16">
      <c r="C92" s="96" t="s">
        <v>11601</v>
      </c>
      <c r="D92" s="108">
        <v>43843</v>
      </c>
      <c r="E92" s="105" t="s">
        <v>11642</v>
      </c>
      <c r="G92" s="107">
        <v>104.78</v>
      </c>
      <c r="I92" s="107">
        <v>104.78</v>
      </c>
    </row>
    <row r="93" spans="1:16">
      <c r="C93" s="96" t="s">
        <v>11643</v>
      </c>
      <c r="D93" s="108">
        <v>43843</v>
      </c>
      <c r="E93" s="105" t="s">
        <v>11644</v>
      </c>
      <c r="H93" s="110">
        <v>104.78</v>
      </c>
      <c r="I93" s="107">
        <v>0</v>
      </c>
    </row>
    <row r="94" spans="1:16">
      <c r="C94" s="96" t="s">
        <v>11645</v>
      </c>
      <c r="D94" s="108">
        <v>43873</v>
      </c>
      <c r="E94" s="105" t="s">
        <v>11646</v>
      </c>
      <c r="G94" s="107">
        <v>291.19</v>
      </c>
      <c r="I94" s="107">
        <v>291.19</v>
      </c>
      <c r="K94" s="113">
        <v>291.19</v>
      </c>
      <c r="M94" s="113">
        <v>291.19</v>
      </c>
    </row>
    <row r="95" spans="1:16">
      <c r="C95" s="96" t="s">
        <v>11647</v>
      </c>
      <c r="D95" s="108">
        <v>44074</v>
      </c>
      <c r="E95" s="105" t="s">
        <v>11648</v>
      </c>
      <c r="G95" s="107">
        <v>1260.9100000000001</v>
      </c>
      <c r="I95" s="107">
        <v>1552.1</v>
      </c>
      <c r="K95" s="113">
        <v>1260.9100000000001</v>
      </c>
      <c r="M95" s="113">
        <v>1260.9100000000001</v>
      </c>
    </row>
    <row r="96" spans="1:16">
      <c r="C96" s="96" t="s">
        <v>11649</v>
      </c>
      <c r="D96" s="108">
        <v>44074</v>
      </c>
      <c r="E96" s="105" t="s">
        <v>11650</v>
      </c>
      <c r="G96" s="107">
        <v>260.5</v>
      </c>
      <c r="I96" s="107">
        <v>1812.6</v>
      </c>
      <c r="K96" s="113">
        <v>260.5</v>
      </c>
      <c r="M96" s="113">
        <v>260.5</v>
      </c>
    </row>
    <row r="97" spans="1:14">
      <c r="C97" s="96" t="s">
        <v>11651</v>
      </c>
      <c r="D97" s="108">
        <v>44074</v>
      </c>
      <c r="E97" s="105" t="s">
        <v>11652</v>
      </c>
      <c r="G97" s="107">
        <v>417</v>
      </c>
      <c r="I97" s="107">
        <v>2229.6</v>
      </c>
      <c r="K97" s="113">
        <v>417</v>
      </c>
      <c r="M97" s="113">
        <v>417</v>
      </c>
    </row>
    <row r="98" spans="1:14">
      <c r="C98" s="96" t="s">
        <v>11653</v>
      </c>
      <c r="D98" s="108">
        <v>44074</v>
      </c>
      <c r="E98" s="105" t="s">
        <v>11654</v>
      </c>
      <c r="G98" s="107">
        <v>208.9</v>
      </c>
      <c r="I98" s="107">
        <v>2438.5</v>
      </c>
      <c r="K98" s="113">
        <v>208.9</v>
      </c>
      <c r="M98" s="113">
        <v>208.9</v>
      </c>
    </row>
    <row r="99" spans="1:14">
      <c r="C99" s="96" t="s">
        <v>11655</v>
      </c>
      <c r="D99" s="108">
        <v>44074</v>
      </c>
      <c r="E99" s="105" t="s">
        <v>11656</v>
      </c>
      <c r="G99" s="107">
        <v>468.9</v>
      </c>
      <c r="I99" s="107">
        <v>2907.4</v>
      </c>
      <c r="K99" s="113">
        <v>468.9</v>
      </c>
      <c r="M99" s="113">
        <v>468.9</v>
      </c>
    </row>
    <row r="100" spans="1:14">
      <c r="C100" s="96" t="s">
        <v>11657</v>
      </c>
      <c r="D100" s="108">
        <v>44188</v>
      </c>
      <c r="E100" s="105" t="s">
        <v>11658</v>
      </c>
      <c r="G100" s="107">
        <v>104.78</v>
      </c>
      <c r="I100" s="107">
        <v>3012.18</v>
      </c>
      <c r="K100" s="113">
        <v>104.78</v>
      </c>
      <c r="M100" s="113">
        <v>104.78</v>
      </c>
      <c r="N100" s="115">
        <f>SUM(M94:M100)</f>
        <v>3012.1800000000007</v>
      </c>
    </row>
    <row r="101" spans="1:14">
      <c r="C101" s="90" t="s">
        <v>11560</v>
      </c>
      <c r="D101" s="109">
        <v>0</v>
      </c>
      <c r="E101" s="90" t="s">
        <v>11555</v>
      </c>
      <c r="F101" s="109">
        <v>104.78</v>
      </c>
      <c r="H101" s="90" t="s">
        <v>11569</v>
      </c>
      <c r="I101" s="109">
        <v>3012.18</v>
      </c>
    </row>
    <row r="103" spans="1:14">
      <c r="A103" s="94" t="s">
        <v>1337</v>
      </c>
      <c r="B103" s="105" t="s">
        <v>11659</v>
      </c>
    </row>
    <row r="105" spans="1:14">
      <c r="A105" s="106" t="s">
        <v>11559</v>
      </c>
      <c r="H105" s="90" t="s">
        <v>11560</v>
      </c>
      <c r="I105" s="107">
        <v>0</v>
      </c>
    </row>
    <row r="107" spans="1:14">
      <c r="C107" s="96" t="s">
        <v>11651</v>
      </c>
      <c r="D107" s="108">
        <v>44165</v>
      </c>
      <c r="E107" s="105" t="s">
        <v>11660</v>
      </c>
      <c r="G107" s="107">
        <v>1216.4100000000001</v>
      </c>
      <c r="I107" s="107">
        <v>1216.4100000000001</v>
      </c>
      <c r="K107" s="113">
        <v>1216.4100000000001</v>
      </c>
      <c r="M107" s="113">
        <v>1216.4100000000001</v>
      </c>
    </row>
    <row r="108" spans="1:14">
      <c r="C108" s="96" t="s">
        <v>11605</v>
      </c>
      <c r="D108" s="108">
        <v>44166</v>
      </c>
      <c r="E108" s="105" t="s">
        <v>11661</v>
      </c>
      <c r="G108" s="107">
        <v>80</v>
      </c>
      <c r="I108" s="107">
        <v>1296.4100000000001</v>
      </c>
      <c r="K108" s="113">
        <v>80</v>
      </c>
      <c r="M108" s="113">
        <v>80</v>
      </c>
    </row>
    <row r="109" spans="1:14">
      <c r="C109" s="96" t="s">
        <v>11662</v>
      </c>
      <c r="D109" s="108">
        <v>44169</v>
      </c>
      <c r="E109" s="105" t="s">
        <v>11663</v>
      </c>
      <c r="G109" s="107">
        <v>80</v>
      </c>
      <c r="I109" s="107">
        <v>1376.41</v>
      </c>
      <c r="K109" s="113">
        <v>80</v>
      </c>
      <c r="M109" s="113">
        <v>80</v>
      </c>
      <c r="N109" s="115">
        <f>SUM(M107:M109)</f>
        <v>1376.41</v>
      </c>
    </row>
    <row r="110" spans="1:14">
      <c r="C110" s="90" t="s">
        <v>11560</v>
      </c>
      <c r="D110" s="109">
        <v>0</v>
      </c>
      <c r="E110" s="90" t="s">
        <v>11555</v>
      </c>
      <c r="F110" s="109">
        <v>0</v>
      </c>
      <c r="H110" s="90" t="s">
        <v>11569</v>
      </c>
      <c r="I110" s="109">
        <v>1376.41</v>
      </c>
    </row>
    <row r="112" spans="1:14">
      <c r="A112" s="94" t="s">
        <v>1337</v>
      </c>
      <c r="B112" s="105" t="s">
        <v>11664</v>
      </c>
    </row>
    <row r="114" spans="1:13">
      <c r="A114" s="106" t="s">
        <v>11559</v>
      </c>
      <c r="H114" s="90" t="s">
        <v>11560</v>
      </c>
      <c r="I114" s="107">
        <v>0</v>
      </c>
    </row>
    <row r="116" spans="1:13">
      <c r="C116" s="96" t="s">
        <v>11665</v>
      </c>
      <c r="D116" s="108">
        <v>43837</v>
      </c>
      <c r="E116" s="105" t="s">
        <v>11666</v>
      </c>
      <c r="G116" s="107">
        <v>1250</v>
      </c>
      <c r="I116" s="107">
        <v>1250</v>
      </c>
      <c r="K116" s="113">
        <v>1250</v>
      </c>
      <c r="M116" s="113">
        <v>1250</v>
      </c>
    </row>
    <row r="117" spans="1:13">
      <c r="C117" s="96" t="s">
        <v>11667</v>
      </c>
      <c r="D117" s="108">
        <v>43844</v>
      </c>
      <c r="E117" s="105" t="s">
        <v>11668</v>
      </c>
      <c r="G117" s="107">
        <v>300</v>
      </c>
      <c r="I117" s="107">
        <v>1550</v>
      </c>
      <c r="K117" s="113">
        <v>300</v>
      </c>
      <c r="M117" s="113">
        <v>300</v>
      </c>
    </row>
    <row r="118" spans="1:13">
      <c r="C118" s="96" t="s">
        <v>11669</v>
      </c>
      <c r="D118" s="108">
        <v>43861</v>
      </c>
      <c r="E118" s="105" t="s">
        <v>11670</v>
      </c>
      <c r="G118" s="107">
        <v>4000</v>
      </c>
      <c r="I118" s="107">
        <v>5550</v>
      </c>
      <c r="K118" s="113">
        <v>4000</v>
      </c>
      <c r="M118" s="113">
        <v>4000</v>
      </c>
    </row>
    <row r="119" spans="1:13">
      <c r="C119" s="96" t="s">
        <v>11567</v>
      </c>
      <c r="D119" s="108">
        <v>43868</v>
      </c>
      <c r="E119" s="105" t="s">
        <v>11671</v>
      </c>
      <c r="G119" s="107">
        <v>4000</v>
      </c>
      <c r="I119" s="107">
        <v>9550</v>
      </c>
      <c r="K119" s="113">
        <v>4000</v>
      </c>
      <c r="M119" s="113">
        <v>4000</v>
      </c>
    </row>
    <row r="120" spans="1:13">
      <c r="C120" s="96" t="s">
        <v>11672</v>
      </c>
      <c r="D120" s="108">
        <v>43872</v>
      </c>
      <c r="E120" s="105" t="s">
        <v>11673</v>
      </c>
      <c r="G120" s="107">
        <v>1250</v>
      </c>
      <c r="I120" s="107">
        <v>10800</v>
      </c>
      <c r="K120" s="113">
        <v>1250</v>
      </c>
      <c r="M120" s="113">
        <v>1250</v>
      </c>
    </row>
    <row r="121" spans="1:13">
      <c r="C121" s="96" t="s">
        <v>11667</v>
      </c>
      <c r="D121" s="108">
        <v>43874</v>
      </c>
      <c r="E121" s="105" t="s">
        <v>11674</v>
      </c>
      <c r="G121" s="107">
        <v>1250</v>
      </c>
      <c r="I121" s="107">
        <v>12050</v>
      </c>
      <c r="K121" s="113">
        <v>1250</v>
      </c>
      <c r="M121" s="113">
        <v>1250</v>
      </c>
    </row>
    <row r="122" spans="1:13">
      <c r="C122" s="96" t="s">
        <v>11675</v>
      </c>
      <c r="D122" s="108">
        <v>43921</v>
      </c>
      <c r="E122" s="105" t="s">
        <v>11676</v>
      </c>
      <c r="G122" s="107">
        <v>1250</v>
      </c>
      <c r="I122" s="107">
        <v>13300</v>
      </c>
      <c r="K122" s="113">
        <v>1250</v>
      </c>
      <c r="M122" s="113">
        <v>1250</v>
      </c>
    </row>
    <row r="123" spans="1:13">
      <c r="C123" s="96" t="s">
        <v>11563</v>
      </c>
      <c r="D123" s="108">
        <v>43944</v>
      </c>
      <c r="E123" s="105" t="s">
        <v>11677</v>
      </c>
      <c r="G123" s="107">
        <v>1250</v>
      </c>
      <c r="I123" s="107">
        <v>14550</v>
      </c>
      <c r="K123" s="113">
        <v>1250</v>
      </c>
      <c r="M123" s="113">
        <v>1250</v>
      </c>
    </row>
    <row r="124" spans="1:13">
      <c r="C124" s="96" t="s">
        <v>11603</v>
      </c>
      <c r="D124" s="108">
        <v>43950</v>
      </c>
      <c r="E124" s="105" t="s">
        <v>11678</v>
      </c>
      <c r="G124" s="107">
        <v>8000</v>
      </c>
      <c r="I124" s="107">
        <v>22550</v>
      </c>
      <c r="K124" s="113">
        <v>8000</v>
      </c>
      <c r="M124" s="113">
        <v>8000</v>
      </c>
    </row>
    <row r="125" spans="1:13">
      <c r="C125" s="96" t="s">
        <v>11561</v>
      </c>
      <c r="D125" s="108">
        <v>43971</v>
      </c>
      <c r="E125" s="105" t="s">
        <v>11679</v>
      </c>
      <c r="G125" s="107">
        <v>1250</v>
      </c>
      <c r="I125" s="107">
        <v>23800</v>
      </c>
      <c r="K125" s="113">
        <v>1250</v>
      </c>
      <c r="M125" s="113">
        <v>1250</v>
      </c>
    </row>
    <row r="126" spans="1:13">
      <c r="C126" s="96" t="s">
        <v>11680</v>
      </c>
      <c r="D126" s="108">
        <v>43979</v>
      </c>
      <c r="E126" s="105" t="s">
        <v>11681</v>
      </c>
      <c r="G126" s="107">
        <v>4000</v>
      </c>
      <c r="I126" s="107">
        <v>27800</v>
      </c>
      <c r="K126" s="113">
        <v>4000</v>
      </c>
      <c r="M126" s="113">
        <v>4000</v>
      </c>
    </row>
    <row r="127" spans="1:13">
      <c r="C127" s="96" t="s">
        <v>11667</v>
      </c>
      <c r="D127" s="108">
        <v>44008</v>
      </c>
      <c r="E127" s="105" t="s">
        <v>11682</v>
      </c>
      <c r="G127" s="107">
        <v>1250</v>
      </c>
      <c r="I127" s="107">
        <v>29050</v>
      </c>
      <c r="K127" s="113">
        <v>1250</v>
      </c>
      <c r="M127" s="113">
        <v>1250</v>
      </c>
    </row>
    <row r="128" spans="1:13">
      <c r="C128" s="96" t="s">
        <v>11683</v>
      </c>
      <c r="D128" s="108">
        <v>44009</v>
      </c>
      <c r="E128" s="105" t="s">
        <v>11684</v>
      </c>
      <c r="G128" s="107">
        <v>4000</v>
      </c>
      <c r="I128" s="107">
        <v>33050</v>
      </c>
      <c r="K128" s="113">
        <v>4000</v>
      </c>
      <c r="M128" s="113">
        <v>4000</v>
      </c>
    </row>
    <row r="129" spans="3:13">
      <c r="C129" s="96" t="s">
        <v>11567</v>
      </c>
      <c r="D129" s="108">
        <v>44027</v>
      </c>
      <c r="E129" s="105" t="s">
        <v>11685</v>
      </c>
      <c r="G129" s="107">
        <v>357.14</v>
      </c>
      <c r="I129" s="107">
        <v>33407.14</v>
      </c>
      <c r="K129" s="113">
        <v>357.14</v>
      </c>
      <c r="M129" s="113">
        <v>357.14</v>
      </c>
    </row>
    <row r="130" spans="3:13">
      <c r="C130" s="96" t="s">
        <v>11686</v>
      </c>
      <c r="D130" s="108">
        <v>44032</v>
      </c>
      <c r="E130" s="105" t="s">
        <v>11687</v>
      </c>
      <c r="G130" s="107">
        <v>178.57</v>
      </c>
      <c r="I130" s="107">
        <v>33585.71</v>
      </c>
      <c r="K130" s="113">
        <v>178.57</v>
      </c>
      <c r="M130" s="113">
        <v>178.57</v>
      </c>
    </row>
    <row r="131" spans="3:13">
      <c r="C131" s="96" t="s">
        <v>11603</v>
      </c>
      <c r="D131" s="108">
        <v>44035</v>
      </c>
      <c r="E131" s="105" t="s">
        <v>11688</v>
      </c>
      <c r="G131" s="107">
        <v>1250</v>
      </c>
      <c r="I131" s="107">
        <v>34835.71</v>
      </c>
      <c r="K131" s="113">
        <v>1250</v>
      </c>
      <c r="M131" s="113">
        <v>1250</v>
      </c>
    </row>
    <row r="132" spans="3:13">
      <c r="C132" s="96" t="s">
        <v>11689</v>
      </c>
      <c r="D132" s="108">
        <v>44039</v>
      </c>
      <c r="E132" s="105" t="s">
        <v>11690</v>
      </c>
      <c r="G132" s="107">
        <v>4000</v>
      </c>
      <c r="I132" s="107">
        <v>38835.71</v>
      </c>
      <c r="K132" s="113">
        <v>4000</v>
      </c>
      <c r="M132" s="113">
        <v>4000</v>
      </c>
    </row>
    <row r="133" spans="3:13">
      <c r="C133" s="96" t="s">
        <v>11610</v>
      </c>
      <c r="D133" s="108">
        <v>44063</v>
      </c>
      <c r="E133" s="105" t="s">
        <v>11691</v>
      </c>
      <c r="G133" s="107">
        <v>2500</v>
      </c>
      <c r="I133" s="107">
        <v>41335.71</v>
      </c>
      <c r="K133" s="113">
        <v>2500</v>
      </c>
      <c r="M133" s="113">
        <v>2500</v>
      </c>
    </row>
    <row r="134" spans="3:13">
      <c r="C134" s="96" t="s">
        <v>11692</v>
      </c>
      <c r="D134" s="108">
        <v>44067</v>
      </c>
      <c r="E134" s="105" t="s">
        <v>11693</v>
      </c>
      <c r="G134" s="107">
        <v>222.22</v>
      </c>
      <c r="I134" s="107">
        <v>41557.93</v>
      </c>
      <c r="K134" s="113">
        <v>222.22</v>
      </c>
      <c r="M134" s="113">
        <v>222.22</v>
      </c>
    </row>
    <row r="135" spans="3:13">
      <c r="C135" s="96" t="s">
        <v>11669</v>
      </c>
      <c r="D135" s="108">
        <v>44067</v>
      </c>
      <c r="E135" s="105" t="s">
        <v>11694</v>
      </c>
      <c r="G135" s="107">
        <v>444.44</v>
      </c>
      <c r="I135" s="107">
        <v>42002.37</v>
      </c>
      <c r="K135" s="113">
        <v>444.44</v>
      </c>
      <c r="M135" s="113">
        <v>444.44</v>
      </c>
    </row>
    <row r="136" spans="3:13">
      <c r="C136" s="96" t="s">
        <v>11657</v>
      </c>
      <c r="D136" s="108">
        <v>44069</v>
      </c>
      <c r="E136" s="105" t="s">
        <v>11695</v>
      </c>
      <c r="G136" s="107">
        <v>1250</v>
      </c>
      <c r="I136" s="107">
        <v>43252.37</v>
      </c>
      <c r="K136" s="113">
        <v>1250</v>
      </c>
      <c r="M136" s="113">
        <v>1250</v>
      </c>
    </row>
    <row r="137" spans="3:13">
      <c r="C137" s="96" t="s">
        <v>11607</v>
      </c>
      <c r="D137" s="108">
        <v>44074</v>
      </c>
      <c r="E137" s="105" t="s">
        <v>11696</v>
      </c>
      <c r="G137" s="107">
        <v>4000</v>
      </c>
      <c r="I137" s="107">
        <v>47252.37</v>
      </c>
      <c r="K137" s="113">
        <v>4000</v>
      </c>
      <c r="M137" s="113">
        <v>4000</v>
      </c>
    </row>
    <row r="138" spans="3:13">
      <c r="C138" s="96" t="s">
        <v>11662</v>
      </c>
      <c r="D138" s="108">
        <v>44077</v>
      </c>
      <c r="E138" s="105" t="s">
        <v>11697</v>
      </c>
      <c r="G138" s="107">
        <v>333.33</v>
      </c>
      <c r="I138" s="107">
        <v>47585.7</v>
      </c>
      <c r="K138" s="113">
        <v>333.33</v>
      </c>
      <c r="M138" s="113">
        <v>333.33</v>
      </c>
    </row>
    <row r="139" spans="3:13">
      <c r="C139" s="96" t="s">
        <v>11649</v>
      </c>
      <c r="D139" s="108">
        <v>44098</v>
      </c>
      <c r="E139" s="105" t="s">
        <v>11698</v>
      </c>
      <c r="G139" s="107">
        <v>1250</v>
      </c>
      <c r="I139" s="107">
        <v>48835.7</v>
      </c>
      <c r="K139" s="113">
        <v>1250</v>
      </c>
      <c r="M139" s="113">
        <v>1250</v>
      </c>
    </row>
    <row r="140" spans="3:13">
      <c r="C140" s="96" t="s">
        <v>11651</v>
      </c>
      <c r="D140" s="108">
        <v>44099</v>
      </c>
      <c r="E140" s="105" t="s">
        <v>11699</v>
      </c>
      <c r="G140" s="107">
        <v>444.44</v>
      </c>
      <c r="I140" s="107">
        <v>49280.14</v>
      </c>
      <c r="K140" s="113">
        <v>444.44</v>
      </c>
      <c r="M140" s="113">
        <v>444.44</v>
      </c>
    </row>
    <row r="141" spans="3:13">
      <c r="C141" s="96" t="s">
        <v>11653</v>
      </c>
      <c r="D141" s="108">
        <v>44099</v>
      </c>
      <c r="E141" s="105" t="s">
        <v>11700</v>
      </c>
      <c r="G141" s="107">
        <v>222.22</v>
      </c>
      <c r="I141" s="107">
        <v>49502.36</v>
      </c>
      <c r="K141" s="113">
        <v>222.22</v>
      </c>
      <c r="M141" s="113">
        <v>222.22</v>
      </c>
    </row>
    <row r="142" spans="3:13">
      <c r="C142" s="96" t="s">
        <v>11655</v>
      </c>
      <c r="D142" s="108">
        <v>44102</v>
      </c>
      <c r="E142" s="105" t="s">
        <v>11701</v>
      </c>
      <c r="G142" s="107">
        <v>4000</v>
      </c>
      <c r="I142" s="107">
        <v>53502.36</v>
      </c>
      <c r="K142" s="113">
        <v>4000</v>
      </c>
      <c r="M142" s="113">
        <v>4000</v>
      </c>
    </row>
    <row r="143" spans="3:13">
      <c r="C143" s="96" t="s">
        <v>11702</v>
      </c>
      <c r="D143" s="108">
        <v>44126</v>
      </c>
      <c r="E143" s="105" t="s">
        <v>11703</v>
      </c>
      <c r="G143" s="107">
        <v>2250</v>
      </c>
      <c r="I143" s="107">
        <v>55752.36</v>
      </c>
      <c r="K143" s="113">
        <v>2250</v>
      </c>
      <c r="M143" s="113">
        <v>2250</v>
      </c>
    </row>
    <row r="144" spans="3:13">
      <c r="C144" s="96" t="s">
        <v>11704</v>
      </c>
      <c r="D144" s="108">
        <v>44128</v>
      </c>
      <c r="E144" s="105" t="s">
        <v>11705</v>
      </c>
      <c r="G144" s="107">
        <v>222.22</v>
      </c>
      <c r="I144" s="107">
        <v>55974.58</v>
      </c>
      <c r="K144" s="113">
        <v>222.22</v>
      </c>
      <c r="M144" s="113">
        <v>222.22</v>
      </c>
    </row>
    <row r="145" spans="1:14">
      <c r="C145" s="96" t="s">
        <v>11706</v>
      </c>
      <c r="D145" s="108">
        <v>44129</v>
      </c>
      <c r="E145" s="105" t="s">
        <v>11707</v>
      </c>
      <c r="G145" s="107">
        <v>444.44</v>
      </c>
      <c r="I145" s="107">
        <v>56419.02</v>
      </c>
      <c r="K145" s="113">
        <v>444.44</v>
      </c>
      <c r="M145" s="113">
        <v>444.44</v>
      </c>
    </row>
    <row r="146" spans="1:14">
      <c r="C146" s="96" t="s">
        <v>11708</v>
      </c>
      <c r="D146" s="108">
        <v>44130</v>
      </c>
      <c r="E146" s="105" t="s">
        <v>11709</v>
      </c>
      <c r="G146" s="107">
        <v>1250</v>
      </c>
      <c r="I146" s="107">
        <v>57669.02</v>
      </c>
      <c r="K146" s="113">
        <v>1250</v>
      </c>
      <c r="M146" s="113">
        <v>1250</v>
      </c>
    </row>
    <row r="147" spans="1:14">
      <c r="C147" s="96" t="s">
        <v>11588</v>
      </c>
      <c r="D147" s="108">
        <v>44133</v>
      </c>
      <c r="E147" s="105" t="s">
        <v>11710</v>
      </c>
      <c r="G147" s="107">
        <v>4000</v>
      </c>
      <c r="I147" s="107">
        <v>61669.02</v>
      </c>
      <c r="K147" s="113">
        <v>4000</v>
      </c>
      <c r="M147" s="113">
        <v>4000</v>
      </c>
    </row>
    <row r="148" spans="1:14">
      <c r="C148" s="96" t="s">
        <v>11672</v>
      </c>
      <c r="D148" s="108">
        <v>44159</v>
      </c>
      <c r="E148" s="105" t="s">
        <v>11711</v>
      </c>
      <c r="G148" s="107">
        <v>222.22</v>
      </c>
      <c r="I148" s="107">
        <v>61891.24</v>
      </c>
      <c r="K148" s="113">
        <v>222.22</v>
      </c>
      <c r="M148" s="113">
        <v>222.22</v>
      </c>
    </row>
    <row r="149" spans="1:14">
      <c r="C149" s="96" t="s">
        <v>11610</v>
      </c>
      <c r="D149" s="108">
        <v>44160</v>
      </c>
      <c r="E149" s="105" t="s">
        <v>11712</v>
      </c>
      <c r="G149" s="107">
        <v>1250</v>
      </c>
      <c r="I149" s="107">
        <v>63141.24</v>
      </c>
      <c r="K149" s="113">
        <v>1250</v>
      </c>
      <c r="M149" s="113">
        <v>1250</v>
      </c>
    </row>
    <row r="150" spans="1:14">
      <c r="C150" s="96" t="s">
        <v>11713</v>
      </c>
      <c r="D150" s="108">
        <v>44160</v>
      </c>
      <c r="E150" s="105" t="s">
        <v>11714</v>
      </c>
      <c r="G150" s="107">
        <v>444.44</v>
      </c>
      <c r="I150" s="107">
        <v>63585.68</v>
      </c>
      <c r="K150" s="113">
        <v>444.44</v>
      </c>
      <c r="M150" s="113">
        <v>444.44</v>
      </c>
    </row>
    <row r="151" spans="1:14">
      <c r="C151" s="96" t="s">
        <v>11715</v>
      </c>
      <c r="D151" s="108">
        <v>44161</v>
      </c>
      <c r="E151" s="105" t="s">
        <v>11716</v>
      </c>
      <c r="G151" s="107">
        <v>4000</v>
      </c>
      <c r="I151" s="107">
        <v>67585.679999999993</v>
      </c>
      <c r="K151" s="113">
        <v>4000</v>
      </c>
      <c r="M151" s="113">
        <v>4000</v>
      </c>
    </row>
    <row r="152" spans="1:14">
      <c r="C152" s="96" t="s">
        <v>11717</v>
      </c>
      <c r="D152" s="108">
        <v>44172</v>
      </c>
      <c r="E152" s="105" t="s">
        <v>11718</v>
      </c>
      <c r="G152" s="107">
        <v>4444.4399999999996</v>
      </c>
      <c r="I152" s="107">
        <v>72030.12</v>
      </c>
      <c r="K152" s="113">
        <v>4444.4399999999996</v>
      </c>
      <c r="M152" s="113">
        <v>4444.4399999999996</v>
      </c>
    </row>
    <row r="153" spans="1:14">
      <c r="C153" s="96" t="s">
        <v>11719</v>
      </c>
      <c r="D153" s="108">
        <v>44181</v>
      </c>
      <c r="E153" s="105" t="s">
        <v>11720</v>
      </c>
      <c r="G153" s="107">
        <v>1250</v>
      </c>
      <c r="I153" s="107">
        <v>73280.12</v>
      </c>
      <c r="K153" s="113">
        <v>1250</v>
      </c>
      <c r="M153" s="113">
        <v>1250</v>
      </c>
    </row>
    <row r="154" spans="1:14">
      <c r="C154" s="96" t="s">
        <v>11683</v>
      </c>
      <c r="D154" s="108">
        <v>44183</v>
      </c>
      <c r="E154" s="105" t="s">
        <v>11721</v>
      </c>
      <c r="G154" s="107">
        <v>444.44</v>
      </c>
      <c r="I154" s="107">
        <v>73724.56</v>
      </c>
      <c r="K154" s="113">
        <v>444.44</v>
      </c>
      <c r="M154" s="113">
        <v>444.44</v>
      </c>
    </row>
    <row r="155" spans="1:14">
      <c r="C155" s="96" t="s">
        <v>11667</v>
      </c>
      <c r="D155" s="108">
        <v>44183</v>
      </c>
      <c r="E155" s="105" t="s">
        <v>11722</v>
      </c>
      <c r="G155" s="107">
        <v>222.22</v>
      </c>
      <c r="I155" s="107">
        <v>73946.78</v>
      </c>
      <c r="K155" s="113">
        <v>222.22</v>
      </c>
      <c r="M155" s="113">
        <v>222.22</v>
      </c>
    </row>
    <row r="156" spans="1:14">
      <c r="C156" s="96" t="s">
        <v>11669</v>
      </c>
      <c r="D156" s="108">
        <v>44189</v>
      </c>
      <c r="E156" s="105" t="s">
        <v>11723</v>
      </c>
      <c r="G156" s="107">
        <v>4000</v>
      </c>
      <c r="I156" s="107">
        <v>77946.78</v>
      </c>
      <c r="K156" s="113">
        <v>4000</v>
      </c>
      <c r="M156" s="113">
        <v>4000</v>
      </c>
      <c r="N156" s="115">
        <f>SUM(M116:M156)</f>
        <v>77946.780000000028</v>
      </c>
    </row>
    <row r="157" spans="1:14">
      <c r="C157" s="90" t="s">
        <v>11560</v>
      </c>
      <c r="D157" s="109">
        <v>0</v>
      </c>
      <c r="E157" s="90" t="s">
        <v>11555</v>
      </c>
      <c r="F157" s="109">
        <v>0</v>
      </c>
      <c r="H157" s="90" t="s">
        <v>11569</v>
      </c>
      <c r="I157" s="109">
        <v>77946.78</v>
      </c>
    </row>
    <row r="159" spans="1:14">
      <c r="A159" s="94" t="s">
        <v>1337</v>
      </c>
      <c r="B159" s="105" t="s">
        <v>11724</v>
      </c>
    </row>
    <row r="161" spans="1:14">
      <c r="A161" s="106" t="s">
        <v>11559</v>
      </c>
      <c r="H161" s="90" t="s">
        <v>11560</v>
      </c>
      <c r="I161" s="107">
        <v>0</v>
      </c>
    </row>
    <row r="163" spans="1:14">
      <c r="C163" s="96" t="s">
        <v>11592</v>
      </c>
      <c r="D163" s="108">
        <v>43835</v>
      </c>
      <c r="E163" s="105" t="s">
        <v>11725</v>
      </c>
      <c r="G163" s="107">
        <v>4.75</v>
      </c>
      <c r="I163" s="107">
        <v>4.75</v>
      </c>
      <c r="K163" s="113">
        <v>4.75</v>
      </c>
      <c r="M163" s="113">
        <v>4.75</v>
      </c>
    </row>
    <row r="164" spans="1:14">
      <c r="C164" s="96" t="s">
        <v>11713</v>
      </c>
      <c r="D164" s="108">
        <v>43866</v>
      </c>
      <c r="E164" s="105" t="s">
        <v>11726</v>
      </c>
      <c r="G164" s="107">
        <v>4.75</v>
      </c>
      <c r="I164" s="107">
        <v>9.5</v>
      </c>
      <c r="K164" s="113">
        <v>4.75</v>
      </c>
      <c r="M164" s="113">
        <v>4.75</v>
      </c>
    </row>
    <row r="165" spans="1:14">
      <c r="C165" s="96" t="s">
        <v>11727</v>
      </c>
      <c r="D165" s="108">
        <v>43866</v>
      </c>
      <c r="E165" s="105" t="s">
        <v>11728</v>
      </c>
      <c r="G165" s="107">
        <v>176</v>
      </c>
      <c r="I165" s="107">
        <v>185.5</v>
      </c>
      <c r="K165" s="113">
        <v>176</v>
      </c>
      <c r="M165" s="113">
        <v>176</v>
      </c>
    </row>
    <row r="166" spans="1:14">
      <c r="C166" s="96" t="s">
        <v>11729</v>
      </c>
      <c r="D166" s="108">
        <v>43895</v>
      </c>
      <c r="E166" s="105" t="s">
        <v>11730</v>
      </c>
      <c r="G166" s="107">
        <v>4.75</v>
      </c>
      <c r="I166" s="107">
        <v>190.25</v>
      </c>
      <c r="K166" s="113">
        <v>4.75</v>
      </c>
      <c r="M166" s="113">
        <v>4.75</v>
      </c>
    </row>
    <row r="167" spans="1:14">
      <c r="C167" s="96" t="s">
        <v>11669</v>
      </c>
      <c r="D167" s="108">
        <v>43926</v>
      </c>
      <c r="E167" s="105" t="s">
        <v>11731</v>
      </c>
      <c r="G167" s="107">
        <v>4.75</v>
      </c>
      <c r="I167" s="107">
        <v>195</v>
      </c>
      <c r="K167" s="113">
        <v>4.75</v>
      </c>
      <c r="M167" s="113">
        <v>4.75</v>
      </c>
    </row>
    <row r="168" spans="1:14">
      <c r="C168" s="96" t="s">
        <v>11732</v>
      </c>
      <c r="D168" s="108">
        <v>43956</v>
      </c>
      <c r="E168" s="105" t="s">
        <v>11733</v>
      </c>
      <c r="G168" s="107">
        <v>4.75</v>
      </c>
      <c r="I168" s="107">
        <v>199.75</v>
      </c>
      <c r="K168" s="113">
        <v>4.75</v>
      </c>
      <c r="M168" s="113">
        <v>4.75</v>
      </c>
    </row>
    <row r="169" spans="1:14">
      <c r="C169" s="96" t="s">
        <v>11734</v>
      </c>
      <c r="D169" s="108">
        <v>43987</v>
      </c>
      <c r="E169" s="105" t="s">
        <v>11735</v>
      </c>
      <c r="G169" s="107">
        <v>4.75</v>
      </c>
      <c r="I169" s="107">
        <v>204.5</v>
      </c>
      <c r="K169" s="113">
        <v>4.75</v>
      </c>
      <c r="M169" s="113">
        <v>4.75</v>
      </c>
    </row>
    <row r="170" spans="1:14">
      <c r="C170" s="96" t="s">
        <v>11683</v>
      </c>
      <c r="D170" s="108">
        <v>44017</v>
      </c>
      <c r="E170" s="105" t="s">
        <v>11736</v>
      </c>
      <c r="G170" s="107">
        <v>4.75</v>
      </c>
      <c r="I170" s="107">
        <v>209.25</v>
      </c>
      <c r="K170" s="113">
        <v>4.75</v>
      </c>
      <c r="M170" s="113">
        <v>4.75</v>
      </c>
    </row>
    <row r="171" spans="1:14">
      <c r="C171" s="96" t="s">
        <v>11737</v>
      </c>
      <c r="D171" s="108">
        <v>44048</v>
      </c>
      <c r="E171" s="105" t="s">
        <v>11738</v>
      </c>
      <c r="G171" s="107">
        <v>4.75</v>
      </c>
      <c r="I171" s="107">
        <v>214</v>
      </c>
      <c r="K171" s="113">
        <v>4.75</v>
      </c>
      <c r="M171" s="113">
        <v>4.75</v>
      </c>
    </row>
    <row r="172" spans="1:14">
      <c r="C172" s="96" t="s">
        <v>11727</v>
      </c>
      <c r="D172" s="108">
        <v>44079</v>
      </c>
      <c r="E172" s="105" t="s">
        <v>11739</v>
      </c>
      <c r="G172" s="107">
        <v>4.75</v>
      </c>
      <c r="I172" s="107">
        <v>218.75</v>
      </c>
      <c r="K172" s="113">
        <v>4.75</v>
      </c>
      <c r="M172" s="113">
        <v>4.75</v>
      </c>
    </row>
    <row r="173" spans="1:14">
      <c r="C173" s="96" t="s">
        <v>11740</v>
      </c>
      <c r="D173" s="108">
        <v>44109</v>
      </c>
      <c r="E173" s="105" t="s">
        <v>11741</v>
      </c>
      <c r="G173" s="107">
        <v>4.75</v>
      </c>
      <c r="I173" s="107">
        <v>223.5</v>
      </c>
      <c r="K173" s="113">
        <v>4.75</v>
      </c>
      <c r="M173" s="113">
        <v>4.75</v>
      </c>
    </row>
    <row r="174" spans="1:14">
      <c r="C174" s="96" t="s">
        <v>11742</v>
      </c>
      <c r="D174" s="108">
        <v>44140</v>
      </c>
      <c r="E174" s="105" t="s">
        <v>11743</v>
      </c>
      <c r="G174" s="107">
        <v>4.75</v>
      </c>
      <c r="I174" s="107">
        <v>228.25</v>
      </c>
      <c r="K174" s="113">
        <v>4.75</v>
      </c>
      <c r="M174" s="113">
        <v>4.75</v>
      </c>
    </row>
    <row r="175" spans="1:14">
      <c r="C175" s="96" t="s">
        <v>11655</v>
      </c>
      <c r="D175" s="108">
        <v>44170</v>
      </c>
      <c r="E175" s="105" t="s">
        <v>11744</v>
      </c>
      <c r="G175" s="107">
        <v>4.75</v>
      </c>
      <c r="I175" s="107">
        <v>233</v>
      </c>
      <c r="K175" s="113">
        <v>4.75</v>
      </c>
      <c r="M175" s="113">
        <v>4.75</v>
      </c>
      <c r="N175" s="115">
        <f>SUM(M163:M175)</f>
        <v>233</v>
      </c>
    </row>
    <row r="176" spans="1:14">
      <c r="C176" s="90" t="s">
        <v>11560</v>
      </c>
      <c r="D176" s="109">
        <v>0</v>
      </c>
      <c r="E176" s="90" t="s">
        <v>11555</v>
      </c>
      <c r="F176" s="109">
        <v>0</v>
      </c>
      <c r="H176" s="90" t="s">
        <v>11569</v>
      </c>
      <c r="I176" s="109">
        <v>233</v>
      </c>
    </row>
    <row r="178" spans="1:13">
      <c r="A178" s="94" t="s">
        <v>1337</v>
      </c>
      <c r="B178" s="105" t="s">
        <v>11745</v>
      </c>
    </row>
    <row r="180" spans="1:13">
      <c r="A180" s="106" t="s">
        <v>11559</v>
      </c>
      <c r="B180" s="96" t="s">
        <v>11746</v>
      </c>
      <c r="H180" s="90" t="s">
        <v>11560</v>
      </c>
      <c r="I180" s="107">
        <v>0</v>
      </c>
    </row>
    <row r="182" spans="1:13">
      <c r="C182" s="96" t="s">
        <v>11747</v>
      </c>
      <c r="D182" s="108">
        <v>43861</v>
      </c>
      <c r="E182" s="105" t="s">
        <v>11748</v>
      </c>
      <c r="G182" s="107">
        <v>637.98</v>
      </c>
      <c r="I182" s="107">
        <v>637.98</v>
      </c>
      <c r="K182" s="113">
        <v>637.98</v>
      </c>
      <c r="M182" s="113">
        <v>637.98</v>
      </c>
    </row>
    <row r="183" spans="1:13">
      <c r="C183" s="96" t="s">
        <v>11749</v>
      </c>
      <c r="D183" s="108">
        <v>43889</v>
      </c>
      <c r="E183" s="105" t="s">
        <v>11750</v>
      </c>
      <c r="G183" s="107">
        <v>639.01</v>
      </c>
      <c r="I183" s="107">
        <v>1276.99</v>
      </c>
      <c r="K183" s="113">
        <v>639.01</v>
      </c>
      <c r="M183" s="113">
        <v>639.01</v>
      </c>
    </row>
    <row r="184" spans="1:13">
      <c r="C184" s="96" t="s">
        <v>11751</v>
      </c>
      <c r="D184" s="108">
        <v>43893</v>
      </c>
      <c r="E184" s="105" t="s">
        <v>11752</v>
      </c>
      <c r="G184" s="107">
        <v>639.01</v>
      </c>
      <c r="I184" s="107">
        <v>1916</v>
      </c>
      <c r="K184" s="113">
        <v>639.01</v>
      </c>
      <c r="M184" s="113">
        <v>639.01</v>
      </c>
    </row>
    <row r="185" spans="1:13">
      <c r="C185" s="96" t="s">
        <v>11753</v>
      </c>
      <c r="D185" s="108">
        <v>43951</v>
      </c>
      <c r="E185" s="105" t="s">
        <v>11754</v>
      </c>
      <c r="G185" s="107">
        <v>639.01</v>
      </c>
      <c r="I185" s="107">
        <v>2555.0100000000002</v>
      </c>
      <c r="K185" s="113">
        <v>639.01</v>
      </c>
      <c r="M185" s="113">
        <v>639.01</v>
      </c>
    </row>
    <row r="186" spans="1:13">
      <c r="C186" s="96" t="s">
        <v>11755</v>
      </c>
      <c r="D186" s="108">
        <v>43982</v>
      </c>
      <c r="E186" s="105" t="s">
        <v>11756</v>
      </c>
      <c r="G186" s="107">
        <v>639.01</v>
      </c>
      <c r="I186" s="107">
        <v>3194.02</v>
      </c>
      <c r="K186" s="113">
        <v>639.01</v>
      </c>
      <c r="M186" s="113">
        <v>639.01</v>
      </c>
    </row>
    <row r="187" spans="1:13">
      <c r="C187" s="96" t="s">
        <v>11757</v>
      </c>
      <c r="D187" s="108">
        <v>44012</v>
      </c>
      <c r="E187" s="105" t="s">
        <v>11758</v>
      </c>
      <c r="G187" s="107">
        <v>639.01</v>
      </c>
      <c r="I187" s="107">
        <v>3833.03</v>
      </c>
      <c r="K187" s="113">
        <v>639.01</v>
      </c>
      <c r="M187" s="113">
        <v>639.01</v>
      </c>
    </row>
    <row r="188" spans="1:13">
      <c r="C188" s="96" t="s">
        <v>11759</v>
      </c>
      <c r="D188" s="108">
        <v>44043</v>
      </c>
      <c r="E188" s="105" t="s">
        <v>11760</v>
      </c>
      <c r="G188" s="107">
        <v>639.01</v>
      </c>
      <c r="I188" s="107">
        <v>4472.04</v>
      </c>
      <c r="K188" s="113">
        <v>639.01</v>
      </c>
      <c r="M188" s="113">
        <v>639.01</v>
      </c>
    </row>
    <row r="189" spans="1:13">
      <c r="C189" s="96" t="s">
        <v>11761</v>
      </c>
      <c r="D189" s="108">
        <v>44074</v>
      </c>
      <c r="E189" s="105" t="s">
        <v>11762</v>
      </c>
      <c r="G189" s="107">
        <v>639.01</v>
      </c>
      <c r="I189" s="107">
        <v>5111.05</v>
      </c>
      <c r="K189" s="113">
        <v>639.01</v>
      </c>
      <c r="M189" s="113">
        <v>639.01</v>
      </c>
    </row>
    <row r="190" spans="1:13">
      <c r="C190" s="96" t="s">
        <v>11763</v>
      </c>
      <c r="D190" s="108">
        <v>44104</v>
      </c>
      <c r="E190" s="105" t="s">
        <v>11764</v>
      </c>
      <c r="G190" s="107">
        <v>639.01</v>
      </c>
      <c r="I190" s="107">
        <v>5750.06</v>
      </c>
      <c r="K190" s="113">
        <v>639.01</v>
      </c>
      <c r="M190" s="113">
        <v>639.01</v>
      </c>
    </row>
    <row r="191" spans="1:13">
      <c r="C191" s="96" t="s">
        <v>11765</v>
      </c>
      <c r="D191" s="108">
        <v>44135</v>
      </c>
      <c r="E191" s="105" t="s">
        <v>11766</v>
      </c>
      <c r="G191" s="107">
        <v>639.01</v>
      </c>
      <c r="I191" s="107">
        <v>6389.07</v>
      </c>
      <c r="K191" s="113">
        <v>639.01</v>
      </c>
      <c r="M191" s="113">
        <v>639.01</v>
      </c>
    </row>
    <row r="192" spans="1:13">
      <c r="C192" s="96" t="s">
        <v>11767</v>
      </c>
      <c r="D192" s="108">
        <v>44165</v>
      </c>
      <c r="E192" s="105" t="s">
        <v>11768</v>
      </c>
      <c r="G192" s="107">
        <v>639.01</v>
      </c>
      <c r="I192" s="107">
        <v>7028.08</v>
      </c>
      <c r="K192" s="113">
        <v>639.01</v>
      </c>
      <c r="M192" s="113">
        <v>639.01</v>
      </c>
    </row>
    <row r="193" spans="1:14">
      <c r="C193" s="96" t="s">
        <v>11769</v>
      </c>
      <c r="D193" s="108">
        <v>44196</v>
      </c>
      <c r="E193" s="105" t="s">
        <v>11770</v>
      </c>
      <c r="G193" s="107">
        <v>639.01</v>
      </c>
      <c r="I193" s="107">
        <v>7667.09</v>
      </c>
      <c r="K193" s="113">
        <v>639.01</v>
      </c>
      <c r="M193" s="113">
        <v>639.01</v>
      </c>
      <c r="N193" s="115">
        <f>SUM(M182:M193)</f>
        <v>7667.090000000002</v>
      </c>
    </row>
    <row r="194" spans="1:14">
      <c r="C194" s="90" t="s">
        <v>11560</v>
      </c>
      <c r="D194" s="109">
        <v>0</v>
      </c>
      <c r="E194" s="90" t="s">
        <v>11555</v>
      </c>
      <c r="F194" s="109">
        <v>0</v>
      </c>
      <c r="H194" s="90" t="s">
        <v>11569</v>
      </c>
      <c r="I194" s="109">
        <v>7667.09</v>
      </c>
    </row>
    <row r="196" spans="1:14">
      <c r="A196" s="106" t="s">
        <v>11559</v>
      </c>
      <c r="B196" s="96" t="s">
        <v>11771</v>
      </c>
      <c r="H196" s="90" t="s">
        <v>11560</v>
      </c>
      <c r="I196" s="107">
        <v>0</v>
      </c>
    </row>
    <row r="198" spans="1:14">
      <c r="C198" s="96" t="s">
        <v>11747</v>
      </c>
      <c r="D198" s="108">
        <v>43861</v>
      </c>
      <c r="E198" s="105" t="s">
        <v>11748</v>
      </c>
      <c r="G198" s="107">
        <v>333.3</v>
      </c>
      <c r="I198" s="107">
        <v>333.3</v>
      </c>
      <c r="K198" s="113">
        <v>333.3</v>
      </c>
      <c r="M198" s="113">
        <v>333.3</v>
      </c>
    </row>
    <row r="199" spans="1:14">
      <c r="C199" s="96" t="s">
        <v>11749</v>
      </c>
      <c r="D199" s="108">
        <v>43889</v>
      </c>
      <c r="E199" s="105" t="s">
        <v>11750</v>
      </c>
      <c r="G199" s="107">
        <v>333.3</v>
      </c>
      <c r="I199" s="107">
        <v>666.6</v>
      </c>
      <c r="K199" s="113">
        <v>333.3</v>
      </c>
      <c r="M199" s="113">
        <v>333.3</v>
      </c>
    </row>
    <row r="200" spans="1:14">
      <c r="C200" s="96" t="s">
        <v>11751</v>
      </c>
      <c r="D200" s="108">
        <v>43893</v>
      </c>
      <c r="E200" s="105" t="s">
        <v>11752</v>
      </c>
      <c r="G200" s="107">
        <v>333.3</v>
      </c>
      <c r="I200" s="107">
        <v>999.9</v>
      </c>
      <c r="K200" s="113">
        <v>333.3</v>
      </c>
      <c r="M200" s="113">
        <v>333.3</v>
      </c>
    </row>
    <row r="201" spans="1:14">
      <c r="C201" s="96" t="s">
        <v>11753</v>
      </c>
      <c r="D201" s="108">
        <v>43951</v>
      </c>
      <c r="E201" s="105" t="s">
        <v>11754</v>
      </c>
      <c r="G201" s="107">
        <v>333.3</v>
      </c>
      <c r="I201" s="107">
        <v>1333.2</v>
      </c>
      <c r="K201" s="113">
        <v>333.3</v>
      </c>
      <c r="M201" s="113">
        <v>333.3</v>
      </c>
    </row>
    <row r="202" spans="1:14">
      <c r="C202" s="96" t="s">
        <v>11755</v>
      </c>
      <c r="D202" s="108">
        <v>43982</v>
      </c>
      <c r="E202" s="105" t="s">
        <v>11756</v>
      </c>
      <c r="G202" s="107">
        <v>333.3</v>
      </c>
      <c r="I202" s="107">
        <v>1666.5</v>
      </c>
      <c r="K202" s="113">
        <v>333.3</v>
      </c>
      <c r="M202" s="113">
        <v>333.3</v>
      </c>
    </row>
    <row r="203" spans="1:14">
      <c r="C203" s="96" t="s">
        <v>11757</v>
      </c>
      <c r="D203" s="108">
        <v>44012</v>
      </c>
      <c r="E203" s="105" t="s">
        <v>11758</v>
      </c>
      <c r="G203" s="107">
        <v>333.3</v>
      </c>
      <c r="I203" s="107">
        <v>1999.8</v>
      </c>
      <c r="K203" s="113">
        <v>333.3</v>
      </c>
      <c r="M203" s="113">
        <v>333.3</v>
      </c>
    </row>
    <row r="204" spans="1:14">
      <c r="C204" s="96" t="s">
        <v>11759</v>
      </c>
      <c r="D204" s="108">
        <v>44043</v>
      </c>
      <c r="E204" s="105" t="s">
        <v>11760</v>
      </c>
      <c r="G204" s="107">
        <v>333.3</v>
      </c>
      <c r="I204" s="107">
        <v>2333.1</v>
      </c>
      <c r="K204" s="113">
        <v>333.3</v>
      </c>
      <c r="M204" s="113">
        <v>333.3</v>
      </c>
    </row>
    <row r="205" spans="1:14">
      <c r="C205" s="96" t="s">
        <v>11761</v>
      </c>
      <c r="D205" s="108">
        <v>44074</v>
      </c>
      <c r="E205" s="105" t="s">
        <v>11762</v>
      </c>
      <c r="G205" s="107">
        <v>333.3</v>
      </c>
      <c r="I205" s="107">
        <v>2666.4</v>
      </c>
      <c r="K205" s="113">
        <v>333.3</v>
      </c>
      <c r="M205" s="113">
        <v>333.3</v>
      </c>
    </row>
    <row r="206" spans="1:14">
      <c r="C206" s="96" t="s">
        <v>11763</v>
      </c>
      <c r="D206" s="108">
        <v>44104</v>
      </c>
      <c r="E206" s="105" t="s">
        <v>11764</v>
      </c>
      <c r="G206" s="107">
        <v>333.3</v>
      </c>
      <c r="I206" s="107">
        <v>2999.7</v>
      </c>
      <c r="K206" s="113">
        <v>333.3</v>
      </c>
      <c r="M206" s="113">
        <v>333.3</v>
      </c>
    </row>
    <row r="207" spans="1:14">
      <c r="C207" s="96" t="s">
        <v>11765</v>
      </c>
      <c r="D207" s="108">
        <v>44135</v>
      </c>
      <c r="E207" s="105" t="s">
        <v>11766</v>
      </c>
      <c r="G207" s="107">
        <v>333.3</v>
      </c>
      <c r="I207" s="107">
        <v>3333</v>
      </c>
      <c r="K207" s="113">
        <v>333.3</v>
      </c>
      <c r="M207" s="113">
        <v>333.3</v>
      </c>
    </row>
    <row r="208" spans="1:14">
      <c r="C208" s="96" t="s">
        <v>11767</v>
      </c>
      <c r="D208" s="108">
        <v>44165</v>
      </c>
      <c r="E208" s="105" t="s">
        <v>11768</v>
      </c>
      <c r="G208" s="107">
        <v>333.3</v>
      </c>
      <c r="I208" s="107">
        <v>3666.3</v>
      </c>
      <c r="K208" s="113">
        <v>333.3</v>
      </c>
      <c r="M208" s="113">
        <v>333.3</v>
      </c>
    </row>
    <row r="209" spans="1:14">
      <c r="C209" s="96" t="s">
        <v>11769</v>
      </c>
      <c r="D209" s="108">
        <v>44196</v>
      </c>
      <c r="E209" s="105" t="s">
        <v>11770</v>
      </c>
      <c r="G209" s="107">
        <v>333.3</v>
      </c>
      <c r="I209" s="107">
        <v>3999.6</v>
      </c>
      <c r="K209" s="113">
        <v>333.3</v>
      </c>
      <c r="M209" s="113">
        <v>333.3</v>
      </c>
      <c r="N209" s="115">
        <f>SUM(M198:M209)</f>
        <v>3999.6000000000008</v>
      </c>
    </row>
    <row r="210" spans="1:14">
      <c r="C210" s="90" t="s">
        <v>11560</v>
      </c>
      <c r="D210" s="109">
        <v>0</v>
      </c>
      <c r="E210" s="90" t="s">
        <v>11555</v>
      </c>
      <c r="F210" s="109">
        <v>0</v>
      </c>
      <c r="H210" s="90" t="s">
        <v>11569</v>
      </c>
      <c r="I210" s="109">
        <v>3999.6</v>
      </c>
    </row>
    <row r="212" spans="1:14">
      <c r="A212" s="106" t="s">
        <v>11559</v>
      </c>
      <c r="B212" s="96" t="s">
        <v>11772</v>
      </c>
      <c r="H212" s="90" t="s">
        <v>11560</v>
      </c>
      <c r="I212" s="107">
        <v>0</v>
      </c>
    </row>
    <row r="214" spans="1:14">
      <c r="C214" s="96" t="s">
        <v>11747</v>
      </c>
      <c r="D214" s="108">
        <v>43861</v>
      </c>
      <c r="E214" s="105" t="s">
        <v>11748</v>
      </c>
      <c r="G214" s="107">
        <v>318.98</v>
      </c>
      <c r="I214" s="107">
        <v>318.98</v>
      </c>
      <c r="K214" s="113">
        <v>318.98</v>
      </c>
      <c r="M214" s="113">
        <v>318.98</v>
      </c>
    </row>
    <row r="215" spans="1:14">
      <c r="C215" s="96" t="s">
        <v>11773</v>
      </c>
      <c r="D215" s="108">
        <v>43873</v>
      </c>
      <c r="E215" s="105" t="s">
        <v>11774</v>
      </c>
      <c r="G215" s="107">
        <v>166.2</v>
      </c>
      <c r="I215" s="107">
        <v>485.18</v>
      </c>
      <c r="K215" s="113">
        <v>166.2</v>
      </c>
      <c r="M215" s="113">
        <v>166.2</v>
      </c>
    </row>
    <row r="216" spans="1:14">
      <c r="C216" s="96" t="s">
        <v>11749</v>
      </c>
      <c r="D216" s="108">
        <v>43889</v>
      </c>
      <c r="E216" s="105" t="s">
        <v>11750</v>
      </c>
      <c r="G216" s="107">
        <v>319.49</v>
      </c>
      <c r="I216" s="107">
        <v>804.67</v>
      </c>
      <c r="K216" s="113">
        <v>319.49</v>
      </c>
      <c r="M216" s="113">
        <v>319.49</v>
      </c>
    </row>
    <row r="217" spans="1:14">
      <c r="C217" s="96" t="s">
        <v>11751</v>
      </c>
      <c r="D217" s="108">
        <v>43893</v>
      </c>
      <c r="E217" s="105" t="s">
        <v>11752</v>
      </c>
      <c r="G217" s="107">
        <v>319.49</v>
      </c>
      <c r="I217" s="107">
        <v>1124.1600000000001</v>
      </c>
      <c r="K217" s="113">
        <v>319.49</v>
      </c>
      <c r="M217" s="113">
        <v>319.49</v>
      </c>
    </row>
    <row r="218" spans="1:14">
      <c r="C218" s="96" t="s">
        <v>11775</v>
      </c>
      <c r="D218" s="108">
        <v>43924</v>
      </c>
      <c r="E218" s="105" t="s">
        <v>11776</v>
      </c>
      <c r="G218" s="107">
        <v>550</v>
      </c>
      <c r="I218" s="107">
        <v>1674.16</v>
      </c>
      <c r="K218" s="113">
        <v>550</v>
      </c>
      <c r="M218" s="113">
        <v>550</v>
      </c>
    </row>
    <row r="219" spans="1:14">
      <c r="C219" s="96" t="s">
        <v>11753</v>
      </c>
      <c r="D219" s="108">
        <v>43951</v>
      </c>
      <c r="E219" s="105" t="s">
        <v>11754</v>
      </c>
      <c r="G219" s="107">
        <v>319.49</v>
      </c>
      <c r="I219" s="107">
        <v>1993.65</v>
      </c>
      <c r="K219" s="113">
        <v>319.49</v>
      </c>
      <c r="M219" s="113">
        <v>319.49</v>
      </c>
    </row>
    <row r="220" spans="1:14">
      <c r="C220" s="96" t="s">
        <v>11755</v>
      </c>
      <c r="D220" s="108">
        <v>43982</v>
      </c>
      <c r="E220" s="105" t="s">
        <v>11756</v>
      </c>
      <c r="G220" s="107">
        <v>319.49</v>
      </c>
      <c r="I220" s="107">
        <v>2313.14</v>
      </c>
      <c r="K220" s="113">
        <v>319.49</v>
      </c>
      <c r="M220" s="113">
        <v>319.49</v>
      </c>
    </row>
    <row r="221" spans="1:14">
      <c r="C221" s="96" t="s">
        <v>11757</v>
      </c>
      <c r="D221" s="108">
        <v>44012</v>
      </c>
      <c r="E221" s="105" t="s">
        <v>11758</v>
      </c>
      <c r="G221" s="107">
        <v>319.49</v>
      </c>
      <c r="I221" s="107">
        <v>2632.63</v>
      </c>
      <c r="K221" s="113">
        <v>319.49</v>
      </c>
      <c r="M221" s="113">
        <v>319.49</v>
      </c>
    </row>
    <row r="222" spans="1:14">
      <c r="C222" s="96" t="s">
        <v>11759</v>
      </c>
      <c r="D222" s="108">
        <v>44043</v>
      </c>
      <c r="E222" s="105" t="s">
        <v>11760</v>
      </c>
      <c r="G222" s="107">
        <v>319.49</v>
      </c>
      <c r="I222" s="107">
        <v>2952.12</v>
      </c>
      <c r="K222" s="113">
        <v>319.49</v>
      </c>
      <c r="M222" s="113">
        <v>319.49</v>
      </c>
    </row>
    <row r="223" spans="1:14">
      <c r="C223" s="96" t="s">
        <v>11761</v>
      </c>
      <c r="D223" s="108">
        <v>44074</v>
      </c>
      <c r="E223" s="105" t="s">
        <v>11762</v>
      </c>
      <c r="G223" s="107">
        <v>319.49</v>
      </c>
      <c r="I223" s="107">
        <v>3271.61</v>
      </c>
      <c r="K223" s="113">
        <v>319.49</v>
      </c>
      <c r="M223" s="113">
        <v>319.49</v>
      </c>
    </row>
    <row r="224" spans="1:14">
      <c r="C224" s="96" t="s">
        <v>11777</v>
      </c>
      <c r="D224" s="108">
        <v>44082</v>
      </c>
      <c r="E224" s="105" t="s">
        <v>11778</v>
      </c>
      <c r="G224" s="107">
        <v>53.48</v>
      </c>
      <c r="I224" s="107">
        <v>3325.09</v>
      </c>
      <c r="K224" s="113">
        <v>53.48</v>
      </c>
      <c r="M224" s="113">
        <v>53.48</v>
      </c>
    </row>
    <row r="225" spans="1:14">
      <c r="C225" s="96" t="s">
        <v>11763</v>
      </c>
      <c r="D225" s="108">
        <v>44104</v>
      </c>
      <c r="E225" s="105" t="s">
        <v>11764</v>
      </c>
      <c r="G225" s="107">
        <v>319.49</v>
      </c>
      <c r="I225" s="107">
        <v>3644.58</v>
      </c>
      <c r="K225" s="113">
        <v>319.49</v>
      </c>
      <c r="M225" s="113">
        <v>319.49</v>
      </c>
    </row>
    <row r="226" spans="1:14">
      <c r="C226" s="96" t="s">
        <v>11765</v>
      </c>
      <c r="D226" s="108">
        <v>44135</v>
      </c>
      <c r="E226" s="105" t="s">
        <v>11766</v>
      </c>
      <c r="G226" s="107">
        <v>319.49</v>
      </c>
      <c r="I226" s="107">
        <v>3964.07</v>
      </c>
      <c r="K226" s="113">
        <v>319.49</v>
      </c>
      <c r="M226" s="113">
        <v>319.49</v>
      </c>
    </row>
    <row r="227" spans="1:14">
      <c r="C227" s="96" t="s">
        <v>11767</v>
      </c>
      <c r="D227" s="108">
        <v>44165</v>
      </c>
      <c r="E227" s="105" t="s">
        <v>11768</v>
      </c>
      <c r="G227" s="107">
        <v>319.49</v>
      </c>
      <c r="I227" s="107">
        <v>4283.5600000000004</v>
      </c>
      <c r="K227" s="113">
        <v>319.49</v>
      </c>
      <c r="M227" s="113">
        <v>319.49</v>
      </c>
    </row>
    <row r="228" spans="1:14">
      <c r="C228" s="96" t="s">
        <v>11769</v>
      </c>
      <c r="D228" s="108">
        <v>44196</v>
      </c>
      <c r="E228" s="105" t="s">
        <v>11770</v>
      </c>
      <c r="G228" s="107">
        <v>319.49</v>
      </c>
      <c r="I228" s="107">
        <v>4603.05</v>
      </c>
      <c r="K228" s="113">
        <v>319.49</v>
      </c>
      <c r="M228" s="113">
        <v>319.49</v>
      </c>
      <c r="N228" s="115">
        <f>SUM(M214:M228)</f>
        <v>4603.0499999999993</v>
      </c>
    </row>
    <row r="229" spans="1:14">
      <c r="C229" s="90" t="s">
        <v>11560</v>
      </c>
      <c r="D229" s="109">
        <v>0</v>
      </c>
      <c r="E229" s="90" t="s">
        <v>11555</v>
      </c>
      <c r="F229" s="109">
        <v>0</v>
      </c>
      <c r="H229" s="90" t="s">
        <v>11569</v>
      </c>
      <c r="I229" s="109">
        <v>4603.05</v>
      </c>
    </row>
    <row r="231" spans="1:14">
      <c r="A231" s="106" t="s">
        <v>11559</v>
      </c>
      <c r="B231" s="96" t="s">
        <v>11779</v>
      </c>
      <c r="H231" s="90" t="s">
        <v>11560</v>
      </c>
      <c r="I231" s="107">
        <v>0</v>
      </c>
    </row>
    <row r="233" spans="1:14">
      <c r="C233" s="96" t="s">
        <v>11747</v>
      </c>
      <c r="D233" s="108">
        <v>43861</v>
      </c>
      <c r="E233" s="105" t="s">
        <v>11748</v>
      </c>
      <c r="G233" s="107">
        <v>637.74</v>
      </c>
      <c r="I233" s="107">
        <v>637.74</v>
      </c>
      <c r="K233" s="113">
        <v>637.74</v>
      </c>
      <c r="M233" s="113">
        <v>637.74</v>
      </c>
    </row>
    <row r="234" spans="1:14">
      <c r="C234" s="96" t="s">
        <v>11749</v>
      </c>
      <c r="D234" s="108">
        <v>43889</v>
      </c>
      <c r="E234" s="105" t="s">
        <v>11750</v>
      </c>
      <c r="G234" s="107">
        <v>638.76</v>
      </c>
      <c r="I234" s="107">
        <v>1276.5</v>
      </c>
      <c r="K234" s="113">
        <v>638.76</v>
      </c>
      <c r="M234" s="113">
        <v>638.76</v>
      </c>
    </row>
    <row r="235" spans="1:14">
      <c r="C235" s="96" t="s">
        <v>11751</v>
      </c>
      <c r="D235" s="108">
        <v>43893</v>
      </c>
      <c r="E235" s="105" t="s">
        <v>11752</v>
      </c>
      <c r="G235" s="107">
        <v>638.76</v>
      </c>
      <c r="I235" s="107">
        <v>1915.26</v>
      </c>
      <c r="K235" s="113">
        <v>638.76</v>
      </c>
      <c r="M235" s="113">
        <v>638.76</v>
      </c>
    </row>
    <row r="236" spans="1:14">
      <c r="C236" s="96" t="s">
        <v>11753</v>
      </c>
      <c r="D236" s="108">
        <v>43951</v>
      </c>
      <c r="E236" s="105" t="s">
        <v>11754</v>
      </c>
      <c r="G236" s="107">
        <v>638.76</v>
      </c>
      <c r="I236" s="107">
        <v>2554.02</v>
      </c>
      <c r="K236" s="113">
        <v>638.76</v>
      </c>
      <c r="M236" s="113">
        <v>638.76</v>
      </c>
    </row>
    <row r="237" spans="1:14">
      <c r="C237" s="96" t="s">
        <v>11755</v>
      </c>
      <c r="D237" s="108">
        <v>43982</v>
      </c>
      <c r="E237" s="105" t="s">
        <v>11756</v>
      </c>
      <c r="G237" s="107">
        <v>638.76</v>
      </c>
      <c r="I237" s="107">
        <v>3192.78</v>
      </c>
      <c r="K237" s="113">
        <v>638.76</v>
      </c>
      <c r="M237" s="113">
        <v>638.76</v>
      </c>
    </row>
    <row r="238" spans="1:14">
      <c r="C238" s="96" t="s">
        <v>11757</v>
      </c>
      <c r="D238" s="108">
        <v>44012</v>
      </c>
      <c r="E238" s="105" t="s">
        <v>11758</v>
      </c>
      <c r="G238" s="107">
        <v>638.76</v>
      </c>
      <c r="I238" s="107">
        <v>3831.54</v>
      </c>
      <c r="K238" s="113">
        <v>638.76</v>
      </c>
      <c r="M238" s="113">
        <v>638.76</v>
      </c>
    </row>
    <row r="239" spans="1:14">
      <c r="C239" s="96" t="s">
        <v>11759</v>
      </c>
      <c r="D239" s="108">
        <v>44043</v>
      </c>
      <c r="E239" s="105" t="s">
        <v>11760</v>
      </c>
      <c r="G239" s="107">
        <v>638.76</v>
      </c>
      <c r="I239" s="107">
        <v>4470.3</v>
      </c>
      <c r="K239" s="113">
        <v>638.76</v>
      </c>
      <c r="M239" s="113">
        <v>638.76</v>
      </c>
    </row>
    <row r="240" spans="1:14">
      <c r="C240" s="96" t="s">
        <v>11761</v>
      </c>
      <c r="D240" s="108">
        <v>44074</v>
      </c>
      <c r="E240" s="105" t="s">
        <v>11762</v>
      </c>
      <c r="G240" s="107">
        <v>638.76</v>
      </c>
      <c r="I240" s="107">
        <v>5109.0600000000004</v>
      </c>
      <c r="K240" s="113">
        <v>638.76</v>
      </c>
      <c r="M240" s="113">
        <v>638.76</v>
      </c>
    </row>
    <row r="241" spans="1:14">
      <c r="C241" s="96" t="s">
        <v>11763</v>
      </c>
      <c r="D241" s="108">
        <v>44104</v>
      </c>
      <c r="E241" s="105" t="s">
        <v>11764</v>
      </c>
      <c r="G241" s="107">
        <v>638.76</v>
      </c>
      <c r="I241" s="107">
        <v>5747.82</v>
      </c>
      <c r="K241" s="113">
        <v>638.76</v>
      </c>
      <c r="M241" s="113">
        <v>638.76</v>
      </c>
    </row>
    <row r="242" spans="1:14">
      <c r="C242" s="96" t="s">
        <v>11765</v>
      </c>
      <c r="D242" s="108">
        <v>44135</v>
      </c>
      <c r="E242" s="105" t="s">
        <v>11766</v>
      </c>
      <c r="G242" s="107">
        <v>638.76</v>
      </c>
      <c r="I242" s="107">
        <v>6386.58</v>
      </c>
      <c r="K242" s="113">
        <v>638.76</v>
      </c>
      <c r="M242" s="113">
        <v>638.76</v>
      </c>
    </row>
    <row r="243" spans="1:14">
      <c r="C243" s="96" t="s">
        <v>11767</v>
      </c>
      <c r="D243" s="108">
        <v>44165</v>
      </c>
      <c r="E243" s="105" t="s">
        <v>11768</v>
      </c>
      <c r="G243" s="107">
        <v>638.76</v>
      </c>
      <c r="I243" s="107">
        <v>7025.34</v>
      </c>
      <c r="K243" s="113">
        <v>638.76</v>
      </c>
      <c r="M243" s="113">
        <v>638.76</v>
      </c>
    </row>
    <row r="244" spans="1:14">
      <c r="C244" s="96" t="s">
        <v>11769</v>
      </c>
      <c r="D244" s="108">
        <v>44196</v>
      </c>
      <c r="E244" s="105" t="s">
        <v>11770</v>
      </c>
      <c r="G244" s="107">
        <v>638.76</v>
      </c>
      <c r="I244" s="107">
        <v>7664.1</v>
      </c>
      <c r="K244" s="113">
        <v>638.76</v>
      </c>
      <c r="M244" s="113">
        <v>638.76</v>
      </c>
      <c r="N244" s="115">
        <f>SUM(M233:M244)</f>
        <v>7664.1000000000013</v>
      </c>
    </row>
    <row r="245" spans="1:14">
      <c r="C245" s="90" t="s">
        <v>11560</v>
      </c>
      <c r="D245" s="109">
        <v>0</v>
      </c>
      <c r="E245" s="90" t="s">
        <v>11555</v>
      </c>
      <c r="F245" s="109">
        <v>0</v>
      </c>
      <c r="H245" s="90" t="s">
        <v>11569</v>
      </c>
      <c r="I245" s="109">
        <v>7664.1</v>
      </c>
    </row>
    <row r="247" spans="1:14">
      <c r="A247" s="106" t="s">
        <v>11559</v>
      </c>
      <c r="B247" s="96" t="s">
        <v>11780</v>
      </c>
      <c r="H247" s="90" t="s">
        <v>11560</v>
      </c>
      <c r="I247" s="107">
        <v>0</v>
      </c>
    </row>
    <row r="249" spans="1:14">
      <c r="C249" s="96" t="s">
        <v>11747</v>
      </c>
      <c r="D249" s="108">
        <v>43861</v>
      </c>
      <c r="E249" s="105" t="s">
        <v>11748</v>
      </c>
      <c r="G249" s="107">
        <v>930.18</v>
      </c>
      <c r="I249" s="107">
        <v>930.18</v>
      </c>
      <c r="K249" s="113">
        <v>930.18</v>
      </c>
      <c r="M249" s="113">
        <v>930.18</v>
      </c>
    </row>
    <row r="250" spans="1:14">
      <c r="C250" s="96" t="s">
        <v>11749</v>
      </c>
      <c r="D250" s="108">
        <v>43889</v>
      </c>
      <c r="E250" s="105" t="s">
        <v>11750</v>
      </c>
      <c r="G250" s="107">
        <v>931.66</v>
      </c>
      <c r="I250" s="107">
        <v>1861.84</v>
      </c>
      <c r="K250" s="113">
        <v>931.66</v>
      </c>
      <c r="M250" s="113">
        <v>931.66</v>
      </c>
    </row>
    <row r="251" spans="1:14">
      <c r="C251" s="96" t="s">
        <v>11751</v>
      </c>
      <c r="D251" s="108">
        <v>43893</v>
      </c>
      <c r="E251" s="105" t="s">
        <v>11752</v>
      </c>
      <c r="G251" s="107">
        <v>931.66</v>
      </c>
      <c r="I251" s="107">
        <v>2793.5</v>
      </c>
      <c r="K251" s="113">
        <v>931.66</v>
      </c>
      <c r="M251" s="113">
        <v>931.66</v>
      </c>
    </row>
    <row r="252" spans="1:14">
      <c r="C252" s="96" t="s">
        <v>11753</v>
      </c>
      <c r="D252" s="108">
        <v>43951</v>
      </c>
      <c r="E252" s="105" t="s">
        <v>11754</v>
      </c>
      <c r="G252" s="107">
        <v>931.66</v>
      </c>
      <c r="I252" s="107">
        <v>3725.16</v>
      </c>
      <c r="K252" s="113">
        <v>931.66</v>
      </c>
      <c r="M252" s="113">
        <v>931.66</v>
      </c>
    </row>
    <row r="253" spans="1:14">
      <c r="C253" s="96" t="s">
        <v>11755</v>
      </c>
      <c r="D253" s="108">
        <v>43982</v>
      </c>
      <c r="E253" s="105" t="s">
        <v>11756</v>
      </c>
      <c r="G253" s="107">
        <v>931.66</v>
      </c>
      <c r="I253" s="107">
        <v>4656.82</v>
      </c>
      <c r="K253" s="113">
        <v>931.66</v>
      </c>
      <c r="M253" s="113">
        <v>931.66</v>
      </c>
    </row>
    <row r="254" spans="1:14">
      <c r="C254" s="96" t="s">
        <v>11757</v>
      </c>
      <c r="D254" s="108">
        <v>44012</v>
      </c>
      <c r="E254" s="105" t="s">
        <v>11758</v>
      </c>
      <c r="G254" s="107">
        <v>931.66</v>
      </c>
      <c r="I254" s="107">
        <v>5588.48</v>
      </c>
      <c r="K254" s="113">
        <v>931.66</v>
      </c>
      <c r="M254" s="113">
        <v>931.66</v>
      </c>
    </row>
    <row r="255" spans="1:14">
      <c r="C255" s="96" t="s">
        <v>11759</v>
      </c>
      <c r="D255" s="108">
        <v>44043</v>
      </c>
      <c r="E255" s="105" t="s">
        <v>11760</v>
      </c>
      <c r="G255" s="107">
        <v>931.66</v>
      </c>
      <c r="I255" s="107">
        <v>6520.14</v>
      </c>
      <c r="K255" s="113">
        <v>931.66</v>
      </c>
      <c r="M255" s="113">
        <v>931.66</v>
      </c>
    </row>
    <row r="256" spans="1:14">
      <c r="C256" s="96" t="s">
        <v>11761</v>
      </c>
      <c r="D256" s="108">
        <v>44074</v>
      </c>
      <c r="E256" s="105" t="s">
        <v>11762</v>
      </c>
      <c r="G256" s="107">
        <v>931.66</v>
      </c>
      <c r="I256" s="107">
        <v>7451.8</v>
      </c>
      <c r="K256" s="113">
        <v>931.66</v>
      </c>
      <c r="M256" s="113">
        <v>931.66</v>
      </c>
    </row>
    <row r="257" spans="1:14">
      <c r="C257" s="96" t="s">
        <v>11763</v>
      </c>
      <c r="D257" s="108">
        <v>44104</v>
      </c>
      <c r="E257" s="105" t="s">
        <v>11764</v>
      </c>
      <c r="G257" s="107">
        <v>931.66</v>
      </c>
      <c r="I257" s="107">
        <v>8383.4599999999991</v>
      </c>
      <c r="K257" s="113">
        <v>931.66</v>
      </c>
      <c r="M257" s="113">
        <v>931.66</v>
      </c>
    </row>
    <row r="258" spans="1:14">
      <c r="C258" s="96" t="s">
        <v>11765</v>
      </c>
      <c r="D258" s="108">
        <v>44135</v>
      </c>
      <c r="E258" s="105" t="s">
        <v>11766</v>
      </c>
      <c r="G258" s="107">
        <v>931.66</v>
      </c>
      <c r="I258" s="107">
        <v>9315.1200000000008</v>
      </c>
      <c r="K258" s="113">
        <v>931.66</v>
      </c>
      <c r="M258" s="113">
        <v>931.66</v>
      </c>
    </row>
    <row r="259" spans="1:14">
      <c r="C259" s="96" t="s">
        <v>11767</v>
      </c>
      <c r="D259" s="108">
        <v>44165</v>
      </c>
      <c r="E259" s="105" t="s">
        <v>11768</v>
      </c>
      <c r="G259" s="107">
        <v>931.66</v>
      </c>
      <c r="I259" s="107">
        <v>10246.780000000001</v>
      </c>
      <c r="K259" s="113">
        <v>931.66</v>
      </c>
      <c r="M259" s="113">
        <v>931.66</v>
      </c>
    </row>
    <row r="260" spans="1:14">
      <c r="C260" s="96" t="s">
        <v>11769</v>
      </c>
      <c r="D260" s="108">
        <v>44196</v>
      </c>
      <c r="E260" s="105" t="s">
        <v>11770</v>
      </c>
      <c r="G260" s="107">
        <v>931.66</v>
      </c>
      <c r="I260" s="107">
        <v>11178.44</v>
      </c>
      <c r="K260" s="113">
        <v>931.66</v>
      </c>
      <c r="M260" s="113">
        <v>931.66</v>
      </c>
      <c r="N260" s="115">
        <f>SUM(M249:M260)</f>
        <v>11178.439999999999</v>
      </c>
    </row>
    <row r="261" spans="1:14">
      <c r="C261" s="90" t="s">
        <v>11560</v>
      </c>
      <c r="D261" s="109">
        <v>0</v>
      </c>
      <c r="E261" s="90" t="s">
        <v>11555</v>
      </c>
      <c r="F261" s="109">
        <v>0</v>
      </c>
      <c r="H261" s="90" t="s">
        <v>11569</v>
      </c>
      <c r="I261" s="109">
        <v>11178.44</v>
      </c>
    </row>
    <row r="263" spans="1:14">
      <c r="A263" s="106" t="s">
        <v>11559</v>
      </c>
      <c r="B263" s="96" t="s">
        <v>11781</v>
      </c>
      <c r="H263" s="90" t="s">
        <v>11560</v>
      </c>
      <c r="I263" s="107">
        <v>0</v>
      </c>
    </row>
    <row r="265" spans="1:14">
      <c r="C265" s="96" t="s">
        <v>11782</v>
      </c>
      <c r="D265" s="108">
        <v>43859</v>
      </c>
      <c r="E265" s="105" t="s">
        <v>11783</v>
      </c>
      <c r="G265" s="107">
        <v>398.33</v>
      </c>
      <c r="I265" s="107">
        <v>398.33</v>
      </c>
      <c r="K265" s="113">
        <v>398.33</v>
      </c>
      <c r="M265" s="113">
        <v>398.33</v>
      </c>
    </row>
    <row r="266" spans="1:14">
      <c r="C266" s="96" t="s">
        <v>11782</v>
      </c>
      <c r="D266" s="108">
        <v>43859</v>
      </c>
      <c r="E266" s="105" t="s">
        <v>11783</v>
      </c>
      <c r="G266" s="107">
        <v>99.6</v>
      </c>
      <c r="I266" s="107">
        <v>497.93</v>
      </c>
      <c r="K266" s="113">
        <v>99.6</v>
      </c>
      <c r="M266" s="113">
        <v>99.6</v>
      </c>
    </row>
    <row r="267" spans="1:14">
      <c r="C267" s="96" t="s">
        <v>11784</v>
      </c>
      <c r="D267" s="108">
        <v>43859</v>
      </c>
      <c r="E267" s="105" t="s">
        <v>11785</v>
      </c>
      <c r="G267" s="107">
        <v>400</v>
      </c>
      <c r="I267" s="107">
        <v>897.93</v>
      </c>
      <c r="K267" s="113">
        <v>400</v>
      </c>
      <c r="M267" s="113">
        <v>400</v>
      </c>
    </row>
    <row r="268" spans="1:14">
      <c r="C268" s="96" t="s">
        <v>11786</v>
      </c>
      <c r="D268" s="108">
        <v>43860</v>
      </c>
      <c r="E268" s="105" t="s">
        <v>11787</v>
      </c>
      <c r="G268" s="107">
        <v>6757.76</v>
      </c>
      <c r="I268" s="107">
        <v>7655.69</v>
      </c>
      <c r="K268" s="113">
        <v>6757.76</v>
      </c>
      <c r="M268" s="113">
        <v>6757.76</v>
      </c>
    </row>
    <row r="269" spans="1:14">
      <c r="C269" s="96" t="s">
        <v>11788</v>
      </c>
      <c r="D269" s="108">
        <v>43881</v>
      </c>
      <c r="E269" s="105" t="s">
        <v>11789</v>
      </c>
      <c r="G269" s="107">
        <v>511.87</v>
      </c>
      <c r="I269" s="107">
        <v>8167.56</v>
      </c>
      <c r="K269" s="113">
        <v>511.87</v>
      </c>
      <c r="M269" s="113">
        <v>511.87</v>
      </c>
    </row>
    <row r="270" spans="1:14">
      <c r="C270" s="96" t="s">
        <v>11790</v>
      </c>
      <c r="D270" s="108">
        <v>43881</v>
      </c>
      <c r="E270" s="105" t="s">
        <v>11791</v>
      </c>
      <c r="G270" s="107">
        <v>408.8</v>
      </c>
      <c r="I270" s="107">
        <v>8576.36</v>
      </c>
      <c r="K270" s="113">
        <v>408.8</v>
      </c>
      <c r="M270" s="113">
        <v>408.8</v>
      </c>
    </row>
    <row r="271" spans="1:14">
      <c r="C271" s="96" t="s">
        <v>11579</v>
      </c>
      <c r="D271" s="108">
        <v>43889</v>
      </c>
      <c r="E271" s="105" t="s">
        <v>11792</v>
      </c>
      <c r="G271" s="107">
        <v>6757.76</v>
      </c>
      <c r="I271" s="107">
        <v>15334.12</v>
      </c>
      <c r="K271" s="113">
        <v>6757.76</v>
      </c>
      <c r="M271" s="113">
        <v>6757.76</v>
      </c>
    </row>
    <row r="272" spans="1:14">
      <c r="C272" s="96" t="s">
        <v>11793</v>
      </c>
      <c r="D272" s="108">
        <v>43921</v>
      </c>
      <c r="E272" s="105" t="s">
        <v>11794</v>
      </c>
      <c r="G272" s="107">
        <v>6757.76</v>
      </c>
      <c r="I272" s="107">
        <v>22091.88</v>
      </c>
      <c r="K272" s="113">
        <v>6757.76</v>
      </c>
      <c r="M272" s="113">
        <v>6757.76</v>
      </c>
    </row>
    <row r="273" spans="3:13">
      <c r="C273" s="96" t="s">
        <v>11795</v>
      </c>
      <c r="D273" s="108">
        <v>43921</v>
      </c>
      <c r="E273" s="105" t="s">
        <v>11796</v>
      </c>
      <c r="G273" s="107">
        <v>404.4</v>
      </c>
      <c r="I273" s="107">
        <v>22496.28</v>
      </c>
      <c r="K273" s="113">
        <v>404.4</v>
      </c>
      <c r="M273" s="113">
        <v>404.4</v>
      </c>
    </row>
    <row r="274" spans="3:13">
      <c r="C274" s="96" t="s">
        <v>11797</v>
      </c>
      <c r="D274" s="108">
        <v>43921</v>
      </c>
      <c r="E274" s="105" t="s">
        <v>11798</v>
      </c>
      <c r="G274" s="107">
        <v>505.5</v>
      </c>
      <c r="I274" s="107">
        <v>23001.78</v>
      </c>
      <c r="K274" s="113">
        <v>505.5</v>
      </c>
      <c r="M274" s="113">
        <v>505.5</v>
      </c>
    </row>
    <row r="275" spans="3:13">
      <c r="C275" s="96" t="s">
        <v>11799</v>
      </c>
      <c r="D275" s="108">
        <v>43951</v>
      </c>
      <c r="E275" s="105" t="s">
        <v>11800</v>
      </c>
      <c r="G275" s="107">
        <v>7263.56</v>
      </c>
      <c r="I275" s="107">
        <v>30265.34</v>
      </c>
      <c r="K275" s="113">
        <v>7263.56</v>
      </c>
      <c r="M275" s="113">
        <v>7263.56</v>
      </c>
    </row>
    <row r="276" spans="3:13">
      <c r="C276" s="96" t="s">
        <v>11801</v>
      </c>
      <c r="D276" s="108">
        <v>43951</v>
      </c>
      <c r="E276" s="105" t="s">
        <v>11802</v>
      </c>
      <c r="G276" s="107">
        <v>404.4</v>
      </c>
      <c r="I276" s="107">
        <v>30669.74</v>
      </c>
      <c r="K276" s="113">
        <v>404.4</v>
      </c>
      <c r="M276" s="113">
        <v>404.4</v>
      </c>
    </row>
    <row r="277" spans="3:13">
      <c r="C277" s="96" t="s">
        <v>11801</v>
      </c>
      <c r="D277" s="108">
        <v>43980</v>
      </c>
      <c r="E277" s="105" t="s">
        <v>11803</v>
      </c>
      <c r="G277" s="107">
        <v>7263.56</v>
      </c>
      <c r="I277" s="107">
        <v>37933.300000000003</v>
      </c>
      <c r="K277" s="113">
        <v>7263.56</v>
      </c>
      <c r="M277" s="113">
        <v>7263.56</v>
      </c>
    </row>
    <row r="278" spans="3:13">
      <c r="C278" s="96" t="s">
        <v>11594</v>
      </c>
      <c r="D278" s="108">
        <v>43980</v>
      </c>
      <c r="E278" s="105" t="s">
        <v>11804</v>
      </c>
      <c r="G278" s="107">
        <v>404.4</v>
      </c>
      <c r="I278" s="107">
        <v>38337.699999999997</v>
      </c>
      <c r="K278" s="113">
        <v>404.4</v>
      </c>
      <c r="M278" s="113">
        <v>404.4</v>
      </c>
    </row>
    <row r="279" spans="3:13">
      <c r="C279" s="96" t="s">
        <v>11805</v>
      </c>
      <c r="D279" s="108">
        <v>44012</v>
      </c>
      <c r="E279" s="105" t="s">
        <v>11806</v>
      </c>
      <c r="G279" s="107">
        <v>7263.56</v>
      </c>
      <c r="I279" s="107">
        <v>45601.26</v>
      </c>
      <c r="K279" s="113">
        <v>7263.56</v>
      </c>
      <c r="M279" s="113">
        <v>7263.56</v>
      </c>
    </row>
    <row r="280" spans="3:13">
      <c r="C280" s="96" t="s">
        <v>11807</v>
      </c>
      <c r="D280" s="108">
        <v>44012</v>
      </c>
      <c r="E280" s="105" t="s">
        <v>11808</v>
      </c>
      <c r="G280" s="107">
        <v>404.4</v>
      </c>
      <c r="I280" s="107">
        <v>46005.66</v>
      </c>
      <c r="K280" s="113">
        <v>404.4</v>
      </c>
      <c r="M280" s="113">
        <v>404.4</v>
      </c>
    </row>
    <row r="281" spans="3:13">
      <c r="C281" s="96" t="s">
        <v>11809</v>
      </c>
      <c r="D281" s="108">
        <v>44043</v>
      </c>
      <c r="E281" s="105" t="s">
        <v>11810</v>
      </c>
      <c r="G281" s="107">
        <v>404.4</v>
      </c>
      <c r="I281" s="107">
        <v>46410.06</v>
      </c>
      <c r="K281" s="113">
        <v>404.4</v>
      </c>
      <c r="M281" s="113">
        <v>404.4</v>
      </c>
    </row>
    <row r="282" spans="3:13">
      <c r="C282" s="96" t="s">
        <v>11805</v>
      </c>
      <c r="D282" s="108">
        <v>44043</v>
      </c>
      <c r="E282" s="105" t="s">
        <v>11811</v>
      </c>
      <c r="G282" s="107">
        <v>7263.56</v>
      </c>
      <c r="I282" s="107">
        <v>53673.62</v>
      </c>
      <c r="K282" s="113">
        <v>7263.56</v>
      </c>
      <c r="M282" s="113">
        <v>7263.56</v>
      </c>
    </row>
    <row r="283" spans="3:13">
      <c r="C283" s="96" t="s">
        <v>11812</v>
      </c>
      <c r="D283" s="108">
        <v>44074</v>
      </c>
      <c r="E283" s="105" t="s">
        <v>11813</v>
      </c>
      <c r="G283" s="107">
        <v>7263.56</v>
      </c>
      <c r="I283" s="107">
        <v>60937.18</v>
      </c>
      <c r="K283" s="113">
        <v>7263.56</v>
      </c>
      <c r="M283" s="113">
        <v>7263.56</v>
      </c>
    </row>
    <row r="284" spans="3:13">
      <c r="C284" s="96" t="s">
        <v>11814</v>
      </c>
      <c r="D284" s="108">
        <v>44074</v>
      </c>
      <c r="E284" s="105" t="s">
        <v>11815</v>
      </c>
      <c r="G284" s="107">
        <v>404.4</v>
      </c>
      <c r="I284" s="107">
        <v>61341.58</v>
      </c>
      <c r="K284" s="113">
        <v>404.4</v>
      </c>
      <c r="M284" s="113">
        <v>404.4</v>
      </c>
    </row>
    <row r="285" spans="3:13">
      <c r="C285" s="96" t="s">
        <v>11814</v>
      </c>
      <c r="D285" s="108">
        <v>44104</v>
      </c>
      <c r="E285" s="105" t="s">
        <v>11816</v>
      </c>
      <c r="G285" s="107">
        <v>404.4</v>
      </c>
      <c r="I285" s="107">
        <v>61745.98</v>
      </c>
      <c r="K285" s="113">
        <v>404.4</v>
      </c>
      <c r="M285" s="113">
        <v>404.4</v>
      </c>
    </row>
    <row r="286" spans="3:13">
      <c r="C286" s="96" t="s">
        <v>11817</v>
      </c>
      <c r="D286" s="108">
        <v>44104</v>
      </c>
      <c r="E286" s="105" t="s">
        <v>11818</v>
      </c>
      <c r="G286" s="107">
        <v>7263.56</v>
      </c>
      <c r="I286" s="107">
        <v>69009.539999999994</v>
      </c>
      <c r="K286" s="113">
        <v>7263.56</v>
      </c>
      <c r="M286" s="113">
        <v>7263.56</v>
      </c>
    </row>
    <row r="287" spans="3:13">
      <c r="C287" s="96" t="s">
        <v>11814</v>
      </c>
      <c r="D287" s="108">
        <v>44134</v>
      </c>
      <c r="E287" s="105" t="s">
        <v>11819</v>
      </c>
      <c r="G287" s="107">
        <v>7263.56</v>
      </c>
      <c r="I287" s="107">
        <v>76273.100000000006</v>
      </c>
      <c r="K287" s="113">
        <v>7263.56</v>
      </c>
      <c r="M287" s="113">
        <v>7263.56</v>
      </c>
    </row>
    <row r="288" spans="3:13">
      <c r="C288" s="96" t="s">
        <v>11817</v>
      </c>
      <c r="D288" s="108">
        <v>44134</v>
      </c>
      <c r="E288" s="105" t="s">
        <v>11820</v>
      </c>
      <c r="G288" s="107">
        <v>404.4</v>
      </c>
      <c r="I288" s="107">
        <v>76677.5</v>
      </c>
      <c r="K288" s="113">
        <v>404.4</v>
      </c>
      <c r="M288" s="113">
        <v>404.4</v>
      </c>
    </row>
    <row r="289" spans="1:16">
      <c r="C289" s="96" t="s">
        <v>11821</v>
      </c>
      <c r="D289" s="108">
        <v>44165</v>
      </c>
      <c r="E289" s="105" t="s">
        <v>11822</v>
      </c>
      <c r="G289" s="107">
        <v>7263.56</v>
      </c>
      <c r="I289" s="107">
        <v>83941.06</v>
      </c>
      <c r="K289" s="113">
        <v>7263.56</v>
      </c>
      <c r="M289" s="113">
        <v>7263.56</v>
      </c>
    </row>
    <row r="290" spans="1:16">
      <c r="C290" s="96" t="s">
        <v>11590</v>
      </c>
      <c r="D290" s="108">
        <v>44166</v>
      </c>
      <c r="E290" s="105" t="s">
        <v>11823</v>
      </c>
      <c r="G290" s="107">
        <v>404.4</v>
      </c>
      <c r="I290" s="107">
        <v>84345.46</v>
      </c>
      <c r="K290" s="113">
        <v>404.4</v>
      </c>
      <c r="M290" s="113">
        <v>404.4</v>
      </c>
    </row>
    <row r="291" spans="1:16">
      <c r="C291" s="96" t="s">
        <v>11824</v>
      </c>
      <c r="D291" s="108">
        <v>44185</v>
      </c>
      <c r="E291" s="105" t="s">
        <v>11825</v>
      </c>
      <c r="G291" s="107">
        <v>7263.56</v>
      </c>
      <c r="I291" s="107">
        <v>91609.02</v>
      </c>
      <c r="K291" s="113">
        <v>7263.56</v>
      </c>
      <c r="M291" s="113">
        <v>7263.56</v>
      </c>
    </row>
    <row r="292" spans="1:16">
      <c r="C292" s="96" t="s">
        <v>11817</v>
      </c>
      <c r="D292" s="108">
        <v>44194</v>
      </c>
      <c r="E292" s="105" t="s">
        <v>11826</v>
      </c>
      <c r="G292" s="107">
        <v>404.4</v>
      </c>
      <c r="I292" s="107">
        <v>92013.42</v>
      </c>
      <c r="K292" s="113">
        <v>404.4</v>
      </c>
      <c r="M292" s="113">
        <v>404.4</v>
      </c>
      <c r="N292" s="115">
        <f>SUM(M265:M292)</f>
        <v>92013.419999999984</v>
      </c>
    </row>
    <row r="293" spans="1:16">
      <c r="C293" s="90" t="s">
        <v>11560</v>
      </c>
      <c r="D293" s="109">
        <v>0</v>
      </c>
      <c r="E293" s="90" t="s">
        <v>11555</v>
      </c>
      <c r="F293" s="109">
        <v>0</v>
      </c>
      <c r="H293" s="90" t="s">
        <v>11569</v>
      </c>
      <c r="I293" s="109">
        <v>92013.42</v>
      </c>
    </row>
    <row r="295" spans="1:16">
      <c r="A295" s="106" t="s">
        <v>11559</v>
      </c>
      <c r="B295" s="96" t="s">
        <v>11827</v>
      </c>
      <c r="H295" s="90" t="s">
        <v>11560</v>
      </c>
      <c r="I295" s="107">
        <v>0</v>
      </c>
    </row>
    <row r="297" spans="1:16">
      <c r="C297" s="96" t="s">
        <v>11828</v>
      </c>
      <c r="D297" s="108">
        <v>44196</v>
      </c>
      <c r="E297" s="105" t="s">
        <v>11829</v>
      </c>
      <c r="G297" s="107">
        <v>2005.05</v>
      </c>
      <c r="I297" s="107">
        <v>2005.05</v>
      </c>
      <c r="K297" s="113">
        <v>1507.44</v>
      </c>
      <c r="L297" s="120">
        <v>497.61</v>
      </c>
      <c r="M297" s="113">
        <v>1507.44</v>
      </c>
      <c r="O297" s="120">
        <v>497.61</v>
      </c>
    </row>
    <row r="298" spans="1:16" s="123" customFormat="1">
      <c r="C298" s="124" t="s">
        <v>11828</v>
      </c>
      <c r="D298" s="125">
        <v>44196</v>
      </c>
      <c r="E298" s="126" t="s">
        <v>11830</v>
      </c>
      <c r="G298" s="127">
        <v>127.98</v>
      </c>
      <c r="I298" s="127">
        <v>2133.0300000000002</v>
      </c>
      <c r="K298" s="128">
        <v>127.98</v>
      </c>
      <c r="L298" s="129"/>
      <c r="M298" s="128">
        <v>127.98</v>
      </c>
      <c r="N298" s="130">
        <f>SUM(M297:M298)</f>
        <v>1635.42</v>
      </c>
      <c r="O298" s="129"/>
      <c r="P298" s="131">
        <f>+O297</f>
        <v>497.61</v>
      </c>
    </row>
    <row r="299" spans="1:16">
      <c r="C299" s="90" t="s">
        <v>11560</v>
      </c>
      <c r="D299" s="109">
        <v>0</v>
      </c>
      <c r="E299" s="90" t="s">
        <v>11555</v>
      </c>
      <c r="F299" s="109">
        <v>0</v>
      </c>
      <c r="H299" s="90" t="s">
        <v>11569</v>
      </c>
      <c r="I299" s="109">
        <v>2133.0300000000002</v>
      </c>
    </row>
    <row r="301" spans="1:16">
      <c r="A301" s="106" t="s">
        <v>11559</v>
      </c>
      <c r="B301" s="96" t="s">
        <v>11831</v>
      </c>
      <c r="H301" s="90" t="s">
        <v>11560</v>
      </c>
      <c r="I301" s="107">
        <v>0</v>
      </c>
    </row>
    <row r="303" spans="1:16">
      <c r="C303" s="96" t="s">
        <v>11832</v>
      </c>
      <c r="D303" s="108">
        <v>44196</v>
      </c>
      <c r="E303" s="105" t="s">
        <v>11833</v>
      </c>
      <c r="G303" s="107">
        <v>2585.16</v>
      </c>
      <c r="I303" s="107">
        <v>2585.16</v>
      </c>
      <c r="K303" s="113">
        <v>2585.16</v>
      </c>
      <c r="M303" s="113">
        <v>2585.16</v>
      </c>
    </row>
    <row r="304" spans="1:16">
      <c r="C304" s="96" t="s">
        <v>11832</v>
      </c>
      <c r="D304" s="108">
        <v>44196</v>
      </c>
      <c r="E304" s="105" t="s">
        <v>11834</v>
      </c>
      <c r="G304" s="107">
        <v>165.01</v>
      </c>
      <c r="I304" s="107">
        <v>2750.17</v>
      </c>
      <c r="K304" s="113">
        <v>165.01</v>
      </c>
      <c r="M304" s="113">
        <v>165.01</v>
      </c>
      <c r="N304" s="115">
        <f>SUM(M303:M304)</f>
        <v>2750.17</v>
      </c>
    </row>
    <row r="305" spans="1:14">
      <c r="C305" s="90" t="s">
        <v>11560</v>
      </c>
      <c r="D305" s="109">
        <v>0</v>
      </c>
      <c r="E305" s="90" t="s">
        <v>11555</v>
      </c>
      <c r="F305" s="109">
        <v>0</v>
      </c>
      <c r="H305" s="90" t="s">
        <v>11569</v>
      </c>
      <c r="I305" s="109">
        <v>2750.17</v>
      </c>
    </row>
    <row r="307" spans="1:14">
      <c r="C307" s="90" t="s">
        <v>11560</v>
      </c>
      <c r="D307" s="111">
        <v>0</v>
      </c>
      <c r="E307" s="90" t="s">
        <v>11555</v>
      </c>
      <c r="F307" s="111">
        <v>0</v>
      </c>
      <c r="H307" s="90" t="s">
        <v>11569</v>
      </c>
      <c r="J307" s="111">
        <v>132008.9</v>
      </c>
    </row>
    <row r="310" spans="1:14">
      <c r="A310" s="94" t="s">
        <v>1337</v>
      </c>
      <c r="B310" s="105" t="s">
        <v>11835</v>
      </c>
    </row>
    <row r="312" spans="1:14">
      <c r="A312" s="106" t="s">
        <v>11559</v>
      </c>
      <c r="B312" s="96" t="s">
        <v>11836</v>
      </c>
      <c r="H312" s="90" t="s">
        <v>11560</v>
      </c>
      <c r="I312" s="107">
        <v>0</v>
      </c>
    </row>
    <row r="314" spans="1:14">
      <c r="C314" s="96" t="s">
        <v>11672</v>
      </c>
      <c r="D314" s="108">
        <v>44188</v>
      </c>
      <c r="E314" s="105" t="s">
        <v>11837</v>
      </c>
      <c r="G314" s="107">
        <v>300</v>
      </c>
      <c r="I314" s="107">
        <v>300</v>
      </c>
      <c r="K314" s="113">
        <v>300</v>
      </c>
      <c r="M314" s="113">
        <v>300</v>
      </c>
      <c r="N314" s="115">
        <f>SUM(M314)</f>
        <v>300</v>
      </c>
    </row>
    <row r="315" spans="1:14">
      <c r="C315" s="90" t="s">
        <v>11560</v>
      </c>
      <c r="D315" s="109">
        <v>0</v>
      </c>
      <c r="E315" s="90" t="s">
        <v>11555</v>
      </c>
      <c r="F315" s="109">
        <v>0</v>
      </c>
      <c r="H315" s="90" t="s">
        <v>11569</v>
      </c>
      <c r="I315" s="109">
        <v>300</v>
      </c>
    </row>
    <row r="317" spans="1:14">
      <c r="A317" s="106" t="s">
        <v>11559</v>
      </c>
      <c r="B317" s="96" t="s">
        <v>11838</v>
      </c>
      <c r="H317" s="90" t="s">
        <v>11560</v>
      </c>
      <c r="I317" s="107">
        <v>0</v>
      </c>
    </row>
    <row r="319" spans="1:14">
      <c r="C319" s="96" t="s">
        <v>11839</v>
      </c>
      <c r="D319" s="108">
        <v>43832</v>
      </c>
      <c r="E319" s="105" t="s">
        <v>11840</v>
      </c>
      <c r="G319" s="107">
        <v>12.95</v>
      </c>
      <c r="I319" s="107">
        <v>12.95</v>
      </c>
      <c r="K319" s="113">
        <v>12.95</v>
      </c>
      <c r="M319" s="113">
        <v>12.95</v>
      </c>
    </row>
    <row r="320" spans="1:14">
      <c r="C320" s="96" t="s">
        <v>11841</v>
      </c>
      <c r="D320" s="108">
        <v>43843</v>
      </c>
      <c r="E320" s="105" t="s">
        <v>11842</v>
      </c>
      <c r="G320" s="107">
        <v>13.73</v>
      </c>
      <c r="I320" s="107">
        <v>26.68</v>
      </c>
      <c r="K320" s="113">
        <v>13.73</v>
      </c>
      <c r="M320" s="113">
        <v>13.73</v>
      </c>
    </row>
    <row r="321" spans="3:13">
      <c r="C321" s="96" t="s">
        <v>11843</v>
      </c>
      <c r="D321" s="108">
        <v>43851</v>
      </c>
      <c r="E321" s="105" t="s">
        <v>11844</v>
      </c>
      <c r="G321" s="107">
        <v>2.68</v>
      </c>
      <c r="I321" s="107">
        <v>29.36</v>
      </c>
      <c r="K321" s="113">
        <v>2.68</v>
      </c>
      <c r="M321" s="113">
        <v>2.68</v>
      </c>
    </row>
    <row r="322" spans="3:13">
      <c r="C322" s="96" t="s">
        <v>11845</v>
      </c>
      <c r="D322" s="108">
        <v>43853</v>
      </c>
      <c r="E322" s="105" t="s">
        <v>11846</v>
      </c>
      <c r="G322" s="107">
        <v>3.55</v>
      </c>
      <c r="I322" s="107">
        <v>32.909999999999997</v>
      </c>
      <c r="K322" s="113">
        <v>3.55</v>
      </c>
      <c r="M322" s="113">
        <v>3.55</v>
      </c>
    </row>
    <row r="323" spans="3:13">
      <c r="C323" s="96" t="s">
        <v>11702</v>
      </c>
      <c r="D323" s="108">
        <v>43857</v>
      </c>
      <c r="E323" s="105" t="s">
        <v>11847</v>
      </c>
      <c r="G323" s="107">
        <v>8.93</v>
      </c>
      <c r="I323" s="107">
        <v>41.84</v>
      </c>
      <c r="K323" s="113">
        <v>8.93</v>
      </c>
      <c r="M323" s="113">
        <v>8.93</v>
      </c>
    </row>
    <row r="324" spans="3:13">
      <c r="C324" s="96" t="s">
        <v>11848</v>
      </c>
      <c r="D324" s="108">
        <v>43866</v>
      </c>
      <c r="E324" s="105" t="s">
        <v>11849</v>
      </c>
      <c r="G324" s="107">
        <v>13.93</v>
      </c>
      <c r="I324" s="107">
        <v>55.77</v>
      </c>
      <c r="K324" s="113">
        <v>13.93</v>
      </c>
      <c r="M324" s="113">
        <v>13.93</v>
      </c>
    </row>
    <row r="325" spans="3:13">
      <c r="C325" s="96" t="s">
        <v>11845</v>
      </c>
      <c r="D325" s="108">
        <v>43879</v>
      </c>
      <c r="E325" s="105" t="s">
        <v>11850</v>
      </c>
      <c r="G325" s="107">
        <v>12.78</v>
      </c>
      <c r="I325" s="107">
        <v>68.55</v>
      </c>
      <c r="K325" s="113">
        <v>12.78</v>
      </c>
      <c r="M325" s="113">
        <v>12.78</v>
      </c>
    </row>
    <row r="326" spans="3:13">
      <c r="C326" s="96" t="s">
        <v>11851</v>
      </c>
      <c r="D326" s="108">
        <v>43888</v>
      </c>
      <c r="E326" s="105" t="s">
        <v>11852</v>
      </c>
      <c r="G326" s="107">
        <v>15.71</v>
      </c>
      <c r="I326" s="107">
        <v>84.26</v>
      </c>
      <c r="K326" s="113">
        <v>15.71</v>
      </c>
      <c r="M326" s="113">
        <v>15.71</v>
      </c>
    </row>
    <row r="327" spans="3:13">
      <c r="C327" s="96" t="s">
        <v>11612</v>
      </c>
      <c r="D327" s="108">
        <v>43892</v>
      </c>
      <c r="E327" s="105" t="s">
        <v>11853</v>
      </c>
      <c r="G327" s="107">
        <v>4.46</v>
      </c>
      <c r="I327" s="107">
        <v>88.72</v>
      </c>
      <c r="K327" s="113">
        <v>4.46</v>
      </c>
      <c r="M327" s="113">
        <v>4.46</v>
      </c>
    </row>
    <row r="328" spans="3:13">
      <c r="C328" s="96" t="s">
        <v>11692</v>
      </c>
      <c r="D328" s="108">
        <v>43892</v>
      </c>
      <c r="E328" s="105" t="s">
        <v>11854</v>
      </c>
      <c r="G328" s="107">
        <v>1.79</v>
      </c>
      <c r="I328" s="107">
        <v>90.51</v>
      </c>
      <c r="K328" s="113">
        <v>1.79</v>
      </c>
      <c r="M328" s="113">
        <v>1.79</v>
      </c>
    </row>
    <row r="329" spans="3:13">
      <c r="C329" s="96" t="s">
        <v>11855</v>
      </c>
      <c r="D329" s="108">
        <v>43893</v>
      </c>
      <c r="E329" s="105" t="s">
        <v>11856</v>
      </c>
      <c r="G329" s="107">
        <v>1.79</v>
      </c>
      <c r="I329" s="107">
        <v>92.3</v>
      </c>
      <c r="K329" s="113">
        <v>1.79</v>
      </c>
      <c r="M329" s="113">
        <v>1.79</v>
      </c>
    </row>
    <row r="330" spans="3:13">
      <c r="C330" s="96" t="s">
        <v>11857</v>
      </c>
      <c r="D330" s="108">
        <v>43894</v>
      </c>
      <c r="E330" s="105" t="s">
        <v>11858</v>
      </c>
      <c r="G330" s="107">
        <v>5.36</v>
      </c>
      <c r="I330" s="107">
        <v>97.66</v>
      </c>
      <c r="K330" s="113">
        <v>5.36</v>
      </c>
      <c r="M330" s="113">
        <v>5.36</v>
      </c>
    </row>
    <row r="331" spans="3:13">
      <c r="C331" s="96" t="s">
        <v>11597</v>
      </c>
      <c r="D331" s="108">
        <v>43895</v>
      </c>
      <c r="E331" s="105" t="s">
        <v>11859</v>
      </c>
      <c r="G331" s="107">
        <v>2.68</v>
      </c>
      <c r="I331" s="107">
        <v>100.34</v>
      </c>
      <c r="K331" s="113">
        <v>2.68</v>
      </c>
      <c r="M331" s="113">
        <v>2.68</v>
      </c>
    </row>
    <row r="332" spans="3:13">
      <c r="C332" s="96" t="s">
        <v>11860</v>
      </c>
      <c r="D332" s="108">
        <v>43895</v>
      </c>
      <c r="E332" s="105" t="s">
        <v>11861</v>
      </c>
      <c r="G332" s="107">
        <v>2.68</v>
      </c>
      <c r="I332" s="107">
        <v>103.02</v>
      </c>
      <c r="K332" s="113">
        <v>2.68</v>
      </c>
      <c r="M332" s="113">
        <v>2.68</v>
      </c>
    </row>
    <row r="333" spans="3:13">
      <c r="C333" s="96" t="s">
        <v>11862</v>
      </c>
      <c r="D333" s="108">
        <v>43899</v>
      </c>
      <c r="E333" s="105" t="s">
        <v>11863</v>
      </c>
      <c r="G333" s="107">
        <v>1.79</v>
      </c>
      <c r="I333" s="107">
        <v>104.81</v>
      </c>
      <c r="K333" s="113">
        <v>1.79</v>
      </c>
      <c r="M333" s="113">
        <v>1.79</v>
      </c>
    </row>
    <row r="334" spans="3:13">
      <c r="C334" s="96" t="s">
        <v>11715</v>
      </c>
      <c r="D334" s="108">
        <v>43899</v>
      </c>
      <c r="E334" s="105" t="s">
        <v>11864</v>
      </c>
      <c r="G334" s="107">
        <v>2.68</v>
      </c>
      <c r="I334" s="107">
        <v>107.49</v>
      </c>
      <c r="K334" s="113">
        <v>2.68</v>
      </c>
      <c r="M334" s="113">
        <v>2.68</v>
      </c>
    </row>
    <row r="335" spans="3:13">
      <c r="C335" s="96" t="s">
        <v>11592</v>
      </c>
      <c r="D335" s="108">
        <v>43899</v>
      </c>
      <c r="E335" s="105" t="s">
        <v>11865</v>
      </c>
      <c r="G335" s="107">
        <v>7.77</v>
      </c>
      <c r="I335" s="107">
        <v>115.26</v>
      </c>
      <c r="K335" s="113">
        <v>7.77</v>
      </c>
      <c r="M335" s="113">
        <v>7.77</v>
      </c>
    </row>
    <row r="336" spans="3:13">
      <c r="C336" s="96" t="s">
        <v>11713</v>
      </c>
      <c r="D336" s="108">
        <v>43901</v>
      </c>
      <c r="E336" s="105" t="s">
        <v>11866</v>
      </c>
      <c r="G336" s="107">
        <v>2.68</v>
      </c>
      <c r="I336" s="107">
        <v>117.94</v>
      </c>
      <c r="K336" s="113">
        <v>2.68</v>
      </c>
      <c r="M336" s="113">
        <v>2.68</v>
      </c>
    </row>
    <row r="337" spans="3:13">
      <c r="C337" s="96" t="s">
        <v>11867</v>
      </c>
      <c r="D337" s="108">
        <v>43903</v>
      </c>
      <c r="E337" s="105" t="s">
        <v>11868</v>
      </c>
      <c r="G337" s="107">
        <v>4.46</v>
      </c>
      <c r="I337" s="107">
        <v>122.4</v>
      </c>
      <c r="K337" s="113">
        <v>4.46</v>
      </c>
      <c r="M337" s="113">
        <v>4.46</v>
      </c>
    </row>
    <row r="338" spans="3:13">
      <c r="C338" s="96" t="s">
        <v>11669</v>
      </c>
      <c r="D338" s="108">
        <v>43903</v>
      </c>
      <c r="E338" s="105" t="s">
        <v>11869</v>
      </c>
      <c r="G338" s="107">
        <v>1.79</v>
      </c>
      <c r="I338" s="107">
        <v>124.19</v>
      </c>
      <c r="K338" s="113">
        <v>1.79</v>
      </c>
      <c r="M338" s="113">
        <v>1.79</v>
      </c>
    </row>
    <row r="339" spans="3:13">
      <c r="C339" s="96" t="s">
        <v>11657</v>
      </c>
      <c r="D339" s="108">
        <v>43905</v>
      </c>
      <c r="E339" s="105" t="s">
        <v>11870</v>
      </c>
      <c r="G339" s="107">
        <v>2.68</v>
      </c>
      <c r="I339" s="107">
        <v>126.87</v>
      </c>
      <c r="K339" s="113">
        <v>2.68</v>
      </c>
      <c r="M339" s="113">
        <v>2.68</v>
      </c>
    </row>
    <row r="340" spans="3:13">
      <c r="C340" s="96" t="s">
        <v>11607</v>
      </c>
      <c r="D340" s="108">
        <v>43916</v>
      </c>
      <c r="E340" s="105" t="s">
        <v>11871</v>
      </c>
      <c r="G340" s="107">
        <v>8.93</v>
      </c>
      <c r="I340" s="107">
        <v>135.80000000000001</v>
      </c>
      <c r="K340" s="113">
        <v>8.93</v>
      </c>
      <c r="M340" s="113">
        <v>8.93</v>
      </c>
    </row>
    <row r="341" spans="3:13">
      <c r="C341" s="96" t="s">
        <v>11848</v>
      </c>
      <c r="D341" s="108">
        <v>43921</v>
      </c>
      <c r="E341" s="105" t="s">
        <v>11872</v>
      </c>
      <c r="G341" s="107">
        <v>8.93</v>
      </c>
      <c r="I341" s="107">
        <v>144.72999999999999</v>
      </c>
      <c r="K341" s="113">
        <v>8.93</v>
      </c>
      <c r="M341" s="113">
        <v>8.93</v>
      </c>
    </row>
    <row r="342" spans="3:13">
      <c r="C342" s="96" t="s">
        <v>11867</v>
      </c>
      <c r="D342" s="108">
        <v>43923</v>
      </c>
      <c r="E342" s="105" t="s">
        <v>11873</v>
      </c>
      <c r="G342" s="107">
        <v>8.93</v>
      </c>
      <c r="I342" s="107">
        <v>153.66</v>
      </c>
      <c r="K342" s="113">
        <v>8.93</v>
      </c>
      <c r="M342" s="113">
        <v>8.93</v>
      </c>
    </row>
    <row r="343" spans="3:13">
      <c r="C343" s="96" t="s">
        <v>11874</v>
      </c>
      <c r="D343" s="108">
        <v>43927</v>
      </c>
      <c r="E343" s="105" t="s">
        <v>11875</v>
      </c>
      <c r="H343" s="110">
        <v>20</v>
      </c>
      <c r="I343" s="107">
        <v>133.66</v>
      </c>
      <c r="K343" s="113">
        <v>-20</v>
      </c>
      <c r="M343" s="113">
        <v>-20</v>
      </c>
    </row>
    <row r="344" spans="3:13">
      <c r="C344" s="96" t="s">
        <v>11657</v>
      </c>
      <c r="D344" s="108">
        <v>43927</v>
      </c>
      <c r="E344" s="105" t="s">
        <v>11876</v>
      </c>
      <c r="G344" s="107">
        <v>8.93</v>
      </c>
      <c r="I344" s="107">
        <v>142.59</v>
      </c>
      <c r="K344" s="113">
        <v>8.93</v>
      </c>
      <c r="M344" s="113">
        <v>8.93</v>
      </c>
    </row>
    <row r="345" spans="3:13">
      <c r="C345" s="96" t="s">
        <v>11603</v>
      </c>
      <c r="D345" s="108">
        <v>43962</v>
      </c>
      <c r="E345" s="105" t="s">
        <v>11877</v>
      </c>
      <c r="G345" s="107">
        <v>8.93</v>
      </c>
      <c r="I345" s="107">
        <v>151.52000000000001</v>
      </c>
      <c r="K345" s="113">
        <v>8.93</v>
      </c>
      <c r="M345" s="113">
        <v>8.93</v>
      </c>
    </row>
    <row r="346" spans="3:13">
      <c r="C346" s="96" t="s">
        <v>11665</v>
      </c>
      <c r="D346" s="108">
        <v>43964</v>
      </c>
      <c r="E346" s="105" t="s">
        <v>11878</v>
      </c>
      <c r="G346" s="107">
        <v>4.46</v>
      </c>
      <c r="I346" s="107">
        <v>155.97999999999999</v>
      </c>
      <c r="K346" s="113">
        <v>4.46</v>
      </c>
      <c r="M346" s="113">
        <v>4.46</v>
      </c>
    </row>
    <row r="347" spans="3:13">
      <c r="C347" s="96" t="s">
        <v>11729</v>
      </c>
      <c r="D347" s="108">
        <v>43966</v>
      </c>
      <c r="E347" s="105" t="s">
        <v>11879</v>
      </c>
      <c r="G347" s="107">
        <v>486</v>
      </c>
      <c r="I347" s="107">
        <v>641.98</v>
      </c>
      <c r="K347" s="113">
        <v>486</v>
      </c>
      <c r="M347" s="113">
        <v>486</v>
      </c>
    </row>
    <row r="348" spans="3:13">
      <c r="C348" s="96" t="s">
        <v>11862</v>
      </c>
      <c r="D348" s="108">
        <v>43971</v>
      </c>
      <c r="E348" s="105" t="s">
        <v>11880</v>
      </c>
      <c r="G348" s="107">
        <v>7.59</v>
      </c>
      <c r="I348" s="107">
        <v>649.57000000000005</v>
      </c>
      <c r="K348" s="113">
        <v>7.59</v>
      </c>
      <c r="M348" s="113">
        <v>7.59</v>
      </c>
    </row>
    <row r="349" spans="3:13">
      <c r="C349" s="96" t="s">
        <v>11669</v>
      </c>
      <c r="D349" s="108">
        <v>43978</v>
      </c>
      <c r="E349" s="105" t="s">
        <v>11881</v>
      </c>
      <c r="G349" s="107">
        <v>5.8</v>
      </c>
      <c r="I349" s="107">
        <v>655.37</v>
      </c>
      <c r="K349" s="113">
        <v>5.8</v>
      </c>
      <c r="M349" s="113">
        <v>5.8</v>
      </c>
    </row>
    <row r="350" spans="3:13">
      <c r="C350" s="96" t="s">
        <v>11647</v>
      </c>
      <c r="D350" s="108">
        <v>43980</v>
      </c>
      <c r="E350" s="105" t="s">
        <v>11882</v>
      </c>
      <c r="G350" s="107">
        <v>1.7</v>
      </c>
      <c r="I350" s="107">
        <v>657.07</v>
      </c>
      <c r="K350" s="113">
        <v>1.7</v>
      </c>
      <c r="M350" s="113">
        <v>1.7</v>
      </c>
    </row>
    <row r="351" spans="3:13">
      <c r="C351" s="96" t="s">
        <v>11651</v>
      </c>
      <c r="D351" s="108">
        <v>43983</v>
      </c>
      <c r="E351" s="105" t="s">
        <v>11883</v>
      </c>
      <c r="G351" s="107">
        <v>2.68</v>
      </c>
      <c r="I351" s="107">
        <v>659.75</v>
      </c>
      <c r="K351" s="113">
        <v>2.68</v>
      </c>
      <c r="M351" s="113">
        <v>2.68</v>
      </c>
    </row>
    <row r="352" spans="3:13">
      <c r="C352" s="96" t="s">
        <v>11884</v>
      </c>
      <c r="D352" s="108">
        <v>43984</v>
      </c>
      <c r="E352" s="105" t="s">
        <v>11885</v>
      </c>
      <c r="G352" s="107">
        <v>190</v>
      </c>
      <c r="I352" s="107">
        <v>849.75</v>
      </c>
      <c r="K352" s="113">
        <v>190</v>
      </c>
      <c r="M352" s="113">
        <v>190</v>
      </c>
    </row>
    <row r="353" spans="3:13">
      <c r="C353" s="96" t="s">
        <v>11719</v>
      </c>
      <c r="D353" s="108">
        <v>44144</v>
      </c>
      <c r="E353" s="105" t="s">
        <v>11886</v>
      </c>
      <c r="G353" s="107">
        <v>4.46</v>
      </c>
      <c r="I353" s="107">
        <v>854.21</v>
      </c>
      <c r="K353" s="113">
        <v>4.46</v>
      </c>
      <c r="M353" s="113">
        <v>4.46</v>
      </c>
    </row>
    <row r="354" spans="3:13">
      <c r="C354" s="96" t="s">
        <v>11708</v>
      </c>
      <c r="D354" s="108">
        <v>44146</v>
      </c>
      <c r="E354" s="105" t="s">
        <v>11887</v>
      </c>
      <c r="G354" s="107">
        <v>4.46</v>
      </c>
      <c r="I354" s="107">
        <v>858.67</v>
      </c>
      <c r="K354" s="113">
        <v>4.46</v>
      </c>
      <c r="M354" s="113">
        <v>4.46</v>
      </c>
    </row>
    <row r="355" spans="3:13">
      <c r="C355" s="96" t="s">
        <v>11588</v>
      </c>
      <c r="D355" s="108">
        <v>44148</v>
      </c>
      <c r="E355" s="105" t="s">
        <v>11888</v>
      </c>
      <c r="G355" s="107">
        <v>4.46</v>
      </c>
      <c r="I355" s="107">
        <v>863.13</v>
      </c>
      <c r="K355" s="113">
        <v>4.46</v>
      </c>
      <c r="M355" s="113">
        <v>4.46</v>
      </c>
    </row>
    <row r="356" spans="3:13">
      <c r="C356" s="96" t="s">
        <v>11889</v>
      </c>
      <c r="D356" s="108">
        <v>44151</v>
      </c>
      <c r="E356" s="105" t="s">
        <v>11890</v>
      </c>
      <c r="G356" s="107">
        <v>3.39</v>
      </c>
      <c r="I356" s="107">
        <v>866.52</v>
      </c>
      <c r="K356" s="113">
        <v>3.39</v>
      </c>
      <c r="M356" s="113">
        <v>3.39</v>
      </c>
    </row>
    <row r="357" spans="3:13">
      <c r="C357" s="96" t="s">
        <v>11586</v>
      </c>
      <c r="D357" s="108">
        <v>44152</v>
      </c>
      <c r="E357" s="105" t="s">
        <v>11891</v>
      </c>
      <c r="G357" s="107">
        <v>5.36</v>
      </c>
      <c r="I357" s="107">
        <v>871.88</v>
      </c>
      <c r="K357" s="113">
        <v>5.36</v>
      </c>
      <c r="M357" s="113">
        <v>5.36</v>
      </c>
    </row>
    <row r="358" spans="3:13">
      <c r="C358" s="96" t="s">
        <v>11592</v>
      </c>
      <c r="D358" s="108">
        <v>44158</v>
      </c>
      <c r="E358" s="105" t="s">
        <v>11892</v>
      </c>
      <c r="G358" s="107">
        <v>2.68</v>
      </c>
      <c r="I358" s="107">
        <v>874.56</v>
      </c>
      <c r="K358" s="113">
        <v>2.68</v>
      </c>
      <c r="M358" s="113">
        <v>2.68</v>
      </c>
    </row>
    <row r="359" spans="3:13">
      <c r="C359" s="96" t="s">
        <v>11839</v>
      </c>
      <c r="D359" s="108">
        <v>44160</v>
      </c>
      <c r="E359" s="105" t="s">
        <v>11893</v>
      </c>
      <c r="G359" s="107">
        <v>4.46</v>
      </c>
      <c r="I359" s="107">
        <v>879.02</v>
      </c>
      <c r="K359" s="113">
        <v>4.46</v>
      </c>
      <c r="M359" s="113">
        <v>4.46</v>
      </c>
    </row>
    <row r="360" spans="3:13">
      <c r="C360" s="96" t="s">
        <v>11737</v>
      </c>
      <c r="D360" s="108">
        <v>44162</v>
      </c>
      <c r="E360" s="105" t="s">
        <v>11894</v>
      </c>
      <c r="G360" s="107">
        <v>4.46</v>
      </c>
      <c r="I360" s="107">
        <v>883.48</v>
      </c>
      <c r="K360" s="113">
        <v>4.46</v>
      </c>
      <c r="M360" s="113">
        <v>4.46</v>
      </c>
    </row>
    <row r="361" spans="3:13">
      <c r="C361" s="96" t="s">
        <v>11848</v>
      </c>
      <c r="D361" s="108">
        <v>44162</v>
      </c>
      <c r="E361" s="105" t="s">
        <v>11895</v>
      </c>
      <c r="G361" s="107">
        <v>7.14</v>
      </c>
      <c r="I361" s="107">
        <v>890.62</v>
      </c>
      <c r="K361" s="113">
        <v>7.14</v>
      </c>
      <c r="M361" s="113">
        <v>7.14</v>
      </c>
    </row>
    <row r="362" spans="3:13">
      <c r="C362" s="96" t="s">
        <v>11599</v>
      </c>
      <c r="D362" s="108">
        <v>44165</v>
      </c>
      <c r="E362" s="105" t="s">
        <v>11896</v>
      </c>
      <c r="G362" s="107">
        <v>8.93</v>
      </c>
      <c r="I362" s="107">
        <v>899.55</v>
      </c>
      <c r="K362" s="113">
        <v>8.93</v>
      </c>
      <c r="M362" s="113">
        <v>8.93</v>
      </c>
    </row>
    <row r="363" spans="3:13">
      <c r="C363" s="96" t="s">
        <v>11647</v>
      </c>
      <c r="D363" s="108">
        <v>44166</v>
      </c>
      <c r="E363" s="105" t="s">
        <v>11897</v>
      </c>
      <c r="G363" s="107">
        <v>31.25</v>
      </c>
      <c r="I363" s="107">
        <v>930.8</v>
      </c>
      <c r="K363" s="113">
        <v>31.25</v>
      </c>
      <c r="M363" s="113">
        <v>31.25</v>
      </c>
    </row>
    <row r="364" spans="3:13">
      <c r="C364" s="96" t="s">
        <v>11651</v>
      </c>
      <c r="D364" s="108">
        <v>44169</v>
      </c>
      <c r="E364" s="105" t="s">
        <v>11898</v>
      </c>
      <c r="G364" s="107">
        <v>4.46</v>
      </c>
      <c r="I364" s="107">
        <v>935.26</v>
      </c>
      <c r="K364" s="113">
        <v>4.46</v>
      </c>
      <c r="M364" s="113">
        <v>4.46</v>
      </c>
    </row>
    <row r="365" spans="3:13">
      <c r="C365" s="96" t="s">
        <v>11649</v>
      </c>
      <c r="D365" s="108">
        <v>44174</v>
      </c>
      <c r="E365" s="105" t="s">
        <v>11899</v>
      </c>
      <c r="G365" s="107">
        <v>26.79</v>
      </c>
      <c r="I365" s="107">
        <v>962.05</v>
      </c>
      <c r="K365" s="113">
        <v>26.79</v>
      </c>
      <c r="M365" s="113">
        <v>26.79</v>
      </c>
    </row>
    <row r="366" spans="3:13">
      <c r="C366" s="96" t="s">
        <v>11653</v>
      </c>
      <c r="D366" s="108">
        <v>44175</v>
      </c>
      <c r="E366" s="105" t="s">
        <v>11900</v>
      </c>
      <c r="G366" s="107">
        <v>8.93</v>
      </c>
      <c r="I366" s="107">
        <v>970.98</v>
      </c>
      <c r="K366" s="113">
        <v>8.93</v>
      </c>
      <c r="M366" s="113">
        <v>8.93</v>
      </c>
    </row>
    <row r="367" spans="3:13">
      <c r="C367" s="96" t="s">
        <v>11727</v>
      </c>
      <c r="D367" s="108">
        <v>44180</v>
      </c>
      <c r="E367" s="105" t="s">
        <v>11901</v>
      </c>
      <c r="G367" s="107">
        <v>17.86</v>
      </c>
      <c r="I367" s="107">
        <v>988.84</v>
      </c>
      <c r="K367" s="113">
        <v>17.86</v>
      </c>
      <c r="M367" s="113">
        <v>17.86</v>
      </c>
    </row>
    <row r="368" spans="3:13">
      <c r="C368" s="96" t="s">
        <v>11841</v>
      </c>
      <c r="D368" s="108">
        <v>44181</v>
      </c>
      <c r="E368" s="105" t="s">
        <v>11902</v>
      </c>
      <c r="G368" s="107">
        <v>17.86</v>
      </c>
      <c r="I368" s="107">
        <v>1006.7</v>
      </c>
      <c r="K368" s="113">
        <v>17.86</v>
      </c>
      <c r="M368" s="113">
        <v>17.86</v>
      </c>
    </row>
    <row r="369" spans="1:15">
      <c r="C369" s="96" t="s">
        <v>11903</v>
      </c>
      <c r="D369" s="108">
        <v>44182</v>
      </c>
      <c r="E369" s="105" t="s">
        <v>11904</v>
      </c>
      <c r="G369" s="107">
        <v>22.32</v>
      </c>
      <c r="I369" s="107">
        <v>1029.02</v>
      </c>
      <c r="K369" s="113">
        <v>22.32</v>
      </c>
      <c r="M369" s="113">
        <v>22.32</v>
      </c>
    </row>
    <row r="370" spans="1:15">
      <c r="C370" s="96" t="s">
        <v>11737</v>
      </c>
      <c r="D370" s="108">
        <v>44186</v>
      </c>
      <c r="E370" s="105" t="s">
        <v>11905</v>
      </c>
      <c r="G370" s="107">
        <v>22.32</v>
      </c>
      <c r="I370" s="107">
        <v>1051.3399999999999</v>
      </c>
      <c r="K370" s="113">
        <v>22.32</v>
      </c>
      <c r="M370" s="113">
        <v>22.32</v>
      </c>
    </row>
    <row r="371" spans="1:15">
      <c r="C371" s="96" t="s">
        <v>11848</v>
      </c>
      <c r="D371" s="108">
        <v>44188</v>
      </c>
      <c r="E371" s="105" t="s">
        <v>11906</v>
      </c>
      <c r="G371" s="107">
        <v>17.86</v>
      </c>
      <c r="I371" s="107">
        <v>1069.2</v>
      </c>
      <c r="K371" s="113">
        <v>17.86</v>
      </c>
      <c r="M371" s="113">
        <v>17.86</v>
      </c>
    </row>
    <row r="372" spans="1:15">
      <c r="C372" s="96" t="s">
        <v>11599</v>
      </c>
      <c r="D372" s="108">
        <v>44194</v>
      </c>
      <c r="E372" s="105" t="s">
        <v>11907</v>
      </c>
      <c r="G372" s="107">
        <v>4.46</v>
      </c>
      <c r="I372" s="107">
        <v>1073.6600000000001</v>
      </c>
      <c r="K372" s="113">
        <v>4.46</v>
      </c>
      <c r="M372" s="113">
        <v>4.46</v>
      </c>
    </row>
    <row r="373" spans="1:15">
      <c r="C373" s="96" t="s">
        <v>11592</v>
      </c>
      <c r="D373" s="108">
        <v>44194</v>
      </c>
      <c r="E373" s="105" t="s">
        <v>11908</v>
      </c>
      <c r="G373" s="107">
        <v>17.86</v>
      </c>
      <c r="I373" s="107">
        <v>1091.52</v>
      </c>
      <c r="K373" s="113">
        <v>17.86</v>
      </c>
      <c r="M373" s="113">
        <v>17.86</v>
      </c>
    </row>
    <row r="374" spans="1:15">
      <c r="C374" s="96" t="s">
        <v>11839</v>
      </c>
      <c r="D374" s="108">
        <v>44196</v>
      </c>
      <c r="E374" s="105" t="s">
        <v>11909</v>
      </c>
      <c r="G374" s="107">
        <v>26.79</v>
      </c>
      <c r="I374" s="107">
        <v>1118.31</v>
      </c>
      <c r="K374" s="113">
        <v>26.79</v>
      </c>
      <c r="M374" s="113">
        <v>26.79</v>
      </c>
      <c r="N374" s="115">
        <f>SUM(M319:M374)</f>
        <v>1118.3099999999997</v>
      </c>
    </row>
    <row r="375" spans="1:15">
      <c r="C375" s="90" t="s">
        <v>11560</v>
      </c>
      <c r="D375" s="109">
        <v>0</v>
      </c>
      <c r="E375" s="90" t="s">
        <v>11555</v>
      </c>
      <c r="F375" s="109">
        <v>20</v>
      </c>
      <c r="H375" s="90" t="s">
        <v>11569</v>
      </c>
      <c r="I375" s="109">
        <v>1118.31</v>
      </c>
    </row>
    <row r="377" spans="1:15">
      <c r="A377" s="106" t="s">
        <v>11559</v>
      </c>
      <c r="B377" s="96" t="s">
        <v>11910</v>
      </c>
      <c r="H377" s="90" t="s">
        <v>11560</v>
      </c>
      <c r="I377" s="107">
        <v>0</v>
      </c>
    </row>
    <row r="379" spans="1:15">
      <c r="C379" s="96" t="s">
        <v>11590</v>
      </c>
      <c r="D379" s="108">
        <v>44116</v>
      </c>
      <c r="E379" s="105" t="s">
        <v>11591</v>
      </c>
      <c r="G379" s="107">
        <v>1748.92</v>
      </c>
      <c r="I379" s="107">
        <v>1748.92</v>
      </c>
      <c r="K379" s="113">
        <v>1748.92</v>
      </c>
      <c r="M379" s="113">
        <v>1748.92</v>
      </c>
      <c r="N379" s="115">
        <f>SUM(M379)</f>
        <v>1748.92</v>
      </c>
    </row>
    <row r="380" spans="1:15">
      <c r="C380" s="90" t="s">
        <v>11560</v>
      </c>
      <c r="D380" s="109">
        <v>0</v>
      </c>
      <c r="E380" s="90" t="s">
        <v>11555</v>
      </c>
      <c r="F380" s="109">
        <v>0</v>
      </c>
      <c r="H380" s="90" t="s">
        <v>11569</v>
      </c>
      <c r="I380" s="109">
        <v>1748.92</v>
      </c>
    </row>
    <row r="382" spans="1:15">
      <c r="A382" s="106" t="s">
        <v>11559</v>
      </c>
      <c r="B382" s="96" t="s">
        <v>11911</v>
      </c>
      <c r="H382" s="90" t="s">
        <v>11560</v>
      </c>
      <c r="I382" s="107">
        <v>0</v>
      </c>
    </row>
    <row r="384" spans="1:15">
      <c r="C384" s="96" t="s">
        <v>11912</v>
      </c>
      <c r="D384" s="108">
        <v>44165</v>
      </c>
      <c r="E384" s="105" t="s">
        <v>11913</v>
      </c>
      <c r="G384" s="107">
        <v>5.98</v>
      </c>
      <c r="I384" s="107">
        <v>5.98</v>
      </c>
      <c r="L384" s="113">
        <v>5.98</v>
      </c>
      <c r="O384" s="113">
        <v>5.98</v>
      </c>
    </row>
    <row r="385" spans="1:16">
      <c r="C385" s="96" t="s">
        <v>11914</v>
      </c>
      <c r="D385" s="108">
        <v>44196</v>
      </c>
      <c r="E385" s="105" t="s">
        <v>11915</v>
      </c>
      <c r="G385" s="107">
        <v>26.25</v>
      </c>
      <c r="I385" s="107">
        <v>32.229999999999997</v>
      </c>
      <c r="L385" s="113">
        <v>26.25</v>
      </c>
      <c r="O385" s="113">
        <v>26.25</v>
      </c>
      <c r="P385" s="121">
        <f>SUM(O384:O385)</f>
        <v>32.230000000000004</v>
      </c>
    </row>
    <row r="386" spans="1:16">
      <c r="C386" s="90" t="s">
        <v>11560</v>
      </c>
      <c r="D386" s="109">
        <v>0</v>
      </c>
      <c r="E386" s="90" t="s">
        <v>11555</v>
      </c>
      <c r="F386" s="109">
        <v>0</v>
      </c>
      <c r="H386" s="90" t="s">
        <v>11569</v>
      </c>
      <c r="I386" s="109">
        <v>32.229999999999997</v>
      </c>
    </row>
    <row r="388" spans="1:16">
      <c r="A388" s="106" t="s">
        <v>11559</v>
      </c>
      <c r="B388" s="96" t="s">
        <v>11916</v>
      </c>
      <c r="H388" s="90" t="s">
        <v>11560</v>
      </c>
      <c r="I388" s="107">
        <v>0</v>
      </c>
    </row>
    <row r="390" spans="1:16">
      <c r="C390" s="96" t="s">
        <v>11590</v>
      </c>
      <c r="D390" s="108">
        <v>43893</v>
      </c>
      <c r="E390" s="105" t="s">
        <v>11917</v>
      </c>
      <c r="G390" s="107">
        <v>0.28000000000000003</v>
      </c>
      <c r="I390" s="107">
        <v>0.28000000000000003</v>
      </c>
      <c r="L390" s="113">
        <v>0.28000000000000003</v>
      </c>
      <c r="O390" s="113">
        <v>0.28000000000000003</v>
      </c>
    </row>
    <row r="391" spans="1:16">
      <c r="C391" s="96" t="s">
        <v>11605</v>
      </c>
      <c r="D391" s="108">
        <v>44166</v>
      </c>
      <c r="E391" s="105" t="s">
        <v>11661</v>
      </c>
      <c r="G391" s="107">
        <v>16</v>
      </c>
      <c r="I391" s="107">
        <v>16.28</v>
      </c>
      <c r="L391" s="113">
        <v>16</v>
      </c>
      <c r="O391" s="113">
        <v>16</v>
      </c>
    </row>
    <row r="392" spans="1:16">
      <c r="C392" s="96" t="s">
        <v>11662</v>
      </c>
      <c r="D392" s="108">
        <v>44169</v>
      </c>
      <c r="E392" s="105" t="s">
        <v>11918</v>
      </c>
      <c r="G392" s="107">
        <v>16</v>
      </c>
      <c r="I392" s="107">
        <v>32.28</v>
      </c>
      <c r="L392" s="113">
        <v>16</v>
      </c>
      <c r="O392" s="113">
        <v>16</v>
      </c>
    </row>
    <row r="393" spans="1:16">
      <c r="C393" s="96" t="s">
        <v>11919</v>
      </c>
      <c r="D393" s="108">
        <v>44175</v>
      </c>
      <c r="E393" s="105" t="s">
        <v>11920</v>
      </c>
      <c r="G393" s="107">
        <v>5.88</v>
      </c>
      <c r="I393" s="107">
        <v>38.159999999999997</v>
      </c>
      <c r="L393" s="113">
        <v>5.88</v>
      </c>
      <c r="O393" s="113">
        <v>5.88</v>
      </c>
    </row>
    <row r="394" spans="1:16">
      <c r="C394" s="96" t="s">
        <v>11706</v>
      </c>
      <c r="D394" s="108">
        <v>44175</v>
      </c>
      <c r="E394" s="105" t="s">
        <v>11921</v>
      </c>
      <c r="G394" s="107">
        <v>16.350000000000001</v>
      </c>
      <c r="I394" s="107">
        <v>54.51</v>
      </c>
      <c r="L394" s="113">
        <v>16.350000000000001</v>
      </c>
      <c r="O394" s="113">
        <v>16.350000000000001</v>
      </c>
      <c r="P394" s="121">
        <f>SUM(O390:O394)</f>
        <v>54.510000000000005</v>
      </c>
    </row>
    <row r="395" spans="1:16">
      <c r="C395" s="90" t="s">
        <v>11560</v>
      </c>
      <c r="D395" s="109">
        <v>0</v>
      </c>
      <c r="E395" s="90" t="s">
        <v>11555</v>
      </c>
      <c r="F395" s="109">
        <v>0</v>
      </c>
      <c r="H395" s="90" t="s">
        <v>11569</v>
      </c>
      <c r="I395" s="109">
        <v>54.51</v>
      </c>
    </row>
    <row r="397" spans="1:16">
      <c r="A397" s="106" t="s">
        <v>11559</v>
      </c>
      <c r="B397" s="96" t="s">
        <v>11922</v>
      </c>
      <c r="H397" s="90" t="s">
        <v>11560</v>
      </c>
      <c r="I397" s="107">
        <v>0</v>
      </c>
    </row>
    <row r="399" spans="1:16">
      <c r="C399" s="96" t="s">
        <v>11662</v>
      </c>
      <c r="D399" s="108">
        <v>43833</v>
      </c>
      <c r="E399" s="105" t="s">
        <v>11923</v>
      </c>
      <c r="G399" s="107">
        <v>18</v>
      </c>
      <c r="I399" s="107">
        <v>18</v>
      </c>
      <c r="K399" s="113">
        <v>18</v>
      </c>
      <c r="M399" s="113">
        <v>18</v>
      </c>
    </row>
    <row r="400" spans="1:16">
      <c r="C400" s="96" t="s">
        <v>11567</v>
      </c>
      <c r="D400" s="108">
        <v>43833</v>
      </c>
      <c r="E400" s="105" t="s">
        <v>11924</v>
      </c>
      <c r="G400" s="107">
        <v>18</v>
      </c>
      <c r="I400" s="107">
        <v>36</v>
      </c>
      <c r="K400" s="113">
        <v>18</v>
      </c>
      <c r="M400" s="113">
        <v>18</v>
      </c>
    </row>
    <row r="401" spans="3:13">
      <c r="C401" s="96" t="s">
        <v>11732</v>
      </c>
      <c r="D401" s="108">
        <v>43833</v>
      </c>
      <c r="E401" s="105" t="s">
        <v>11925</v>
      </c>
      <c r="G401" s="107">
        <v>1.8</v>
      </c>
      <c r="I401" s="107">
        <v>37.799999999999997</v>
      </c>
      <c r="K401" s="113">
        <v>1.8</v>
      </c>
      <c r="M401" s="113">
        <v>1.8</v>
      </c>
    </row>
    <row r="402" spans="3:13">
      <c r="C402" s="96" t="s">
        <v>11680</v>
      </c>
      <c r="D402" s="108">
        <v>43838</v>
      </c>
      <c r="E402" s="105" t="s">
        <v>11926</v>
      </c>
      <c r="G402" s="107">
        <v>63</v>
      </c>
      <c r="I402" s="107">
        <v>100.8</v>
      </c>
      <c r="K402" s="113">
        <v>63</v>
      </c>
      <c r="M402" s="113">
        <v>63</v>
      </c>
    </row>
    <row r="403" spans="3:13">
      <c r="C403" s="96" t="s">
        <v>11605</v>
      </c>
      <c r="D403" s="108">
        <v>43864</v>
      </c>
      <c r="E403" s="105" t="s">
        <v>11927</v>
      </c>
      <c r="G403" s="107">
        <v>18</v>
      </c>
      <c r="I403" s="107">
        <v>118.8</v>
      </c>
      <c r="K403" s="113">
        <v>18</v>
      </c>
      <c r="M403" s="113">
        <v>18</v>
      </c>
    </row>
    <row r="404" spans="3:13">
      <c r="C404" s="96" t="s">
        <v>11717</v>
      </c>
      <c r="D404" s="108">
        <v>43864</v>
      </c>
      <c r="E404" s="105" t="s">
        <v>11928</v>
      </c>
      <c r="G404" s="107">
        <v>18</v>
      </c>
      <c r="I404" s="107">
        <v>136.80000000000001</v>
      </c>
      <c r="K404" s="113">
        <v>18</v>
      </c>
      <c r="M404" s="113">
        <v>18</v>
      </c>
    </row>
    <row r="405" spans="3:13">
      <c r="C405" s="96" t="s">
        <v>11662</v>
      </c>
      <c r="D405" s="108">
        <v>43864</v>
      </c>
      <c r="E405" s="105" t="s">
        <v>11929</v>
      </c>
      <c r="G405" s="107">
        <v>1.82</v>
      </c>
      <c r="I405" s="107">
        <v>138.62</v>
      </c>
      <c r="K405" s="113">
        <v>1.82</v>
      </c>
      <c r="M405" s="113">
        <v>1.82</v>
      </c>
    </row>
    <row r="406" spans="3:13">
      <c r="C406" s="96" t="s">
        <v>11889</v>
      </c>
      <c r="D406" s="108">
        <v>43869</v>
      </c>
      <c r="E406" s="105" t="s">
        <v>11930</v>
      </c>
      <c r="G406" s="107">
        <v>63</v>
      </c>
      <c r="I406" s="107">
        <v>201.62</v>
      </c>
      <c r="K406" s="113">
        <v>63</v>
      </c>
      <c r="M406" s="113">
        <v>63</v>
      </c>
    </row>
    <row r="407" spans="3:13">
      <c r="C407" s="96" t="s">
        <v>11732</v>
      </c>
      <c r="D407" s="108">
        <v>43893</v>
      </c>
      <c r="E407" s="105" t="s">
        <v>11931</v>
      </c>
      <c r="G407" s="107">
        <v>18</v>
      </c>
      <c r="I407" s="107">
        <v>219.62</v>
      </c>
      <c r="K407" s="113">
        <v>18</v>
      </c>
      <c r="M407" s="113">
        <v>18</v>
      </c>
    </row>
    <row r="408" spans="3:13">
      <c r="C408" s="96" t="s">
        <v>11561</v>
      </c>
      <c r="D408" s="108">
        <v>43893</v>
      </c>
      <c r="E408" s="105" t="s">
        <v>11932</v>
      </c>
      <c r="G408" s="107">
        <v>18</v>
      </c>
      <c r="I408" s="107">
        <v>237.62</v>
      </c>
      <c r="K408" s="113">
        <v>18</v>
      </c>
      <c r="M408" s="113">
        <v>18</v>
      </c>
    </row>
    <row r="409" spans="3:13">
      <c r="C409" s="96" t="s">
        <v>11680</v>
      </c>
      <c r="D409" s="108">
        <v>43893</v>
      </c>
      <c r="E409" s="105" t="s">
        <v>11933</v>
      </c>
      <c r="G409" s="107">
        <v>1.83</v>
      </c>
      <c r="I409" s="107">
        <v>239.45</v>
      </c>
      <c r="K409" s="113">
        <v>1.83</v>
      </c>
      <c r="M409" s="113">
        <v>1.83</v>
      </c>
    </row>
    <row r="410" spans="3:13">
      <c r="C410" s="96" t="s">
        <v>11601</v>
      </c>
      <c r="D410" s="108">
        <v>43898</v>
      </c>
      <c r="E410" s="105" t="s">
        <v>11934</v>
      </c>
      <c r="G410" s="107">
        <v>85.9</v>
      </c>
      <c r="I410" s="107">
        <v>325.35000000000002</v>
      </c>
      <c r="K410" s="113">
        <v>85.9</v>
      </c>
      <c r="M410" s="113">
        <v>85.9</v>
      </c>
    </row>
    <row r="411" spans="3:13">
      <c r="C411" s="96" t="s">
        <v>11889</v>
      </c>
      <c r="D411" s="108">
        <v>43924</v>
      </c>
      <c r="E411" s="105" t="s">
        <v>11935</v>
      </c>
      <c r="G411" s="107">
        <v>18</v>
      </c>
      <c r="I411" s="107">
        <v>343.35</v>
      </c>
      <c r="K411" s="113">
        <v>18</v>
      </c>
      <c r="M411" s="113">
        <v>18</v>
      </c>
    </row>
    <row r="412" spans="3:13">
      <c r="C412" s="96" t="s">
        <v>11719</v>
      </c>
      <c r="D412" s="108">
        <v>43924</v>
      </c>
      <c r="E412" s="105" t="s">
        <v>11936</v>
      </c>
      <c r="G412" s="107">
        <v>18</v>
      </c>
      <c r="I412" s="107">
        <v>361.35</v>
      </c>
      <c r="K412" s="113">
        <v>18</v>
      </c>
      <c r="M412" s="113">
        <v>18</v>
      </c>
    </row>
    <row r="413" spans="3:13">
      <c r="C413" s="96" t="s">
        <v>11708</v>
      </c>
      <c r="D413" s="108">
        <v>43924</v>
      </c>
      <c r="E413" s="105" t="s">
        <v>11937</v>
      </c>
      <c r="G413" s="107">
        <v>1.8</v>
      </c>
      <c r="I413" s="107">
        <v>363.15</v>
      </c>
      <c r="K413" s="113">
        <v>1.8</v>
      </c>
      <c r="M413" s="113">
        <v>1.8</v>
      </c>
    </row>
    <row r="414" spans="3:13">
      <c r="C414" s="96" t="s">
        <v>11662</v>
      </c>
      <c r="D414" s="108">
        <v>43929</v>
      </c>
      <c r="E414" s="105" t="s">
        <v>11938</v>
      </c>
      <c r="G414" s="107">
        <v>63.75</v>
      </c>
      <c r="I414" s="107">
        <v>426.9</v>
      </c>
      <c r="K414" s="113">
        <v>63.75</v>
      </c>
      <c r="M414" s="113">
        <v>63.75</v>
      </c>
    </row>
    <row r="415" spans="3:13">
      <c r="C415" s="96" t="s">
        <v>11692</v>
      </c>
      <c r="D415" s="108">
        <v>43954</v>
      </c>
      <c r="E415" s="105" t="s">
        <v>11939</v>
      </c>
      <c r="G415" s="107">
        <v>18</v>
      </c>
      <c r="I415" s="107">
        <v>444.9</v>
      </c>
      <c r="K415" s="113">
        <v>18</v>
      </c>
      <c r="M415" s="113">
        <v>18</v>
      </c>
    </row>
    <row r="416" spans="3:13">
      <c r="C416" s="96" t="s">
        <v>11855</v>
      </c>
      <c r="D416" s="108">
        <v>43954</v>
      </c>
      <c r="E416" s="105" t="s">
        <v>11940</v>
      </c>
      <c r="G416" s="107">
        <v>18</v>
      </c>
      <c r="I416" s="107">
        <v>462.9</v>
      </c>
      <c r="K416" s="113">
        <v>18</v>
      </c>
      <c r="M416" s="113">
        <v>18</v>
      </c>
    </row>
    <row r="417" spans="3:13">
      <c r="C417" s="96" t="s">
        <v>11919</v>
      </c>
      <c r="D417" s="108">
        <v>43959</v>
      </c>
      <c r="E417" s="105" t="s">
        <v>11941</v>
      </c>
      <c r="G417" s="107">
        <v>63</v>
      </c>
      <c r="I417" s="107">
        <v>525.9</v>
      </c>
      <c r="K417" s="113">
        <v>63</v>
      </c>
      <c r="M417" s="113">
        <v>63</v>
      </c>
    </row>
    <row r="418" spans="3:13">
      <c r="C418" s="96" t="s">
        <v>11645</v>
      </c>
      <c r="D418" s="108">
        <v>43985</v>
      </c>
      <c r="E418" s="105" t="s">
        <v>11942</v>
      </c>
      <c r="G418" s="107">
        <v>18</v>
      </c>
      <c r="I418" s="107">
        <v>543.9</v>
      </c>
      <c r="K418" s="113">
        <v>18</v>
      </c>
      <c r="M418" s="113">
        <v>18</v>
      </c>
    </row>
    <row r="419" spans="3:13">
      <c r="C419" s="96" t="s">
        <v>11680</v>
      </c>
      <c r="D419" s="108">
        <v>43985</v>
      </c>
      <c r="E419" s="105" t="s">
        <v>11943</v>
      </c>
      <c r="G419" s="107">
        <v>18</v>
      </c>
      <c r="I419" s="107">
        <v>561.9</v>
      </c>
      <c r="K419" s="113">
        <v>18</v>
      </c>
      <c r="M419" s="113">
        <v>18</v>
      </c>
    </row>
    <row r="420" spans="3:13">
      <c r="C420" s="96" t="s">
        <v>11601</v>
      </c>
      <c r="D420" s="108">
        <v>43985</v>
      </c>
      <c r="E420" s="105" t="s">
        <v>11944</v>
      </c>
      <c r="G420" s="107">
        <v>1.8</v>
      </c>
      <c r="I420" s="107">
        <v>563.70000000000005</v>
      </c>
      <c r="K420" s="113">
        <v>1.8</v>
      </c>
      <c r="M420" s="113">
        <v>1.8</v>
      </c>
    </row>
    <row r="421" spans="3:13">
      <c r="C421" s="96" t="s">
        <v>11675</v>
      </c>
      <c r="D421" s="108">
        <v>43990</v>
      </c>
      <c r="E421" s="105" t="s">
        <v>11945</v>
      </c>
      <c r="G421" s="107">
        <v>63</v>
      </c>
      <c r="I421" s="107">
        <v>626.70000000000005</v>
      </c>
      <c r="K421" s="113">
        <v>63</v>
      </c>
      <c r="M421" s="113">
        <v>63</v>
      </c>
    </row>
    <row r="422" spans="3:13">
      <c r="C422" s="96" t="s">
        <v>11601</v>
      </c>
      <c r="D422" s="108">
        <v>44015</v>
      </c>
      <c r="E422" s="105" t="s">
        <v>11946</v>
      </c>
      <c r="G422" s="107">
        <v>18</v>
      </c>
      <c r="I422" s="107">
        <v>644.70000000000005</v>
      </c>
      <c r="K422" s="113">
        <v>18</v>
      </c>
      <c r="M422" s="113">
        <v>18</v>
      </c>
    </row>
    <row r="423" spans="3:13">
      <c r="C423" s="96" t="s">
        <v>11947</v>
      </c>
      <c r="D423" s="108">
        <v>44015</v>
      </c>
      <c r="E423" s="105" t="s">
        <v>11948</v>
      </c>
      <c r="G423" s="107">
        <v>18</v>
      </c>
      <c r="I423" s="107">
        <v>662.7</v>
      </c>
      <c r="K423" s="113">
        <v>18</v>
      </c>
      <c r="M423" s="113">
        <v>18</v>
      </c>
    </row>
    <row r="424" spans="3:13">
      <c r="C424" s="96" t="s">
        <v>11675</v>
      </c>
      <c r="D424" s="108">
        <v>44020</v>
      </c>
      <c r="E424" s="105" t="s">
        <v>11949</v>
      </c>
      <c r="G424" s="107">
        <v>63</v>
      </c>
      <c r="I424" s="107">
        <v>725.7</v>
      </c>
      <c r="K424" s="113">
        <v>63</v>
      </c>
      <c r="M424" s="113">
        <v>63</v>
      </c>
    </row>
    <row r="425" spans="3:13">
      <c r="C425" s="96" t="s">
        <v>11884</v>
      </c>
      <c r="D425" s="108">
        <v>44046</v>
      </c>
      <c r="E425" s="105" t="s">
        <v>11950</v>
      </c>
      <c r="G425" s="107">
        <v>18</v>
      </c>
      <c r="I425" s="107">
        <v>743.7</v>
      </c>
      <c r="K425" s="113">
        <v>18</v>
      </c>
      <c r="M425" s="113">
        <v>18</v>
      </c>
    </row>
    <row r="426" spans="3:13">
      <c r="C426" s="96" t="s">
        <v>11662</v>
      </c>
      <c r="D426" s="108">
        <v>44046</v>
      </c>
      <c r="E426" s="105" t="s">
        <v>11951</v>
      </c>
      <c r="G426" s="107">
        <v>18</v>
      </c>
      <c r="I426" s="107">
        <v>761.7</v>
      </c>
      <c r="K426" s="113">
        <v>18</v>
      </c>
      <c r="M426" s="113">
        <v>18</v>
      </c>
    </row>
    <row r="427" spans="3:13">
      <c r="C427" s="96" t="s">
        <v>11729</v>
      </c>
      <c r="D427" s="108">
        <v>44046</v>
      </c>
      <c r="E427" s="105" t="s">
        <v>11952</v>
      </c>
      <c r="G427" s="107">
        <v>1.9</v>
      </c>
      <c r="I427" s="107">
        <v>763.6</v>
      </c>
      <c r="K427" s="113">
        <v>1.9</v>
      </c>
      <c r="M427" s="113">
        <v>1.9</v>
      </c>
    </row>
    <row r="428" spans="3:13">
      <c r="C428" s="96" t="s">
        <v>11947</v>
      </c>
      <c r="D428" s="108">
        <v>44051</v>
      </c>
      <c r="E428" s="105" t="s">
        <v>11953</v>
      </c>
      <c r="G428" s="107">
        <v>63</v>
      </c>
      <c r="I428" s="107">
        <v>826.6</v>
      </c>
      <c r="K428" s="113">
        <v>63</v>
      </c>
      <c r="M428" s="113">
        <v>63</v>
      </c>
    </row>
    <row r="429" spans="3:13">
      <c r="C429" s="96" t="s">
        <v>11732</v>
      </c>
      <c r="D429" s="108">
        <v>44077</v>
      </c>
      <c r="E429" s="105" t="s">
        <v>11954</v>
      </c>
      <c r="G429" s="107">
        <v>18</v>
      </c>
      <c r="I429" s="107">
        <v>844.6</v>
      </c>
      <c r="K429" s="113">
        <v>18</v>
      </c>
      <c r="M429" s="113">
        <v>18</v>
      </c>
    </row>
    <row r="430" spans="3:13">
      <c r="C430" s="96" t="s">
        <v>11561</v>
      </c>
      <c r="D430" s="108">
        <v>44077</v>
      </c>
      <c r="E430" s="105" t="s">
        <v>11955</v>
      </c>
      <c r="G430" s="107">
        <v>18</v>
      </c>
      <c r="I430" s="107">
        <v>862.6</v>
      </c>
      <c r="K430" s="113">
        <v>18</v>
      </c>
      <c r="M430" s="113">
        <v>18</v>
      </c>
    </row>
    <row r="431" spans="3:13">
      <c r="C431" s="96" t="s">
        <v>11680</v>
      </c>
      <c r="D431" s="108">
        <v>44077</v>
      </c>
      <c r="E431" s="105" t="s">
        <v>11956</v>
      </c>
      <c r="G431" s="107">
        <v>1.8</v>
      </c>
      <c r="I431" s="107">
        <v>864.4</v>
      </c>
      <c r="K431" s="113">
        <v>1.8</v>
      </c>
      <c r="M431" s="113">
        <v>1.8</v>
      </c>
    </row>
    <row r="432" spans="3:13">
      <c r="C432" s="96" t="s">
        <v>11601</v>
      </c>
      <c r="D432" s="108">
        <v>44082</v>
      </c>
      <c r="E432" s="105" t="s">
        <v>11957</v>
      </c>
      <c r="G432" s="107">
        <v>63</v>
      </c>
      <c r="I432" s="107">
        <v>927.4</v>
      </c>
      <c r="K432" s="113">
        <v>63</v>
      </c>
      <c r="M432" s="113">
        <v>63</v>
      </c>
    </row>
    <row r="433" spans="1:14">
      <c r="C433" s="96" t="s">
        <v>11719</v>
      </c>
      <c r="D433" s="108">
        <v>44105</v>
      </c>
      <c r="E433" s="105" t="s">
        <v>11958</v>
      </c>
      <c r="G433" s="107">
        <v>53.6</v>
      </c>
      <c r="I433" s="107">
        <v>981</v>
      </c>
      <c r="K433" s="113">
        <v>53.6</v>
      </c>
      <c r="M433" s="113">
        <v>53.6</v>
      </c>
    </row>
    <row r="434" spans="1:14">
      <c r="C434" s="96" t="s">
        <v>11689</v>
      </c>
      <c r="D434" s="108">
        <v>44107</v>
      </c>
      <c r="E434" s="105" t="s">
        <v>11959</v>
      </c>
      <c r="G434" s="107">
        <v>18</v>
      </c>
      <c r="I434" s="107">
        <v>999</v>
      </c>
      <c r="K434" s="113">
        <v>18</v>
      </c>
      <c r="M434" s="113">
        <v>18</v>
      </c>
    </row>
    <row r="435" spans="1:14">
      <c r="C435" s="96" t="s">
        <v>11672</v>
      </c>
      <c r="D435" s="108">
        <v>44107</v>
      </c>
      <c r="E435" s="105" t="s">
        <v>11960</v>
      </c>
      <c r="G435" s="107">
        <v>1.8</v>
      </c>
      <c r="I435" s="107">
        <v>1000.8</v>
      </c>
      <c r="K435" s="113">
        <v>1.8</v>
      </c>
      <c r="M435" s="113">
        <v>1.8</v>
      </c>
    </row>
    <row r="436" spans="1:14">
      <c r="C436" s="96" t="s">
        <v>11961</v>
      </c>
      <c r="D436" s="108">
        <v>44112</v>
      </c>
      <c r="E436" s="105" t="s">
        <v>11962</v>
      </c>
      <c r="G436" s="107">
        <v>63</v>
      </c>
      <c r="I436" s="107">
        <v>1063.8</v>
      </c>
      <c r="K436" s="113">
        <v>63</v>
      </c>
      <c r="M436" s="113">
        <v>63</v>
      </c>
    </row>
    <row r="437" spans="1:14">
      <c r="C437" s="96" t="s">
        <v>11686</v>
      </c>
      <c r="D437" s="108">
        <v>44132</v>
      </c>
      <c r="E437" s="105" t="s">
        <v>11963</v>
      </c>
      <c r="G437" s="107">
        <v>18</v>
      </c>
      <c r="I437" s="107">
        <v>1081.8</v>
      </c>
      <c r="K437" s="113">
        <v>18</v>
      </c>
      <c r="M437" s="113">
        <v>18</v>
      </c>
    </row>
    <row r="438" spans="1:14">
      <c r="C438" s="96" t="s">
        <v>11884</v>
      </c>
      <c r="D438" s="108">
        <v>44138</v>
      </c>
      <c r="E438" s="105" t="s">
        <v>11964</v>
      </c>
      <c r="G438" s="107">
        <v>18</v>
      </c>
      <c r="I438" s="107">
        <v>1099.8</v>
      </c>
      <c r="K438" s="113">
        <v>18</v>
      </c>
      <c r="M438" s="113">
        <v>18</v>
      </c>
    </row>
    <row r="439" spans="1:14">
      <c r="C439" s="96" t="s">
        <v>11662</v>
      </c>
      <c r="D439" s="108">
        <v>44138</v>
      </c>
      <c r="E439" s="105" t="s">
        <v>11965</v>
      </c>
      <c r="G439" s="107">
        <v>18</v>
      </c>
      <c r="I439" s="107">
        <v>1117.8</v>
      </c>
      <c r="K439" s="113">
        <v>18</v>
      </c>
      <c r="M439" s="113">
        <v>18</v>
      </c>
    </row>
    <row r="440" spans="1:14">
      <c r="C440" s="96" t="s">
        <v>11729</v>
      </c>
      <c r="D440" s="108">
        <v>44138</v>
      </c>
      <c r="E440" s="105" t="s">
        <v>11966</v>
      </c>
      <c r="G440" s="107">
        <v>1.8</v>
      </c>
      <c r="I440" s="107">
        <v>1119.5999999999999</v>
      </c>
      <c r="K440" s="113">
        <v>1.8</v>
      </c>
      <c r="M440" s="113">
        <v>1.8</v>
      </c>
    </row>
    <row r="441" spans="1:14">
      <c r="C441" s="96" t="s">
        <v>11665</v>
      </c>
      <c r="D441" s="108">
        <v>44143</v>
      </c>
      <c r="E441" s="105" t="s">
        <v>11967</v>
      </c>
      <c r="G441" s="107">
        <v>63</v>
      </c>
      <c r="I441" s="107">
        <v>1182.5999999999999</v>
      </c>
      <c r="K441" s="113">
        <v>63</v>
      </c>
      <c r="M441" s="113">
        <v>63</v>
      </c>
    </row>
    <row r="442" spans="1:14">
      <c r="C442" s="96" t="s">
        <v>11567</v>
      </c>
      <c r="D442" s="108">
        <v>44168</v>
      </c>
      <c r="E442" s="105" t="s">
        <v>11968</v>
      </c>
      <c r="G442" s="107">
        <v>18</v>
      </c>
      <c r="I442" s="107">
        <v>1200.5999999999999</v>
      </c>
      <c r="K442" s="113">
        <v>18</v>
      </c>
      <c r="M442" s="113">
        <v>18</v>
      </c>
    </row>
    <row r="443" spans="1:14">
      <c r="C443" s="96" t="s">
        <v>11732</v>
      </c>
      <c r="D443" s="108">
        <v>44168</v>
      </c>
      <c r="E443" s="105" t="s">
        <v>11969</v>
      </c>
      <c r="G443" s="107">
        <v>18</v>
      </c>
      <c r="I443" s="107">
        <v>1218.5999999999999</v>
      </c>
      <c r="K443" s="113">
        <v>18</v>
      </c>
      <c r="M443" s="113">
        <v>18</v>
      </c>
    </row>
    <row r="444" spans="1:14">
      <c r="C444" s="96" t="s">
        <v>11561</v>
      </c>
      <c r="D444" s="108">
        <v>44168</v>
      </c>
      <c r="E444" s="105" t="s">
        <v>11970</v>
      </c>
      <c r="G444" s="107">
        <v>1.8</v>
      </c>
      <c r="I444" s="107">
        <v>1220.4000000000001</v>
      </c>
      <c r="K444" s="113">
        <v>1.8</v>
      </c>
      <c r="M444" s="113">
        <v>1.8</v>
      </c>
    </row>
    <row r="445" spans="1:14">
      <c r="C445" s="96" t="s">
        <v>11889</v>
      </c>
      <c r="D445" s="108">
        <v>44173</v>
      </c>
      <c r="E445" s="105" t="s">
        <v>11971</v>
      </c>
      <c r="G445" s="107">
        <v>63</v>
      </c>
      <c r="I445" s="107">
        <v>1283.4000000000001</v>
      </c>
      <c r="K445" s="113">
        <v>63</v>
      </c>
      <c r="M445" s="113">
        <v>63</v>
      </c>
      <c r="N445" s="115">
        <f>SUM(M399:M445)</f>
        <v>1283.3999999999999</v>
      </c>
    </row>
    <row r="446" spans="1:14">
      <c r="C446" s="90" t="s">
        <v>11560</v>
      </c>
      <c r="D446" s="109">
        <v>0</v>
      </c>
      <c r="E446" s="90" t="s">
        <v>11555</v>
      </c>
      <c r="F446" s="109">
        <v>0</v>
      </c>
      <c r="H446" s="90" t="s">
        <v>11569</v>
      </c>
      <c r="I446" s="109">
        <v>1283.4000000000001</v>
      </c>
    </row>
    <row r="448" spans="1:14">
      <c r="A448" s="106" t="s">
        <v>11559</v>
      </c>
      <c r="B448" s="96" t="s">
        <v>11972</v>
      </c>
      <c r="H448" s="90" t="s">
        <v>11560</v>
      </c>
      <c r="I448" s="107">
        <v>0</v>
      </c>
    </row>
    <row r="450" spans="1:14">
      <c r="C450" s="96" t="s">
        <v>11605</v>
      </c>
      <c r="D450" s="108">
        <v>43832</v>
      </c>
      <c r="E450" s="105" t="s">
        <v>11973</v>
      </c>
      <c r="G450" s="107">
        <v>90.56</v>
      </c>
      <c r="I450" s="107">
        <v>90.56</v>
      </c>
      <c r="K450" s="113">
        <v>90.56</v>
      </c>
      <c r="M450" s="113">
        <v>90.56</v>
      </c>
    </row>
    <row r="451" spans="1:14">
      <c r="C451" s="96" t="s">
        <v>11665</v>
      </c>
      <c r="D451" s="108">
        <v>43864</v>
      </c>
      <c r="E451" s="105" t="s">
        <v>11974</v>
      </c>
      <c r="G451" s="107">
        <v>110.56</v>
      </c>
      <c r="I451" s="107">
        <v>201.12</v>
      </c>
      <c r="K451" s="113">
        <v>110.56</v>
      </c>
      <c r="M451" s="113">
        <v>110.56</v>
      </c>
    </row>
    <row r="452" spans="1:14">
      <c r="C452" s="96" t="s">
        <v>11567</v>
      </c>
      <c r="D452" s="108">
        <v>43891</v>
      </c>
      <c r="E452" s="105" t="s">
        <v>11975</v>
      </c>
      <c r="G452" s="107">
        <v>89.28</v>
      </c>
      <c r="I452" s="107">
        <v>290.39999999999998</v>
      </c>
      <c r="K452" s="113">
        <v>89.28</v>
      </c>
      <c r="M452" s="113">
        <v>89.28</v>
      </c>
    </row>
    <row r="453" spans="1:14">
      <c r="C453" s="96" t="s">
        <v>11884</v>
      </c>
      <c r="D453" s="108">
        <v>43922</v>
      </c>
      <c r="E453" s="105" t="s">
        <v>11976</v>
      </c>
      <c r="G453" s="107">
        <v>76</v>
      </c>
      <c r="I453" s="107">
        <v>366.4</v>
      </c>
      <c r="K453" s="113">
        <v>76</v>
      </c>
      <c r="M453" s="113">
        <v>76</v>
      </c>
    </row>
    <row r="454" spans="1:14">
      <c r="C454" s="96" t="s">
        <v>11565</v>
      </c>
      <c r="D454" s="108">
        <v>43952</v>
      </c>
      <c r="E454" s="105" t="s">
        <v>11977</v>
      </c>
      <c r="G454" s="107">
        <v>22.56</v>
      </c>
      <c r="I454" s="107">
        <v>388.96</v>
      </c>
      <c r="K454" s="113">
        <v>22.56</v>
      </c>
      <c r="M454" s="113">
        <v>22.56</v>
      </c>
    </row>
    <row r="455" spans="1:14">
      <c r="C455" s="96" t="s">
        <v>11605</v>
      </c>
      <c r="D455" s="108">
        <v>43983</v>
      </c>
      <c r="E455" s="105" t="s">
        <v>11978</v>
      </c>
      <c r="G455" s="107">
        <v>63.52</v>
      </c>
      <c r="I455" s="107">
        <v>452.48</v>
      </c>
      <c r="K455" s="113">
        <v>63.52</v>
      </c>
      <c r="M455" s="113">
        <v>63.52</v>
      </c>
    </row>
    <row r="456" spans="1:14">
      <c r="C456" s="96" t="s">
        <v>11605</v>
      </c>
      <c r="D456" s="108">
        <v>44013</v>
      </c>
      <c r="E456" s="105" t="s">
        <v>11979</v>
      </c>
      <c r="G456" s="107">
        <v>62.4</v>
      </c>
      <c r="I456" s="107">
        <v>514.88</v>
      </c>
      <c r="K456" s="113">
        <v>62.4</v>
      </c>
      <c r="M456" s="113">
        <v>62.4</v>
      </c>
    </row>
    <row r="457" spans="1:14">
      <c r="C457" s="96" t="s">
        <v>11717</v>
      </c>
      <c r="D457" s="108">
        <v>44044</v>
      </c>
      <c r="E457" s="105" t="s">
        <v>11980</v>
      </c>
      <c r="G457" s="107">
        <v>64.16</v>
      </c>
      <c r="I457" s="107">
        <v>579.04</v>
      </c>
      <c r="K457" s="113">
        <v>64.16</v>
      </c>
      <c r="M457" s="113">
        <v>64.16</v>
      </c>
    </row>
    <row r="458" spans="1:14">
      <c r="C458" s="96" t="s">
        <v>11717</v>
      </c>
      <c r="D458" s="108">
        <v>44075</v>
      </c>
      <c r="E458" s="105" t="s">
        <v>11981</v>
      </c>
      <c r="G458" s="107">
        <v>54.56</v>
      </c>
      <c r="I458" s="107">
        <v>633.6</v>
      </c>
      <c r="K458" s="113">
        <v>54.56</v>
      </c>
      <c r="M458" s="113">
        <v>54.56</v>
      </c>
    </row>
    <row r="459" spans="1:14">
      <c r="C459" s="96" t="s">
        <v>11717</v>
      </c>
      <c r="D459" s="108">
        <v>44137</v>
      </c>
      <c r="E459" s="105" t="s">
        <v>11982</v>
      </c>
      <c r="G459" s="107">
        <v>58.4</v>
      </c>
      <c r="I459" s="107">
        <v>692</v>
      </c>
      <c r="K459" s="113">
        <v>58.4</v>
      </c>
      <c r="M459" s="113">
        <v>58.4</v>
      </c>
    </row>
    <row r="460" spans="1:14">
      <c r="C460" s="96" t="s">
        <v>11734</v>
      </c>
      <c r="D460" s="108">
        <v>44166</v>
      </c>
      <c r="E460" s="105" t="s">
        <v>11983</v>
      </c>
      <c r="G460" s="107">
        <v>59.84</v>
      </c>
      <c r="I460" s="107">
        <v>751.84</v>
      </c>
      <c r="K460" s="113">
        <v>59.84</v>
      </c>
      <c r="M460" s="113">
        <v>59.84</v>
      </c>
    </row>
    <row r="461" spans="1:14">
      <c r="C461" s="96" t="s">
        <v>11742</v>
      </c>
      <c r="D461" s="108">
        <v>44196</v>
      </c>
      <c r="E461" s="105" t="s">
        <v>11984</v>
      </c>
      <c r="G461" s="107">
        <v>75.2</v>
      </c>
      <c r="I461" s="107">
        <v>827.04</v>
      </c>
      <c r="K461" s="113">
        <v>75.2</v>
      </c>
      <c r="M461" s="113">
        <v>75.2</v>
      </c>
      <c r="N461" s="115">
        <f>SUM(M450:M461)</f>
        <v>827.04</v>
      </c>
    </row>
    <row r="462" spans="1:14">
      <c r="C462" s="90" t="s">
        <v>11560</v>
      </c>
      <c r="D462" s="109">
        <v>0</v>
      </c>
      <c r="E462" s="90" t="s">
        <v>11555</v>
      </c>
      <c r="F462" s="109">
        <v>0</v>
      </c>
      <c r="H462" s="90" t="s">
        <v>11569</v>
      </c>
      <c r="I462" s="109">
        <v>827.04</v>
      </c>
    </row>
    <row r="464" spans="1:14">
      <c r="A464" s="106" t="s">
        <v>11559</v>
      </c>
      <c r="B464" s="96" t="s">
        <v>11985</v>
      </c>
      <c r="H464" s="90" t="s">
        <v>11560</v>
      </c>
      <c r="I464" s="107">
        <v>0</v>
      </c>
    </row>
    <row r="466" spans="3:16">
      <c r="C466" s="96" t="s">
        <v>11986</v>
      </c>
      <c r="D466" s="108">
        <v>43858</v>
      </c>
      <c r="E466" s="105" t="s">
        <v>11987</v>
      </c>
      <c r="G466" s="107">
        <v>1127.72</v>
      </c>
      <c r="I466" s="107">
        <v>1127.72</v>
      </c>
      <c r="L466" s="113">
        <v>1127.72</v>
      </c>
      <c r="O466" s="113">
        <v>1127.72</v>
      </c>
    </row>
    <row r="467" spans="3:16">
      <c r="C467" s="96" t="s">
        <v>11649</v>
      </c>
      <c r="D467" s="108">
        <v>43859</v>
      </c>
      <c r="E467" s="105" t="s">
        <v>11988</v>
      </c>
      <c r="G467" s="107">
        <v>554.92999999999995</v>
      </c>
      <c r="I467" s="107">
        <v>1682.65</v>
      </c>
      <c r="L467" s="113">
        <v>554.92999999999995</v>
      </c>
      <c r="O467" s="113">
        <v>554.92999999999995</v>
      </c>
    </row>
    <row r="468" spans="3:16">
      <c r="C468" s="96" t="s">
        <v>11651</v>
      </c>
      <c r="D468" s="108">
        <v>43859</v>
      </c>
      <c r="E468" s="105" t="s">
        <v>11989</v>
      </c>
      <c r="G468" s="107">
        <v>4.2300000000000004</v>
      </c>
      <c r="I468" s="107">
        <v>1686.88</v>
      </c>
      <c r="L468" s="113">
        <v>4.2300000000000004</v>
      </c>
      <c r="O468" s="113">
        <v>4.2300000000000004</v>
      </c>
    </row>
    <row r="469" spans="3:16">
      <c r="C469" s="96" t="s">
        <v>11653</v>
      </c>
      <c r="D469" s="108">
        <v>43859</v>
      </c>
      <c r="E469" s="105" t="s">
        <v>11990</v>
      </c>
      <c r="G469" s="107">
        <v>0.6</v>
      </c>
      <c r="I469" s="107">
        <v>1687.48</v>
      </c>
      <c r="L469" s="113">
        <v>0.6</v>
      </c>
      <c r="O469" s="113">
        <v>0.6</v>
      </c>
      <c r="P469" s="121">
        <f>SUM(O466:O469)</f>
        <v>1687.48</v>
      </c>
    </row>
    <row r="470" spans="3:16">
      <c r="C470" s="96" t="s">
        <v>11639</v>
      </c>
      <c r="D470" s="108">
        <v>43972</v>
      </c>
      <c r="E470" s="105" t="s">
        <v>11991</v>
      </c>
      <c r="G470" s="107">
        <v>926.17</v>
      </c>
      <c r="I470" s="107">
        <v>2613.65</v>
      </c>
      <c r="K470" s="113">
        <v>926.17</v>
      </c>
      <c r="M470" s="113">
        <v>926.17</v>
      </c>
    </row>
    <row r="471" spans="3:16">
      <c r="C471" s="96" t="s">
        <v>11715</v>
      </c>
      <c r="D471" s="108">
        <v>43977</v>
      </c>
      <c r="E471" s="105" t="s">
        <v>11992</v>
      </c>
      <c r="G471" s="107">
        <v>457.74</v>
      </c>
      <c r="I471" s="107">
        <v>3071.39</v>
      </c>
      <c r="K471" s="113">
        <v>457.74</v>
      </c>
      <c r="M471" s="113">
        <v>457.74</v>
      </c>
    </row>
    <row r="472" spans="3:16">
      <c r="C472" s="96" t="s">
        <v>11713</v>
      </c>
      <c r="D472" s="108">
        <v>43977</v>
      </c>
      <c r="E472" s="105" t="s">
        <v>11993</v>
      </c>
      <c r="G472" s="107">
        <v>0.5</v>
      </c>
      <c r="I472" s="107">
        <v>3071.89</v>
      </c>
      <c r="K472" s="113">
        <v>0.5</v>
      </c>
      <c r="M472" s="113">
        <v>0.5</v>
      </c>
    </row>
    <row r="473" spans="3:16">
      <c r="C473" s="96" t="s">
        <v>11867</v>
      </c>
      <c r="D473" s="108">
        <v>43977</v>
      </c>
      <c r="E473" s="105" t="s">
        <v>11994</v>
      </c>
      <c r="G473" s="107">
        <v>4.8600000000000003</v>
      </c>
      <c r="I473" s="107">
        <v>3076.75</v>
      </c>
      <c r="K473" s="113">
        <v>4.8600000000000003</v>
      </c>
      <c r="M473" s="113">
        <v>4.8600000000000003</v>
      </c>
    </row>
    <row r="474" spans="3:16">
      <c r="C474" s="96" t="s">
        <v>11708</v>
      </c>
      <c r="D474" s="108">
        <v>44048</v>
      </c>
      <c r="E474" s="105" t="s">
        <v>11995</v>
      </c>
      <c r="G474" s="107">
        <v>0.04</v>
      </c>
      <c r="I474" s="107">
        <v>3076.79</v>
      </c>
      <c r="K474" s="113">
        <v>0.04</v>
      </c>
      <c r="M474" s="113">
        <v>0.04</v>
      </c>
    </row>
    <row r="475" spans="3:16">
      <c r="C475" s="96" t="s">
        <v>11586</v>
      </c>
      <c r="D475" s="108">
        <v>44048</v>
      </c>
      <c r="E475" s="105" t="s">
        <v>11587</v>
      </c>
      <c r="G475" s="107">
        <v>562.19000000000005</v>
      </c>
      <c r="I475" s="107">
        <v>3638.98</v>
      </c>
      <c r="K475" s="113">
        <v>562.19000000000005</v>
      </c>
      <c r="M475" s="113">
        <v>562.19000000000005</v>
      </c>
    </row>
    <row r="476" spans="3:16">
      <c r="C476" s="96" t="s">
        <v>11588</v>
      </c>
      <c r="D476" s="108">
        <v>44048</v>
      </c>
      <c r="E476" s="105" t="s">
        <v>11589</v>
      </c>
      <c r="G476" s="107">
        <v>3.74</v>
      </c>
      <c r="I476" s="107">
        <v>3642.72</v>
      </c>
      <c r="K476" s="113">
        <v>3.74</v>
      </c>
      <c r="M476" s="113">
        <v>3.74</v>
      </c>
    </row>
    <row r="477" spans="3:16">
      <c r="C477" s="96" t="s">
        <v>11996</v>
      </c>
      <c r="D477" s="108">
        <v>44048</v>
      </c>
      <c r="E477" s="105" t="s">
        <v>11997</v>
      </c>
      <c r="G477" s="107">
        <v>1141.43</v>
      </c>
      <c r="I477" s="107">
        <v>4784.1499999999996</v>
      </c>
      <c r="K477" s="113">
        <v>1141.43</v>
      </c>
      <c r="M477" s="113">
        <v>1141.43</v>
      </c>
    </row>
    <row r="478" spans="3:16">
      <c r="C478" s="96" t="s">
        <v>11998</v>
      </c>
      <c r="D478" s="108">
        <v>44048</v>
      </c>
      <c r="E478" s="105" t="s">
        <v>11999</v>
      </c>
      <c r="G478" s="107">
        <v>7.6</v>
      </c>
      <c r="I478" s="107">
        <v>4791.75</v>
      </c>
      <c r="K478" s="113">
        <v>7.6</v>
      </c>
      <c r="M478" s="113">
        <v>7.6</v>
      </c>
    </row>
    <row r="479" spans="3:16">
      <c r="C479" s="96" t="s">
        <v>11594</v>
      </c>
      <c r="D479" s="108">
        <v>44048</v>
      </c>
      <c r="E479" s="105" t="s">
        <v>12000</v>
      </c>
      <c r="G479" s="107">
        <v>0.08</v>
      </c>
      <c r="I479" s="107">
        <v>4791.83</v>
      </c>
      <c r="K479" s="113">
        <v>0.08</v>
      </c>
      <c r="M479" s="113">
        <v>0.08</v>
      </c>
    </row>
    <row r="480" spans="3:16">
      <c r="C480" s="96" t="s">
        <v>11848</v>
      </c>
      <c r="D480" s="108">
        <v>44134</v>
      </c>
      <c r="E480" s="105" t="s">
        <v>12001</v>
      </c>
      <c r="G480" s="107">
        <v>0.19</v>
      </c>
      <c r="I480" s="107">
        <v>4792.0200000000004</v>
      </c>
      <c r="K480" s="113">
        <v>0.19</v>
      </c>
      <c r="M480" s="113">
        <v>0.19</v>
      </c>
    </row>
    <row r="481" spans="1:15">
      <c r="C481" s="96" t="s">
        <v>11599</v>
      </c>
      <c r="D481" s="108">
        <v>44134</v>
      </c>
      <c r="E481" s="105" t="s">
        <v>12002</v>
      </c>
      <c r="G481" s="107">
        <v>0.88</v>
      </c>
      <c r="I481" s="107">
        <v>4792.8999999999996</v>
      </c>
      <c r="K481" s="113">
        <v>0.88</v>
      </c>
      <c r="M481" s="113">
        <v>0.88</v>
      </c>
    </row>
    <row r="482" spans="1:15">
      <c r="C482" s="96" t="s">
        <v>11592</v>
      </c>
      <c r="D482" s="108">
        <v>44134</v>
      </c>
      <c r="E482" s="105" t="s">
        <v>11593</v>
      </c>
      <c r="G482" s="107">
        <v>570.48</v>
      </c>
      <c r="I482" s="107">
        <v>5363.38</v>
      </c>
      <c r="K482" s="113">
        <v>570.48</v>
      </c>
      <c r="M482" s="113">
        <v>570.48</v>
      </c>
    </row>
    <row r="483" spans="1:15">
      <c r="C483" s="96" t="s">
        <v>11998</v>
      </c>
      <c r="D483" s="108">
        <v>44134</v>
      </c>
      <c r="E483" s="105" t="s">
        <v>12003</v>
      </c>
      <c r="G483" s="107">
        <v>1140.97</v>
      </c>
      <c r="I483" s="107">
        <v>6504.35</v>
      </c>
      <c r="K483" s="113">
        <v>1140.97</v>
      </c>
      <c r="M483" s="113">
        <v>1140.97</v>
      </c>
    </row>
    <row r="484" spans="1:15">
      <c r="C484" s="96" t="s">
        <v>11998</v>
      </c>
      <c r="D484" s="108">
        <v>44134</v>
      </c>
      <c r="E484" s="105" t="s">
        <v>12003</v>
      </c>
      <c r="G484" s="107">
        <v>8.58</v>
      </c>
      <c r="I484" s="107">
        <v>6512.93</v>
      </c>
      <c r="K484" s="113">
        <v>8.58</v>
      </c>
      <c r="M484" s="113">
        <v>8.58</v>
      </c>
    </row>
    <row r="485" spans="1:15">
      <c r="C485" s="96" t="s">
        <v>11594</v>
      </c>
      <c r="D485" s="108">
        <v>44134</v>
      </c>
      <c r="E485" s="105" t="s">
        <v>11595</v>
      </c>
      <c r="G485" s="107">
        <v>1.75</v>
      </c>
      <c r="I485" s="107">
        <v>6514.68</v>
      </c>
      <c r="K485" s="113">
        <v>1.75</v>
      </c>
      <c r="M485" s="113">
        <v>1.75</v>
      </c>
    </row>
    <row r="486" spans="1:15">
      <c r="C486" s="96" t="s">
        <v>12004</v>
      </c>
      <c r="D486" s="108">
        <v>44134</v>
      </c>
      <c r="E486" s="105" t="s">
        <v>12005</v>
      </c>
      <c r="G486" s="107">
        <v>0.38</v>
      </c>
      <c r="I486" s="107">
        <v>6515.06</v>
      </c>
      <c r="K486" s="113">
        <v>0.38</v>
      </c>
      <c r="M486" s="113">
        <v>0.38</v>
      </c>
      <c r="N486" s="115">
        <f>SUM(M470:M486)</f>
        <v>4827.58</v>
      </c>
    </row>
    <row r="487" spans="1:15">
      <c r="C487" s="90" t="s">
        <v>11560</v>
      </c>
      <c r="D487" s="109">
        <v>0</v>
      </c>
      <c r="E487" s="90" t="s">
        <v>11555</v>
      </c>
      <c r="F487" s="109">
        <v>0</v>
      </c>
      <c r="H487" s="90" t="s">
        <v>11569</v>
      </c>
      <c r="I487" s="109">
        <v>6515.06</v>
      </c>
    </row>
    <row r="489" spans="1:15">
      <c r="A489" s="106" t="s">
        <v>11559</v>
      </c>
      <c r="B489" s="96" t="s">
        <v>12006</v>
      </c>
      <c r="H489" s="90" t="s">
        <v>11560</v>
      </c>
      <c r="I489" s="107">
        <v>0</v>
      </c>
    </row>
    <row r="491" spans="1:15">
      <c r="C491" s="96" t="s">
        <v>11645</v>
      </c>
      <c r="D491" s="108">
        <v>44179</v>
      </c>
      <c r="E491" s="105" t="s">
        <v>12007</v>
      </c>
      <c r="G491" s="107">
        <v>3000</v>
      </c>
      <c r="I491" s="107">
        <v>3000</v>
      </c>
      <c r="K491" s="113">
        <v>3000</v>
      </c>
      <c r="M491" s="113">
        <v>3000</v>
      </c>
      <c r="N491" s="115">
        <f>SUM(M491)</f>
        <v>3000</v>
      </c>
    </row>
    <row r="492" spans="1:15">
      <c r="C492" s="90" t="s">
        <v>11560</v>
      </c>
      <c r="D492" s="109">
        <v>0</v>
      </c>
      <c r="E492" s="90" t="s">
        <v>11555</v>
      </c>
      <c r="F492" s="109">
        <v>0</v>
      </c>
      <c r="H492" s="90" t="s">
        <v>11569</v>
      </c>
      <c r="I492" s="109">
        <v>3000</v>
      </c>
    </row>
    <row r="494" spans="1:15">
      <c r="A494" s="106" t="s">
        <v>11559</v>
      </c>
      <c r="B494" s="96" t="s">
        <v>12008</v>
      </c>
      <c r="H494" s="90" t="s">
        <v>11560</v>
      </c>
      <c r="I494" s="107">
        <v>0</v>
      </c>
    </row>
    <row r="496" spans="1:15">
      <c r="C496" s="96" t="s">
        <v>12009</v>
      </c>
      <c r="D496" s="108">
        <v>43859</v>
      </c>
      <c r="E496" s="105" t="s">
        <v>12010</v>
      </c>
      <c r="G496" s="107">
        <v>1.1399999999999999</v>
      </c>
      <c r="I496" s="107">
        <v>1.1399999999999999</v>
      </c>
      <c r="L496" s="113">
        <v>1.1399999999999999</v>
      </c>
      <c r="O496" s="113">
        <v>1.1399999999999999</v>
      </c>
    </row>
    <row r="497" spans="1:16">
      <c r="C497" s="96" t="s">
        <v>11627</v>
      </c>
      <c r="D497" s="108">
        <v>44105</v>
      </c>
      <c r="E497" s="105" t="s">
        <v>11628</v>
      </c>
      <c r="G497" s="107">
        <v>1.24</v>
      </c>
      <c r="I497" s="107">
        <v>2.38</v>
      </c>
      <c r="L497" s="113">
        <v>1.24</v>
      </c>
      <c r="O497" s="113">
        <v>1.24</v>
      </c>
    </row>
    <row r="498" spans="1:16">
      <c r="C498" s="96" t="s">
        <v>11629</v>
      </c>
      <c r="D498" s="108">
        <v>44141</v>
      </c>
      <c r="E498" s="105" t="s">
        <v>11630</v>
      </c>
      <c r="G498" s="107">
        <v>1.26</v>
      </c>
      <c r="I498" s="107">
        <v>3.64</v>
      </c>
      <c r="L498" s="113">
        <v>1.26</v>
      </c>
      <c r="O498" s="113">
        <v>1.26</v>
      </c>
    </row>
    <row r="499" spans="1:16">
      <c r="C499" s="96" t="s">
        <v>12011</v>
      </c>
      <c r="D499" s="108">
        <v>44168</v>
      </c>
      <c r="E499" s="105" t="s">
        <v>12012</v>
      </c>
      <c r="G499" s="107">
        <v>1.31</v>
      </c>
      <c r="I499" s="107">
        <v>4.95</v>
      </c>
      <c r="L499" s="113">
        <v>1.31</v>
      </c>
      <c r="O499" s="113">
        <v>1.31</v>
      </c>
      <c r="P499" s="121">
        <f>SUM(O496:O499)</f>
        <v>4.9499999999999993</v>
      </c>
    </row>
    <row r="500" spans="1:16">
      <c r="C500" s="90" t="s">
        <v>11560</v>
      </c>
      <c r="D500" s="109">
        <v>0</v>
      </c>
      <c r="E500" s="90" t="s">
        <v>11555</v>
      </c>
      <c r="F500" s="109">
        <v>0</v>
      </c>
      <c r="H500" s="90" t="s">
        <v>11569</v>
      </c>
      <c r="I500" s="109">
        <v>4.95</v>
      </c>
    </row>
    <row r="502" spans="1:16">
      <c r="C502" s="90" t="s">
        <v>11560</v>
      </c>
      <c r="D502" s="111">
        <v>0</v>
      </c>
      <c r="E502" s="90" t="s">
        <v>11555</v>
      </c>
      <c r="F502" s="111">
        <v>20</v>
      </c>
      <c r="H502" s="90" t="s">
        <v>11569</v>
      </c>
      <c r="J502" s="111">
        <v>14884.42</v>
      </c>
    </row>
    <row r="505" spans="1:16">
      <c r="A505" s="94" t="s">
        <v>1337</v>
      </c>
      <c r="B505" s="105" t="s">
        <v>12013</v>
      </c>
    </row>
    <row r="507" spans="1:16">
      <c r="A507" s="106" t="s">
        <v>11559</v>
      </c>
      <c r="H507" s="90" t="s">
        <v>11560</v>
      </c>
      <c r="I507" s="107">
        <v>0</v>
      </c>
    </row>
    <row r="509" spans="1:16">
      <c r="C509" s="96" t="s">
        <v>11632</v>
      </c>
      <c r="D509" s="108">
        <v>43845</v>
      </c>
      <c r="E509" s="105" t="s">
        <v>11633</v>
      </c>
      <c r="G509" s="107">
        <v>58.3</v>
      </c>
      <c r="I509" s="107">
        <v>58.3</v>
      </c>
      <c r="K509" s="113">
        <v>58.3</v>
      </c>
      <c r="M509" s="113">
        <v>58.3</v>
      </c>
    </row>
    <row r="510" spans="1:16">
      <c r="C510" s="96" t="s">
        <v>11634</v>
      </c>
      <c r="D510" s="108">
        <v>43859</v>
      </c>
      <c r="E510" s="105" t="s">
        <v>11635</v>
      </c>
      <c r="G510" s="107">
        <v>65.7</v>
      </c>
      <c r="I510" s="107">
        <v>124</v>
      </c>
      <c r="K510" s="113">
        <v>65.7</v>
      </c>
      <c r="M510" s="113">
        <v>65.7</v>
      </c>
    </row>
    <row r="511" spans="1:16">
      <c r="C511" s="96" t="s">
        <v>12014</v>
      </c>
      <c r="D511" s="108">
        <v>43859</v>
      </c>
      <c r="E511" s="105" t="s">
        <v>12015</v>
      </c>
      <c r="G511" s="107">
        <v>20.7</v>
      </c>
      <c r="I511" s="107">
        <v>144.69999999999999</v>
      </c>
      <c r="K511" s="113">
        <v>20.7</v>
      </c>
      <c r="M511" s="113">
        <v>20.7</v>
      </c>
    </row>
    <row r="512" spans="1:16">
      <c r="C512" s="96" t="s">
        <v>12016</v>
      </c>
      <c r="D512" s="108">
        <v>43859</v>
      </c>
      <c r="E512" s="105" t="s">
        <v>12017</v>
      </c>
      <c r="G512" s="107">
        <v>35</v>
      </c>
      <c r="I512" s="107">
        <v>179.7</v>
      </c>
      <c r="L512" s="113">
        <v>35</v>
      </c>
      <c r="O512" s="113">
        <v>35</v>
      </c>
    </row>
    <row r="513" spans="1:16">
      <c r="C513" s="96" t="s">
        <v>11706</v>
      </c>
      <c r="D513" s="108">
        <v>43994</v>
      </c>
      <c r="E513" s="105" t="s">
        <v>12018</v>
      </c>
      <c r="G513" s="107">
        <v>105</v>
      </c>
      <c r="I513" s="107">
        <v>284.7</v>
      </c>
      <c r="K513" s="113">
        <v>105</v>
      </c>
      <c r="M513" s="113">
        <v>105</v>
      </c>
    </row>
    <row r="514" spans="1:16">
      <c r="C514" s="96" t="s">
        <v>11647</v>
      </c>
      <c r="D514" s="108">
        <v>44012</v>
      </c>
      <c r="E514" s="105" t="s">
        <v>12019</v>
      </c>
      <c r="G514" s="107">
        <v>140</v>
      </c>
      <c r="I514" s="107">
        <v>424.7</v>
      </c>
      <c r="K514" s="113">
        <v>140</v>
      </c>
      <c r="M514" s="113">
        <v>140</v>
      </c>
    </row>
    <row r="515" spans="1:16">
      <c r="C515" s="96" t="s">
        <v>11667</v>
      </c>
      <c r="D515" s="108">
        <v>44034</v>
      </c>
      <c r="E515" s="105" t="s">
        <v>12020</v>
      </c>
      <c r="G515" s="107">
        <v>150</v>
      </c>
      <c r="I515" s="107">
        <v>574.70000000000005</v>
      </c>
      <c r="K515" s="113">
        <v>150</v>
      </c>
      <c r="M515" s="113">
        <v>150</v>
      </c>
    </row>
    <row r="516" spans="1:16">
      <c r="C516" s="96" t="s">
        <v>11961</v>
      </c>
      <c r="D516" s="108">
        <v>44056</v>
      </c>
      <c r="E516" s="105" t="s">
        <v>12021</v>
      </c>
      <c r="G516" s="107">
        <v>140</v>
      </c>
      <c r="I516" s="107">
        <v>714.7</v>
      </c>
      <c r="K516" s="113">
        <v>140</v>
      </c>
      <c r="M516" s="113">
        <v>140</v>
      </c>
    </row>
    <row r="517" spans="1:16">
      <c r="C517" s="96" t="s">
        <v>11612</v>
      </c>
      <c r="D517" s="108">
        <v>44068</v>
      </c>
      <c r="E517" s="105" t="s">
        <v>12022</v>
      </c>
      <c r="G517" s="107">
        <v>150</v>
      </c>
      <c r="I517" s="107">
        <v>864.7</v>
      </c>
      <c r="K517" s="113">
        <v>150</v>
      </c>
      <c r="M517" s="113">
        <v>150</v>
      </c>
    </row>
    <row r="518" spans="1:16">
      <c r="C518" s="96" t="s">
        <v>11692</v>
      </c>
      <c r="D518" s="108">
        <v>44091</v>
      </c>
      <c r="E518" s="105" t="s">
        <v>12023</v>
      </c>
      <c r="G518" s="107">
        <v>175</v>
      </c>
      <c r="I518" s="107">
        <v>1039.7</v>
      </c>
      <c r="K518" s="113">
        <v>175</v>
      </c>
      <c r="M518" s="113">
        <v>175</v>
      </c>
    </row>
    <row r="519" spans="1:16">
      <c r="C519" s="96" t="s">
        <v>11903</v>
      </c>
      <c r="D519" s="108">
        <v>44103</v>
      </c>
      <c r="E519" s="105" t="s">
        <v>12024</v>
      </c>
      <c r="G519" s="107">
        <v>157.5</v>
      </c>
      <c r="I519" s="107">
        <v>1197.2</v>
      </c>
      <c r="K519" s="113">
        <v>157.5</v>
      </c>
      <c r="M519" s="113">
        <v>157.5</v>
      </c>
    </row>
    <row r="520" spans="1:16">
      <c r="C520" s="96" t="s">
        <v>11655</v>
      </c>
      <c r="D520" s="108">
        <v>44124</v>
      </c>
      <c r="E520" s="105" t="s">
        <v>12025</v>
      </c>
      <c r="G520" s="107">
        <v>255</v>
      </c>
      <c r="I520" s="107">
        <v>1452.2</v>
      </c>
      <c r="K520" s="113">
        <v>255</v>
      </c>
      <c r="M520" s="113">
        <v>255</v>
      </c>
    </row>
    <row r="521" spans="1:16">
      <c r="C521" s="96" t="s">
        <v>11732</v>
      </c>
      <c r="D521" s="108">
        <v>44139</v>
      </c>
      <c r="E521" s="105" t="s">
        <v>12026</v>
      </c>
      <c r="G521" s="107">
        <v>245</v>
      </c>
      <c r="I521" s="107">
        <v>1697.2</v>
      </c>
      <c r="K521" s="113">
        <v>245</v>
      </c>
      <c r="M521" s="113">
        <v>245</v>
      </c>
      <c r="N521" s="115">
        <f>SUM(M509:M521)</f>
        <v>1662.2</v>
      </c>
    </row>
    <row r="522" spans="1:16">
      <c r="C522" s="96" t="s">
        <v>11809</v>
      </c>
      <c r="D522" s="108">
        <v>44165</v>
      </c>
      <c r="E522" s="105" t="s">
        <v>12027</v>
      </c>
      <c r="G522" s="107">
        <v>10</v>
      </c>
      <c r="I522" s="107">
        <v>1707.2</v>
      </c>
      <c r="L522" s="113">
        <v>10</v>
      </c>
      <c r="O522" s="113">
        <v>10</v>
      </c>
      <c r="P522" s="121">
        <f>SUM(O512:O522)</f>
        <v>45</v>
      </c>
    </row>
    <row r="523" spans="1:16">
      <c r="C523" s="90" t="s">
        <v>11560</v>
      </c>
      <c r="D523" s="109">
        <v>0</v>
      </c>
      <c r="E523" s="90" t="s">
        <v>11555</v>
      </c>
      <c r="F523" s="109">
        <v>0</v>
      </c>
      <c r="H523" s="90" t="s">
        <v>11569</v>
      </c>
      <c r="I523" s="109">
        <v>1707.2</v>
      </c>
    </row>
    <row r="525" spans="1:16">
      <c r="A525" s="94" t="s">
        <v>1337</v>
      </c>
      <c r="B525" s="105" t="s">
        <v>12028</v>
      </c>
    </row>
    <row r="527" spans="1:16">
      <c r="A527" s="106" t="s">
        <v>11559</v>
      </c>
      <c r="H527" s="90" t="s">
        <v>11560</v>
      </c>
      <c r="I527" s="107">
        <v>0</v>
      </c>
    </row>
    <row r="529" spans="3:13">
      <c r="C529" s="96" t="s">
        <v>11860</v>
      </c>
      <c r="D529" s="108">
        <v>43832</v>
      </c>
      <c r="E529" s="105" t="s">
        <v>12029</v>
      </c>
      <c r="G529" s="107">
        <v>142.32</v>
      </c>
      <c r="I529" s="107">
        <v>142.32</v>
      </c>
      <c r="K529" s="113">
        <v>142.32</v>
      </c>
      <c r="M529" s="113">
        <v>142.32</v>
      </c>
    </row>
    <row r="530" spans="3:13">
      <c r="C530" s="96" t="s">
        <v>12030</v>
      </c>
      <c r="D530" s="108">
        <v>43832</v>
      </c>
      <c r="E530" s="105" t="s">
        <v>12031</v>
      </c>
      <c r="G530" s="107">
        <v>3485.45</v>
      </c>
      <c r="I530" s="107">
        <v>3627.77</v>
      </c>
      <c r="K530" s="113">
        <v>3485.45</v>
      </c>
      <c r="M530" s="113">
        <v>3485.45</v>
      </c>
    </row>
    <row r="531" spans="3:13">
      <c r="C531" s="96" t="s">
        <v>11862</v>
      </c>
      <c r="D531" s="108">
        <v>43832</v>
      </c>
      <c r="E531" s="105" t="s">
        <v>12032</v>
      </c>
      <c r="G531" s="107">
        <v>890</v>
      </c>
      <c r="I531" s="107">
        <v>4517.7700000000004</v>
      </c>
      <c r="K531" s="113">
        <v>890</v>
      </c>
      <c r="M531" s="113">
        <v>890</v>
      </c>
    </row>
    <row r="532" spans="3:13">
      <c r="C532" s="96" t="s">
        <v>11715</v>
      </c>
      <c r="D532" s="108">
        <v>43832</v>
      </c>
      <c r="E532" s="105" t="s">
        <v>12033</v>
      </c>
      <c r="G532" s="107">
        <v>70</v>
      </c>
      <c r="I532" s="107">
        <v>4587.7700000000004</v>
      </c>
      <c r="K532" s="113">
        <v>70</v>
      </c>
      <c r="M532" s="113">
        <v>70</v>
      </c>
    </row>
    <row r="533" spans="3:13">
      <c r="C533" s="96" t="s">
        <v>11713</v>
      </c>
      <c r="D533" s="108">
        <v>43832</v>
      </c>
      <c r="E533" s="105" t="s">
        <v>12034</v>
      </c>
      <c r="G533" s="107">
        <v>1347.2</v>
      </c>
      <c r="I533" s="107">
        <v>5934.97</v>
      </c>
      <c r="K533" s="113">
        <v>1347.2</v>
      </c>
      <c r="M533" s="113">
        <v>1347.2</v>
      </c>
    </row>
    <row r="534" spans="3:13">
      <c r="C534" s="96" t="s">
        <v>11867</v>
      </c>
      <c r="D534" s="108">
        <v>43832</v>
      </c>
      <c r="E534" s="105" t="s">
        <v>12035</v>
      </c>
      <c r="G534" s="107">
        <v>70</v>
      </c>
      <c r="I534" s="107">
        <v>6004.97</v>
      </c>
      <c r="K534" s="113">
        <v>70</v>
      </c>
      <c r="M534" s="113">
        <v>70</v>
      </c>
    </row>
    <row r="535" spans="3:13">
      <c r="C535" s="96" t="s">
        <v>11855</v>
      </c>
      <c r="D535" s="108">
        <v>43864</v>
      </c>
      <c r="E535" s="105" t="s">
        <v>12036</v>
      </c>
      <c r="G535" s="107">
        <v>70</v>
      </c>
      <c r="I535" s="107">
        <v>6074.97</v>
      </c>
      <c r="K535" s="113">
        <v>70</v>
      </c>
      <c r="M535" s="113">
        <v>70</v>
      </c>
    </row>
    <row r="536" spans="3:13">
      <c r="C536" s="96" t="s">
        <v>11857</v>
      </c>
      <c r="D536" s="108">
        <v>43864</v>
      </c>
      <c r="E536" s="105" t="s">
        <v>12037</v>
      </c>
      <c r="G536" s="107">
        <v>1347.2</v>
      </c>
      <c r="I536" s="107">
        <v>7422.17</v>
      </c>
      <c r="K536" s="113">
        <v>1347.2</v>
      </c>
      <c r="M536" s="113">
        <v>1347.2</v>
      </c>
    </row>
    <row r="537" spans="3:13">
      <c r="C537" s="96" t="s">
        <v>11597</v>
      </c>
      <c r="D537" s="108">
        <v>43864</v>
      </c>
      <c r="E537" s="105" t="s">
        <v>12038</v>
      </c>
      <c r="G537" s="107">
        <v>70</v>
      </c>
      <c r="I537" s="107">
        <v>7492.17</v>
      </c>
      <c r="K537" s="113">
        <v>70</v>
      </c>
      <c r="M537" s="113">
        <v>70</v>
      </c>
    </row>
    <row r="538" spans="3:13">
      <c r="C538" s="96" t="s">
        <v>11860</v>
      </c>
      <c r="D538" s="108">
        <v>43864</v>
      </c>
      <c r="E538" s="105" t="s">
        <v>12039</v>
      </c>
      <c r="G538" s="107">
        <v>890</v>
      </c>
      <c r="I538" s="107">
        <v>8382.17</v>
      </c>
      <c r="K538" s="113">
        <v>890</v>
      </c>
      <c r="M538" s="113">
        <v>890</v>
      </c>
    </row>
    <row r="539" spans="3:13">
      <c r="C539" s="96" t="s">
        <v>12030</v>
      </c>
      <c r="D539" s="108">
        <v>43864</v>
      </c>
      <c r="E539" s="105" t="s">
        <v>12040</v>
      </c>
      <c r="G539" s="107">
        <v>3485.45</v>
      </c>
      <c r="I539" s="107">
        <v>11867.62</v>
      </c>
      <c r="K539" s="113">
        <v>3485.45</v>
      </c>
      <c r="M539" s="113">
        <v>3485.45</v>
      </c>
    </row>
    <row r="540" spans="3:13">
      <c r="C540" s="96" t="s">
        <v>11862</v>
      </c>
      <c r="D540" s="108">
        <v>43864</v>
      </c>
      <c r="E540" s="105" t="s">
        <v>12041</v>
      </c>
      <c r="G540" s="107">
        <v>142.32</v>
      </c>
      <c r="I540" s="107">
        <v>12009.94</v>
      </c>
      <c r="K540" s="113">
        <v>142.32</v>
      </c>
      <c r="M540" s="113">
        <v>142.32</v>
      </c>
    </row>
    <row r="541" spans="3:13">
      <c r="C541" s="96" t="s">
        <v>11867</v>
      </c>
      <c r="D541" s="108">
        <v>43878</v>
      </c>
      <c r="E541" s="105" t="s">
        <v>12042</v>
      </c>
      <c r="G541" s="107">
        <v>371.78</v>
      </c>
      <c r="I541" s="107">
        <v>12381.72</v>
      </c>
      <c r="K541" s="113">
        <v>371.78</v>
      </c>
      <c r="M541" s="113">
        <v>371.78</v>
      </c>
    </row>
    <row r="542" spans="3:13">
      <c r="C542" s="96" t="s">
        <v>11605</v>
      </c>
      <c r="D542" s="108">
        <v>43892</v>
      </c>
      <c r="E542" s="105" t="s">
        <v>12043</v>
      </c>
      <c r="G542" s="107">
        <v>142.32</v>
      </c>
      <c r="I542" s="107">
        <v>12524.04</v>
      </c>
      <c r="K542" s="113">
        <v>142.32</v>
      </c>
      <c r="M542" s="113">
        <v>142.32</v>
      </c>
    </row>
    <row r="543" spans="3:13">
      <c r="C543" s="96" t="s">
        <v>11717</v>
      </c>
      <c r="D543" s="108">
        <v>43892</v>
      </c>
      <c r="E543" s="105" t="s">
        <v>12044</v>
      </c>
      <c r="G543" s="107">
        <v>3485.45</v>
      </c>
      <c r="I543" s="107">
        <v>16009.49</v>
      </c>
      <c r="K543" s="113">
        <v>3485.45</v>
      </c>
      <c r="M543" s="113">
        <v>3485.45</v>
      </c>
    </row>
    <row r="544" spans="3:13">
      <c r="C544" s="96" t="s">
        <v>11734</v>
      </c>
      <c r="D544" s="108">
        <v>43892</v>
      </c>
      <c r="E544" s="105" t="s">
        <v>12045</v>
      </c>
      <c r="G544" s="107">
        <v>70</v>
      </c>
      <c r="I544" s="107">
        <v>16079.49</v>
      </c>
      <c r="K544" s="113">
        <v>70</v>
      </c>
      <c r="M544" s="113">
        <v>70</v>
      </c>
    </row>
    <row r="545" spans="3:13">
      <c r="C545" s="96" t="s">
        <v>11884</v>
      </c>
      <c r="D545" s="108">
        <v>43892</v>
      </c>
      <c r="E545" s="105" t="s">
        <v>12046</v>
      </c>
      <c r="G545" s="107">
        <v>1347.2</v>
      </c>
      <c r="I545" s="107">
        <v>17426.689999999999</v>
      </c>
      <c r="K545" s="113">
        <v>1347.2</v>
      </c>
      <c r="M545" s="113">
        <v>1347.2</v>
      </c>
    </row>
    <row r="546" spans="3:13">
      <c r="C546" s="96" t="s">
        <v>11662</v>
      </c>
      <c r="D546" s="108">
        <v>43892</v>
      </c>
      <c r="E546" s="105" t="s">
        <v>12047</v>
      </c>
      <c r="G546" s="107">
        <v>70</v>
      </c>
      <c r="I546" s="107">
        <v>17496.689999999999</v>
      </c>
      <c r="K546" s="113">
        <v>70</v>
      </c>
      <c r="M546" s="113">
        <v>70</v>
      </c>
    </row>
    <row r="547" spans="3:13">
      <c r="C547" s="96" t="s">
        <v>12048</v>
      </c>
      <c r="D547" s="108">
        <v>43921</v>
      </c>
      <c r="E547" s="105" t="s">
        <v>12049</v>
      </c>
      <c r="H547" s="110">
        <v>371.78</v>
      </c>
      <c r="I547" s="107">
        <v>17124.91</v>
      </c>
      <c r="K547" s="113">
        <v>-371.78</v>
      </c>
      <c r="M547" s="113">
        <v>-371.78</v>
      </c>
    </row>
    <row r="548" spans="3:13">
      <c r="C548" s="96" t="s">
        <v>11961</v>
      </c>
      <c r="D548" s="108">
        <v>43922</v>
      </c>
      <c r="E548" s="105" t="s">
        <v>12050</v>
      </c>
      <c r="G548" s="107">
        <v>142.32</v>
      </c>
      <c r="I548" s="107">
        <v>17267.23</v>
      </c>
      <c r="K548" s="113">
        <v>142.32</v>
      </c>
      <c r="M548" s="113">
        <v>142.32</v>
      </c>
    </row>
    <row r="549" spans="3:13">
      <c r="C549" s="96" t="s">
        <v>11704</v>
      </c>
      <c r="D549" s="108">
        <v>43922</v>
      </c>
      <c r="E549" s="105" t="s">
        <v>12051</v>
      </c>
      <c r="G549" s="107">
        <v>3485.45</v>
      </c>
      <c r="I549" s="107">
        <v>20752.68</v>
      </c>
      <c r="K549" s="113">
        <v>3485.45</v>
      </c>
      <c r="M549" s="113">
        <v>3485.45</v>
      </c>
    </row>
    <row r="550" spans="3:13">
      <c r="C550" s="96" t="s">
        <v>11706</v>
      </c>
      <c r="D550" s="108">
        <v>43922</v>
      </c>
      <c r="E550" s="105" t="s">
        <v>12052</v>
      </c>
      <c r="G550" s="107">
        <v>430</v>
      </c>
      <c r="I550" s="107">
        <v>21182.68</v>
      </c>
      <c r="K550" s="113">
        <v>430</v>
      </c>
      <c r="M550" s="113">
        <v>430</v>
      </c>
    </row>
    <row r="551" spans="3:13">
      <c r="C551" s="96" t="s">
        <v>11675</v>
      </c>
      <c r="D551" s="108">
        <v>43922</v>
      </c>
      <c r="E551" s="105" t="s">
        <v>12053</v>
      </c>
      <c r="G551" s="107">
        <v>70</v>
      </c>
      <c r="I551" s="107">
        <v>21252.68</v>
      </c>
      <c r="K551" s="113">
        <v>70</v>
      </c>
      <c r="M551" s="113">
        <v>70</v>
      </c>
    </row>
    <row r="552" spans="3:13">
      <c r="C552" s="96" t="s">
        <v>11683</v>
      </c>
      <c r="D552" s="108">
        <v>43922</v>
      </c>
      <c r="E552" s="105" t="s">
        <v>12054</v>
      </c>
      <c r="G552" s="107">
        <v>1347.2</v>
      </c>
      <c r="I552" s="107">
        <v>22599.88</v>
      </c>
      <c r="K552" s="113">
        <v>1347.2</v>
      </c>
      <c r="M552" s="113">
        <v>1347.2</v>
      </c>
    </row>
    <row r="553" spans="3:13">
      <c r="C553" s="96" t="s">
        <v>11667</v>
      </c>
      <c r="D553" s="108">
        <v>43922</v>
      </c>
      <c r="E553" s="105" t="s">
        <v>12055</v>
      </c>
      <c r="G553" s="107">
        <v>70</v>
      </c>
      <c r="I553" s="107">
        <v>22669.88</v>
      </c>
      <c r="K553" s="113">
        <v>70</v>
      </c>
      <c r="M553" s="113">
        <v>70</v>
      </c>
    </row>
    <row r="554" spans="3:13">
      <c r="C554" s="96" t="s">
        <v>11686</v>
      </c>
      <c r="D554" s="108">
        <v>43923</v>
      </c>
      <c r="E554" s="105" t="s">
        <v>12056</v>
      </c>
      <c r="G554" s="107">
        <v>430</v>
      </c>
      <c r="I554" s="107">
        <v>23099.88</v>
      </c>
      <c r="K554" s="113">
        <v>430</v>
      </c>
      <c r="M554" s="113">
        <v>430</v>
      </c>
    </row>
    <row r="555" spans="3:13">
      <c r="C555" s="96" t="s">
        <v>11605</v>
      </c>
      <c r="D555" s="108">
        <v>43952</v>
      </c>
      <c r="E555" s="105" t="s">
        <v>12057</v>
      </c>
      <c r="G555" s="107">
        <v>697.32</v>
      </c>
      <c r="I555" s="107">
        <v>23797.200000000001</v>
      </c>
      <c r="K555" s="113">
        <v>697.32</v>
      </c>
      <c r="M555" s="113">
        <v>697.32</v>
      </c>
    </row>
    <row r="556" spans="3:13">
      <c r="C556" s="96" t="s">
        <v>11717</v>
      </c>
      <c r="D556" s="108">
        <v>43952</v>
      </c>
      <c r="E556" s="105" t="s">
        <v>12058</v>
      </c>
      <c r="G556" s="107">
        <v>3485.45</v>
      </c>
      <c r="I556" s="107">
        <v>27282.65</v>
      </c>
      <c r="K556" s="113">
        <v>3485.45</v>
      </c>
      <c r="M556" s="113">
        <v>3485.45</v>
      </c>
    </row>
    <row r="557" spans="3:13">
      <c r="C557" s="96" t="s">
        <v>11734</v>
      </c>
      <c r="D557" s="108">
        <v>43952</v>
      </c>
      <c r="E557" s="105" t="s">
        <v>12059</v>
      </c>
      <c r="G557" s="107">
        <v>430</v>
      </c>
      <c r="I557" s="107">
        <v>27712.65</v>
      </c>
      <c r="K557" s="113">
        <v>430</v>
      </c>
      <c r="M557" s="113">
        <v>430</v>
      </c>
    </row>
    <row r="558" spans="3:13">
      <c r="C558" s="96" t="s">
        <v>11884</v>
      </c>
      <c r="D558" s="108">
        <v>43952</v>
      </c>
      <c r="E558" s="105" t="s">
        <v>12060</v>
      </c>
      <c r="G558" s="107">
        <v>70</v>
      </c>
      <c r="I558" s="107">
        <v>27782.65</v>
      </c>
      <c r="K558" s="113">
        <v>70</v>
      </c>
      <c r="M558" s="113">
        <v>70</v>
      </c>
    </row>
    <row r="559" spans="3:13">
      <c r="C559" s="96" t="s">
        <v>11662</v>
      </c>
      <c r="D559" s="108">
        <v>43952</v>
      </c>
      <c r="E559" s="105" t="s">
        <v>12061</v>
      </c>
      <c r="G559" s="107">
        <v>1347.2</v>
      </c>
      <c r="I559" s="107">
        <v>29129.85</v>
      </c>
      <c r="K559" s="113">
        <v>1347.2</v>
      </c>
      <c r="M559" s="113">
        <v>1347.2</v>
      </c>
    </row>
    <row r="560" spans="3:13">
      <c r="C560" s="96" t="s">
        <v>11567</v>
      </c>
      <c r="D560" s="108">
        <v>43952</v>
      </c>
      <c r="E560" s="105" t="s">
        <v>12062</v>
      </c>
      <c r="G560" s="107">
        <v>70</v>
      </c>
      <c r="I560" s="107">
        <v>29199.85</v>
      </c>
      <c r="K560" s="113">
        <v>70</v>
      </c>
      <c r="M560" s="113">
        <v>70</v>
      </c>
    </row>
    <row r="561" spans="3:13">
      <c r="C561" s="96" t="s">
        <v>11588</v>
      </c>
      <c r="D561" s="108">
        <v>43983</v>
      </c>
      <c r="E561" s="105" t="s">
        <v>12063</v>
      </c>
      <c r="G561" s="107">
        <v>142.32</v>
      </c>
      <c r="I561" s="107">
        <v>29342.17</v>
      </c>
      <c r="K561" s="113">
        <v>142.32</v>
      </c>
      <c r="M561" s="113">
        <v>142.32</v>
      </c>
    </row>
    <row r="562" spans="3:13">
      <c r="C562" s="96" t="s">
        <v>11610</v>
      </c>
      <c r="D562" s="108">
        <v>43983</v>
      </c>
      <c r="E562" s="105" t="s">
        <v>12064</v>
      </c>
      <c r="G562" s="107">
        <v>3485.45</v>
      </c>
      <c r="I562" s="107">
        <v>32827.620000000003</v>
      </c>
      <c r="K562" s="113">
        <v>3485.45</v>
      </c>
      <c r="M562" s="113">
        <v>3485.45</v>
      </c>
    </row>
    <row r="563" spans="3:13">
      <c r="C563" s="96" t="s">
        <v>11612</v>
      </c>
      <c r="D563" s="108">
        <v>43983</v>
      </c>
      <c r="E563" s="105" t="s">
        <v>12065</v>
      </c>
      <c r="G563" s="107">
        <v>430</v>
      </c>
      <c r="I563" s="107">
        <v>33257.620000000003</v>
      </c>
      <c r="K563" s="113">
        <v>430</v>
      </c>
      <c r="M563" s="113">
        <v>430</v>
      </c>
    </row>
    <row r="564" spans="3:13">
      <c r="C564" s="96" t="s">
        <v>11692</v>
      </c>
      <c r="D564" s="108">
        <v>43983</v>
      </c>
      <c r="E564" s="105" t="s">
        <v>12066</v>
      </c>
      <c r="G564" s="107">
        <v>70</v>
      </c>
      <c r="I564" s="107">
        <v>33327.620000000003</v>
      </c>
      <c r="K564" s="113">
        <v>70</v>
      </c>
      <c r="M564" s="113">
        <v>70</v>
      </c>
    </row>
    <row r="565" spans="3:13">
      <c r="C565" s="96" t="s">
        <v>11855</v>
      </c>
      <c r="D565" s="108">
        <v>43983</v>
      </c>
      <c r="E565" s="105" t="s">
        <v>12067</v>
      </c>
      <c r="G565" s="107">
        <v>1347.2</v>
      </c>
      <c r="I565" s="107">
        <v>34674.82</v>
      </c>
      <c r="K565" s="113">
        <v>1347.2</v>
      </c>
      <c r="M565" s="113">
        <v>1347.2</v>
      </c>
    </row>
    <row r="566" spans="3:13">
      <c r="C566" s="96" t="s">
        <v>11857</v>
      </c>
      <c r="D566" s="108">
        <v>43983</v>
      </c>
      <c r="E566" s="105" t="s">
        <v>12068</v>
      </c>
      <c r="G566" s="107">
        <v>70</v>
      </c>
      <c r="I566" s="107">
        <v>34744.82</v>
      </c>
      <c r="K566" s="113">
        <v>70</v>
      </c>
      <c r="M566" s="113">
        <v>70</v>
      </c>
    </row>
    <row r="567" spans="3:13">
      <c r="C567" s="96" t="s">
        <v>11672</v>
      </c>
      <c r="D567" s="108">
        <v>44013</v>
      </c>
      <c r="E567" s="105" t="s">
        <v>12069</v>
      </c>
      <c r="G567" s="107">
        <v>142.32</v>
      </c>
      <c r="I567" s="107">
        <v>34887.14</v>
      </c>
      <c r="K567" s="113">
        <v>142.32</v>
      </c>
      <c r="M567" s="113">
        <v>142.32</v>
      </c>
    </row>
    <row r="568" spans="3:13">
      <c r="C568" s="96" t="s">
        <v>11889</v>
      </c>
      <c r="D568" s="108">
        <v>44013</v>
      </c>
      <c r="E568" s="105" t="s">
        <v>12070</v>
      </c>
      <c r="G568" s="107">
        <v>3485.45</v>
      </c>
      <c r="I568" s="107">
        <v>38372.589999999997</v>
      </c>
      <c r="K568" s="113">
        <v>3485.45</v>
      </c>
      <c r="M568" s="113">
        <v>3485.45</v>
      </c>
    </row>
    <row r="569" spans="3:13">
      <c r="C569" s="96" t="s">
        <v>11719</v>
      </c>
      <c r="D569" s="108">
        <v>44013</v>
      </c>
      <c r="E569" s="105" t="s">
        <v>12071</v>
      </c>
      <c r="G569" s="107">
        <v>430</v>
      </c>
      <c r="I569" s="107">
        <v>38802.589999999997</v>
      </c>
      <c r="K569" s="113">
        <v>430</v>
      </c>
      <c r="M569" s="113">
        <v>430</v>
      </c>
    </row>
    <row r="570" spans="3:13">
      <c r="C570" s="96" t="s">
        <v>11708</v>
      </c>
      <c r="D570" s="108">
        <v>44013</v>
      </c>
      <c r="E570" s="105" t="s">
        <v>12072</v>
      </c>
      <c r="G570" s="107">
        <v>70</v>
      </c>
      <c r="I570" s="107">
        <v>38872.589999999997</v>
      </c>
      <c r="K570" s="113">
        <v>70</v>
      </c>
      <c r="M570" s="113">
        <v>70</v>
      </c>
    </row>
    <row r="571" spans="3:13">
      <c r="C571" s="96" t="s">
        <v>11586</v>
      </c>
      <c r="D571" s="108">
        <v>44013</v>
      </c>
      <c r="E571" s="105" t="s">
        <v>12073</v>
      </c>
      <c r="G571" s="107">
        <v>1347.2</v>
      </c>
      <c r="I571" s="107">
        <v>40219.79</v>
      </c>
      <c r="K571" s="113">
        <v>1347.2</v>
      </c>
      <c r="M571" s="113">
        <v>1347.2</v>
      </c>
    </row>
    <row r="572" spans="3:13">
      <c r="C572" s="96" t="s">
        <v>11588</v>
      </c>
      <c r="D572" s="108">
        <v>44013</v>
      </c>
      <c r="E572" s="105" t="s">
        <v>12074</v>
      </c>
      <c r="G572" s="107">
        <v>70</v>
      </c>
      <c r="I572" s="107">
        <v>40289.79</v>
      </c>
      <c r="K572" s="113">
        <v>70</v>
      </c>
      <c r="M572" s="113">
        <v>70</v>
      </c>
    </row>
    <row r="573" spans="3:13">
      <c r="C573" s="96" t="s">
        <v>11651</v>
      </c>
      <c r="D573" s="108">
        <v>44022</v>
      </c>
      <c r="E573" s="105" t="s">
        <v>12075</v>
      </c>
      <c r="G573" s="107">
        <v>240</v>
      </c>
      <c r="I573" s="107">
        <v>40529.79</v>
      </c>
      <c r="K573" s="113">
        <v>240</v>
      </c>
      <c r="M573" s="113">
        <v>240</v>
      </c>
    </row>
    <row r="574" spans="3:13">
      <c r="C574" s="96" t="s">
        <v>11610</v>
      </c>
      <c r="D574" s="108">
        <v>44026</v>
      </c>
      <c r="E574" s="105" t="s">
        <v>12076</v>
      </c>
      <c r="G574" s="107">
        <v>233.33</v>
      </c>
      <c r="I574" s="107">
        <v>40763.120000000003</v>
      </c>
      <c r="K574" s="113">
        <v>233.33</v>
      </c>
      <c r="M574" s="113">
        <v>233.33</v>
      </c>
    </row>
    <row r="575" spans="3:13">
      <c r="C575" s="96" t="s">
        <v>11732</v>
      </c>
      <c r="D575" s="108">
        <v>44046</v>
      </c>
      <c r="E575" s="105" t="s">
        <v>12077</v>
      </c>
      <c r="G575" s="107">
        <v>3485.45</v>
      </c>
      <c r="I575" s="107">
        <v>44248.57</v>
      </c>
      <c r="K575" s="113">
        <v>3485.45</v>
      </c>
      <c r="M575" s="113">
        <v>3485.45</v>
      </c>
    </row>
    <row r="576" spans="3:13">
      <c r="C576" s="96" t="s">
        <v>11561</v>
      </c>
      <c r="D576" s="108">
        <v>44046</v>
      </c>
      <c r="E576" s="105" t="s">
        <v>12078</v>
      </c>
      <c r="G576" s="107">
        <v>430</v>
      </c>
      <c r="I576" s="107">
        <v>44678.57</v>
      </c>
      <c r="K576" s="113">
        <v>430</v>
      </c>
      <c r="M576" s="113">
        <v>430</v>
      </c>
    </row>
    <row r="577" spans="3:13">
      <c r="C577" s="96" t="s">
        <v>11919</v>
      </c>
      <c r="D577" s="108">
        <v>44046</v>
      </c>
      <c r="E577" s="105" t="s">
        <v>12079</v>
      </c>
      <c r="G577" s="107">
        <v>70</v>
      </c>
      <c r="I577" s="107">
        <v>44748.57</v>
      </c>
      <c r="K577" s="113">
        <v>70</v>
      </c>
      <c r="M577" s="113">
        <v>70</v>
      </c>
    </row>
    <row r="578" spans="3:13">
      <c r="C578" s="96" t="s">
        <v>11645</v>
      </c>
      <c r="D578" s="108">
        <v>44046</v>
      </c>
      <c r="E578" s="105" t="s">
        <v>12080</v>
      </c>
      <c r="G578" s="107">
        <v>1693.2</v>
      </c>
      <c r="I578" s="107">
        <v>46441.77</v>
      </c>
      <c r="K578" s="113">
        <v>1693.2</v>
      </c>
      <c r="M578" s="113">
        <v>1693.2</v>
      </c>
    </row>
    <row r="579" spans="3:13">
      <c r="C579" s="96" t="s">
        <v>11680</v>
      </c>
      <c r="D579" s="108">
        <v>44046</v>
      </c>
      <c r="E579" s="105" t="s">
        <v>12081</v>
      </c>
      <c r="G579" s="107">
        <v>70</v>
      </c>
      <c r="I579" s="107">
        <v>46511.77</v>
      </c>
      <c r="K579" s="113">
        <v>70</v>
      </c>
      <c r="M579" s="113">
        <v>70</v>
      </c>
    </row>
    <row r="580" spans="3:13">
      <c r="C580" s="96" t="s">
        <v>11601</v>
      </c>
      <c r="D580" s="108">
        <v>44046</v>
      </c>
      <c r="E580" s="105" t="s">
        <v>12082</v>
      </c>
      <c r="G580" s="107">
        <v>240</v>
      </c>
      <c r="I580" s="107">
        <v>46751.77</v>
      </c>
      <c r="K580" s="113">
        <v>240</v>
      </c>
      <c r="M580" s="113">
        <v>240</v>
      </c>
    </row>
    <row r="581" spans="3:13">
      <c r="C581" s="96" t="s">
        <v>11889</v>
      </c>
      <c r="D581" s="108">
        <v>44046</v>
      </c>
      <c r="E581" s="105" t="s">
        <v>12083</v>
      </c>
      <c r="G581" s="107">
        <v>142.32</v>
      </c>
      <c r="I581" s="107">
        <v>46894.09</v>
      </c>
      <c r="K581" s="113">
        <v>142.32</v>
      </c>
      <c r="M581" s="113">
        <v>142.32</v>
      </c>
    </row>
    <row r="582" spans="3:13">
      <c r="C582" s="96" t="s">
        <v>11947</v>
      </c>
      <c r="D582" s="108">
        <v>44075</v>
      </c>
      <c r="E582" s="105" t="s">
        <v>12084</v>
      </c>
      <c r="G582" s="107">
        <v>140</v>
      </c>
      <c r="I582" s="107">
        <v>47034.09</v>
      </c>
      <c r="K582" s="113">
        <v>140</v>
      </c>
      <c r="M582" s="113">
        <v>140</v>
      </c>
    </row>
    <row r="583" spans="3:13">
      <c r="C583" s="96" t="s">
        <v>11675</v>
      </c>
      <c r="D583" s="108">
        <v>44075</v>
      </c>
      <c r="E583" s="105" t="s">
        <v>12085</v>
      </c>
      <c r="G583" s="107">
        <v>142.32</v>
      </c>
      <c r="I583" s="107">
        <v>47176.41</v>
      </c>
      <c r="K583" s="113">
        <v>142.32</v>
      </c>
      <c r="M583" s="113">
        <v>142.32</v>
      </c>
    </row>
    <row r="584" spans="3:13">
      <c r="C584" s="96" t="s">
        <v>11683</v>
      </c>
      <c r="D584" s="108">
        <v>44075</v>
      </c>
      <c r="E584" s="105" t="s">
        <v>12086</v>
      </c>
      <c r="G584" s="107">
        <v>3485.45</v>
      </c>
      <c r="I584" s="107">
        <v>50661.86</v>
      </c>
      <c r="K584" s="113">
        <v>3485.45</v>
      </c>
      <c r="M584" s="113">
        <v>3485.45</v>
      </c>
    </row>
    <row r="585" spans="3:13">
      <c r="C585" s="96" t="s">
        <v>11667</v>
      </c>
      <c r="D585" s="108">
        <v>44075</v>
      </c>
      <c r="E585" s="105" t="s">
        <v>12087</v>
      </c>
      <c r="G585" s="107">
        <v>570</v>
      </c>
      <c r="I585" s="107">
        <v>51231.86</v>
      </c>
      <c r="K585" s="113">
        <v>570</v>
      </c>
      <c r="M585" s="113">
        <v>570</v>
      </c>
    </row>
    <row r="586" spans="3:13">
      <c r="C586" s="96" t="s">
        <v>11686</v>
      </c>
      <c r="D586" s="108">
        <v>44075</v>
      </c>
      <c r="E586" s="105" t="s">
        <v>12088</v>
      </c>
      <c r="G586" s="107">
        <v>70</v>
      </c>
      <c r="I586" s="107">
        <v>51301.86</v>
      </c>
      <c r="K586" s="113">
        <v>70</v>
      </c>
      <c r="M586" s="113">
        <v>70</v>
      </c>
    </row>
    <row r="587" spans="3:13">
      <c r="C587" s="96" t="s">
        <v>11689</v>
      </c>
      <c r="D587" s="108">
        <v>44075</v>
      </c>
      <c r="E587" s="105" t="s">
        <v>12089</v>
      </c>
      <c r="G587" s="107">
        <v>1420</v>
      </c>
      <c r="I587" s="107">
        <v>52721.86</v>
      </c>
      <c r="K587" s="113">
        <v>1420</v>
      </c>
      <c r="M587" s="113">
        <v>1420</v>
      </c>
    </row>
    <row r="588" spans="3:13">
      <c r="C588" s="96" t="s">
        <v>11603</v>
      </c>
      <c r="D588" s="108">
        <v>44075</v>
      </c>
      <c r="E588" s="105" t="s">
        <v>12090</v>
      </c>
      <c r="G588" s="107">
        <v>70</v>
      </c>
      <c r="I588" s="107">
        <v>52791.86</v>
      </c>
      <c r="K588" s="113">
        <v>70</v>
      </c>
      <c r="M588" s="113">
        <v>70</v>
      </c>
    </row>
    <row r="589" spans="3:13">
      <c r="C589" s="96" t="s">
        <v>11665</v>
      </c>
      <c r="D589" s="108">
        <v>44084</v>
      </c>
      <c r="E589" s="105" t="s">
        <v>12091</v>
      </c>
      <c r="G589" s="107">
        <v>45.16</v>
      </c>
      <c r="I589" s="107">
        <v>52837.02</v>
      </c>
      <c r="K589" s="113">
        <v>45.16</v>
      </c>
      <c r="M589" s="113">
        <v>45.16</v>
      </c>
    </row>
    <row r="590" spans="3:13">
      <c r="C590" s="96" t="s">
        <v>11565</v>
      </c>
      <c r="D590" s="108">
        <v>44105</v>
      </c>
      <c r="E590" s="105" t="s">
        <v>12092</v>
      </c>
      <c r="G590" s="107">
        <v>210</v>
      </c>
      <c r="I590" s="107">
        <v>53047.02</v>
      </c>
      <c r="K590" s="113">
        <v>210</v>
      </c>
      <c r="M590" s="113">
        <v>210</v>
      </c>
    </row>
    <row r="591" spans="3:13">
      <c r="C591" s="96" t="s">
        <v>11729</v>
      </c>
      <c r="D591" s="108">
        <v>44105</v>
      </c>
      <c r="E591" s="105" t="s">
        <v>12093</v>
      </c>
      <c r="G591" s="107">
        <v>142.32</v>
      </c>
      <c r="I591" s="107">
        <v>53189.34</v>
      </c>
      <c r="K591" s="113">
        <v>142.32</v>
      </c>
      <c r="M591" s="113">
        <v>142.32</v>
      </c>
    </row>
    <row r="592" spans="3:13">
      <c r="C592" s="96" t="s">
        <v>11732</v>
      </c>
      <c r="D592" s="108">
        <v>44105</v>
      </c>
      <c r="E592" s="105" t="s">
        <v>12094</v>
      </c>
      <c r="G592" s="107">
        <v>3485.45</v>
      </c>
      <c r="I592" s="107">
        <v>56674.79</v>
      </c>
      <c r="K592" s="113">
        <v>3485.45</v>
      </c>
      <c r="M592" s="113">
        <v>3485.45</v>
      </c>
    </row>
    <row r="593" spans="3:13">
      <c r="C593" s="96" t="s">
        <v>11561</v>
      </c>
      <c r="D593" s="108">
        <v>44105</v>
      </c>
      <c r="E593" s="105" t="s">
        <v>12095</v>
      </c>
      <c r="G593" s="107">
        <v>570</v>
      </c>
      <c r="I593" s="107">
        <v>57244.79</v>
      </c>
      <c r="K593" s="113">
        <v>570</v>
      </c>
      <c r="M593" s="113">
        <v>570</v>
      </c>
    </row>
    <row r="594" spans="3:13">
      <c r="C594" s="96" t="s">
        <v>11919</v>
      </c>
      <c r="D594" s="108">
        <v>44105</v>
      </c>
      <c r="E594" s="105" t="s">
        <v>12096</v>
      </c>
      <c r="G594" s="107">
        <v>70</v>
      </c>
      <c r="I594" s="107">
        <v>57314.79</v>
      </c>
      <c r="K594" s="113">
        <v>70</v>
      </c>
      <c r="M594" s="113">
        <v>70</v>
      </c>
    </row>
    <row r="595" spans="3:13">
      <c r="C595" s="96" t="s">
        <v>11645</v>
      </c>
      <c r="D595" s="108">
        <v>44105</v>
      </c>
      <c r="E595" s="105" t="s">
        <v>12097</v>
      </c>
      <c r="G595" s="107">
        <v>1420</v>
      </c>
      <c r="I595" s="107">
        <v>58734.79</v>
      </c>
      <c r="K595" s="113">
        <v>1420</v>
      </c>
      <c r="M595" s="113">
        <v>1420</v>
      </c>
    </row>
    <row r="596" spans="3:13">
      <c r="C596" s="96" t="s">
        <v>11680</v>
      </c>
      <c r="D596" s="108">
        <v>44105</v>
      </c>
      <c r="E596" s="105" t="s">
        <v>12098</v>
      </c>
      <c r="G596" s="107">
        <v>70</v>
      </c>
      <c r="I596" s="107">
        <v>58804.79</v>
      </c>
      <c r="K596" s="113">
        <v>70</v>
      </c>
      <c r="M596" s="113">
        <v>70</v>
      </c>
    </row>
    <row r="597" spans="3:13">
      <c r="C597" s="96" t="s">
        <v>11601</v>
      </c>
      <c r="D597" s="108">
        <v>44123</v>
      </c>
      <c r="E597" s="105" t="s">
        <v>12099</v>
      </c>
      <c r="G597" s="107">
        <v>150</v>
      </c>
      <c r="I597" s="107">
        <v>58954.79</v>
      </c>
      <c r="K597" s="113">
        <v>150</v>
      </c>
      <c r="M597" s="113">
        <v>150</v>
      </c>
    </row>
    <row r="598" spans="3:13">
      <c r="C598" s="96" t="s">
        <v>11845</v>
      </c>
      <c r="D598" s="108">
        <v>44126</v>
      </c>
      <c r="E598" s="105" t="s">
        <v>12100</v>
      </c>
      <c r="G598" s="107">
        <v>23.33</v>
      </c>
      <c r="I598" s="107">
        <v>58978.12</v>
      </c>
      <c r="K598" s="113">
        <v>23.33</v>
      </c>
      <c r="M598" s="113">
        <v>23.33</v>
      </c>
    </row>
    <row r="599" spans="3:13">
      <c r="C599" s="96" t="s">
        <v>11919</v>
      </c>
      <c r="D599" s="108">
        <v>44139</v>
      </c>
      <c r="E599" s="105" t="s">
        <v>12101</v>
      </c>
      <c r="G599" s="107">
        <v>210</v>
      </c>
      <c r="I599" s="107">
        <v>59188.12</v>
      </c>
      <c r="K599" s="113">
        <v>210</v>
      </c>
      <c r="M599" s="113">
        <v>210</v>
      </c>
    </row>
    <row r="600" spans="3:13">
      <c r="C600" s="96" t="s">
        <v>11645</v>
      </c>
      <c r="D600" s="108">
        <v>44139</v>
      </c>
      <c r="E600" s="105" t="s">
        <v>12102</v>
      </c>
      <c r="G600" s="107">
        <v>142.32</v>
      </c>
      <c r="I600" s="107">
        <v>59330.44</v>
      </c>
      <c r="K600" s="113">
        <v>142.32</v>
      </c>
      <c r="M600" s="113">
        <v>142.32</v>
      </c>
    </row>
    <row r="601" spans="3:13">
      <c r="C601" s="96" t="s">
        <v>11680</v>
      </c>
      <c r="D601" s="108">
        <v>44139</v>
      </c>
      <c r="E601" s="105" t="s">
        <v>12103</v>
      </c>
      <c r="G601" s="107">
        <v>3485.45</v>
      </c>
      <c r="I601" s="107">
        <v>62815.89</v>
      </c>
      <c r="K601" s="113">
        <v>3485.45</v>
      </c>
      <c r="M601" s="113">
        <v>3485.45</v>
      </c>
    </row>
    <row r="602" spans="3:13">
      <c r="C602" s="96" t="s">
        <v>11601</v>
      </c>
      <c r="D602" s="108">
        <v>44139</v>
      </c>
      <c r="E602" s="105" t="s">
        <v>12104</v>
      </c>
      <c r="G602" s="107">
        <v>570</v>
      </c>
      <c r="I602" s="107">
        <v>63385.89</v>
      </c>
      <c r="K602" s="113">
        <v>570</v>
      </c>
      <c r="M602" s="113">
        <v>570</v>
      </c>
    </row>
    <row r="603" spans="3:13">
      <c r="C603" s="96" t="s">
        <v>11947</v>
      </c>
      <c r="D603" s="108">
        <v>44139</v>
      </c>
      <c r="E603" s="105" t="s">
        <v>12105</v>
      </c>
      <c r="G603" s="107">
        <v>1420</v>
      </c>
      <c r="I603" s="107">
        <v>64805.89</v>
      </c>
      <c r="K603" s="113">
        <v>1420</v>
      </c>
      <c r="M603" s="113">
        <v>1420</v>
      </c>
    </row>
    <row r="604" spans="3:13">
      <c r="C604" s="96" t="s">
        <v>11563</v>
      </c>
      <c r="D604" s="108">
        <v>44139</v>
      </c>
      <c r="E604" s="105" t="s">
        <v>12106</v>
      </c>
      <c r="G604" s="107">
        <v>70</v>
      </c>
      <c r="I604" s="107">
        <v>64875.89</v>
      </c>
      <c r="K604" s="113">
        <v>70</v>
      </c>
      <c r="M604" s="113">
        <v>70</v>
      </c>
    </row>
    <row r="605" spans="3:13">
      <c r="C605" s="96" t="s">
        <v>11867</v>
      </c>
      <c r="D605" s="108">
        <v>44139</v>
      </c>
      <c r="E605" s="105" t="s">
        <v>12107</v>
      </c>
      <c r="G605" s="107">
        <v>210</v>
      </c>
      <c r="I605" s="107">
        <v>65085.89</v>
      </c>
      <c r="K605" s="113">
        <v>210</v>
      </c>
      <c r="M605" s="113">
        <v>210</v>
      </c>
    </row>
    <row r="606" spans="3:13">
      <c r="C606" s="96" t="s">
        <v>11669</v>
      </c>
      <c r="D606" s="108">
        <v>44139</v>
      </c>
      <c r="E606" s="105" t="s">
        <v>12108</v>
      </c>
      <c r="G606" s="107">
        <v>11.67</v>
      </c>
      <c r="I606" s="107">
        <v>65097.56</v>
      </c>
      <c r="K606" s="113">
        <v>11.67</v>
      </c>
      <c r="M606" s="113">
        <v>11.67</v>
      </c>
    </row>
    <row r="607" spans="3:13">
      <c r="C607" s="96" t="s">
        <v>11857</v>
      </c>
      <c r="D607" s="108">
        <v>44166</v>
      </c>
      <c r="E607" s="105" t="s">
        <v>12109</v>
      </c>
      <c r="G607" s="107">
        <v>210</v>
      </c>
      <c r="I607" s="107">
        <v>65307.56</v>
      </c>
      <c r="K607" s="113">
        <v>210</v>
      </c>
      <c r="M607" s="113">
        <v>210</v>
      </c>
    </row>
    <row r="608" spans="3:13">
      <c r="C608" s="96" t="s">
        <v>11597</v>
      </c>
      <c r="D608" s="108">
        <v>44166</v>
      </c>
      <c r="E608" s="105" t="s">
        <v>12110</v>
      </c>
      <c r="G608" s="107">
        <v>142.32</v>
      </c>
      <c r="I608" s="107">
        <v>65449.88</v>
      </c>
      <c r="K608" s="113">
        <v>142.32</v>
      </c>
      <c r="M608" s="113">
        <v>142.32</v>
      </c>
    </row>
    <row r="609" spans="1:14">
      <c r="C609" s="96" t="s">
        <v>11860</v>
      </c>
      <c r="D609" s="108">
        <v>44166</v>
      </c>
      <c r="E609" s="105" t="s">
        <v>12111</v>
      </c>
      <c r="G609" s="107">
        <v>3485.45</v>
      </c>
      <c r="I609" s="107">
        <v>68935.33</v>
      </c>
      <c r="K609" s="113">
        <v>3485.45</v>
      </c>
      <c r="M609" s="113">
        <v>3485.45</v>
      </c>
    </row>
    <row r="610" spans="1:14">
      <c r="C610" s="96" t="s">
        <v>12030</v>
      </c>
      <c r="D610" s="108">
        <v>44166</v>
      </c>
      <c r="E610" s="105" t="s">
        <v>12112</v>
      </c>
      <c r="G610" s="107">
        <v>570</v>
      </c>
      <c r="I610" s="107">
        <v>69505.33</v>
      </c>
      <c r="K610" s="113">
        <v>570</v>
      </c>
      <c r="M610" s="113">
        <v>570</v>
      </c>
    </row>
    <row r="611" spans="1:14">
      <c r="C611" s="96" t="s">
        <v>11862</v>
      </c>
      <c r="D611" s="108">
        <v>44166</v>
      </c>
      <c r="E611" s="105" t="s">
        <v>12113</v>
      </c>
      <c r="G611" s="107">
        <v>210</v>
      </c>
      <c r="I611" s="107">
        <v>69715.33</v>
      </c>
      <c r="K611" s="113">
        <v>210</v>
      </c>
      <c r="M611" s="113">
        <v>210</v>
      </c>
    </row>
    <row r="612" spans="1:14">
      <c r="C612" s="96" t="s">
        <v>11715</v>
      </c>
      <c r="D612" s="108">
        <v>44166</v>
      </c>
      <c r="E612" s="105" t="s">
        <v>12114</v>
      </c>
      <c r="G612" s="107">
        <v>1420</v>
      </c>
      <c r="I612" s="107">
        <v>71135.33</v>
      </c>
      <c r="K612" s="113">
        <v>1420</v>
      </c>
      <c r="M612" s="113">
        <v>1420</v>
      </c>
    </row>
    <row r="613" spans="1:14">
      <c r="C613" s="96" t="s">
        <v>11713</v>
      </c>
      <c r="D613" s="108">
        <v>44166</v>
      </c>
      <c r="E613" s="105" t="s">
        <v>12115</v>
      </c>
      <c r="G613" s="107">
        <v>70</v>
      </c>
      <c r="I613" s="107">
        <v>71205.33</v>
      </c>
      <c r="K613" s="113">
        <v>70</v>
      </c>
      <c r="M613" s="113">
        <v>70</v>
      </c>
    </row>
    <row r="614" spans="1:14">
      <c r="C614" s="96" t="s">
        <v>11867</v>
      </c>
      <c r="D614" s="108">
        <v>44169</v>
      </c>
      <c r="E614" s="105" t="s">
        <v>12116</v>
      </c>
      <c r="G614" s="107">
        <v>110.71</v>
      </c>
      <c r="I614" s="107">
        <v>71316.039999999994</v>
      </c>
      <c r="K614" s="113">
        <v>110.71</v>
      </c>
      <c r="M614" s="113">
        <v>110.71</v>
      </c>
      <c r="N614" s="115">
        <f>SUM(M529:M614)</f>
        <v>71316.039999999994</v>
      </c>
    </row>
    <row r="615" spans="1:14">
      <c r="C615" s="90" t="s">
        <v>11560</v>
      </c>
      <c r="D615" s="109">
        <v>0</v>
      </c>
      <c r="E615" s="90" t="s">
        <v>11555</v>
      </c>
      <c r="F615" s="109">
        <v>371.78</v>
      </c>
      <c r="H615" s="90" t="s">
        <v>11569</v>
      </c>
      <c r="I615" s="109">
        <v>71316.039999999994</v>
      </c>
    </row>
    <row r="617" spans="1:14">
      <c r="A617" s="94" t="s">
        <v>1337</v>
      </c>
      <c r="B617" s="105" t="s">
        <v>12117</v>
      </c>
    </row>
    <row r="619" spans="1:14">
      <c r="A619" s="106" t="s">
        <v>11559</v>
      </c>
      <c r="H619" s="90" t="s">
        <v>11560</v>
      </c>
      <c r="I619" s="107">
        <v>0</v>
      </c>
    </row>
    <row r="621" spans="1:14">
      <c r="C621" s="96" t="s">
        <v>11889</v>
      </c>
      <c r="D621" s="108">
        <v>43847</v>
      </c>
      <c r="E621" s="105" t="s">
        <v>12118</v>
      </c>
      <c r="G621" s="107">
        <v>87</v>
      </c>
      <c r="I621" s="107">
        <v>87</v>
      </c>
      <c r="K621" s="113">
        <v>87</v>
      </c>
      <c r="M621" s="113">
        <v>87</v>
      </c>
    </row>
    <row r="622" spans="1:14">
      <c r="C622" s="96" t="s">
        <v>11704</v>
      </c>
      <c r="D622" s="108">
        <v>43878</v>
      </c>
      <c r="E622" s="105" t="s">
        <v>12119</v>
      </c>
      <c r="G622" s="107">
        <v>6363.63</v>
      </c>
      <c r="I622" s="107">
        <v>6450.63</v>
      </c>
      <c r="K622" s="113">
        <v>6363.63</v>
      </c>
      <c r="M622" s="113">
        <v>6363.63</v>
      </c>
    </row>
    <row r="623" spans="1:14">
      <c r="C623" s="96" t="s">
        <v>11740</v>
      </c>
      <c r="D623" s="108">
        <v>43879</v>
      </c>
      <c r="E623" s="105" t="s">
        <v>12120</v>
      </c>
      <c r="G623" s="107">
        <v>8.94</v>
      </c>
      <c r="I623" s="107">
        <v>6459.57</v>
      </c>
      <c r="K623" s="113">
        <v>8.94</v>
      </c>
      <c r="M623" s="113">
        <v>8.94</v>
      </c>
    </row>
    <row r="624" spans="1:14">
      <c r="C624" s="96" t="s">
        <v>11645</v>
      </c>
      <c r="D624" s="108">
        <v>43972</v>
      </c>
      <c r="E624" s="105" t="s">
        <v>12121</v>
      </c>
      <c r="G624" s="107">
        <v>12727.26</v>
      </c>
      <c r="I624" s="107">
        <v>19186.830000000002</v>
      </c>
      <c r="K624" s="113">
        <v>12727.26</v>
      </c>
      <c r="M624" s="113">
        <v>12727.26</v>
      </c>
    </row>
    <row r="625" spans="3:14">
      <c r="C625" s="96" t="s">
        <v>11947</v>
      </c>
      <c r="D625" s="108">
        <v>43997</v>
      </c>
      <c r="E625" s="105" t="s">
        <v>12122</v>
      </c>
      <c r="G625" s="107">
        <v>12727.26</v>
      </c>
      <c r="I625" s="107">
        <v>31914.09</v>
      </c>
      <c r="K625" s="113">
        <v>12727.26</v>
      </c>
      <c r="M625" s="113">
        <v>12727.26</v>
      </c>
    </row>
    <row r="626" spans="3:14">
      <c r="C626" s="96" t="s">
        <v>11686</v>
      </c>
      <c r="D626" s="108">
        <v>44011</v>
      </c>
      <c r="E626" s="105" t="s">
        <v>12123</v>
      </c>
      <c r="G626" s="107">
        <v>6363.63</v>
      </c>
      <c r="I626" s="107">
        <v>38277.72</v>
      </c>
      <c r="K626" s="113">
        <v>6363.63</v>
      </c>
      <c r="M626" s="113">
        <v>6363.63</v>
      </c>
    </row>
    <row r="627" spans="3:14">
      <c r="C627" s="96" t="s">
        <v>11665</v>
      </c>
      <c r="D627" s="108">
        <v>44043</v>
      </c>
      <c r="E627" s="105" t="s">
        <v>12124</v>
      </c>
      <c r="G627" s="107">
        <v>6363.63</v>
      </c>
      <c r="I627" s="107">
        <v>44641.35</v>
      </c>
      <c r="K627" s="113">
        <v>6363.63</v>
      </c>
      <c r="M627" s="113">
        <v>6363.63</v>
      </c>
    </row>
    <row r="628" spans="3:14">
      <c r="C628" s="96" t="s">
        <v>11706</v>
      </c>
      <c r="D628" s="108">
        <v>44061</v>
      </c>
      <c r="E628" s="105" t="s">
        <v>12125</v>
      </c>
      <c r="G628" s="107">
        <v>6363.63</v>
      </c>
      <c r="I628" s="107">
        <v>51004.98</v>
      </c>
      <c r="K628" s="113">
        <v>6363.63</v>
      </c>
      <c r="M628" s="113">
        <v>6363.63</v>
      </c>
    </row>
    <row r="629" spans="3:14">
      <c r="C629" s="96" t="s">
        <v>11567</v>
      </c>
      <c r="D629" s="108">
        <v>44081</v>
      </c>
      <c r="E629" s="105" t="s">
        <v>12126</v>
      </c>
      <c r="G629" s="107">
        <v>485</v>
      </c>
      <c r="I629" s="107">
        <v>51489.98</v>
      </c>
      <c r="K629" s="113">
        <v>485</v>
      </c>
      <c r="M629" s="113">
        <v>485</v>
      </c>
    </row>
    <row r="630" spans="3:14">
      <c r="C630" s="96" t="s">
        <v>11565</v>
      </c>
      <c r="D630" s="108">
        <v>44082</v>
      </c>
      <c r="E630" s="105" t="s">
        <v>12127</v>
      </c>
      <c r="G630" s="107">
        <v>45.54</v>
      </c>
      <c r="I630" s="107">
        <v>51535.519999999997</v>
      </c>
      <c r="K630" s="113">
        <v>45.54</v>
      </c>
      <c r="M630" s="113">
        <v>45.54</v>
      </c>
    </row>
    <row r="631" spans="3:14">
      <c r="C631" s="96" t="s">
        <v>11729</v>
      </c>
      <c r="D631" s="108">
        <v>44082</v>
      </c>
      <c r="E631" s="105" t="s">
        <v>12128</v>
      </c>
      <c r="G631" s="107">
        <v>2.2400000000000002</v>
      </c>
      <c r="I631" s="107">
        <v>51537.760000000002</v>
      </c>
      <c r="K631" s="113">
        <v>2.2400000000000002</v>
      </c>
      <c r="M631" s="113">
        <v>2.2400000000000002</v>
      </c>
    </row>
    <row r="632" spans="3:14">
      <c r="C632" s="96" t="s">
        <v>11704</v>
      </c>
      <c r="D632" s="108">
        <v>44095</v>
      </c>
      <c r="E632" s="105" t="s">
        <v>12129</v>
      </c>
      <c r="G632" s="107">
        <v>6363.63</v>
      </c>
      <c r="I632" s="107">
        <v>57901.39</v>
      </c>
      <c r="K632" s="113">
        <v>6363.63</v>
      </c>
      <c r="M632" s="113">
        <v>6363.63</v>
      </c>
    </row>
    <row r="633" spans="3:14">
      <c r="C633" s="96" t="s">
        <v>11647</v>
      </c>
      <c r="D633" s="108">
        <v>44096</v>
      </c>
      <c r="E633" s="105" t="s">
        <v>12130</v>
      </c>
      <c r="G633" s="107">
        <v>6</v>
      </c>
      <c r="I633" s="107">
        <v>57907.39</v>
      </c>
      <c r="K633" s="113">
        <v>6</v>
      </c>
      <c r="M633" s="113">
        <v>6</v>
      </c>
    </row>
    <row r="634" spans="3:14">
      <c r="C634" s="96" t="s">
        <v>11657</v>
      </c>
      <c r="D634" s="108">
        <v>44097</v>
      </c>
      <c r="E634" s="105" t="s">
        <v>12131</v>
      </c>
      <c r="G634" s="107">
        <v>130.5</v>
      </c>
      <c r="I634" s="107">
        <v>58037.89</v>
      </c>
      <c r="K634" s="113">
        <v>130.5</v>
      </c>
      <c r="M634" s="113">
        <v>130.5</v>
      </c>
    </row>
    <row r="635" spans="3:14">
      <c r="C635" s="96" t="s">
        <v>11947</v>
      </c>
      <c r="D635" s="108">
        <v>44127</v>
      </c>
      <c r="E635" s="105" t="s">
        <v>12132</v>
      </c>
      <c r="G635" s="107">
        <v>6363.63</v>
      </c>
      <c r="I635" s="107">
        <v>64401.52</v>
      </c>
      <c r="K635" s="113">
        <v>6363.63</v>
      </c>
      <c r="M635" s="113">
        <v>6363.63</v>
      </c>
    </row>
    <row r="636" spans="3:14">
      <c r="C636" s="96" t="s">
        <v>11653</v>
      </c>
      <c r="D636" s="108">
        <v>44134</v>
      </c>
      <c r="E636" s="105" t="s">
        <v>12133</v>
      </c>
      <c r="G636" s="107">
        <v>95.7</v>
      </c>
      <c r="I636" s="107">
        <v>64497.22</v>
      </c>
      <c r="K636" s="113">
        <v>95.7</v>
      </c>
      <c r="M636" s="113">
        <v>95.7</v>
      </c>
    </row>
    <row r="637" spans="3:14">
      <c r="C637" s="96" t="s">
        <v>11862</v>
      </c>
      <c r="D637" s="108">
        <v>44161</v>
      </c>
      <c r="E637" s="105" t="s">
        <v>12134</v>
      </c>
      <c r="G637" s="107">
        <v>6363.63</v>
      </c>
      <c r="I637" s="107">
        <v>70860.850000000006</v>
      </c>
      <c r="K637" s="113">
        <v>6363.63</v>
      </c>
      <c r="M637" s="113">
        <v>6363.63</v>
      </c>
    </row>
    <row r="638" spans="3:14">
      <c r="C638" s="96" t="s">
        <v>11675</v>
      </c>
      <c r="D638" s="108">
        <v>44188</v>
      </c>
      <c r="E638" s="105" t="s">
        <v>12135</v>
      </c>
      <c r="G638" s="107">
        <v>6363.63</v>
      </c>
      <c r="I638" s="107">
        <v>77224.479999999996</v>
      </c>
      <c r="K638" s="113">
        <v>6363.63</v>
      </c>
      <c r="M638" s="113">
        <v>6363.63</v>
      </c>
      <c r="N638" s="115">
        <f>SUM(M621:M638)</f>
        <v>77224.479999999996</v>
      </c>
    </row>
    <row r="639" spans="3:14">
      <c r="C639" s="90" t="s">
        <v>11560</v>
      </c>
      <c r="D639" s="109">
        <v>0</v>
      </c>
      <c r="E639" s="90" t="s">
        <v>11555</v>
      </c>
      <c r="F639" s="109">
        <v>0</v>
      </c>
      <c r="H639" s="90" t="s">
        <v>11569</v>
      </c>
      <c r="I639" s="109">
        <v>77224.479999999996</v>
      </c>
    </row>
    <row r="641" spans="1:13">
      <c r="A641" s="94" t="s">
        <v>1337</v>
      </c>
      <c r="B641" s="105" t="s">
        <v>12136</v>
      </c>
    </row>
    <row r="643" spans="1:13">
      <c r="A643" s="106" t="s">
        <v>11559</v>
      </c>
      <c r="H643" s="90" t="s">
        <v>11560</v>
      </c>
      <c r="I643" s="107">
        <v>0</v>
      </c>
    </row>
    <row r="645" spans="1:13">
      <c r="C645" s="96" t="s">
        <v>11686</v>
      </c>
      <c r="D645" s="108">
        <v>43834</v>
      </c>
      <c r="E645" s="105" t="s">
        <v>12137</v>
      </c>
      <c r="G645" s="107">
        <v>106.26</v>
      </c>
      <c r="I645" s="107">
        <v>106.26</v>
      </c>
      <c r="K645" s="113">
        <v>106.26</v>
      </c>
      <c r="M645" s="113">
        <v>106.26</v>
      </c>
    </row>
    <row r="646" spans="1:13">
      <c r="C646" s="96" t="s">
        <v>11947</v>
      </c>
      <c r="D646" s="108">
        <v>43836</v>
      </c>
      <c r="E646" s="105" t="s">
        <v>12138</v>
      </c>
      <c r="G646" s="107">
        <v>85</v>
      </c>
      <c r="I646" s="107">
        <v>191.26</v>
      </c>
      <c r="K646" s="113">
        <v>85</v>
      </c>
      <c r="M646" s="113">
        <v>85</v>
      </c>
    </row>
    <row r="647" spans="1:13">
      <c r="C647" s="96" t="s">
        <v>11563</v>
      </c>
      <c r="D647" s="108">
        <v>43839</v>
      </c>
      <c r="E647" s="105" t="s">
        <v>12139</v>
      </c>
      <c r="G647" s="107">
        <v>13.43</v>
      </c>
      <c r="I647" s="107">
        <v>204.69</v>
      </c>
      <c r="K647" s="113">
        <v>13.43</v>
      </c>
      <c r="M647" s="113">
        <v>13.43</v>
      </c>
    </row>
    <row r="648" spans="1:13">
      <c r="C648" s="96" t="s">
        <v>11704</v>
      </c>
      <c r="D648" s="108">
        <v>43840</v>
      </c>
      <c r="E648" s="105" t="s">
        <v>12140</v>
      </c>
      <c r="G648" s="107">
        <v>283.5</v>
      </c>
      <c r="I648" s="107">
        <v>488.19</v>
      </c>
      <c r="K648" s="113">
        <v>283.5</v>
      </c>
      <c r="M648" s="113">
        <v>283.5</v>
      </c>
    </row>
    <row r="649" spans="1:13">
      <c r="C649" s="96" t="s">
        <v>11603</v>
      </c>
      <c r="D649" s="108">
        <v>43840</v>
      </c>
      <c r="E649" s="105" t="s">
        <v>12141</v>
      </c>
      <c r="G649" s="107">
        <v>9.66</v>
      </c>
      <c r="I649" s="107">
        <v>497.85</v>
      </c>
      <c r="K649" s="113">
        <v>9.66</v>
      </c>
      <c r="M649" s="113">
        <v>9.66</v>
      </c>
    </row>
    <row r="650" spans="1:13">
      <c r="C650" s="96" t="s">
        <v>11961</v>
      </c>
      <c r="D650" s="108">
        <v>43843</v>
      </c>
      <c r="E650" s="105" t="s">
        <v>12142</v>
      </c>
      <c r="G650" s="107">
        <v>8.9499999999999993</v>
      </c>
      <c r="I650" s="107">
        <v>506.8</v>
      </c>
      <c r="K650" s="113">
        <v>8.9499999999999993</v>
      </c>
      <c r="M650" s="113">
        <v>8.9499999999999993</v>
      </c>
    </row>
    <row r="651" spans="1:13">
      <c r="C651" s="96" t="s">
        <v>11706</v>
      </c>
      <c r="D651" s="108">
        <v>43844</v>
      </c>
      <c r="E651" s="105" t="s">
        <v>12143</v>
      </c>
      <c r="G651" s="107">
        <v>20.86</v>
      </c>
      <c r="I651" s="107">
        <v>527.66</v>
      </c>
      <c r="K651" s="113">
        <v>20.86</v>
      </c>
      <c r="M651" s="113">
        <v>20.86</v>
      </c>
    </row>
    <row r="652" spans="1:13">
      <c r="C652" s="96" t="s">
        <v>11675</v>
      </c>
      <c r="D652" s="108">
        <v>43844</v>
      </c>
      <c r="E652" s="105" t="s">
        <v>12144</v>
      </c>
      <c r="G652" s="107">
        <v>11.61</v>
      </c>
      <c r="I652" s="107">
        <v>539.27</v>
      </c>
      <c r="K652" s="113">
        <v>11.61</v>
      </c>
      <c r="M652" s="113">
        <v>11.61</v>
      </c>
    </row>
    <row r="653" spans="1:13">
      <c r="C653" s="96" t="s">
        <v>11683</v>
      </c>
      <c r="D653" s="108">
        <v>43844</v>
      </c>
      <c r="E653" s="105" t="s">
        <v>12145</v>
      </c>
      <c r="G653" s="107">
        <v>14.95</v>
      </c>
      <c r="I653" s="107">
        <v>554.22</v>
      </c>
      <c r="K653" s="113">
        <v>14.95</v>
      </c>
      <c r="M653" s="113">
        <v>14.95</v>
      </c>
    </row>
    <row r="654" spans="1:13">
      <c r="C654" s="96" t="s">
        <v>12146</v>
      </c>
      <c r="D654" s="108">
        <v>43845</v>
      </c>
      <c r="E654" s="105" t="s">
        <v>12147</v>
      </c>
      <c r="G654" s="107">
        <v>11.01</v>
      </c>
      <c r="I654" s="107">
        <v>565.23</v>
      </c>
      <c r="K654" s="113">
        <v>11.01</v>
      </c>
      <c r="M654" s="113">
        <v>11.01</v>
      </c>
    </row>
    <row r="655" spans="1:13">
      <c r="C655" s="96" t="s">
        <v>11689</v>
      </c>
      <c r="D655" s="108">
        <v>43847</v>
      </c>
      <c r="E655" s="105" t="s">
        <v>12148</v>
      </c>
      <c r="G655" s="107">
        <v>10.23</v>
      </c>
      <c r="I655" s="107">
        <v>575.46</v>
      </c>
      <c r="K655" s="113">
        <v>10.23</v>
      </c>
      <c r="M655" s="113">
        <v>10.23</v>
      </c>
    </row>
    <row r="656" spans="1:13">
      <c r="C656" s="96" t="s">
        <v>11919</v>
      </c>
      <c r="D656" s="108">
        <v>43864</v>
      </c>
      <c r="E656" s="105" t="s">
        <v>12149</v>
      </c>
      <c r="G656" s="107">
        <v>85</v>
      </c>
      <c r="I656" s="107">
        <v>660.46</v>
      </c>
      <c r="K656" s="113">
        <v>85</v>
      </c>
      <c r="M656" s="113">
        <v>85</v>
      </c>
    </row>
    <row r="657" spans="3:13">
      <c r="C657" s="96" t="s">
        <v>11729</v>
      </c>
      <c r="D657" s="108">
        <v>43866</v>
      </c>
      <c r="E657" s="105" t="s">
        <v>12150</v>
      </c>
      <c r="G657" s="107">
        <v>103.63</v>
      </c>
      <c r="I657" s="107">
        <v>764.09</v>
      </c>
      <c r="K657" s="113">
        <v>103.63</v>
      </c>
      <c r="M657" s="113">
        <v>103.63</v>
      </c>
    </row>
    <row r="658" spans="3:13">
      <c r="C658" s="96" t="s">
        <v>11947</v>
      </c>
      <c r="D658" s="108">
        <v>43867</v>
      </c>
      <c r="E658" s="105" t="s">
        <v>12151</v>
      </c>
      <c r="G658" s="107">
        <v>13.52</v>
      </c>
      <c r="I658" s="107">
        <v>777.61</v>
      </c>
      <c r="K658" s="113">
        <v>13.52</v>
      </c>
      <c r="M658" s="113">
        <v>13.52</v>
      </c>
    </row>
    <row r="659" spans="3:13">
      <c r="C659" s="96" t="s">
        <v>11565</v>
      </c>
      <c r="D659" s="108">
        <v>43868</v>
      </c>
      <c r="E659" s="105" t="s">
        <v>12152</v>
      </c>
      <c r="G659" s="107">
        <v>9.9700000000000006</v>
      </c>
      <c r="I659" s="107">
        <v>787.58</v>
      </c>
      <c r="K659" s="113">
        <v>9.9700000000000006</v>
      </c>
      <c r="M659" s="113">
        <v>9.9700000000000006</v>
      </c>
    </row>
    <row r="660" spans="3:13">
      <c r="C660" s="96" t="s">
        <v>11561</v>
      </c>
      <c r="D660" s="108">
        <v>43871</v>
      </c>
      <c r="E660" s="105" t="s">
        <v>12153</v>
      </c>
      <c r="G660" s="107">
        <v>8.9499999999999993</v>
      </c>
      <c r="I660" s="107">
        <v>796.53</v>
      </c>
      <c r="K660" s="113">
        <v>8.9499999999999993</v>
      </c>
      <c r="M660" s="113">
        <v>8.9499999999999993</v>
      </c>
    </row>
    <row r="661" spans="3:13">
      <c r="C661" s="96" t="s">
        <v>11732</v>
      </c>
      <c r="D661" s="108">
        <v>43872</v>
      </c>
      <c r="E661" s="105" t="s">
        <v>12154</v>
      </c>
      <c r="G661" s="107">
        <v>19.920000000000002</v>
      </c>
      <c r="I661" s="107">
        <v>816.45</v>
      </c>
      <c r="K661" s="113">
        <v>19.920000000000002</v>
      </c>
      <c r="M661" s="113">
        <v>19.920000000000002</v>
      </c>
    </row>
    <row r="662" spans="3:13">
      <c r="C662" s="96" t="s">
        <v>11706</v>
      </c>
      <c r="D662" s="108">
        <v>43875</v>
      </c>
      <c r="E662" s="105" t="s">
        <v>12155</v>
      </c>
      <c r="G662" s="107">
        <v>8.61</v>
      </c>
      <c r="I662" s="107">
        <v>825.06</v>
      </c>
      <c r="K662" s="113">
        <v>8.61</v>
      </c>
      <c r="M662" s="113">
        <v>8.61</v>
      </c>
    </row>
    <row r="663" spans="3:13">
      <c r="C663" s="96" t="s">
        <v>11675</v>
      </c>
      <c r="D663" s="108">
        <v>43875</v>
      </c>
      <c r="E663" s="105" t="s">
        <v>12156</v>
      </c>
      <c r="G663" s="107">
        <v>14.78</v>
      </c>
      <c r="I663" s="107">
        <v>839.84</v>
      </c>
      <c r="K663" s="113">
        <v>14.78</v>
      </c>
      <c r="M663" s="113">
        <v>14.78</v>
      </c>
    </row>
    <row r="664" spans="3:13">
      <c r="C664" s="96" t="s">
        <v>11683</v>
      </c>
      <c r="D664" s="108">
        <v>43876</v>
      </c>
      <c r="E664" s="105" t="s">
        <v>12157</v>
      </c>
      <c r="G664" s="107">
        <v>11.95</v>
      </c>
      <c r="I664" s="107">
        <v>851.79</v>
      </c>
      <c r="K664" s="113">
        <v>11.95</v>
      </c>
      <c r="M664" s="113">
        <v>11.95</v>
      </c>
    </row>
    <row r="665" spans="3:13">
      <c r="C665" s="96" t="s">
        <v>12158</v>
      </c>
      <c r="D665" s="108">
        <v>43878</v>
      </c>
      <c r="E665" s="105" t="s">
        <v>12159</v>
      </c>
      <c r="G665" s="107">
        <v>10.84</v>
      </c>
      <c r="I665" s="107">
        <v>862.63</v>
      </c>
      <c r="K665" s="113">
        <v>10.84</v>
      </c>
      <c r="M665" s="113">
        <v>10.84</v>
      </c>
    </row>
    <row r="666" spans="3:13">
      <c r="C666" s="96" t="s">
        <v>11563</v>
      </c>
      <c r="D666" s="108">
        <v>43893</v>
      </c>
      <c r="E666" s="105" t="s">
        <v>12160</v>
      </c>
      <c r="G666" s="107">
        <v>100.17</v>
      </c>
      <c r="I666" s="107">
        <v>962.8</v>
      </c>
      <c r="K666" s="113">
        <v>100.17</v>
      </c>
      <c r="M666" s="113">
        <v>100.17</v>
      </c>
    </row>
    <row r="667" spans="3:13">
      <c r="C667" s="96" t="s">
        <v>11704</v>
      </c>
      <c r="D667" s="108">
        <v>43893</v>
      </c>
      <c r="E667" s="105" t="s">
        <v>12161</v>
      </c>
      <c r="G667" s="107">
        <v>85</v>
      </c>
      <c r="I667" s="107">
        <v>1047.8</v>
      </c>
      <c r="K667" s="113">
        <v>85</v>
      </c>
      <c r="M667" s="113">
        <v>85</v>
      </c>
    </row>
    <row r="668" spans="3:13">
      <c r="C668" s="96" t="s">
        <v>11947</v>
      </c>
      <c r="D668" s="108">
        <v>43898</v>
      </c>
      <c r="E668" s="105" t="s">
        <v>12162</v>
      </c>
      <c r="G668" s="107">
        <v>13.52</v>
      </c>
      <c r="I668" s="107">
        <v>1061.32</v>
      </c>
      <c r="K668" s="113">
        <v>13.52</v>
      </c>
      <c r="M668" s="113">
        <v>13.52</v>
      </c>
    </row>
    <row r="669" spans="3:13">
      <c r="C669" s="96" t="s">
        <v>11961</v>
      </c>
      <c r="D669" s="108">
        <v>43900</v>
      </c>
      <c r="E669" s="105" t="s">
        <v>12163</v>
      </c>
      <c r="G669" s="107">
        <v>8.7799999999999994</v>
      </c>
      <c r="I669" s="107">
        <v>1070.0999999999999</v>
      </c>
      <c r="K669" s="113">
        <v>8.7799999999999994</v>
      </c>
      <c r="M669" s="113">
        <v>8.7799999999999994</v>
      </c>
    </row>
    <row r="670" spans="3:13">
      <c r="C670" s="96" t="s">
        <v>11588</v>
      </c>
      <c r="D670" s="108">
        <v>43900</v>
      </c>
      <c r="E670" s="105" t="s">
        <v>12164</v>
      </c>
      <c r="G670" s="107">
        <v>9.75</v>
      </c>
      <c r="I670" s="107">
        <v>1079.8499999999999</v>
      </c>
      <c r="K670" s="113">
        <v>9.75</v>
      </c>
      <c r="M670" s="113">
        <v>9.75</v>
      </c>
    </row>
    <row r="671" spans="3:13">
      <c r="C671" s="96" t="s">
        <v>11586</v>
      </c>
      <c r="D671" s="108">
        <v>43901</v>
      </c>
      <c r="E671" s="105" t="s">
        <v>12165</v>
      </c>
      <c r="G671" s="107">
        <v>19.760000000000002</v>
      </c>
      <c r="I671" s="107">
        <v>1099.6099999999999</v>
      </c>
      <c r="K671" s="113">
        <v>19.760000000000002</v>
      </c>
      <c r="M671" s="113">
        <v>19.760000000000002</v>
      </c>
    </row>
    <row r="672" spans="3:13">
      <c r="C672" s="96" t="s">
        <v>11708</v>
      </c>
      <c r="D672" s="108">
        <v>43903</v>
      </c>
      <c r="E672" s="105" t="s">
        <v>12166</v>
      </c>
      <c r="G672" s="107">
        <v>24.38</v>
      </c>
      <c r="I672" s="107">
        <v>1123.99</v>
      </c>
      <c r="K672" s="113">
        <v>24.38</v>
      </c>
      <c r="M672" s="113">
        <v>24.38</v>
      </c>
    </row>
    <row r="673" spans="3:13">
      <c r="C673" s="96" t="s">
        <v>11889</v>
      </c>
      <c r="D673" s="108">
        <v>43906</v>
      </c>
      <c r="E673" s="105" t="s">
        <v>12167</v>
      </c>
      <c r="G673" s="107">
        <v>14.95</v>
      </c>
      <c r="I673" s="107">
        <v>1138.94</v>
      </c>
      <c r="K673" s="113">
        <v>14.95</v>
      </c>
      <c r="M673" s="113">
        <v>14.95</v>
      </c>
    </row>
    <row r="674" spans="3:13">
      <c r="C674" s="96" t="s">
        <v>11719</v>
      </c>
      <c r="D674" s="108">
        <v>43906</v>
      </c>
      <c r="E674" s="105" t="s">
        <v>12168</v>
      </c>
      <c r="G674" s="107">
        <v>11.95</v>
      </c>
      <c r="I674" s="107">
        <v>1150.8900000000001</v>
      </c>
      <c r="K674" s="113">
        <v>11.95</v>
      </c>
      <c r="M674" s="113">
        <v>11.95</v>
      </c>
    </row>
    <row r="675" spans="3:13">
      <c r="C675" s="96" t="s">
        <v>12169</v>
      </c>
      <c r="D675" s="108">
        <v>43921</v>
      </c>
      <c r="E675" s="105" t="s">
        <v>12170</v>
      </c>
      <c r="G675" s="107">
        <v>9.1300000000000008</v>
      </c>
      <c r="I675" s="107">
        <v>1160.02</v>
      </c>
      <c r="K675" s="113">
        <v>9.1300000000000008</v>
      </c>
      <c r="M675" s="113">
        <v>9.1300000000000008</v>
      </c>
    </row>
    <row r="676" spans="3:13">
      <c r="C676" s="96" t="s">
        <v>11588</v>
      </c>
      <c r="D676" s="108">
        <v>43922</v>
      </c>
      <c r="E676" s="105" t="s">
        <v>12171</v>
      </c>
      <c r="G676" s="107">
        <v>93.39</v>
      </c>
      <c r="I676" s="107">
        <v>1253.4100000000001</v>
      </c>
      <c r="K676" s="113">
        <v>93.39</v>
      </c>
      <c r="M676" s="113">
        <v>93.39</v>
      </c>
    </row>
    <row r="677" spans="3:13">
      <c r="C677" s="96" t="s">
        <v>11860</v>
      </c>
      <c r="D677" s="108">
        <v>43924</v>
      </c>
      <c r="E677" s="105" t="s">
        <v>12172</v>
      </c>
      <c r="G677" s="107">
        <v>85</v>
      </c>
      <c r="I677" s="107">
        <v>1338.41</v>
      </c>
      <c r="K677" s="113">
        <v>85</v>
      </c>
      <c r="M677" s="113">
        <v>85</v>
      </c>
    </row>
    <row r="678" spans="3:13">
      <c r="C678" s="96" t="s">
        <v>11586</v>
      </c>
      <c r="D678" s="108">
        <v>43928</v>
      </c>
      <c r="E678" s="105" t="s">
        <v>12173</v>
      </c>
      <c r="G678" s="107">
        <v>13.52</v>
      </c>
      <c r="I678" s="107">
        <v>1351.93</v>
      </c>
      <c r="K678" s="113">
        <v>13.52</v>
      </c>
      <c r="M678" s="113">
        <v>13.52</v>
      </c>
    </row>
    <row r="679" spans="3:13">
      <c r="C679" s="96" t="s">
        <v>11612</v>
      </c>
      <c r="D679" s="108">
        <v>43930</v>
      </c>
      <c r="E679" s="105" t="s">
        <v>12174</v>
      </c>
      <c r="G679" s="107">
        <v>8.86</v>
      </c>
      <c r="I679" s="107">
        <v>1360.79</v>
      </c>
      <c r="K679" s="113">
        <v>8.86</v>
      </c>
      <c r="M679" s="113">
        <v>8.86</v>
      </c>
    </row>
    <row r="680" spans="3:13">
      <c r="C680" s="96" t="s">
        <v>11692</v>
      </c>
      <c r="D680" s="108">
        <v>43932</v>
      </c>
      <c r="E680" s="105" t="s">
        <v>12175</v>
      </c>
      <c r="G680" s="107">
        <v>20.63</v>
      </c>
      <c r="I680" s="107">
        <v>1381.42</v>
      </c>
      <c r="K680" s="113">
        <v>20.63</v>
      </c>
      <c r="M680" s="113">
        <v>20.63</v>
      </c>
    </row>
    <row r="681" spans="3:13">
      <c r="C681" s="96" t="s">
        <v>11857</v>
      </c>
      <c r="D681" s="108">
        <v>43932</v>
      </c>
      <c r="E681" s="105" t="s">
        <v>12176</v>
      </c>
      <c r="G681" s="107">
        <v>11.86</v>
      </c>
      <c r="I681" s="107">
        <v>1393.28</v>
      </c>
      <c r="K681" s="113">
        <v>11.86</v>
      </c>
      <c r="M681" s="113">
        <v>11.86</v>
      </c>
    </row>
    <row r="682" spans="3:13">
      <c r="C682" s="96" t="s">
        <v>11597</v>
      </c>
      <c r="D682" s="108">
        <v>43932</v>
      </c>
      <c r="E682" s="105" t="s">
        <v>12177</v>
      </c>
      <c r="G682" s="107">
        <v>15.38</v>
      </c>
      <c r="I682" s="107">
        <v>1408.66</v>
      </c>
      <c r="K682" s="113">
        <v>15.38</v>
      </c>
      <c r="M682" s="113">
        <v>15.38</v>
      </c>
    </row>
    <row r="683" spans="3:13">
      <c r="C683" s="96" t="s">
        <v>11610</v>
      </c>
      <c r="D683" s="108">
        <v>43934</v>
      </c>
      <c r="E683" s="105" t="s">
        <v>12178</v>
      </c>
      <c r="G683" s="107">
        <v>9.77</v>
      </c>
      <c r="I683" s="107">
        <v>1418.43</v>
      </c>
      <c r="K683" s="113">
        <v>9.77</v>
      </c>
      <c r="M683" s="113">
        <v>9.77</v>
      </c>
    </row>
    <row r="684" spans="3:13">
      <c r="C684" s="96" t="s">
        <v>11855</v>
      </c>
      <c r="D684" s="108">
        <v>43936</v>
      </c>
      <c r="E684" s="105" t="s">
        <v>12179</v>
      </c>
      <c r="G684" s="107">
        <v>11.79</v>
      </c>
      <c r="I684" s="107">
        <v>1430.22</v>
      </c>
      <c r="K684" s="113">
        <v>11.79</v>
      </c>
      <c r="M684" s="113">
        <v>11.79</v>
      </c>
    </row>
    <row r="685" spans="3:13">
      <c r="C685" s="96" t="s">
        <v>12180</v>
      </c>
      <c r="D685" s="108">
        <v>43936</v>
      </c>
      <c r="E685" s="105" t="s">
        <v>12181</v>
      </c>
      <c r="G685" s="107">
        <v>8.18</v>
      </c>
      <c r="I685" s="107">
        <v>1438.4</v>
      </c>
      <c r="K685" s="113">
        <v>8.18</v>
      </c>
      <c r="M685" s="113">
        <v>8.18</v>
      </c>
    </row>
    <row r="686" spans="3:13">
      <c r="C686" s="96" t="s">
        <v>11667</v>
      </c>
      <c r="D686" s="108">
        <v>43956</v>
      </c>
      <c r="E686" s="105" t="s">
        <v>12182</v>
      </c>
      <c r="G686" s="107">
        <v>85</v>
      </c>
      <c r="I686" s="107">
        <v>1523.4</v>
      </c>
      <c r="K686" s="113">
        <v>85</v>
      </c>
      <c r="M686" s="113">
        <v>85</v>
      </c>
    </row>
    <row r="687" spans="3:13">
      <c r="C687" s="96" t="s">
        <v>11610</v>
      </c>
      <c r="D687" s="108">
        <v>43958</v>
      </c>
      <c r="E687" s="105" t="s">
        <v>12183</v>
      </c>
      <c r="G687" s="107">
        <v>13.52</v>
      </c>
      <c r="I687" s="107">
        <v>1536.92</v>
      </c>
      <c r="K687" s="113">
        <v>13.52</v>
      </c>
      <c r="M687" s="113">
        <v>13.52</v>
      </c>
    </row>
    <row r="688" spans="3:13">
      <c r="C688" s="96" t="s">
        <v>11612</v>
      </c>
      <c r="D688" s="108">
        <v>43958</v>
      </c>
      <c r="E688" s="105" t="s">
        <v>12184</v>
      </c>
      <c r="G688" s="107">
        <v>92.99</v>
      </c>
      <c r="I688" s="107">
        <v>1629.91</v>
      </c>
      <c r="K688" s="113">
        <v>92.99</v>
      </c>
      <c r="M688" s="113">
        <v>92.99</v>
      </c>
    </row>
    <row r="689" spans="3:13">
      <c r="C689" s="96" t="s">
        <v>11588</v>
      </c>
      <c r="D689" s="108">
        <v>43959</v>
      </c>
      <c r="E689" s="105" t="s">
        <v>12185</v>
      </c>
      <c r="G689" s="107">
        <v>9.86</v>
      </c>
      <c r="I689" s="107">
        <v>1639.77</v>
      </c>
      <c r="K689" s="113">
        <v>9.86</v>
      </c>
      <c r="M689" s="113">
        <v>9.86</v>
      </c>
    </row>
    <row r="690" spans="3:13">
      <c r="C690" s="96" t="s">
        <v>11586</v>
      </c>
      <c r="D690" s="108">
        <v>43962</v>
      </c>
      <c r="E690" s="105" t="s">
        <v>12186</v>
      </c>
      <c r="G690" s="107">
        <v>8.86</v>
      </c>
      <c r="I690" s="107">
        <v>1648.63</v>
      </c>
      <c r="K690" s="113">
        <v>8.86</v>
      </c>
      <c r="M690" s="113">
        <v>8.86</v>
      </c>
    </row>
    <row r="691" spans="3:13">
      <c r="C691" s="96" t="s">
        <v>11672</v>
      </c>
      <c r="D691" s="108">
        <v>43963</v>
      </c>
      <c r="E691" s="105" t="s">
        <v>12187</v>
      </c>
      <c r="G691" s="107">
        <v>20.190000000000001</v>
      </c>
      <c r="I691" s="107">
        <v>1668.82</v>
      </c>
      <c r="K691" s="113">
        <v>20.190000000000001</v>
      </c>
      <c r="M691" s="113">
        <v>20.190000000000001</v>
      </c>
    </row>
    <row r="692" spans="3:13">
      <c r="C692" s="96" t="s">
        <v>11889</v>
      </c>
      <c r="D692" s="108">
        <v>43964</v>
      </c>
      <c r="E692" s="105" t="s">
        <v>12188</v>
      </c>
      <c r="G692" s="107">
        <v>12.55</v>
      </c>
      <c r="I692" s="107">
        <v>1681.37</v>
      </c>
      <c r="K692" s="113">
        <v>12.55</v>
      </c>
      <c r="M692" s="113">
        <v>12.55</v>
      </c>
    </row>
    <row r="693" spans="3:13">
      <c r="C693" s="96" t="s">
        <v>11719</v>
      </c>
      <c r="D693" s="108">
        <v>43964</v>
      </c>
      <c r="E693" s="105" t="s">
        <v>12189</v>
      </c>
      <c r="G693" s="107">
        <v>15.81</v>
      </c>
      <c r="I693" s="107">
        <v>1697.18</v>
      </c>
      <c r="K693" s="113">
        <v>15.81</v>
      </c>
      <c r="M693" s="113">
        <v>15.81</v>
      </c>
    </row>
    <row r="694" spans="3:13">
      <c r="C694" s="96" t="s">
        <v>11708</v>
      </c>
      <c r="D694" s="108">
        <v>43965</v>
      </c>
      <c r="E694" s="105" t="s">
        <v>12190</v>
      </c>
      <c r="G694" s="107">
        <v>11.95</v>
      </c>
      <c r="I694" s="107">
        <v>1709.13</v>
      </c>
      <c r="K694" s="113">
        <v>11.95</v>
      </c>
      <c r="M694" s="113">
        <v>11.95</v>
      </c>
    </row>
    <row r="695" spans="3:13">
      <c r="C695" s="96" t="s">
        <v>12169</v>
      </c>
      <c r="D695" s="108">
        <v>43966</v>
      </c>
      <c r="E695" s="105" t="s">
        <v>12191</v>
      </c>
      <c r="G695" s="107">
        <v>10.23</v>
      </c>
      <c r="I695" s="107">
        <v>1719.36</v>
      </c>
      <c r="K695" s="113">
        <v>10.23</v>
      </c>
      <c r="M695" s="113">
        <v>10.23</v>
      </c>
    </row>
    <row r="696" spans="3:13">
      <c r="C696" s="96" t="s">
        <v>11717</v>
      </c>
      <c r="D696" s="108">
        <v>43984</v>
      </c>
      <c r="E696" s="105" t="s">
        <v>12192</v>
      </c>
      <c r="G696" s="107">
        <v>85</v>
      </c>
      <c r="I696" s="107">
        <v>1804.36</v>
      </c>
      <c r="K696" s="113">
        <v>85</v>
      </c>
      <c r="M696" s="113">
        <v>85</v>
      </c>
    </row>
    <row r="697" spans="3:13">
      <c r="C697" s="96" t="s">
        <v>11862</v>
      </c>
      <c r="D697" s="108">
        <v>43988</v>
      </c>
      <c r="E697" s="105" t="s">
        <v>12193</v>
      </c>
      <c r="G697" s="107">
        <v>29.11</v>
      </c>
      <c r="I697" s="107">
        <v>1833.47</v>
      </c>
      <c r="K697" s="113">
        <v>29.11</v>
      </c>
      <c r="M697" s="113">
        <v>29.11</v>
      </c>
    </row>
    <row r="698" spans="3:13">
      <c r="C698" s="96" t="s">
        <v>11860</v>
      </c>
      <c r="D698" s="108">
        <v>43993</v>
      </c>
      <c r="E698" s="105" t="s">
        <v>12194</v>
      </c>
      <c r="G698" s="107">
        <v>20.18</v>
      </c>
      <c r="I698" s="107">
        <v>1853.65</v>
      </c>
      <c r="K698" s="113">
        <v>20.18</v>
      </c>
      <c r="M698" s="113">
        <v>20.18</v>
      </c>
    </row>
    <row r="699" spans="3:13">
      <c r="C699" s="96" t="s">
        <v>12030</v>
      </c>
      <c r="D699" s="108">
        <v>43993</v>
      </c>
      <c r="E699" s="105" t="s">
        <v>12195</v>
      </c>
      <c r="G699" s="107">
        <v>8.8000000000000007</v>
      </c>
      <c r="I699" s="107">
        <v>1862.45</v>
      </c>
      <c r="K699" s="113">
        <v>8.8000000000000007</v>
      </c>
      <c r="M699" s="113">
        <v>8.8000000000000007</v>
      </c>
    </row>
    <row r="700" spans="3:13">
      <c r="C700" s="96" t="s">
        <v>11657</v>
      </c>
      <c r="D700" s="108">
        <v>43996</v>
      </c>
      <c r="E700" s="105" t="s">
        <v>12196</v>
      </c>
      <c r="G700" s="107">
        <v>8.27</v>
      </c>
      <c r="I700" s="107">
        <v>1870.72</v>
      </c>
      <c r="K700" s="113">
        <v>8.27</v>
      </c>
      <c r="M700" s="113">
        <v>8.27</v>
      </c>
    </row>
    <row r="701" spans="3:13">
      <c r="C701" s="96" t="s">
        <v>12197</v>
      </c>
      <c r="D701" s="108">
        <v>43996</v>
      </c>
      <c r="E701" s="105" t="s">
        <v>12198</v>
      </c>
      <c r="H701" s="110">
        <v>7.28</v>
      </c>
      <c r="I701" s="107">
        <v>1863.44</v>
      </c>
      <c r="K701" s="120">
        <v>-7.28</v>
      </c>
      <c r="M701" s="120">
        <v>-7.28</v>
      </c>
    </row>
    <row r="702" spans="3:13">
      <c r="C702" s="96" t="s">
        <v>11715</v>
      </c>
      <c r="D702" s="108">
        <v>43999</v>
      </c>
      <c r="E702" s="105" t="s">
        <v>12199</v>
      </c>
      <c r="G702" s="107">
        <v>9.6199999999999992</v>
      </c>
      <c r="I702" s="107">
        <v>1873.06</v>
      </c>
      <c r="K702" s="113">
        <v>9.6199999999999992</v>
      </c>
      <c r="M702" s="113">
        <v>9.6199999999999992</v>
      </c>
    </row>
    <row r="703" spans="3:13">
      <c r="C703" s="96" t="s">
        <v>11713</v>
      </c>
      <c r="D703" s="108">
        <v>44002</v>
      </c>
      <c r="E703" s="105" t="s">
        <v>12200</v>
      </c>
      <c r="G703" s="107">
        <v>15.29</v>
      </c>
      <c r="I703" s="107">
        <v>1888.35</v>
      </c>
      <c r="K703" s="113">
        <v>15.29</v>
      </c>
      <c r="M703" s="113">
        <v>15.29</v>
      </c>
    </row>
    <row r="704" spans="3:13">
      <c r="C704" s="96" t="s">
        <v>11867</v>
      </c>
      <c r="D704" s="108">
        <v>44002</v>
      </c>
      <c r="E704" s="105" t="s">
        <v>12201</v>
      </c>
      <c r="G704" s="107">
        <v>11.7</v>
      </c>
      <c r="I704" s="107">
        <v>1900.05</v>
      </c>
      <c r="K704" s="113">
        <v>11.7</v>
      </c>
      <c r="M704" s="113">
        <v>11.7</v>
      </c>
    </row>
    <row r="705" spans="3:13">
      <c r="C705" s="96" t="s">
        <v>11669</v>
      </c>
      <c r="D705" s="108">
        <v>44005</v>
      </c>
      <c r="E705" s="105" t="s">
        <v>12202</v>
      </c>
      <c r="G705" s="107">
        <v>13.52</v>
      </c>
      <c r="I705" s="107">
        <v>1913.57</v>
      </c>
      <c r="K705" s="113">
        <v>13.52</v>
      </c>
      <c r="M705" s="113">
        <v>13.52</v>
      </c>
    </row>
    <row r="706" spans="3:13">
      <c r="C706" s="96" t="s">
        <v>12203</v>
      </c>
      <c r="D706" s="108">
        <v>44005</v>
      </c>
      <c r="E706" s="105" t="s">
        <v>12204</v>
      </c>
      <c r="G706" s="107">
        <v>10.66</v>
      </c>
      <c r="I706" s="107">
        <v>1924.23</v>
      </c>
      <c r="K706" s="113">
        <v>10.66</v>
      </c>
      <c r="M706" s="113">
        <v>10.66</v>
      </c>
    </row>
    <row r="707" spans="3:13">
      <c r="C707" s="96" t="s">
        <v>11662</v>
      </c>
      <c r="D707" s="108">
        <v>44015</v>
      </c>
      <c r="E707" s="105" t="s">
        <v>12205</v>
      </c>
      <c r="G707" s="107">
        <v>85</v>
      </c>
      <c r="I707" s="107">
        <v>2009.23</v>
      </c>
      <c r="K707" s="113">
        <v>85</v>
      </c>
      <c r="M707" s="113">
        <v>85</v>
      </c>
    </row>
    <row r="708" spans="3:13">
      <c r="C708" s="96" t="s">
        <v>11565</v>
      </c>
      <c r="D708" s="108">
        <v>44021</v>
      </c>
      <c r="E708" s="105" t="s">
        <v>12206</v>
      </c>
      <c r="G708" s="107">
        <v>50.67</v>
      </c>
      <c r="I708" s="107">
        <v>2059.9</v>
      </c>
      <c r="K708" s="113">
        <v>50.67</v>
      </c>
      <c r="M708" s="113">
        <v>50.67</v>
      </c>
    </row>
    <row r="709" spans="3:13">
      <c r="C709" s="96" t="s">
        <v>11732</v>
      </c>
      <c r="D709" s="108">
        <v>44022</v>
      </c>
      <c r="E709" s="105" t="s">
        <v>12207</v>
      </c>
      <c r="G709" s="107">
        <v>8.61</v>
      </c>
      <c r="I709" s="107">
        <v>2068.5100000000002</v>
      </c>
      <c r="K709" s="113">
        <v>8.61</v>
      </c>
      <c r="M709" s="113">
        <v>8.61</v>
      </c>
    </row>
    <row r="710" spans="3:13">
      <c r="C710" s="96" t="s">
        <v>11919</v>
      </c>
      <c r="D710" s="108">
        <v>44023</v>
      </c>
      <c r="E710" s="105" t="s">
        <v>12208</v>
      </c>
      <c r="G710" s="107">
        <v>19.84</v>
      </c>
      <c r="I710" s="107">
        <v>2088.35</v>
      </c>
      <c r="K710" s="113">
        <v>19.84</v>
      </c>
      <c r="M710" s="113">
        <v>19.84</v>
      </c>
    </row>
    <row r="711" spans="3:13">
      <c r="C711" s="96" t="s">
        <v>11729</v>
      </c>
      <c r="D711" s="108">
        <v>44025</v>
      </c>
      <c r="E711" s="105" t="s">
        <v>12209</v>
      </c>
      <c r="G711" s="107">
        <v>9.86</v>
      </c>
      <c r="I711" s="107">
        <v>2098.21</v>
      </c>
      <c r="K711" s="113">
        <v>9.86</v>
      </c>
      <c r="M711" s="113">
        <v>9.86</v>
      </c>
    </row>
    <row r="712" spans="3:13">
      <c r="C712" s="96" t="s">
        <v>11561</v>
      </c>
      <c r="D712" s="108">
        <v>44025</v>
      </c>
      <c r="E712" s="105" t="s">
        <v>12210</v>
      </c>
      <c r="G712" s="107">
        <v>11.61</v>
      </c>
      <c r="I712" s="107">
        <v>2109.8200000000002</v>
      </c>
      <c r="K712" s="113">
        <v>11.61</v>
      </c>
      <c r="M712" s="113">
        <v>11.61</v>
      </c>
    </row>
    <row r="713" spans="3:13">
      <c r="C713" s="96" t="s">
        <v>11680</v>
      </c>
      <c r="D713" s="108">
        <v>44025</v>
      </c>
      <c r="E713" s="105" t="s">
        <v>12211</v>
      </c>
      <c r="G713" s="107">
        <v>15.04</v>
      </c>
      <c r="I713" s="107">
        <v>2124.86</v>
      </c>
      <c r="K713" s="113">
        <v>15.04</v>
      </c>
      <c r="M713" s="113">
        <v>15.04</v>
      </c>
    </row>
    <row r="714" spans="3:13">
      <c r="C714" s="96" t="s">
        <v>11645</v>
      </c>
      <c r="D714" s="108">
        <v>44027</v>
      </c>
      <c r="E714" s="105" t="s">
        <v>12212</v>
      </c>
      <c r="G714" s="107">
        <v>7.76</v>
      </c>
      <c r="I714" s="107">
        <v>2132.62</v>
      </c>
      <c r="K714" s="113">
        <v>7.76</v>
      </c>
      <c r="M714" s="113">
        <v>7.76</v>
      </c>
    </row>
    <row r="715" spans="3:13">
      <c r="C715" s="96" t="s">
        <v>11575</v>
      </c>
      <c r="D715" s="108">
        <v>44027</v>
      </c>
      <c r="E715" s="105" t="s">
        <v>12213</v>
      </c>
      <c r="G715" s="107">
        <v>10.58</v>
      </c>
      <c r="I715" s="107">
        <v>2143.1999999999998</v>
      </c>
      <c r="K715" s="113">
        <v>10.58</v>
      </c>
      <c r="M715" s="113">
        <v>10.58</v>
      </c>
    </row>
    <row r="716" spans="3:13">
      <c r="C716" s="96" t="s">
        <v>12214</v>
      </c>
      <c r="D716" s="108">
        <v>44031</v>
      </c>
      <c r="E716" s="105" t="s">
        <v>12215</v>
      </c>
      <c r="H716" s="110">
        <v>0.02</v>
      </c>
      <c r="I716" s="107">
        <v>2143.1799999999998</v>
      </c>
      <c r="K716" s="120">
        <v>-0.02</v>
      </c>
      <c r="M716" s="120">
        <v>-0.02</v>
      </c>
    </row>
    <row r="717" spans="3:13">
      <c r="C717" s="96" t="s">
        <v>11649</v>
      </c>
      <c r="D717" s="108">
        <v>44043</v>
      </c>
      <c r="E717" s="105" t="s">
        <v>12216</v>
      </c>
      <c r="G717" s="107">
        <v>13.52</v>
      </c>
      <c r="I717" s="107">
        <v>2156.6999999999998</v>
      </c>
      <c r="K717" s="113">
        <v>13.52</v>
      </c>
      <c r="M717" s="113">
        <v>13.52</v>
      </c>
    </row>
    <row r="718" spans="3:13">
      <c r="C718" s="96" t="s">
        <v>11704</v>
      </c>
      <c r="D718" s="108">
        <v>44046</v>
      </c>
      <c r="E718" s="105" t="s">
        <v>12217</v>
      </c>
      <c r="G718" s="107">
        <v>85</v>
      </c>
      <c r="I718" s="107">
        <v>2241.6999999999998</v>
      </c>
      <c r="K718" s="113">
        <v>85</v>
      </c>
      <c r="M718" s="113">
        <v>85</v>
      </c>
    </row>
    <row r="719" spans="3:13">
      <c r="C719" s="96" t="s">
        <v>11719</v>
      </c>
      <c r="D719" s="108">
        <v>44050</v>
      </c>
      <c r="E719" s="105" t="s">
        <v>12218</v>
      </c>
      <c r="G719" s="107">
        <v>108.39</v>
      </c>
      <c r="I719" s="107">
        <v>2350.09</v>
      </c>
      <c r="K719" s="113">
        <v>108.39</v>
      </c>
      <c r="M719" s="113">
        <v>108.39</v>
      </c>
    </row>
    <row r="720" spans="3:13">
      <c r="C720" s="96" t="s">
        <v>11675</v>
      </c>
      <c r="D720" s="108">
        <v>44055</v>
      </c>
      <c r="E720" s="105" t="s">
        <v>12219</v>
      </c>
      <c r="G720" s="107">
        <v>25.47</v>
      </c>
      <c r="I720" s="107">
        <v>2375.56</v>
      </c>
      <c r="K720" s="113">
        <v>25.47</v>
      </c>
      <c r="M720" s="113">
        <v>25.47</v>
      </c>
    </row>
    <row r="721" spans="3:13">
      <c r="C721" s="96" t="s">
        <v>11686</v>
      </c>
      <c r="D721" s="108">
        <v>44055</v>
      </c>
      <c r="E721" s="105" t="s">
        <v>12220</v>
      </c>
      <c r="G721" s="107">
        <v>9.0399999999999991</v>
      </c>
      <c r="I721" s="107">
        <v>2384.6</v>
      </c>
      <c r="K721" s="113">
        <v>9.0399999999999991</v>
      </c>
      <c r="M721" s="113">
        <v>9.0399999999999991</v>
      </c>
    </row>
    <row r="722" spans="3:13">
      <c r="C722" s="96" t="s">
        <v>11689</v>
      </c>
      <c r="D722" s="108">
        <v>44056</v>
      </c>
      <c r="E722" s="105" t="s">
        <v>12221</v>
      </c>
      <c r="G722" s="107">
        <v>21.64</v>
      </c>
      <c r="I722" s="107">
        <v>2406.2399999999998</v>
      </c>
      <c r="K722" s="113">
        <v>21.64</v>
      </c>
      <c r="M722" s="113">
        <v>21.64</v>
      </c>
    </row>
    <row r="723" spans="3:13">
      <c r="C723" s="96" t="s">
        <v>11683</v>
      </c>
      <c r="D723" s="108">
        <v>44057</v>
      </c>
      <c r="E723" s="105" t="s">
        <v>12222</v>
      </c>
      <c r="G723" s="107">
        <v>9.6199999999999992</v>
      </c>
      <c r="I723" s="107">
        <v>2415.86</v>
      </c>
      <c r="K723" s="113">
        <v>9.6199999999999992</v>
      </c>
      <c r="M723" s="113">
        <v>9.6199999999999992</v>
      </c>
    </row>
    <row r="724" spans="3:13">
      <c r="C724" s="96" t="s">
        <v>11667</v>
      </c>
      <c r="D724" s="108">
        <v>44058</v>
      </c>
      <c r="E724" s="105" t="s">
        <v>12223</v>
      </c>
      <c r="G724" s="107">
        <v>13.52</v>
      </c>
      <c r="I724" s="107">
        <v>2429.38</v>
      </c>
      <c r="K724" s="113">
        <v>13.52</v>
      </c>
      <c r="M724" s="113">
        <v>13.52</v>
      </c>
    </row>
    <row r="725" spans="3:13">
      <c r="C725" s="96" t="s">
        <v>11603</v>
      </c>
      <c r="D725" s="108">
        <v>44058</v>
      </c>
      <c r="E725" s="105" t="s">
        <v>12224</v>
      </c>
      <c r="G725" s="107">
        <v>7.58</v>
      </c>
      <c r="I725" s="107">
        <v>2436.96</v>
      </c>
      <c r="K725" s="113">
        <v>7.58</v>
      </c>
      <c r="M725" s="113">
        <v>7.58</v>
      </c>
    </row>
    <row r="726" spans="3:13">
      <c r="C726" s="96" t="s">
        <v>11665</v>
      </c>
      <c r="D726" s="108">
        <v>44060</v>
      </c>
      <c r="E726" s="105" t="s">
        <v>12225</v>
      </c>
      <c r="G726" s="107">
        <v>15.98</v>
      </c>
      <c r="I726" s="107">
        <v>2452.94</v>
      </c>
      <c r="K726" s="113">
        <v>15.98</v>
      </c>
      <c r="M726" s="113">
        <v>15.98</v>
      </c>
    </row>
    <row r="727" spans="3:13">
      <c r="C727" s="96" t="s">
        <v>11672</v>
      </c>
      <c r="D727" s="108">
        <v>44060</v>
      </c>
      <c r="E727" s="105" t="s">
        <v>12226</v>
      </c>
      <c r="G727" s="107">
        <v>12.04</v>
      </c>
      <c r="I727" s="107">
        <v>2464.98</v>
      </c>
      <c r="K727" s="113">
        <v>12.04</v>
      </c>
      <c r="M727" s="113">
        <v>12.04</v>
      </c>
    </row>
    <row r="728" spans="3:13">
      <c r="C728" s="96" t="s">
        <v>12227</v>
      </c>
      <c r="D728" s="108">
        <v>44063</v>
      </c>
      <c r="E728" s="105" t="s">
        <v>12228</v>
      </c>
      <c r="G728" s="107">
        <v>10.84</v>
      </c>
      <c r="I728" s="107">
        <v>2475.8200000000002</v>
      </c>
      <c r="K728" s="113">
        <v>10.84</v>
      </c>
      <c r="M728" s="113">
        <v>10.84</v>
      </c>
    </row>
    <row r="729" spans="3:13">
      <c r="C729" s="96" t="s">
        <v>11843</v>
      </c>
      <c r="D729" s="108">
        <v>44077</v>
      </c>
      <c r="E729" s="105" t="s">
        <v>12229</v>
      </c>
      <c r="G729" s="107">
        <v>85</v>
      </c>
      <c r="I729" s="107">
        <v>2560.8200000000002</v>
      </c>
      <c r="K729" s="113">
        <v>85</v>
      </c>
      <c r="M729" s="113">
        <v>85</v>
      </c>
    </row>
    <row r="730" spans="3:13">
      <c r="C730" s="96" t="s">
        <v>11719</v>
      </c>
      <c r="D730" s="108">
        <v>44085</v>
      </c>
      <c r="E730" s="105" t="s">
        <v>12230</v>
      </c>
      <c r="G730" s="107">
        <v>8.86</v>
      </c>
      <c r="I730" s="107">
        <v>2569.6799999999998</v>
      </c>
      <c r="K730" s="113">
        <v>8.86</v>
      </c>
      <c r="M730" s="113">
        <v>8.86</v>
      </c>
    </row>
    <row r="731" spans="3:13">
      <c r="C731" s="96" t="s">
        <v>11708</v>
      </c>
      <c r="D731" s="108">
        <v>44087</v>
      </c>
      <c r="E731" s="105" t="s">
        <v>12231</v>
      </c>
      <c r="G731" s="107">
        <v>20.09</v>
      </c>
      <c r="I731" s="107">
        <v>2589.77</v>
      </c>
      <c r="K731" s="113">
        <v>20.09</v>
      </c>
      <c r="M731" s="113">
        <v>20.09</v>
      </c>
    </row>
    <row r="732" spans="3:13">
      <c r="C732" s="96" t="s">
        <v>11586</v>
      </c>
      <c r="D732" s="108">
        <v>44088</v>
      </c>
      <c r="E732" s="105" t="s">
        <v>12232</v>
      </c>
      <c r="G732" s="107">
        <v>15.13</v>
      </c>
      <c r="I732" s="107">
        <v>2604.9</v>
      </c>
      <c r="K732" s="113">
        <v>15.13</v>
      </c>
      <c r="M732" s="113">
        <v>15.13</v>
      </c>
    </row>
    <row r="733" spans="3:13">
      <c r="C733" s="96" t="s">
        <v>11588</v>
      </c>
      <c r="D733" s="108">
        <v>44088</v>
      </c>
      <c r="E733" s="105" t="s">
        <v>12233</v>
      </c>
      <c r="G733" s="107">
        <v>11.95</v>
      </c>
      <c r="I733" s="107">
        <v>2616.85</v>
      </c>
      <c r="K733" s="113">
        <v>11.95</v>
      </c>
      <c r="M733" s="113">
        <v>11.95</v>
      </c>
    </row>
    <row r="734" spans="3:13">
      <c r="C734" s="96" t="s">
        <v>11672</v>
      </c>
      <c r="D734" s="108">
        <v>44089</v>
      </c>
      <c r="E734" s="105" t="s">
        <v>12234</v>
      </c>
      <c r="G734" s="107">
        <v>21.51</v>
      </c>
      <c r="I734" s="107">
        <v>2638.36</v>
      </c>
      <c r="K734" s="113">
        <v>21.51</v>
      </c>
      <c r="M734" s="113">
        <v>21.51</v>
      </c>
    </row>
    <row r="735" spans="3:13">
      <c r="C735" s="96" t="s">
        <v>11610</v>
      </c>
      <c r="D735" s="108">
        <v>44090</v>
      </c>
      <c r="E735" s="105" t="s">
        <v>12235</v>
      </c>
      <c r="G735" s="107">
        <v>7.92</v>
      </c>
      <c r="I735" s="107">
        <v>2646.28</v>
      </c>
      <c r="K735" s="113">
        <v>7.92</v>
      </c>
      <c r="M735" s="113">
        <v>7.92</v>
      </c>
    </row>
    <row r="736" spans="3:13">
      <c r="C736" s="96" t="s">
        <v>11889</v>
      </c>
      <c r="D736" s="108">
        <v>44091</v>
      </c>
      <c r="E736" s="105" t="s">
        <v>12236</v>
      </c>
      <c r="G736" s="107">
        <v>9.6199999999999992</v>
      </c>
      <c r="I736" s="107">
        <v>2655.9</v>
      </c>
      <c r="K736" s="113">
        <v>9.6199999999999992</v>
      </c>
      <c r="M736" s="113">
        <v>9.6199999999999992</v>
      </c>
    </row>
    <row r="737" spans="3:13">
      <c r="C737" s="96" t="s">
        <v>11845</v>
      </c>
      <c r="D737" s="108">
        <v>44098</v>
      </c>
      <c r="E737" s="105" t="s">
        <v>12237</v>
      </c>
      <c r="G737" s="107">
        <v>13.52</v>
      </c>
      <c r="I737" s="107">
        <v>2669.42</v>
      </c>
      <c r="K737" s="113">
        <v>13.52</v>
      </c>
      <c r="M737" s="113">
        <v>13.52</v>
      </c>
    </row>
    <row r="738" spans="3:13">
      <c r="C738" s="96" t="s">
        <v>11809</v>
      </c>
      <c r="D738" s="108">
        <v>44098</v>
      </c>
      <c r="E738" s="105" t="s">
        <v>12238</v>
      </c>
      <c r="G738" s="107">
        <v>10.58</v>
      </c>
      <c r="I738" s="107">
        <v>2680</v>
      </c>
      <c r="K738" s="113">
        <v>10.58</v>
      </c>
      <c r="M738" s="113">
        <v>10.58</v>
      </c>
    </row>
    <row r="739" spans="3:13">
      <c r="C739" s="96" t="s">
        <v>11675</v>
      </c>
      <c r="D739" s="108">
        <v>44109</v>
      </c>
      <c r="E739" s="105" t="s">
        <v>12239</v>
      </c>
      <c r="G739" s="107">
        <v>85</v>
      </c>
      <c r="I739" s="107">
        <v>2765</v>
      </c>
      <c r="K739" s="113">
        <v>85</v>
      </c>
      <c r="M739" s="113">
        <v>85</v>
      </c>
    </row>
    <row r="740" spans="3:13">
      <c r="C740" s="96" t="s">
        <v>11657</v>
      </c>
      <c r="D740" s="108">
        <v>44118</v>
      </c>
      <c r="E740" s="105" t="s">
        <v>12240</v>
      </c>
      <c r="G740" s="107">
        <v>15.64</v>
      </c>
      <c r="I740" s="107">
        <v>2780.64</v>
      </c>
      <c r="K740" s="113">
        <v>15.64</v>
      </c>
      <c r="M740" s="113">
        <v>15.64</v>
      </c>
    </row>
    <row r="741" spans="3:13">
      <c r="C741" s="96" t="s">
        <v>11607</v>
      </c>
      <c r="D741" s="108">
        <v>44118</v>
      </c>
      <c r="E741" s="105" t="s">
        <v>12241</v>
      </c>
      <c r="G741" s="107">
        <v>11.78</v>
      </c>
      <c r="I741" s="107">
        <v>2792.42</v>
      </c>
      <c r="K741" s="113">
        <v>11.78</v>
      </c>
      <c r="M741" s="113">
        <v>11.78</v>
      </c>
    </row>
    <row r="742" spans="3:13">
      <c r="C742" s="96" t="s">
        <v>11647</v>
      </c>
      <c r="D742" s="108">
        <v>44118</v>
      </c>
      <c r="E742" s="105" t="s">
        <v>12242</v>
      </c>
      <c r="G742" s="107">
        <v>7.49</v>
      </c>
      <c r="I742" s="107">
        <v>2799.91</v>
      </c>
      <c r="K742" s="113">
        <v>7.49</v>
      </c>
      <c r="M742" s="113">
        <v>7.49</v>
      </c>
    </row>
    <row r="743" spans="3:13">
      <c r="C743" s="96" t="s">
        <v>11651</v>
      </c>
      <c r="D743" s="108">
        <v>44118</v>
      </c>
      <c r="E743" s="105" t="s">
        <v>12243</v>
      </c>
      <c r="G743" s="107">
        <v>21.21</v>
      </c>
      <c r="I743" s="107">
        <v>2821.12</v>
      </c>
      <c r="K743" s="113">
        <v>21.21</v>
      </c>
      <c r="M743" s="113">
        <v>21.21</v>
      </c>
    </row>
    <row r="744" spans="3:13">
      <c r="C744" s="96" t="s">
        <v>11867</v>
      </c>
      <c r="D744" s="108">
        <v>44119</v>
      </c>
      <c r="E744" s="105" t="s">
        <v>12244</v>
      </c>
      <c r="G744" s="107">
        <v>20.3</v>
      </c>
      <c r="I744" s="107">
        <v>2841.42</v>
      </c>
      <c r="K744" s="113">
        <v>20.3</v>
      </c>
      <c r="M744" s="113">
        <v>20.3</v>
      </c>
    </row>
    <row r="745" spans="3:13">
      <c r="C745" s="96" t="s">
        <v>11669</v>
      </c>
      <c r="D745" s="108">
        <v>44122</v>
      </c>
      <c r="E745" s="105" t="s">
        <v>12245</v>
      </c>
      <c r="G745" s="107">
        <v>9.86</v>
      </c>
      <c r="I745" s="107">
        <v>2851.28</v>
      </c>
      <c r="K745" s="113">
        <v>9.86</v>
      </c>
      <c r="M745" s="113">
        <v>9.86</v>
      </c>
    </row>
    <row r="746" spans="3:13">
      <c r="C746" s="96" t="s">
        <v>11649</v>
      </c>
      <c r="D746" s="108">
        <v>44124</v>
      </c>
      <c r="E746" s="105" t="s">
        <v>12246</v>
      </c>
      <c r="G746" s="107">
        <v>7.58</v>
      </c>
      <c r="I746" s="107">
        <v>2858.86</v>
      </c>
      <c r="K746" s="113">
        <v>7.58</v>
      </c>
      <c r="M746" s="113">
        <v>7.58</v>
      </c>
    </row>
    <row r="747" spans="3:13">
      <c r="C747" s="96" t="s">
        <v>12247</v>
      </c>
      <c r="D747" s="108">
        <v>44127</v>
      </c>
      <c r="E747" s="105" t="s">
        <v>12248</v>
      </c>
      <c r="G747" s="107">
        <v>13.52</v>
      </c>
      <c r="I747" s="107">
        <v>2872.38</v>
      </c>
      <c r="K747" s="113">
        <v>13.52</v>
      </c>
      <c r="M747" s="113">
        <v>13.52</v>
      </c>
    </row>
    <row r="748" spans="3:13">
      <c r="C748" s="96" t="s">
        <v>12249</v>
      </c>
      <c r="D748" s="108">
        <v>44133</v>
      </c>
      <c r="E748" s="105" t="s">
        <v>12250</v>
      </c>
      <c r="G748" s="107">
        <v>10.66</v>
      </c>
      <c r="I748" s="107">
        <v>2883.04</v>
      </c>
      <c r="K748" s="113">
        <v>10.66</v>
      </c>
      <c r="M748" s="113">
        <v>10.66</v>
      </c>
    </row>
    <row r="749" spans="3:13">
      <c r="C749" s="96" t="s">
        <v>11961</v>
      </c>
      <c r="D749" s="108">
        <v>44140</v>
      </c>
      <c r="E749" s="105" t="s">
        <v>12251</v>
      </c>
      <c r="G749" s="107">
        <v>85</v>
      </c>
      <c r="I749" s="107">
        <v>2968.04</v>
      </c>
      <c r="K749" s="113">
        <v>85</v>
      </c>
      <c r="M749" s="113">
        <v>85</v>
      </c>
    </row>
    <row r="750" spans="3:13">
      <c r="C750" s="96" t="s">
        <v>11704</v>
      </c>
      <c r="D750" s="108">
        <v>44140</v>
      </c>
      <c r="E750" s="105" t="s">
        <v>12252</v>
      </c>
      <c r="G750" s="107">
        <v>11.95</v>
      </c>
      <c r="I750" s="107">
        <v>2979.99</v>
      </c>
      <c r="K750" s="113">
        <v>11.95</v>
      </c>
      <c r="M750" s="113">
        <v>11.95</v>
      </c>
    </row>
    <row r="751" spans="3:13">
      <c r="C751" s="96" t="s">
        <v>11706</v>
      </c>
      <c r="D751" s="108">
        <v>44143</v>
      </c>
      <c r="E751" s="105" t="s">
        <v>12253</v>
      </c>
      <c r="G751" s="107">
        <v>9.86</v>
      </c>
      <c r="I751" s="107">
        <v>2989.85</v>
      </c>
      <c r="K751" s="113">
        <v>9.86</v>
      </c>
      <c r="M751" s="113">
        <v>9.86</v>
      </c>
    </row>
    <row r="752" spans="3:13">
      <c r="C752" s="96" t="s">
        <v>11657</v>
      </c>
      <c r="D752" s="108">
        <v>44145</v>
      </c>
      <c r="E752" s="105" t="s">
        <v>12254</v>
      </c>
      <c r="G752" s="107">
        <v>13.52</v>
      </c>
      <c r="I752" s="107">
        <v>3003.37</v>
      </c>
      <c r="K752" s="113">
        <v>13.52</v>
      </c>
      <c r="M752" s="113">
        <v>13.52</v>
      </c>
    </row>
    <row r="753" spans="3:14">
      <c r="C753" s="96" t="s">
        <v>11675</v>
      </c>
      <c r="D753" s="108">
        <v>44147</v>
      </c>
      <c r="E753" s="105" t="s">
        <v>12255</v>
      </c>
      <c r="G753" s="107">
        <v>7.49</v>
      </c>
      <c r="I753" s="107">
        <v>3010.86</v>
      </c>
      <c r="K753" s="113">
        <v>7.49</v>
      </c>
      <c r="M753" s="113">
        <v>7.49</v>
      </c>
    </row>
    <row r="754" spans="3:14">
      <c r="C754" s="96" t="s">
        <v>11683</v>
      </c>
      <c r="D754" s="108">
        <v>44148</v>
      </c>
      <c r="E754" s="105" t="s">
        <v>12256</v>
      </c>
      <c r="G754" s="107">
        <v>17.78</v>
      </c>
      <c r="I754" s="107">
        <v>3028.64</v>
      </c>
      <c r="K754" s="113">
        <v>17.78</v>
      </c>
      <c r="M754" s="113">
        <v>17.78</v>
      </c>
    </row>
    <row r="755" spans="3:14">
      <c r="C755" s="96" t="s">
        <v>11667</v>
      </c>
      <c r="D755" s="108">
        <v>44149</v>
      </c>
      <c r="E755" s="105" t="s">
        <v>12257</v>
      </c>
      <c r="G755" s="107">
        <v>11.35</v>
      </c>
      <c r="I755" s="107">
        <v>3039.99</v>
      </c>
      <c r="K755" s="113">
        <v>11.35</v>
      </c>
      <c r="M755" s="113">
        <v>11.35</v>
      </c>
    </row>
    <row r="756" spans="3:14">
      <c r="C756" s="96" t="s">
        <v>11686</v>
      </c>
      <c r="D756" s="108">
        <v>44149</v>
      </c>
      <c r="E756" s="105" t="s">
        <v>12258</v>
      </c>
      <c r="G756" s="107">
        <v>15.21</v>
      </c>
      <c r="I756" s="107">
        <v>3055.2</v>
      </c>
      <c r="K756" s="113">
        <v>15.21</v>
      </c>
      <c r="M756" s="113">
        <v>15.21</v>
      </c>
    </row>
    <row r="757" spans="3:14">
      <c r="C757" s="96" t="s">
        <v>11689</v>
      </c>
      <c r="D757" s="108">
        <v>44151</v>
      </c>
      <c r="E757" s="105" t="s">
        <v>12259</v>
      </c>
      <c r="G757" s="107">
        <v>7.76</v>
      </c>
      <c r="I757" s="107">
        <v>3062.96</v>
      </c>
      <c r="K757" s="113">
        <v>7.76</v>
      </c>
      <c r="M757" s="113">
        <v>7.76</v>
      </c>
    </row>
    <row r="758" spans="3:14">
      <c r="C758" s="96" t="s">
        <v>11801</v>
      </c>
      <c r="D758" s="108">
        <v>44152</v>
      </c>
      <c r="E758" s="105" t="s">
        <v>12260</v>
      </c>
      <c r="G758" s="107">
        <v>10.33</v>
      </c>
      <c r="I758" s="107">
        <v>3073.29</v>
      </c>
      <c r="K758" s="113">
        <v>10.33</v>
      </c>
      <c r="M758" s="113">
        <v>10.33</v>
      </c>
    </row>
    <row r="759" spans="3:14">
      <c r="C759" s="96" t="s">
        <v>11689</v>
      </c>
      <c r="D759" s="108">
        <v>44166</v>
      </c>
      <c r="E759" s="105" t="s">
        <v>12261</v>
      </c>
      <c r="G759" s="107">
        <v>85</v>
      </c>
      <c r="I759" s="107">
        <v>3158.29</v>
      </c>
      <c r="K759" s="113">
        <v>85</v>
      </c>
      <c r="M759" s="113">
        <v>85</v>
      </c>
    </row>
    <row r="760" spans="3:14">
      <c r="C760" s="96" t="s">
        <v>11680</v>
      </c>
      <c r="D760" s="108">
        <v>44168</v>
      </c>
      <c r="E760" s="105" t="s">
        <v>12262</v>
      </c>
      <c r="G760" s="107">
        <v>11.72</v>
      </c>
      <c r="I760" s="107">
        <v>3170.01</v>
      </c>
      <c r="K760" s="113">
        <v>11.72</v>
      </c>
      <c r="M760" s="113">
        <v>11.72</v>
      </c>
    </row>
    <row r="761" spans="3:14">
      <c r="C761" s="96" t="s">
        <v>11601</v>
      </c>
      <c r="D761" s="108">
        <v>44173</v>
      </c>
      <c r="E761" s="105" t="s">
        <v>12263</v>
      </c>
      <c r="G761" s="107">
        <v>9.6199999999999992</v>
      </c>
      <c r="I761" s="107">
        <v>3179.63</v>
      </c>
      <c r="K761" s="113">
        <v>9.6199999999999992</v>
      </c>
      <c r="M761" s="113">
        <v>9.6199999999999992</v>
      </c>
    </row>
    <row r="762" spans="3:14">
      <c r="C762" s="96" t="s">
        <v>11947</v>
      </c>
      <c r="D762" s="108">
        <v>44175</v>
      </c>
      <c r="E762" s="105" t="s">
        <v>12264</v>
      </c>
      <c r="G762" s="107">
        <v>7.49</v>
      </c>
      <c r="I762" s="107">
        <v>3187.12</v>
      </c>
      <c r="K762" s="113">
        <v>7.49</v>
      </c>
      <c r="M762" s="113">
        <v>7.49</v>
      </c>
    </row>
    <row r="763" spans="3:14">
      <c r="C763" s="96" t="s">
        <v>11843</v>
      </c>
      <c r="D763" s="108">
        <v>44175</v>
      </c>
      <c r="E763" s="105" t="s">
        <v>12265</v>
      </c>
      <c r="G763" s="107">
        <v>13.52</v>
      </c>
      <c r="I763" s="107">
        <v>3200.64</v>
      </c>
      <c r="K763" s="113">
        <v>13.52</v>
      </c>
      <c r="M763" s="113">
        <v>13.52</v>
      </c>
    </row>
    <row r="764" spans="3:14">
      <c r="C764" s="96" t="s">
        <v>11563</v>
      </c>
      <c r="D764" s="108">
        <v>44179</v>
      </c>
      <c r="E764" s="105" t="s">
        <v>12266</v>
      </c>
      <c r="G764" s="107">
        <v>20.61</v>
      </c>
      <c r="I764" s="107">
        <v>3221.25</v>
      </c>
      <c r="K764" s="113">
        <v>20.61</v>
      </c>
      <c r="M764" s="113">
        <v>20.61</v>
      </c>
    </row>
    <row r="765" spans="3:14">
      <c r="C765" s="96" t="s">
        <v>11961</v>
      </c>
      <c r="D765" s="108">
        <v>44179</v>
      </c>
      <c r="E765" s="105" t="s">
        <v>12267</v>
      </c>
      <c r="G765" s="107">
        <v>11.27</v>
      </c>
      <c r="I765" s="107">
        <v>3232.52</v>
      </c>
      <c r="K765" s="113">
        <v>11.27</v>
      </c>
      <c r="M765" s="113">
        <v>11.27</v>
      </c>
    </row>
    <row r="766" spans="3:14">
      <c r="C766" s="96" t="s">
        <v>11704</v>
      </c>
      <c r="D766" s="108">
        <v>44179</v>
      </c>
      <c r="E766" s="105" t="s">
        <v>12268</v>
      </c>
      <c r="G766" s="107">
        <v>14.7</v>
      </c>
      <c r="I766" s="107">
        <v>3247.22</v>
      </c>
      <c r="K766" s="113">
        <v>14.7</v>
      </c>
      <c r="M766" s="113">
        <v>14.7</v>
      </c>
    </row>
    <row r="767" spans="3:14">
      <c r="C767" s="96" t="s">
        <v>11607</v>
      </c>
      <c r="D767" s="108">
        <v>44181</v>
      </c>
      <c r="E767" s="105" t="s">
        <v>12269</v>
      </c>
      <c r="G767" s="107">
        <v>7.49</v>
      </c>
      <c r="I767" s="107">
        <v>3254.71</v>
      </c>
      <c r="K767" s="113">
        <v>7.49</v>
      </c>
      <c r="M767" s="113">
        <v>7.49</v>
      </c>
    </row>
    <row r="768" spans="3:14">
      <c r="C768" s="96" t="s">
        <v>11805</v>
      </c>
      <c r="D768" s="108">
        <v>44193</v>
      </c>
      <c r="E768" s="105" t="s">
        <v>12270</v>
      </c>
      <c r="G768" s="107">
        <v>10.33</v>
      </c>
      <c r="I768" s="107">
        <v>3265.04</v>
      </c>
      <c r="K768" s="113">
        <v>10.33</v>
      </c>
      <c r="M768" s="113">
        <v>10.33</v>
      </c>
      <c r="N768" s="115">
        <f>SUM(M645:M768)</f>
        <v>3265.0399999999995</v>
      </c>
    </row>
    <row r="769" spans="1:13">
      <c r="C769" s="90" t="s">
        <v>11560</v>
      </c>
      <c r="D769" s="109">
        <v>0</v>
      </c>
      <c r="E769" s="90" t="s">
        <v>11555</v>
      </c>
      <c r="F769" s="109">
        <v>7.3</v>
      </c>
      <c r="H769" s="90" t="s">
        <v>11569</v>
      </c>
      <c r="I769" s="109">
        <v>3265.04</v>
      </c>
    </row>
    <row r="771" spans="1:13">
      <c r="A771" s="94" t="s">
        <v>1337</v>
      </c>
      <c r="B771" s="105" t="s">
        <v>12271</v>
      </c>
    </row>
    <row r="773" spans="1:13">
      <c r="A773" s="106" t="s">
        <v>11559</v>
      </c>
      <c r="H773" s="90" t="s">
        <v>11560</v>
      </c>
      <c r="I773" s="107">
        <v>0</v>
      </c>
    </row>
    <row r="775" spans="1:13">
      <c r="C775" s="96" t="s">
        <v>11732</v>
      </c>
      <c r="D775" s="108">
        <v>43833</v>
      </c>
      <c r="E775" s="105" t="s">
        <v>11925</v>
      </c>
      <c r="G775" s="107">
        <v>12.01</v>
      </c>
      <c r="I775" s="107">
        <v>12.01</v>
      </c>
      <c r="K775" s="113">
        <v>12.01</v>
      </c>
      <c r="M775" s="113">
        <v>12.01</v>
      </c>
    </row>
    <row r="776" spans="1:13">
      <c r="C776" s="96" t="s">
        <v>11662</v>
      </c>
      <c r="D776" s="108">
        <v>43864</v>
      </c>
      <c r="E776" s="105" t="s">
        <v>11929</v>
      </c>
      <c r="G776" s="107">
        <v>12.1</v>
      </c>
      <c r="I776" s="107">
        <v>24.11</v>
      </c>
      <c r="K776" s="113">
        <v>12.1</v>
      </c>
      <c r="M776" s="113">
        <v>12.1</v>
      </c>
    </row>
    <row r="777" spans="1:13">
      <c r="C777" s="96" t="s">
        <v>11680</v>
      </c>
      <c r="D777" s="108">
        <v>43893</v>
      </c>
      <c r="E777" s="105" t="s">
        <v>11933</v>
      </c>
      <c r="G777" s="107">
        <v>12.2</v>
      </c>
      <c r="I777" s="107">
        <v>36.31</v>
      </c>
      <c r="K777" s="113">
        <v>12.2</v>
      </c>
      <c r="M777" s="113">
        <v>12.2</v>
      </c>
    </row>
    <row r="778" spans="1:13">
      <c r="C778" s="96" t="s">
        <v>11708</v>
      </c>
      <c r="D778" s="108">
        <v>43924</v>
      </c>
      <c r="E778" s="105" t="s">
        <v>11937</v>
      </c>
      <c r="G778" s="107">
        <v>12.02</v>
      </c>
      <c r="I778" s="107">
        <v>48.33</v>
      </c>
      <c r="K778" s="113">
        <v>12.02</v>
      </c>
      <c r="M778" s="113">
        <v>12.02</v>
      </c>
    </row>
    <row r="779" spans="1:13">
      <c r="C779" s="96" t="s">
        <v>11860</v>
      </c>
      <c r="D779" s="108">
        <v>43954</v>
      </c>
      <c r="E779" s="105" t="s">
        <v>12272</v>
      </c>
      <c r="G779" s="107">
        <v>13.8</v>
      </c>
      <c r="I779" s="107">
        <v>62.13</v>
      </c>
      <c r="K779" s="113">
        <v>13.8</v>
      </c>
      <c r="M779" s="113">
        <v>13.8</v>
      </c>
    </row>
    <row r="780" spans="1:13">
      <c r="C780" s="96" t="s">
        <v>11601</v>
      </c>
      <c r="D780" s="108">
        <v>43985</v>
      </c>
      <c r="E780" s="105" t="s">
        <v>11944</v>
      </c>
      <c r="G780" s="107">
        <v>12</v>
      </c>
      <c r="I780" s="107">
        <v>74.13</v>
      </c>
      <c r="K780" s="113">
        <v>12</v>
      </c>
      <c r="M780" s="113">
        <v>12</v>
      </c>
    </row>
    <row r="781" spans="1:13">
      <c r="C781" s="96" t="s">
        <v>11717</v>
      </c>
      <c r="D781" s="108">
        <v>44015</v>
      </c>
      <c r="E781" s="105" t="s">
        <v>12273</v>
      </c>
      <c r="G781" s="107">
        <v>13.8</v>
      </c>
      <c r="I781" s="107">
        <v>87.93</v>
      </c>
      <c r="K781" s="113">
        <v>13.8</v>
      </c>
      <c r="M781" s="113">
        <v>13.8</v>
      </c>
    </row>
    <row r="782" spans="1:13">
      <c r="C782" s="96" t="s">
        <v>11729</v>
      </c>
      <c r="D782" s="108">
        <v>44046</v>
      </c>
      <c r="E782" s="105" t="s">
        <v>11952</v>
      </c>
      <c r="G782" s="107">
        <v>12.68</v>
      </c>
      <c r="I782" s="107">
        <v>100.61</v>
      </c>
      <c r="K782" s="113">
        <v>12.68</v>
      </c>
      <c r="M782" s="113">
        <v>12.68</v>
      </c>
    </row>
    <row r="783" spans="1:13">
      <c r="C783" s="96" t="s">
        <v>11680</v>
      </c>
      <c r="D783" s="108">
        <v>44077</v>
      </c>
      <c r="E783" s="105" t="s">
        <v>11956</v>
      </c>
      <c r="G783" s="107">
        <v>12</v>
      </c>
      <c r="I783" s="107">
        <v>112.61</v>
      </c>
      <c r="K783" s="113">
        <v>12</v>
      </c>
      <c r="M783" s="113">
        <v>12</v>
      </c>
    </row>
    <row r="784" spans="1:13">
      <c r="C784" s="96" t="s">
        <v>11672</v>
      </c>
      <c r="D784" s="108">
        <v>44107</v>
      </c>
      <c r="E784" s="105" t="s">
        <v>11960</v>
      </c>
      <c r="G784" s="107">
        <v>12.02</v>
      </c>
      <c r="I784" s="107">
        <v>124.63</v>
      </c>
      <c r="K784" s="113">
        <v>12.02</v>
      </c>
      <c r="M784" s="113">
        <v>12.02</v>
      </c>
    </row>
    <row r="785" spans="1:14">
      <c r="C785" s="96" t="s">
        <v>11729</v>
      </c>
      <c r="D785" s="108">
        <v>44138</v>
      </c>
      <c r="E785" s="105" t="s">
        <v>11966</v>
      </c>
      <c r="G785" s="107">
        <v>12.01</v>
      </c>
      <c r="I785" s="107">
        <v>136.63999999999999</v>
      </c>
      <c r="K785" s="113">
        <v>12.01</v>
      </c>
      <c r="M785" s="113">
        <v>12.01</v>
      </c>
    </row>
    <row r="786" spans="1:14">
      <c r="C786" s="96" t="s">
        <v>11561</v>
      </c>
      <c r="D786" s="108">
        <v>44168</v>
      </c>
      <c r="E786" s="105" t="s">
        <v>11970</v>
      </c>
      <c r="G786" s="107">
        <v>12</v>
      </c>
      <c r="I786" s="107">
        <v>148.63999999999999</v>
      </c>
      <c r="K786" s="113">
        <v>12</v>
      </c>
      <c r="M786" s="113">
        <v>12</v>
      </c>
      <c r="N786" s="115">
        <f>SUM(M775:M786)</f>
        <v>148.63999999999999</v>
      </c>
    </row>
    <row r="787" spans="1:14">
      <c r="C787" s="90" t="s">
        <v>11560</v>
      </c>
      <c r="D787" s="109">
        <v>0</v>
      </c>
      <c r="E787" s="90" t="s">
        <v>11555</v>
      </c>
      <c r="F787" s="109">
        <v>0</v>
      </c>
      <c r="H787" s="90" t="s">
        <v>11569</v>
      </c>
      <c r="I787" s="109">
        <v>148.63999999999999</v>
      </c>
    </row>
    <row r="789" spans="1:14">
      <c r="A789" s="94" t="s">
        <v>1337</v>
      </c>
      <c r="B789" s="105" t="s">
        <v>12274</v>
      </c>
    </row>
    <row r="791" spans="1:14">
      <c r="A791" s="106" t="s">
        <v>11559</v>
      </c>
      <c r="H791" s="90" t="s">
        <v>11560</v>
      </c>
      <c r="I791" s="107">
        <v>0</v>
      </c>
    </row>
    <row r="793" spans="1:14">
      <c r="C793" s="96" t="s">
        <v>11719</v>
      </c>
      <c r="D793" s="108">
        <v>43858</v>
      </c>
      <c r="E793" s="105" t="s">
        <v>12275</v>
      </c>
      <c r="G793" s="107">
        <v>42.6</v>
      </c>
      <c r="I793" s="107">
        <v>42.6</v>
      </c>
      <c r="K793" s="113">
        <v>42.6</v>
      </c>
      <c r="M793" s="113">
        <v>42.6</v>
      </c>
    </row>
    <row r="794" spans="1:14">
      <c r="C794" s="96" t="s">
        <v>11734</v>
      </c>
      <c r="D794" s="108">
        <v>43930</v>
      </c>
      <c r="E794" s="105" t="s">
        <v>12276</v>
      </c>
      <c r="G794" s="107">
        <v>14</v>
      </c>
      <c r="I794" s="107">
        <v>56.6</v>
      </c>
      <c r="K794" s="113">
        <v>14</v>
      </c>
      <c r="M794" s="113">
        <v>14</v>
      </c>
    </row>
    <row r="795" spans="1:14">
      <c r="C795" s="96" t="s">
        <v>11647</v>
      </c>
      <c r="D795" s="108">
        <v>43935</v>
      </c>
      <c r="E795" s="105" t="s">
        <v>12277</v>
      </c>
      <c r="G795" s="107">
        <v>42.6</v>
      </c>
      <c r="I795" s="107">
        <v>99.2</v>
      </c>
      <c r="K795" s="113">
        <v>42.6</v>
      </c>
      <c r="M795" s="113">
        <v>42.6</v>
      </c>
    </row>
    <row r="796" spans="1:14">
      <c r="C796" s="96" t="s">
        <v>11704</v>
      </c>
      <c r="D796" s="108">
        <v>43998</v>
      </c>
      <c r="E796" s="105" t="s">
        <v>12278</v>
      </c>
      <c r="G796" s="107">
        <v>500</v>
      </c>
      <c r="I796" s="107">
        <v>599.20000000000005</v>
      </c>
      <c r="K796" s="113">
        <v>500</v>
      </c>
      <c r="M796" s="113">
        <v>500</v>
      </c>
    </row>
    <row r="797" spans="1:14">
      <c r="C797" s="96" t="s">
        <v>11734</v>
      </c>
      <c r="D797" s="108">
        <v>44020</v>
      </c>
      <c r="E797" s="105" t="s">
        <v>12279</v>
      </c>
      <c r="G797" s="107">
        <v>500</v>
      </c>
      <c r="I797" s="107">
        <v>1099.2</v>
      </c>
      <c r="K797" s="113">
        <v>500</v>
      </c>
      <c r="M797" s="113">
        <v>500</v>
      </c>
    </row>
    <row r="798" spans="1:14">
      <c r="C798" s="96" t="s">
        <v>11605</v>
      </c>
      <c r="D798" s="108">
        <v>44047</v>
      </c>
      <c r="E798" s="105" t="s">
        <v>12280</v>
      </c>
      <c r="G798" s="107">
        <v>500</v>
      </c>
      <c r="I798" s="107">
        <v>1599.2</v>
      </c>
      <c r="K798" s="113">
        <v>500</v>
      </c>
      <c r="M798" s="113">
        <v>500</v>
      </c>
    </row>
    <row r="799" spans="1:14">
      <c r="C799" s="96" t="s">
        <v>11734</v>
      </c>
      <c r="D799" s="108">
        <v>44050</v>
      </c>
      <c r="E799" s="105" t="s">
        <v>12281</v>
      </c>
      <c r="G799" s="107">
        <v>16</v>
      </c>
      <c r="I799" s="107">
        <v>1615.2</v>
      </c>
      <c r="K799" s="113">
        <v>16</v>
      </c>
      <c r="M799" s="113">
        <v>16</v>
      </c>
    </row>
    <row r="800" spans="1:14">
      <c r="C800" s="96" t="s">
        <v>11734</v>
      </c>
      <c r="D800" s="108">
        <v>44078</v>
      </c>
      <c r="E800" s="105" t="s">
        <v>12282</v>
      </c>
      <c r="G800" s="107">
        <v>35</v>
      </c>
      <c r="I800" s="107">
        <v>1650.2</v>
      </c>
      <c r="K800" s="113">
        <v>35</v>
      </c>
      <c r="M800" s="113">
        <v>35</v>
      </c>
    </row>
    <row r="801" spans="1:14">
      <c r="C801" s="96" t="s">
        <v>11612</v>
      </c>
      <c r="D801" s="108">
        <v>44095</v>
      </c>
      <c r="E801" s="105" t="s">
        <v>12283</v>
      </c>
      <c r="G801" s="107">
        <v>500</v>
      </c>
      <c r="I801" s="107">
        <v>2150.1999999999998</v>
      </c>
      <c r="K801" s="113">
        <v>500</v>
      </c>
      <c r="M801" s="113">
        <v>500</v>
      </c>
    </row>
    <row r="802" spans="1:14">
      <c r="C802" s="96" t="s">
        <v>11662</v>
      </c>
      <c r="D802" s="108">
        <v>44110</v>
      </c>
      <c r="E802" s="105" t="s">
        <v>12284</v>
      </c>
      <c r="G802" s="107">
        <v>34</v>
      </c>
      <c r="I802" s="107">
        <v>2184.1999999999998</v>
      </c>
      <c r="K802" s="113">
        <v>34</v>
      </c>
      <c r="M802" s="113">
        <v>34</v>
      </c>
    </row>
    <row r="803" spans="1:14">
      <c r="C803" s="96" t="s">
        <v>11717</v>
      </c>
      <c r="D803" s="108">
        <v>44112</v>
      </c>
      <c r="E803" s="105" t="s">
        <v>12285</v>
      </c>
      <c r="G803" s="107">
        <v>500</v>
      </c>
      <c r="I803" s="107">
        <v>2684.2</v>
      </c>
      <c r="K803" s="113">
        <v>500</v>
      </c>
      <c r="M803" s="113">
        <v>500</v>
      </c>
    </row>
    <row r="804" spans="1:14">
      <c r="C804" s="96" t="s">
        <v>11889</v>
      </c>
      <c r="D804" s="108">
        <v>44124</v>
      </c>
      <c r="E804" s="105" t="s">
        <v>12286</v>
      </c>
      <c r="G804" s="107">
        <v>820.72</v>
      </c>
      <c r="I804" s="107">
        <v>3504.92</v>
      </c>
      <c r="K804" s="113">
        <v>820.72</v>
      </c>
      <c r="M804" s="113">
        <v>820.72</v>
      </c>
    </row>
    <row r="805" spans="1:14">
      <c r="C805" s="96" t="s">
        <v>11561</v>
      </c>
      <c r="D805" s="108">
        <v>44144</v>
      </c>
      <c r="E805" s="105" t="s">
        <v>12287</v>
      </c>
      <c r="G805" s="107">
        <v>52</v>
      </c>
      <c r="I805" s="107">
        <v>3556.92</v>
      </c>
      <c r="K805" s="113">
        <v>52</v>
      </c>
      <c r="M805" s="113">
        <v>52</v>
      </c>
    </row>
    <row r="806" spans="1:14">
      <c r="C806" s="96" t="s">
        <v>11884</v>
      </c>
      <c r="D806" s="108">
        <v>44169</v>
      </c>
      <c r="E806" s="105" t="s">
        <v>12288</v>
      </c>
      <c r="G806" s="107">
        <v>52</v>
      </c>
      <c r="I806" s="107">
        <v>3608.92</v>
      </c>
      <c r="K806" s="113">
        <v>52</v>
      </c>
      <c r="M806" s="113">
        <v>52</v>
      </c>
    </row>
    <row r="807" spans="1:14">
      <c r="C807" s="96" t="s">
        <v>11686</v>
      </c>
      <c r="D807" s="108">
        <v>44173</v>
      </c>
      <c r="E807" s="105" t="s">
        <v>12289</v>
      </c>
      <c r="G807" s="107">
        <v>1000</v>
      </c>
      <c r="I807" s="107">
        <v>4608.92</v>
      </c>
      <c r="K807" s="113">
        <v>1000</v>
      </c>
      <c r="M807" s="113">
        <v>1000</v>
      </c>
    </row>
    <row r="808" spans="1:14">
      <c r="C808" s="96" t="s">
        <v>11603</v>
      </c>
      <c r="D808" s="108">
        <v>44181</v>
      </c>
      <c r="E808" s="105" t="s">
        <v>12290</v>
      </c>
      <c r="G808" s="107">
        <v>15</v>
      </c>
      <c r="I808" s="107">
        <v>4623.92</v>
      </c>
      <c r="K808" s="113">
        <v>15</v>
      </c>
      <c r="M808" s="113">
        <v>15</v>
      </c>
      <c r="N808" s="115">
        <f>SUM(M793:M808)</f>
        <v>4623.92</v>
      </c>
    </row>
    <row r="809" spans="1:14">
      <c r="C809" s="90" t="s">
        <v>11560</v>
      </c>
      <c r="D809" s="109">
        <v>0</v>
      </c>
      <c r="E809" s="90" t="s">
        <v>11555</v>
      </c>
      <c r="F809" s="109">
        <v>0</v>
      </c>
      <c r="H809" s="90" t="s">
        <v>11569</v>
      </c>
      <c r="I809" s="109">
        <v>4623.92</v>
      </c>
    </row>
    <row r="811" spans="1:14">
      <c r="A811" s="94" t="s">
        <v>1337</v>
      </c>
      <c r="B811" s="105" t="s">
        <v>12291</v>
      </c>
    </row>
    <row r="813" spans="1:14">
      <c r="A813" s="106" t="s">
        <v>11559</v>
      </c>
      <c r="H813" s="90" t="s">
        <v>11560</v>
      </c>
      <c r="I813" s="107">
        <v>0</v>
      </c>
    </row>
    <row r="815" spans="1:14">
      <c r="C815" s="96" t="s">
        <v>11717</v>
      </c>
      <c r="D815" s="108">
        <v>43833</v>
      </c>
      <c r="E815" s="105" t="s">
        <v>12292</v>
      </c>
      <c r="G815" s="107">
        <v>90</v>
      </c>
      <c r="I815" s="107">
        <v>90</v>
      </c>
      <c r="K815" s="113">
        <v>90</v>
      </c>
      <c r="M815" s="113">
        <v>90</v>
      </c>
    </row>
    <row r="816" spans="1:14">
      <c r="C816" s="96" t="s">
        <v>12293</v>
      </c>
      <c r="D816" s="108">
        <v>43833</v>
      </c>
      <c r="E816" s="105" t="s">
        <v>12294</v>
      </c>
      <c r="G816" s="107">
        <v>12.69</v>
      </c>
      <c r="I816" s="107">
        <v>102.69</v>
      </c>
      <c r="K816" s="113">
        <v>12.69</v>
      </c>
      <c r="M816" s="113">
        <v>12.69</v>
      </c>
    </row>
    <row r="817" spans="3:13">
      <c r="C817" s="96" t="s">
        <v>11672</v>
      </c>
      <c r="D817" s="108">
        <v>43836</v>
      </c>
      <c r="E817" s="105" t="s">
        <v>12295</v>
      </c>
      <c r="G817" s="107">
        <v>28</v>
      </c>
      <c r="I817" s="107">
        <v>130.69</v>
      </c>
      <c r="K817" s="113">
        <v>28</v>
      </c>
      <c r="M817" s="113">
        <v>28</v>
      </c>
    </row>
    <row r="818" spans="3:13">
      <c r="C818" s="96" t="s">
        <v>11680</v>
      </c>
      <c r="D818" s="108">
        <v>43838</v>
      </c>
      <c r="E818" s="105" t="s">
        <v>11926</v>
      </c>
      <c r="G818" s="107">
        <v>313.26</v>
      </c>
      <c r="I818" s="107">
        <v>443.95</v>
      </c>
      <c r="K818" s="113">
        <v>313.26</v>
      </c>
      <c r="M818" s="113">
        <v>313.26</v>
      </c>
    </row>
    <row r="819" spans="3:13">
      <c r="C819" s="96" t="s">
        <v>12296</v>
      </c>
      <c r="D819" s="108">
        <v>43851</v>
      </c>
      <c r="E819" s="105" t="s">
        <v>12297</v>
      </c>
      <c r="G819" s="107">
        <v>1.34</v>
      </c>
      <c r="I819" s="107">
        <v>445.29</v>
      </c>
      <c r="K819" s="113">
        <v>1.34</v>
      </c>
      <c r="M819" s="113">
        <v>1.34</v>
      </c>
    </row>
    <row r="820" spans="3:13">
      <c r="C820" s="96" t="s">
        <v>12009</v>
      </c>
      <c r="D820" s="108">
        <v>43859</v>
      </c>
      <c r="E820" s="105" t="s">
        <v>12298</v>
      </c>
      <c r="G820" s="107">
        <v>429.41</v>
      </c>
      <c r="I820" s="107">
        <v>874.7</v>
      </c>
      <c r="K820" s="113">
        <v>429.41</v>
      </c>
      <c r="M820" s="113">
        <v>429.41</v>
      </c>
    </row>
    <row r="821" spans="3:13">
      <c r="C821" s="96" t="s">
        <v>11889</v>
      </c>
      <c r="D821" s="108">
        <v>43869</v>
      </c>
      <c r="E821" s="105" t="s">
        <v>11930</v>
      </c>
      <c r="G821" s="107">
        <v>313.26</v>
      </c>
      <c r="I821" s="107">
        <v>1187.96</v>
      </c>
      <c r="K821" s="113">
        <v>313.26</v>
      </c>
      <c r="M821" s="113">
        <v>313.26</v>
      </c>
    </row>
    <row r="822" spans="3:13">
      <c r="C822" s="96" t="s">
        <v>11615</v>
      </c>
      <c r="D822" s="108">
        <v>43888</v>
      </c>
      <c r="E822" s="105" t="s">
        <v>12299</v>
      </c>
      <c r="G822" s="107">
        <v>1518.99</v>
      </c>
      <c r="I822" s="107">
        <v>2706.95</v>
      </c>
      <c r="K822" s="113">
        <v>1518.99</v>
      </c>
      <c r="M822" s="113">
        <v>1518.99</v>
      </c>
    </row>
    <row r="823" spans="3:13">
      <c r="C823" s="96" t="s">
        <v>11617</v>
      </c>
      <c r="D823" s="108">
        <v>43893</v>
      </c>
      <c r="E823" s="105" t="s">
        <v>11618</v>
      </c>
      <c r="G823" s="107">
        <v>1.28</v>
      </c>
      <c r="I823" s="107">
        <v>2708.23</v>
      </c>
      <c r="K823" s="113">
        <v>1.28</v>
      </c>
      <c r="M823" s="113">
        <v>1.28</v>
      </c>
    </row>
    <row r="824" spans="3:13">
      <c r="C824" s="96" t="s">
        <v>11601</v>
      </c>
      <c r="D824" s="108">
        <v>43898</v>
      </c>
      <c r="E824" s="105" t="s">
        <v>11934</v>
      </c>
      <c r="G824" s="107">
        <v>465.89</v>
      </c>
      <c r="I824" s="107">
        <v>3174.12</v>
      </c>
      <c r="K824" s="113">
        <v>465.89</v>
      </c>
      <c r="M824" s="113">
        <v>465.89</v>
      </c>
    </row>
    <row r="825" spans="3:13">
      <c r="C825" s="96" t="s">
        <v>12030</v>
      </c>
      <c r="D825" s="108">
        <v>43898</v>
      </c>
      <c r="E825" s="105" t="s">
        <v>12300</v>
      </c>
      <c r="G825" s="107">
        <v>10.48</v>
      </c>
      <c r="I825" s="107">
        <v>3184.6</v>
      </c>
      <c r="K825" s="113">
        <v>10.48</v>
      </c>
      <c r="M825" s="113">
        <v>10.48</v>
      </c>
    </row>
    <row r="826" spans="3:13">
      <c r="C826" s="96" t="s">
        <v>11797</v>
      </c>
      <c r="D826" s="108">
        <v>43921</v>
      </c>
      <c r="E826" s="105" t="s">
        <v>12301</v>
      </c>
      <c r="G826" s="107">
        <v>0.27</v>
      </c>
      <c r="I826" s="107">
        <v>3184.87</v>
      </c>
      <c r="K826" s="113">
        <v>0.27</v>
      </c>
      <c r="M826" s="113">
        <v>0.27</v>
      </c>
    </row>
    <row r="827" spans="3:13">
      <c r="C827" s="96" t="s">
        <v>11662</v>
      </c>
      <c r="D827" s="108">
        <v>43929</v>
      </c>
      <c r="E827" s="105" t="s">
        <v>11938</v>
      </c>
      <c r="G827" s="107">
        <v>318.27999999999997</v>
      </c>
      <c r="I827" s="107">
        <v>3503.15</v>
      </c>
      <c r="K827" s="113">
        <v>318.27999999999997</v>
      </c>
      <c r="M827" s="113">
        <v>318.27999999999997</v>
      </c>
    </row>
    <row r="828" spans="3:13">
      <c r="C828" s="96" t="s">
        <v>11619</v>
      </c>
      <c r="D828" s="108">
        <v>43948</v>
      </c>
      <c r="E828" s="105" t="s">
        <v>11620</v>
      </c>
      <c r="G828" s="107">
        <v>1.24</v>
      </c>
      <c r="I828" s="107">
        <v>3504.39</v>
      </c>
      <c r="K828" s="113">
        <v>1.24</v>
      </c>
      <c r="M828" s="113">
        <v>1.24</v>
      </c>
    </row>
    <row r="829" spans="3:13">
      <c r="C829" s="96" t="s">
        <v>11919</v>
      </c>
      <c r="D829" s="108">
        <v>43959</v>
      </c>
      <c r="E829" s="105" t="s">
        <v>11941</v>
      </c>
      <c r="G829" s="107">
        <v>313.26</v>
      </c>
      <c r="I829" s="107">
        <v>3817.65</v>
      </c>
      <c r="K829" s="113">
        <v>313.26</v>
      </c>
      <c r="M829" s="113">
        <v>313.26</v>
      </c>
    </row>
    <row r="830" spans="3:13">
      <c r="C830" s="96" t="s">
        <v>11689</v>
      </c>
      <c r="D830" s="108">
        <v>43970</v>
      </c>
      <c r="E830" s="105" t="s">
        <v>12302</v>
      </c>
      <c r="G830" s="107">
        <v>45.54</v>
      </c>
      <c r="I830" s="107">
        <v>3863.19</v>
      </c>
      <c r="K830" s="113">
        <v>45.54</v>
      </c>
      <c r="M830" s="113">
        <v>45.54</v>
      </c>
    </row>
    <row r="831" spans="3:13">
      <c r="C831" s="96" t="s">
        <v>11621</v>
      </c>
      <c r="D831" s="108">
        <v>43980</v>
      </c>
      <c r="E831" s="105" t="s">
        <v>11622</v>
      </c>
      <c r="G831" s="107">
        <v>1.51</v>
      </c>
      <c r="I831" s="107">
        <v>3864.7</v>
      </c>
      <c r="K831" s="113">
        <v>1.51</v>
      </c>
      <c r="M831" s="113">
        <v>1.51</v>
      </c>
    </row>
    <row r="832" spans="3:13">
      <c r="C832" s="96" t="s">
        <v>11686</v>
      </c>
      <c r="D832" s="108">
        <v>43981</v>
      </c>
      <c r="E832" s="105" t="s">
        <v>12303</v>
      </c>
      <c r="G832" s="107">
        <v>4.46</v>
      </c>
      <c r="I832" s="107">
        <v>3869.16</v>
      </c>
      <c r="K832" s="113">
        <v>4.46</v>
      </c>
      <c r="M832" s="113">
        <v>4.46</v>
      </c>
    </row>
    <row r="833" spans="3:13">
      <c r="C833" s="96" t="s">
        <v>11675</v>
      </c>
      <c r="D833" s="108">
        <v>43990</v>
      </c>
      <c r="E833" s="105" t="s">
        <v>11945</v>
      </c>
      <c r="G833" s="107">
        <v>313.26</v>
      </c>
      <c r="I833" s="107">
        <v>4182.42</v>
      </c>
      <c r="K833" s="113">
        <v>313.26</v>
      </c>
      <c r="M833" s="113">
        <v>313.26</v>
      </c>
    </row>
    <row r="834" spans="3:13">
      <c r="C834" s="96" t="s">
        <v>11607</v>
      </c>
      <c r="D834" s="108">
        <v>43994</v>
      </c>
      <c r="E834" s="105" t="s">
        <v>12304</v>
      </c>
      <c r="G834" s="107">
        <v>15.26</v>
      </c>
      <c r="I834" s="107">
        <v>4197.68</v>
      </c>
      <c r="K834" s="113">
        <v>15.26</v>
      </c>
      <c r="M834" s="113">
        <v>15.26</v>
      </c>
    </row>
    <row r="835" spans="3:13">
      <c r="C835" s="96" t="s">
        <v>11961</v>
      </c>
      <c r="D835" s="108">
        <v>43997</v>
      </c>
      <c r="E835" s="105" t="s">
        <v>12305</v>
      </c>
      <c r="G835" s="107">
        <v>90</v>
      </c>
      <c r="I835" s="107">
        <v>4287.68</v>
      </c>
      <c r="K835" s="113">
        <v>90</v>
      </c>
      <c r="M835" s="113">
        <v>90</v>
      </c>
    </row>
    <row r="836" spans="3:13">
      <c r="C836" s="96" t="s">
        <v>12306</v>
      </c>
      <c r="D836" s="108">
        <v>44001</v>
      </c>
      <c r="E836" s="105" t="s">
        <v>12307</v>
      </c>
      <c r="G836" s="107">
        <v>487</v>
      </c>
      <c r="I836" s="107">
        <v>4774.68</v>
      </c>
      <c r="K836" s="113">
        <v>487</v>
      </c>
      <c r="M836" s="113">
        <v>487</v>
      </c>
    </row>
    <row r="837" spans="3:13">
      <c r="C837" s="96" t="s">
        <v>11597</v>
      </c>
      <c r="D837" s="108">
        <v>44006</v>
      </c>
      <c r="E837" s="105" t="s">
        <v>12308</v>
      </c>
      <c r="G837" s="107">
        <v>1055.1199999999999</v>
      </c>
      <c r="I837" s="107">
        <v>5829.8</v>
      </c>
      <c r="K837" s="113">
        <v>1055.1199999999999</v>
      </c>
      <c r="M837" s="113">
        <v>1055.1199999999999</v>
      </c>
    </row>
    <row r="838" spans="3:13">
      <c r="C838" s="96" t="s">
        <v>11649</v>
      </c>
      <c r="D838" s="108">
        <v>44012</v>
      </c>
      <c r="E838" s="105" t="s">
        <v>12309</v>
      </c>
      <c r="G838" s="107">
        <v>46.65</v>
      </c>
      <c r="I838" s="107">
        <v>5876.45</v>
      </c>
      <c r="K838" s="113">
        <v>46.65</v>
      </c>
      <c r="M838" s="113">
        <v>46.65</v>
      </c>
    </row>
    <row r="839" spans="3:13">
      <c r="C839" s="96" t="s">
        <v>11675</v>
      </c>
      <c r="D839" s="108">
        <v>44020</v>
      </c>
      <c r="E839" s="105" t="s">
        <v>11949</v>
      </c>
      <c r="G839" s="107">
        <v>313.26</v>
      </c>
      <c r="I839" s="107">
        <v>6189.71</v>
      </c>
      <c r="K839" s="113">
        <v>313.26</v>
      </c>
      <c r="M839" s="113">
        <v>313.26</v>
      </c>
    </row>
    <row r="840" spans="3:13">
      <c r="C840" s="96" t="s">
        <v>11706</v>
      </c>
      <c r="D840" s="108">
        <v>44039</v>
      </c>
      <c r="E840" s="105" t="s">
        <v>12310</v>
      </c>
      <c r="G840" s="107">
        <v>28.57</v>
      </c>
      <c r="I840" s="107">
        <v>6218.28</v>
      </c>
      <c r="K840" s="113">
        <v>28.57</v>
      </c>
      <c r="M840" s="113">
        <v>28.57</v>
      </c>
    </row>
    <row r="841" spans="3:13">
      <c r="C841" s="96" t="s">
        <v>11775</v>
      </c>
      <c r="D841" s="108">
        <v>44043</v>
      </c>
      <c r="E841" s="105" t="s">
        <v>12311</v>
      </c>
      <c r="G841" s="107">
        <v>86.5</v>
      </c>
      <c r="I841" s="107">
        <v>6304.78</v>
      </c>
      <c r="K841" s="113">
        <v>86.5</v>
      </c>
      <c r="M841" s="113">
        <v>86.5</v>
      </c>
    </row>
    <row r="842" spans="3:13">
      <c r="C842" s="96" t="s">
        <v>11775</v>
      </c>
      <c r="D842" s="108">
        <v>44043</v>
      </c>
      <c r="E842" s="105" t="s">
        <v>12312</v>
      </c>
      <c r="G842" s="107">
        <v>100</v>
      </c>
      <c r="I842" s="107">
        <v>6404.78</v>
      </c>
      <c r="K842" s="113">
        <v>100</v>
      </c>
      <c r="M842" s="113">
        <v>100</v>
      </c>
    </row>
    <row r="843" spans="3:13">
      <c r="C843" s="96" t="s">
        <v>11625</v>
      </c>
      <c r="D843" s="108">
        <v>44046</v>
      </c>
      <c r="E843" s="105" t="s">
        <v>12313</v>
      </c>
      <c r="G843" s="107">
        <v>1.1499999999999999</v>
      </c>
      <c r="I843" s="107">
        <v>6405.93</v>
      </c>
      <c r="K843" s="113">
        <v>1.1499999999999999</v>
      </c>
      <c r="M843" s="113">
        <v>1.1499999999999999</v>
      </c>
    </row>
    <row r="844" spans="3:13">
      <c r="C844" s="96" t="s">
        <v>11947</v>
      </c>
      <c r="D844" s="108">
        <v>44051</v>
      </c>
      <c r="E844" s="105" t="s">
        <v>11953</v>
      </c>
      <c r="G844" s="107">
        <v>313.26</v>
      </c>
      <c r="I844" s="107">
        <v>6719.19</v>
      </c>
      <c r="K844" s="113">
        <v>313.26</v>
      </c>
      <c r="M844" s="113">
        <v>313.26</v>
      </c>
    </row>
    <row r="845" spans="3:13">
      <c r="C845" s="96" t="s">
        <v>12314</v>
      </c>
      <c r="D845" s="108">
        <v>44074</v>
      </c>
      <c r="E845" s="105" t="s">
        <v>12315</v>
      </c>
      <c r="G845" s="107">
        <v>277</v>
      </c>
      <c r="I845" s="107">
        <v>6996.19</v>
      </c>
      <c r="K845" s="113">
        <v>277</v>
      </c>
      <c r="M845" s="113">
        <v>277</v>
      </c>
    </row>
    <row r="846" spans="3:13">
      <c r="C846" s="96" t="s">
        <v>11601</v>
      </c>
      <c r="D846" s="108">
        <v>44082</v>
      </c>
      <c r="E846" s="105" t="s">
        <v>11957</v>
      </c>
      <c r="G846" s="107">
        <v>313.26</v>
      </c>
      <c r="I846" s="107">
        <v>7309.45</v>
      </c>
      <c r="K846" s="113">
        <v>313.26</v>
      </c>
      <c r="M846" s="113">
        <v>313.26</v>
      </c>
    </row>
    <row r="847" spans="3:13">
      <c r="C847" s="96" t="s">
        <v>11563</v>
      </c>
      <c r="D847" s="108">
        <v>44090</v>
      </c>
      <c r="E847" s="105" t="s">
        <v>12316</v>
      </c>
      <c r="G847" s="107">
        <v>112.27</v>
      </c>
      <c r="I847" s="107">
        <v>7421.72</v>
      </c>
      <c r="K847" s="113">
        <v>112.27</v>
      </c>
      <c r="M847" s="113">
        <v>112.27</v>
      </c>
    </row>
    <row r="848" spans="3:13">
      <c r="C848" s="96" t="s">
        <v>12314</v>
      </c>
      <c r="D848" s="108">
        <v>44095</v>
      </c>
      <c r="E848" s="105" t="s">
        <v>12317</v>
      </c>
      <c r="G848" s="107">
        <v>4.46</v>
      </c>
      <c r="I848" s="107">
        <v>7426.18</v>
      </c>
      <c r="K848" s="113">
        <v>4.46</v>
      </c>
      <c r="M848" s="113">
        <v>4.46</v>
      </c>
    </row>
    <row r="849" spans="3:14">
      <c r="C849" s="96" t="s">
        <v>12318</v>
      </c>
      <c r="D849" s="108">
        <v>44104</v>
      </c>
      <c r="E849" s="105" t="s">
        <v>12319</v>
      </c>
      <c r="G849" s="107">
        <v>234.21</v>
      </c>
      <c r="I849" s="107">
        <v>7660.39</v>
      </c>
      <c r="K849" s="113">
        <v>234.21</v>
      </c>
      <c r="M849" s="113">
        <v>234.21</v>
      </c>
    </row>
    <row r="850" spans="3:14">
      <c r="C850" s="96" t="s">
        <v>11627</v>
      </c>
      <c r="D850" s="108">
        <v>44105</v>
      </c>
      <c r="E850" s="105" t="s">
        <v>11628</v>
      </c>
      <c r="G850" s="107">
        <v>1.57</v>
      </c>
      <c r="I850" s="107">
        <v>7661.96</v>
      </c>
      <c r="K850" s="113">
        <v>1.57</v>
      </c>
      <c r="M850" s="113">
        <v>1.57</v>
      </c>
    </row>
    <row r="851" spans="3:14">
      <c r="C851" s="96" t="s">
        <v>11961</v>
      </c>
      <c r="D851" s="108">
        <v>44112</v>
      </c>
      <c r="E851" s="105" t="s">
        <v>11962</v>
      </c>
      <c r="G851" s="107">
        <v>313.26</v>
      </c>
      <c r="I851" s="107">
        <v>7975.22</v>
      </c>
      <c r="K851" s="113">
        <v>313.26</v>
      </c>
      <c r="M851" s="113">
        <v>313.26</v>
      </c>
    </row>
    <row r="852" spans="3:14">
      <c r="C852" s="96" t="s">
        <v>11586</v>
      </c>
      <c r="D852" s="108">
        <v>44131</v>
      </c>
      <c r="E852" s="105" t="s">
        <v>12320</v>
      </c>
      <c r="G852" s="107">
        <v>4.46</v>
      </c>
      <c r="I852" s="107">
        <v>7979.68</v>
      </c>
      <c r="K852" s="113">
        <v>4.46</v>
      </c>
      <c r="M852" s="113">
        <v>4.46</v>
      </c>
    </row>
    <row r="853" spans="3:14">
      <c r="C853" s="96" t="s">
        <v>11610</v>
      </c>
      <c r="D853" s="108">
        <v>44134</v>
      </c>
      <c r="E853" s="105" t="s">
        <v>11611</v>
      </c>
      <c r="G853" s="107">
        <v>98.21</v>
      </c>
      <c r="I853" s="107">
        <v>8077.89</v>
      </c>
      <c r="K853" s="113">
        <v>98.21</v>
      </c>
      <c r="M853" s="113">
        <v>98.21</v>
      </c>
    </row>
    <row r="854" spans="3:14">
      <c r="C854" s="96" t="s">
        <v>11629</v>
      </c>
      <c r="D854" s="108">
        <v>44141</v>
      </c>
      <c r="E854" s="105" t="s">
        <v>11630</v>
      </c>
      <c r="G854" s="107">
        <v>5.16</v>
      </c>
      <c r="I854" s="107">
        <v>8083.05</v>
      </c>
      <c r="K854" s="113">
        <v>5.16</v>
      </c>
      <c r="M854" s="113">
        <v>5.16</v>
      </c>
    </row>
    <row r="855" spans="3:14">
      <c r="C855" s="96" t="s">
        <v>11665</v>
      </c>
      <c r="D855" s="108">
        <v>44143</v>
      </c>
      <c r="E855" s="105" t="s">
        <v>11967</v>
      </c>
      <c r="G855" s="107">
        <v>313.26</v>
      </c>
      <c r="I855" s="107">
        <v>8396.31</v>
      </c>
      <c r="K855" s="113">
        <v>313.26</v>
      </c>
      <c r="M855" s="113">
        <v>313.26</v>
      </c>
    </row>
    <row r="856" spans="3:14">
      <c r="C856" s="96" t="s">
        <v>12321</v>
      </c>
      <c r="D856" s="108">
        <v>44151</v>
      </c>
      <c r="E856" s="105" t="s">
        <v>12322</v>
      </c>
      <c r="G856" s="107">
        <v>0.2</v>
      </c>
      <c r="I856" s="107">
        <v>8396.51</v>
      </c>
      <c r="K856" s="113">
        <v>0.2</v>
      </c>
      <c r="M856" s="113">
        <v>0.2</v>
      </c>
    </row>
    <row r="857" spans="3:14">
      <c r="C857" s="96" t="s">
        <v>12323</v>
      </c>
      <c r="D857" s="108">
        <v>44165</v>
      </c>
      <c r="E857" s="105" t="s">
        <v>12324</v>
      </c>
      <c r="G857" s="107">
        <v>900</v>
      </c>
      <c r="I857" s="107">
        <v>9296.51</v>
      </c>
      <c r="K857" s="113">
        <v>900</v>
      </c>
      <c r="M857" s="113">
        <v>900</v>
      </c>
    </row>
    <row r="858" spans="3:14">
      <c r="C858" s="96" t="s">
        <v>12011</v>
      </c>
      <c r="D858" s="108">
        <v>44168</v>
      </c>
      <c r="E858" s="105" t="s">
        <v>12012</v>
      </c>
      <c r="G858" s="107">
        <v>158.25</v>
      </c>
      <c r="I858" s="107">
        <v>9454.76</v>
      </c>
      <c r="K858" s="113">
        <v>158.25</v>
      </c>
      <c r="M858" s="113">
        <v>158.25</v>
      </c>
    </row>
    <row r="859" spans="3:14">
      <c r="C859" s="96" t="s">
        <v>11889</v>
      </c>
      <c r="D859" s="108">
        <v>44173</v>
      </c>
      <c r="E859" s="105" t="s">
        <v>11971</v>
      </c>
      <c r="G859" s="107">
        <v>313.26</v>
      </c>
      <c r="I859" s="107">
        <v>9768.02</v>
      </c>
      <c r="K859" s="113">
        <v>313.26</v>
      </c>
      <c r="M859" s="113">
        <v>313.26</v>
      </c>
    </row>
    <row r="860" spans="3:14">
      <c r="C860" s="96" t="s">
        <v>11919</v>
      </c>
      <c r="D860" s="108">
        <v>44175</v>
      </c>
      <c r="E860" s="105" t="s">
        <v>12325</v>
      </c>
      <c r="G860" s="107">
        <v>213.72</v>
      </c>
      <c r="I860" s="107">
        <v>9981.74</v>
      </c>
      <c r="K860" s="113">
        <v>213.72</v>
      </c>
      <c r="M860" s="113">
        <v>213.72</v>
      </c>
    </row>
    <row r="861" spans="3:14">
      <c r="C861" s="96" t="s">
        <v>11706</v>
      </c>
      <c r="D861" s="108">
        <v>44175</v>
      </c>
      <c r="E861" s="105" t="s">
        <v>11921</v>
      </c>
      <c r="G861" s="107">
        <v>893.29</v>
      </c>
      <c r="I861" s="107">
        <v>10875.03</v>
      </c>
      <c r="K861" s="113">
        <v>893.29</v>
      </c>
      <c r="M861" s="113">
        <v>893.29</v>
      </c>
    </row>
    <row r="862" spans="3:14">
      <c r="C862" s="96" t="s">
        <v>12296</v>
      </c>
      <c r="D862" s="108">
        <v>44194</v>
      </c>
      <c r="E862" s="105" t="s">
        <v>12326</v>
      </c>
      <c r="G862" s="107">
        <v>8.93</v>
      </c>
      <c r="I862" s="107">
        <v>10883.96</v>
      </c>
      <c r="K862" s="113">
        <v>8.93</v>
      </c>
      <c r="M862" s="113">
        <v>8.93</v>
      </c>
      <c r="N862" s="115">
        <f>SUM(M815:M862)</f>
        <v>10883.96</v>
      </c>
    </row>
    <row r="863" spans="3:14">
      <c r="C863" s="90" t="s">
        <v>11560</v>
      </c>
      <c r="D863" s="109">
        <v>0</v>
      </c>
      <c r="E863" s="90" t="s">
        <v>11555</v>
      </c>
      <c r="F863" s="109">
        <v>0</v>
      </c>
      <c r="H863" s="90" t="s">
        <v>11569</v>
      </c>
      <c r="I863" s="109">
        <v>10883.96</v>
      </c>
    </row>
    <row r="865" spans="1:13">
      <c r="A865" s="94" t="s">
        <v>1337</v>
      </c>
      <c r="B865" s="105" t="s">
        <v>12327</v>
      </c>
    </row>
    <row r="867" spans="1:13">
      <c r="A867" s="106" t="s">
        <v>11559</v>
      </c>
      <c r="H867" s="90" t="s">
        <v>11560</v>
      </c>
      <c r="I867" s="107">
        <v>0</v>
      </c>
    </row>
    <row r="869" spans="1:13">
      <c r="C869" s="96" t="s">
        <v>11599</v>
      </c>
      <c r="D869" s="108">
        <v>43837</v>
      </c>
      <c r="E869" s="105" t="s">
        <v>12328</v>
      </c>
      <c r="G869" s="107">
        <v>11.8</v>
      </c>
      <c r="I869" s="107">
        <v>11.8</v>
      </c>
      <c r="K869" s="113">
        <v>11.8</v>
      </c>
      <c r="M869" s="113">
        <v>11.8</v>
      </c>
    </row>
    <row r="870" spans="1:13">
      <c r="C870" s="96" t="s">
        <v>11655</v>
      </c>
      <c r="D870" s="108">
        <v>43861</v>
      </c>
      <c r="E870" s="105" t="s">
        <v>12329</v>
      </c>
      <c r="G870" s="107">
        <v>0.22</v>
      </c>
      <c r="I870" s="107">
        <v>12.02</v>
      </c>
      <c r="K870" s="113">
        <v>0.22</v>
      </c>
      <c r="M870" s="113">
        <v>0.22</v>
      </c>
    </row>
    <row r="871" spans="1:13">
      <c r="C871" s="96" t="s">
        <v>12314</v>
      </c>
      <c r="D871" s="108">
        <v>43861</v>
      </c>
      <c r="E871" s="105" t="s">
        <v>12330</v>
      </c>
      <c r="G871" s="107">
        <v>3.96</v>
      </c>
      <c r="I871" s="107">
        <v>15.98</v>
      </c>
      <c r="K871" s="113">
        <v>3.96</v>
      </c>
      <c r="M871" s="113">
        <v>3.96</v>
      </c>
    </row>
    <row r="872" spans="1:13">
      <c r="C872" s="96" t="s">
        <v>11727</v>
      </c>
      <c r="D872" s="108">
        <v>43861</v>
      </c>
      <c r="E872" s="105" t="s">
        <v>12331</v>
      </c>
      <c r="G872" s="107">
        <v>0.56999999999999995</v>
      </c>
      <c r="I872" s="107">
        <v>16.55</v>
      </c>
      <c r="K872" s="113">
        <v>0.56999999999999995</v>
      </c>
      <c r="M872" s="113">
        <v>0.56999999999999995</v>
      </c>
    </row>
    <row r="873" spans="1:13">
      <c r="C873" s="96" t="s">
        <v>11742</v>
      </c>
      <c r="D873" s="108">
        <v>43861</v>
      </c>
      <c r="E873" s="105" t="s">
        <v>12332</v>
      </c>
      <c r="G873" s="107">
        <v>0.67</v>
      </c>
      <c r="I873" s="107">
        <v>17.22</v>
      </c>
      <c r="K873" s="113">
        <v>0.67</v>
      </c>
      <c r="M873" s="113">
        <v>0.67</v>
      </c>
    </row>
    <row r="874" spans="1:13">
      <c r="C874" s="96" t="s">
        <v>11903</v>
      </c>
      <c r="D874" s="108">
        <v>43861</v>
      </c>
      <c r="E874" s="105" t="s">
        <v>12333</v>
      </c>
      <c r="G874" s="107">
        <v>16.04</v>
      </c>
      <c r="I874" s="107">
        <v>33.26</v>
      </c>
      <c r="K874" s="113">
        <v>16.04</v>
      </c>
      <c r="M874" s="113">
        <v>16.04</v>
      </c>
    </row>
    <row r="875" spans="1:13">
      <c r="C875" s="96" t="s">
        <v>11737</v>
      </c>
      <c r="D875" s="108">
        <v>43861</v>
      </c>
      <c r="E875" s="105" t="s">
        <v>12334</v>
      </c>
      <c r="G875" s="107">
        <v>13.45</v>
      </c>
      <c r="I875" s="107">
        <v>46.71</v>
      </c>
      <c r="K875" s="113">
        <v>13.45</v>
      </c>
      <c r="M875" s="113">
        <v>13.45</v>
      </c>
    </row>
    <row r="876" spans="1:13">
      <c r="C876" s="96" t="s">
        <v>11848</v>
      </c>
      <c r="D876" s="108">
        <v>43861</v>
      </c>
      <c r="E876" s="105" t="s">
        <v>12335</v>
      </c>
      <c r="G876" s="107">
        <v>3.65</v>
      </c>
      <c r="I876" s="107">
        <v>50.36</v>
      </c>
      <c r="K876" s="113">
        <v>3.65</v>
      </c>
      <c r="M876" s="113">
        <v>3.65</v>
      </c>
    </row>
    <row r="877" spans="1:13">
      <c r="C877" s="96" t="s">
        <v>12314</v>
      </c>
      <c r="D877" s="108">
        <v>43864</v>
      </c>
      <c r="E877" s="105" t="s">
        <v>12336</v>
      </c>
      <c r="G877" s="107">
        <v>14.4</v>
      </c>
      <c r="I877" s="107">
        <v>64.760000000000005</v>
      </c>
      <c r="K877" s="113">
        <v>14.4</v>
      </c>
      <c r="M877" s="113">
        <v>14.4</v>
      </c>
    </row>
    <row r="878" spans="1:13">
      <c r="C878" s="96" t="s">
        <v>11655</v>
      </c>
      <c r="D878" s="108">
        <v>43889</v>
      </c>
      <c r="E878" s="105" t="s">
        <v>12337</v>
      </c>
      <c r="G878" s="107">
        <v>0.06</v>
      </c>
      <c r="I878" s="107">
        <v>64.819999999999993</v>
      </c>
      <c r="K878" s="113">
        <v>0.06</v>
      </c>
      <c r="M878" s="113">
        <v>0.06</v>
      </c>
    </row>
    <row r="879" spans="1:13">
      <c r="C879" s="96" t="s">
        <v>11669</v>
      </c>
      <c r="D879" s="108">
        <v>43890</v>
      </c>
      <c r="E879" s="105" t="s">
        <v>12338</v>
      </c>
      <c r="G879" s="107">
        <v>4.68</v>
      </c>
      <c r="I879" s="107">
        <v>69.5</v>
      </c>
      <c r="K879" s="113">
        <v>4.68</v>
      </c>
      <c r="M879" s="113">
        <v>4.68</v>
      </c>
    </row>
    <row r="880" spans="1:13">
      <c r="C880" s="96" t="s">
        <v>11657</v>
      </c>
      <c r="D880" s="108">
        <v>43890</v>
      </c>
      <c r="E880" s="105" t="s">
        <v>12339</v>
      </c>
      <c r="G880" s="107">
        <v>19.100000000000001</v>
      </c>
      <c r="I880" s="107">
        <v>88.6</v>
      </c>
      <c r="K880" s="113">
        <v>19.100000000000001</v>
      </c>
      <c r="M880" s="113">
        <v>19.100000000000001</v>
      </c>
    </row>
    <row r="881" spans="3:13">
      <c r="C881" s="96" t="s">
        <v>11607</v>
      </c>
      <c r="D881" s="108">
        <v>43890</v>
      </c>
      <c r="E881" s="105" t="s">
        <v>12340</v>
      </c>
      <c r="G881" s="107">
        <v>2.4500000000000002</v>
      </c>
      <c r="I881" s="107">
        <v>91.05</v>
      </c>
      <c r="K881" s="113">
        <v>2.4500000000000002</v>
      </c>
      <c r="M881" s="113">
        <v>2.4500000000000002</v>
      </c>
    </row>
    <row r="882" spans="3:13">
      <c r="C882" s="96" t="s">
        <v>11647</v>
      </c>
      <c r="D882" s="108">
        <v>43890</v>
      </c>
      <c r="E882" s="105" t="s">
        <v>12341</v>
      </c>
      <c r="G882" s="107">
        <v>1.63</v>
      </c>
      <c r="I882" s="107">
        <v>92.68</v>
      </c>
      <c r="K882" s="113">
        <v>1.63</v>
      </c>
      <c r="M882" s="113">
        <v>1.63</v>
      </c>
    </row>
    <row r="883" spans="3:13">
      <c r="C883" s="96" t="s">
        <v>11649</v>
      </c>
      <c r="D883" s="108">
        <v>43890</v>
      </c>
      <c r="E883" s="105" t="s">
        <v>12342</v>
      </c>
      <c r="G883" s="107">
        <v>0.54</v>
      </c>
      <c r="I883" s="107">
        <v>93.22</v>
      </c>
      <c r="K883" s="113">
        <v>0.54</v>
      </c>
      <c r="M883" s="113">
        <v>0.54</v>
      </c>
    </row>
    <row r="884" spans="3:13">
      <c r="C884" s="96" t="s">
        <v>11651</v>
      </c>
      <c r="D884" s="108">
        <v>43890</v>
      </c>
      <c r="E884" s="105" t="s">
        <v>12343</v>
      </c>
      <c r="G884" s="107">
        <v>11.64</v>
      </c>
      <c r="I884" s="107">
        <v>104.86</v>
      </c>
      <c r="K884" s="113">
        <v>11.64</v>
      </c>
      <c r="M884" s="113">
        <v>11.64</v>
      </c>
    </row>
    <row r="885" spans="3:13">
      <c r="C885" s="96" t="s">
        <v>11653</v>
      </c>
      <c r="D885" s="108">
        <v>43890</v>
      </c>
      <c r="E885" s="105" t="s">
        <v>12344</v>
      </c>
      <c r="G885" s="107">
        <v>2.11</v>
      </c>
      <c r="I885" s="107">
        <v>106.97</v>
      </c>
      <c r="K885" s="113">
        <v>2.11</v>
      </c>
      <c r="M885" s="113">
        <v>2.11</v>
      </c>
    </row>
    <row r="886" spans="3:13">
      <c r="C886" s="96" t="s">
        <v>11610</v>
      </c>
      <c r="D886" s="108">
        <v>43892</v>
      </c>
      <c r="E886" s="105" t="s">
        <v>12345</v>
      </c>
      <c r="G886" s="107">
        <v>14.21</v>
      </c>
      <c r="I886" s="107">
        <v>121.18</v>
      </c>
      <c r="K886" s="113">
        <v>14.21</v>
      </c>
      <c r="M886" s="113">
        <v>14.21</v>
      </c>
    </row>
    <row r="887" spans="3:13">
      <c r="C887" s="96" t="s">
        <v>12346</v>
      </c>
      <c r="D887" s="108">
        <v>43895</v>
      </c>
      <c r="E887" s="105" t="s">
        <v>12347</v>
      </c>
      <c r="G887" s="107">
        <v>1.08</v>
      </c>
      <c r="I887" s="107">
        <v>122.26</v>
      </c>
      <c r="K887" s="113">
        <v>1.08</v>
      </c>
      <c r="M887" s="113">
        <v>1.08</v>
      </c>
    </row>
    <row r="888" spans="3:13">
      <c r="C888" s="96" t="s">
        <v>11649</v>
      </c>
      <c r="D888" s="108">
        <v>43921</v>
      </c>
      <c r="E888" s="105" t="s">
        <v>12348</v>
      </c>
      <c r="G888" s="107">
        <v>0.06</v>
      </c>
      <c r="I888" s="107">
        <v>122.32</v>
      </c>
      <c r="K888" s="113">
        <v>0.06</v>
      </c>
      <c r="M888" s="113">
        <v>0.06</v>
      </c>
    </row>
    <row r="889" spans="3:13">
      <c r="C889" s="96" t="s">
        <v>11651</v>
      </c>
      <c r="D889" s="108">
        <v>43921</v>
      </c>
      <c r="E889" s="105" t="s">
        <v>12349</v>
      </c>
      <c r="G889" s="107">
        <v>4.7300000000000004</v>
      </c>
      <c r="I889" s="107">
        <v>127.05</v>
      </c>
      <c r="K889" s="113">
        <v>4.7300000000000004</v>
      </c>
      <c r="M889" s="113">
        <v>4.7300000000000004</v>
      </c>
    </row>
    <row r="890" spans="3:13">
      <c r="C890" s="96" t="s">
        <v>11653</v>
      </c>
      <c r="D890" s="108">
        <v>43921</v>
      </c>
      <c r="E890" s="105" t="s">
        <v>12350</v>
      </c>
      <c r="G890" s="107">
        <v>1.45</v>
      </c>
      <c r="I890" s="107">
        <v>128.5</v>
      </c>
      <c r="K890" s="113">
        <v>1.45</v>
      </c>
      <c r="M890" s="113">
        <v>1.45</v>
      </c>
    </row>
    <row r="891" spans="3:13">
      <c r="C891" s="96" t="s">
        <v>11655</v>
      </c>
      <c r="D891" s="108">
        <v>43921</v>
      </c>
      <c r="E891" s="105" t="s">
        <v>12351</v>
      </c>
      <c r="G891" s="107">
        <v>13.15</v>
      </c>
      <c r="I891" s="107">
        <v>141.65</v>
      </c>
      <c r="K891" s="113">
        <v>13.15</v>
      </c>
      <c r="M891" s="113">
        <v>13.15</v>
      </c>
    </row>
    <row r="892" spans="3:13">
      <c r="C892" s="96" t="s">
        <v>12314</v>
      </c>
      <c r="D892" s="108">
        <v>43921</v>
      </c>
      <c r="E892" s="105" t="s">
        <v>12352</v>
      </c>
      <c r="G892" s="107">
        <v>20.11</v>
      </c>
      <c r="I892" s="107">
        <v>161.76</v>
      </c>
      <c r="K892" s="113">
        <v>20.11</v>
      </c>
      <c r="M892" s="113">
        <v>20.11</v>
      </c>
    </row>
    <row r="893" spans="3:13">
      <c r="C893" s="96" t="s">
        <v>11742</v>
      </c>
      <c r="D893" s="108">
        <v>43921</v>
      </c>
      <c r="E893" s="105" t="s">
        <v>12353</v>
      </c>
      <c r="G893" s="107">
        <v>0.54</v>
      </c>
      <c r="I893" s="107">
        <v>162.30000000000001</v>
      </c>
      <c r="K893" s="113">
        <v>0.54</v>
      </c>
      <c r="M893" s="113">
        <v>0.54</v>
      </c>
    </row>
    <row r="894" spans="3:13">
      <c r="C894" s="96" t="s">
        <v>11903</v>
      </c>
      <c r="D894" s="108">
        <v>43921</v>
      </c>
      <c r="E894" s="105" t="s">
        <v>12354</v>
      </c>
      <c r="G894" s="107">
        <v>0.21</v>
      </c>
      <c r="I894" s="107">
        <v>162.51</v>
      </c>
      <c r="K894" s="113">
        <v>0.21</v>
      </c>
      <c r="M894" s="113">
        <v>0.21</v>
      </c>
    </row>
    <row r="895" spans="3:13">
      <c r="C895" s="96" t="s">
        <v>11607</v>
      </c>
      <c r="D895" s="108">
        <v>43929</v>
      </c>
      <c r="E895" s="105" t="s">
        <v>12355</v>
      </c>
      <c r="G895" s="107">
        <v>12.87</v>
      </c>
      <c r="I895" s="107">
        <v>175.38</v>
      </c>
      <c r="K895" s="113">
        <v>12.87</v>
      </c>
      <c r="M895" s="113">
        <v>12.87</v>
      </c>
    </row>
    <row r="896" spans="3:13">
      <c r="C896" s="96" t="s">
        <v>12030</v>
      </c>
      <c r="D896" s="108">
        <v>43951</v>
      </c>
      <c r="E896" s="105" t="s">
        <v>12356</v>
      </c>
      <c r="G896" s="107">
        <v>4.26</v>
      </c>
      <c r="I896" s="107">
        <v>179.64</v>
      </c>
      <c r="K896" s="113">
        <v>4.26</v>
      </c>
      <c r="M896" s="113">
        <v>4.26</v>
      </c>
    </row>
    <row r="897" spans="3:13">
      <c r="C897" s="96" t="s">
        <v>11862</v>
      </c>
      <c r="D897" s="108">
        <v>43951</v>
      </c>
      <c r="E897" s="105" t="s">
        <v>12357</v>
      </c>
      <c r="G897" s="107">
        <v>15.47</v>
      </c>
      <c r="I897" s="107">
        <v>195.11</v>
      </c>
      <c r="K897" s="113">
        <v>15.47</v>
      </c>
      <c r="M897" s="113">
        <v>15.47</v>
      </c>
    </row>
    <row r="898" spans="3:13">
      <c r="C898" s="96" t="s">
        <v>11715</v>
      </c>
      <c r="D898" s="108">
        <v>43951</v>
      </c>
      <c r="E898" s="105" t="s">
        <v>12358</v>
      </c>
      <c r="G898" s="107">
        <v>12.68</v>
      </c>
      <c r="I898" s="107">
        <v>207.79</v>
      </c>
      <c r="K898" s="113">
        <v>12.68</v>
      </c>
      <c r="M898" s="113">
        <v>12.68</v>
      </c>
    </row>
    <row r="899" spans="3:13">
      <c r="C899" s="96" t="s">
        <v>11713</v>
      </c>
      <c r="D899" s="108">
        <v>43951</v>
      </c>
      <c r="E899" s="105" t="s">
        <v>12359</v>
      </c>
      <c r="G899" s="107">
        <v>0.57999999999999996</v>
      </c>
      <c r="I899" s="107">
        <v>208.37</v>
      </c>
      <c r="K899" s="113">
        <v>0.57999999999999996</v>
      </c>
      <c r="M899" s="113">
        <v>0.57999999999999996</v>
      </c>
    </row>
    <row r="900" spans="3:13">
      <c r="C900" s="96" t="s">
        <v>11903</v>
      </c>
      <c r="D900" s="108">
        <v>43956</v>
      </c>
      <c r="E900" s="105" t="s">
        <v>12360</v>
      </c>
      <c r="G900" s="107">
        <v>13.43</v>
      </c>
      <c r="I900" s="107">
        <v>221.8</v>
      </c>
      <c r="K900" s="113">
        <v>13.43</v>
      </c>
      <c r="M900" s="113">
        <v>13.43</v>
      </c>
    </row>
    <row r="901" spans="3:13">
      <c r="C901" s="96" t="s">
        <v>11655</v>
      </c>
      <c r="D901" s="108">
        <v>43982</v>
      </c>
      <c r="E901" s="105" t="s">
        <v>12361</v>
      </c>
      <c r="G901" s="107">
        <v>12.66</v>
      </c>
      <c r="I901" s="107">
        <v>234.46</v>
      </c>
      <c r="K901" s="113">
        <v>12.66</v>
      </c>
      <c r="M901" s="113">
        <v>12.66</v>
      </c>
    </row>
    <row r="902" spans="3:13">
      <c r="C902" s="96" t="s">
        <v>12314</v>
      </c>
      <c r="D902" s="108">
        <v>43982</v>
      </c>
      <c r="E902" s="105" t="s">
        <v>12362</v>
      </c>
      <c r="G902" s="107">
        <v>8.3800000000000008</v>
      </c>
      <c r="I902" s="107">
        <v>242.84</v>
      </c>
      <c r="K902" s="113">
        <v>8.3800000000000008</v>
      </c>
      <c r="M902" s="113">
        <v>8.3800000000000008</v>
      </c>
    </row>
    <row r="903" spans="3:13">
      <c r="C903" s="96" t="s">
        <v>11727</v>
      </c>
      <c r="D903" s="108">
        <v>43982</v>
      </c>
      <c r="E903" s="105" t="s">
        <v>12363</v>
      </c>
      <c r="G903" s="107">
        <v>5.87</v>
      </c>
      <c r="I903" s="107">
        <v>248.71</v>
      </c>
      <c r="K903" s="113">
        <v>5.87</v>
      </c>
      <c r="M903" s="113">
        <v>5.87</v>
      </c>
    </row>
    <row r="904" spans="3:13">
      <c r="C904" s="96" t="s">
        <v>11742</v>
      </c>
      <c r="D904" s="108">
        <v>43982</v>
      </c>
      <c r="E904" s="105" t="s">
        <v>12364</v>
      </c>
      <c r="G904" s="107">
        <v>15.07</v>
      </c>
      <c r="I904" s="107">
        <v>263.77999999999997</v>
      </c>
      <c r="K904" s="113">
        <v>15.07</v>
      </c>
      <c r="M904" s="113">
        <v>15.07</v>
      </c>
    </row>
    <row r="905" spans="3:13">
      <c r="C905" s="96" t="s">
        <v>11565</v>
      </c>
      <c r="D905" s="108">
        <v>43991</v>
      </c>
      <c r="E905" s="105" t="s">
        <v>12365</v>
      </c>
      <c r="G905" s="107">
        <v>0.34</v>
      </c>
      <c r="I905" s="107">
        <v>264.12</v>
      </c>
      <c r="K905" s="113">
        <v>0.34</v>
      </c>
      <c r="M905" s="113">
        <v>0.34</v>
      </c>
    </row>
    <row r="906" spans="3:13">
      <c r="C906" s="96" t="s">
        <v>11729</v>
      </c>
      <c r="D906" s="108">
        <v>43991</v>
      </c>
      <c r="E906" s="105" t="s">
        <v>12366</v>
      </c>
      <c r="G906" s="107">
        <v>0.05</v>
      </c>
      <c r="I906" s="107">
        <v>264.17</v>
      </c>
      <c r="K906" s="113">
        <v>0.05</v>
      </c>
      <c r="M906" s="113">
        <v>0.05</v>
      </c>
    </row>
    <row r="907" spans="3:13">
      <c r="C907" s="96" t="s">
        <v>11732</v>
      </c>
      <c r="D907" s="108">
        <v>43991</v>
      </c>
      <c r="E907" s="105" t="s">
        <v>12367</v>
      </c>
      <c r="G907" s="107">
        <v>0.05</v>
      </c>
      <c r="I907" s="107">
        <v>264.22000000000003</v>
      </c>
      <c r="K907" s="113">
        <v>0.05</v>
      </c>
      <c r="M907" s="113">
        <v>0.05</v>
      </c>
    </row>
    <row r="908" spans="3:13">
      <c r="C908" s="96" t="s">
        <v>11727</v>
      </c>
      <c r="D908" s="108">
        <v>44012</v>
      </c>
      <c r="E908" s="105" t="s">
        <v>12368</v>
      </c>
      <c r="G908" s="107">
        <v>16.55</v>
      </c>
      <c r="I908" s="107">
        <v>280.77</v>
      </c>
      <c r="K908" s="113">
        <v>16.55</v>
      </c>
      <c r="M908" s="113">
        <v>16.55</v>
      </c>
    </row>
    <row r="909" spans="3:13">
      <c r="C909" s="96" t="s">
        <v>11742</v>
      </c>
      <c r="D909" s="108">
        <v>44012</v>
      </c>
      <c r="E909" s="105" t="s">
        <v>12369</v>
      </c>
      <c r="G909" s="107">
        <v>7.85</v>
      </c>
      <c r="I909" s="107">
        <v>288.62</v>
      </c>
      <c r="K909" s="113">
        <v>7.85</v>
      </c>
      <c r="M909" s="113">
        <v>7.85</v>
      </c>
    </row>
    <row r="910" spans="3:13">
      <c r="C910" s="96" t="s">
        <v>11903</v>
      </c>
      <c r="D910" s="108">
        <v>44012</v>
      </c>
      <c r="E910" s="105" t="s">
        <v>12370</v>
      </c>
      <c r="G910" s="107">
        <v>5.82</v>
      </c>
      <c r="I910" s="107">
        <v>294.44</v>
      </c>
      <c r="K910" s="113">
        <v>5.82</v>
      </c>
      <c r="M910" s="113">
        <v>5.82</v>
      </c>
    </row>
    <row r="911" spans="3:13">
      <c r="C911" s="96" t="s">
        <v>11737</v>
      </c>
      <c r="D911" s="108">
        <v>44012</v>
      </c>
      <c r="E911" s="105" t="s">
        <v>12371</v>
      </c>
      <c r="G911" s="107">
        <v>0.7</v>
      </c>
      <c r="I911" s="107">
        <v>295.14</v>
      </c>
      <c r="K911" s="113">
        <v>0.7</v>
      </c>
      <c r="M911" s="113">
        <v>0.7</v>
      </c>
    </row>
    <row r="912" spans="3:13">
      <c r="C912" s="96" t="s">
        <v>11848</v>
      </c>
      <c r="D912" s="108">
        <v>44012</v>
      </c>
      <c r="E912" s="105" t="s">
        <v>12372</v>
      </c>
      <c r="G912" s="107">
        <v>23.88</v>
      </c>
      <c r="I912" s="107">
        <v>319.02</v>
      </c>
      <c r="K912" s="113">
        <v>23.88</v>
      </c>
      <c r="M912" s="113">
        <v>23.88</v>
      </c>
    </row>
    <row r="913" spans="3:13">
      <c r="C913" s="96" t="s">
        <v>11657</v>
      </c>
      <c r="D913" s="108">
        <v>44019</v>
      </c>
      <c r="E913" s="105" t="s">
        <v>12373</v>
      </c>
      <c r="G913" s="107">
        <v>27.95</v>
      </c>
      <c r="I913" s="107">
        <v>346.97</v>
      </c>
      <c r="K913" s="113">
        <v>27.95</v>
      </c>
      <c r="M913" s="113">
        <v>27.95</v>
      </c>
    </row>
    <row r="914" spans="3:13">
      <c r="C914" s="96" t="s">
        <v>11715</v>
      </c>
      <c r="D914" s="108">
        <v>44043</v>
      </c>
      <c r="E914" s="105" t="s">
        <v>12374</v>
      </c>
      <c r="G914" s="107">
        <v>20.260000000000002</v>
      </c>
      <c r="I914" s="107">
        <v>367.23</v>
      </c>
      <c r="K914" s="113">
        <v>20.260000000000002</v>
      </c>
      <c r="M914" s="113">
        <v>20.260000000000002</v>
      </c>
    </row>
    <row r="915" spans="3:13">
      <c r="C915" s="96" t="s">
        <v>11713</v>
      </c>
      <c r="D915" s="108">
        <v>44043</v>
      </c>
      <c r="E915" s="105" t="s">
        <v>12375</v>
      </c>
      <c r="G915" s="107">
        <v>0.7</v>
      </c>
      <c r="I915" s="107">
        <v>367.93</v>
      </c>
      <c r="K915" s="113">
        <v>0.7</v>
      </c>
      <c r="M915" s="113">
        <v>0.7</v>
      </c>
    </row>
    <row r="916" spans="3:13">
      <c r="C916" s="96" t="s">
        <v>11867</v>
      </c>
      <c r="D916" s="108">
        <v>44043</v>
      </c>
      <c r="E916" s="105" t="s">
        <v>12376</v>
      </c>
      <c r="G916" s="107">
        <v>7.03</v>
      </c>
      <c r="I916" s="107">
        <v>374.96</v>
      </c>
      <c r="K916" s="113">
        <v>7.03</v>
      </c>
      <c r="M916" s="113">
        <v>7.03</v>
      </c>
    </row>
    <row r="917" spans="3:13">
      <c r="C917" s="96" t="s">
        <v>11669</v>
      </c>
      <c r="D917" s="108">
        <v>44043</v>
      </c>
      <c r="E917" s="105" t="s">
        <v>12377</v>
      </c>
      <c r="G917" s="107">
        <v>7.17</v>
      </c>
      <c r="I917" s="107">
        <v>382.13</v>
      </c>
      <c r="K917" s="113">
        <v>7.17</v>
      </c>
      <c r="M917" s="113">
        <v>7.17</v>
      </c>
    </row>
    <row r="918" spans="3:13">
      <c r="C918" s="96" t="s">
        <v>11647</v>
      </c>
      <c r="D918" s="108">
        <v>44043</v>
      </c>
      <c r="E918" s="105" t="s">
        <v>12378</v>
      </c>
      <c r="G918" s="107">
        <v>0.4</v>
      </c>
      <c r="I918" s="107">
        <v>382.53</v>
      </c>
      <c r="K918" s="113">
        <v>0.4</v>
      </c>
      <c r="M918" s="113">
        <v>0.4</v>
      </c>
    </row>
    <row r="919" spans="3:13">
      <c r="C919" s="96" t="s">
        <v>12296</v>
      </c>
      <c r="D919" s="108">
        <v>44048</v>
      </c>
      <c r="E919" s="105" t="s">
        <v>12379</v>
      </c>
      <c r="G919" s="107">
        <v>26.87</v>
      </c>
      <c r="I919" s="107">
        <v>409.4</v>
      </c>
      <c r="K919" s="113">
        <v>26.87</v>
      </c>
      <c r="M919" s="113">
        <v>26.87</v>
      </c>
    </row>
    <row r="920" spans="3:13">
      <c r="C920" s="96" t="s">
        <v>11599</v>
      </c>
      <c r="D920" s="108">
        <v>44074</v>
      </c>
      <c r="E920" s="105" t="s">
        <v>12380</v>
      </c>
      <c r="G920" s="107">
        <v>0.74</v>
      </c>
      <c r="I920" s="107">
        <v>410.14</v>
      </c>
      <c r="K920" s="113">
        <v>0.74</v>
      </c>
      <c r="M920" s="113">
        <v>0.74</v>
      </c>
    </row>
    <row r="921" spans="3:13">
      <c r="C921" s="96" t="s">
        <v>11592</v>
      </c>
      <c r="D921" s="108">
        <v>44074</v>
      </c>
      <c r="E921" s="105" t="s">
        <v>12381</v>
      </c>
      <c r="G921" s="107">
        <v>17.649999999999999</v>
      </c>
      <c r="I921" s="107">
        <v>427.79</v>
      </c>
      <c r="K921" s="113">
        <v>17.649999999999999</v>
      </c>
      <c r="M921" s="113">
        <v>17.649999999999999</v>
      </c>
    </row>
    <row r="922" spans="3:13">
      <c r="C922" s="96" t="s">
        <v>11839</v>
      </c>
      <c r="D922" s="108">
        <v>44074</v>
      </c>
      <c r="E922" s="105" t="s">
        <v>12382</v>
      </c>
      <c r="G922" s="107">
        <v>5.08</v>
      </c>
      <c r="I922" s="107">
        <v>432.87</v>
      </c>
      <c r="K922" s="113">
        <v>5.08</v>
      </c>
      <c r="M922" s="113">
        <v>5.08</v>
      </c>
    </row>
    <row r="923" spans="3:13">
      <c r="C923" s="96" t="s">
        <v>11841</v>
      </c>
      <c r="D923" s="108">
        <v>44074</v>
      </c>
      <c r="E923" s="105" t="s">
        <v>12383</v>
      </c>
      <c r="G923" s="107">
        <v>9.24</v>
      </c>
      <c r="I923" s="107">
        <v>442.11</v>
      </c>
      <c r="K923" s="113">
        <v>9.24</v>
      </c>
      <c r="M923" s="113">
        <v>9.24</v>
      </c>
    </row>
    <row r="924" spans="3:13">
      <c r="C924" s="96" t="s">
        <v>11961</v>
      </c>
      <c r="D924" s="108">
        <v>44082</v>
      </c>
      <c r="E924" s="105" t="s">
        <v>12384</v>
      </c>
      <c r="G924" s="107">
        <v>21.58</v>
      </c>
      <c r="I924" s="107">
        <v>463.69</v>
      </c>
      <c r="K924" s="113">
        <v>21.58</v>
      </c>
      <c r="M924" s="113">
        <v>21.58</v>
      </c>
    </row>
    <row r="925" spans="3:13">
      <c r="C925" s="96" t="s">
        <v>11669</v>
      </c>
      <c r="D925" s="108">
        <v>44089</v>
      </c>
      <c r="E925" s="105" t="s">
        <v>12385</v>
      </c>
      <c r="G925" s="107">
        <v>0.15</v>
      </c>
      <c r="I925" s="107">
        <v>463.84</v>
      </c>
      <c r="K925" s="113">
        <v>0.15</v>
      </c>
      <c r="M925" s="113">
        <v>0.15</v>
      </c>
    </row>
    <row r="926" spans="3:13">
      <c r="C926" s="96" t="s">
        <v>11737</v>
      </c>
      <c r="D926" s="108">
        <v>44104</v>
      </c>
      <c r="E926" s="105" t="s">
        <v>12386</v>
      </c>
      <c r="G926" s="107">
        <v>4.8099999999999996</v>
      </c>
      <c r="I926" s="107">
        <v>468.65</v>
      </c>
      <c r="K926" s="113">
        <v>4.8099999999999996</v>
      </c>
      <c r="M926" s="113">
        <v>4.8099999999999996</v>
      </c>
    </row>
    <row r="927" spans="3:13">
      <c r="C927" s="96" t="s">
        <v>11848</v>
      </c>
      <c r="D927" s="108">
        <v>44104</v>
      </c>
      <c r="E927" s="105" t="s">
        <v>12387</v>
      </c>
      <c r="G927" s="107">
        <v>15.84</v>
      </c>
      <c r="I927" s="107">
        <v>484.49</v>
      </c>
      <c r="K927" s="113">
        <v>15.84</v>
      </c>
      <c r="M927" s="113">
        <v>15.84</v>
      </c>
    </row>
    <row r="928" spans="3:13">
      <c r="C928" s="96" t="s">
        <v>11599</v>
      </c>
      <c r="D928" s="108">
        <v>44104</v>
      </c>
      <c r="E928" s="105" t="s">
        <v>12388</v>
      </c>
      <c r="G928" s="107">
        <v>10.82</v>
      </c>
      <c r="I928" s="107">
        <v>495.31</v>
      </c>
      <c r="K928" s="113">
        <v>10.82</v>
      </c>
      <c r="M928" s="113">
        <v>10.82</v>
      </c>
    </row>
    <row r="929" spans="3:13">
      <c r="C929" s="96" t="s">
        <v>11592</v>
      </c>
      <c r="D929" s="108">
        <v>44104</v>
      </c>
      <c r="E929" s="105" t="s">
        <v>12389</v>
      </c>
      <c r="G929" s="107">
        <v>0.69</v>
      </c>
      <c r="I929" s="107">
        <v>496</v>
      </c>
      <c r="K929" s="113">
        <v>0.69</v>
      </c>
      <c r="M929" s="113">
        <v>0.69</v>
      </c>
    </row>
    <row r="930" spans="3:13">
      <c r="C930" s="96" t="s">
        <v>11683</v>
      </c>
      <c r="D930" s="108">
        <v>44110</v>
      </c>
      <c r="E930" s="105" t="s">
        <v>12390</v>
      </c>
      <c r="G930" s="107">
        <v>18.88</v>
      </c>
      <c r="I930" s="107">
        <v>514.88</v>
      </c>
      <c r="K930" s="113">
        <v>18.88</v>
      </c>
      <c r="M930" s="113">
        <v>18.88</v>
      </c>
    </row>
    <row r="931" spans="3:13">
      <c r="C931" s="96" t="s">
        <v>12314</v>
      </c>
      <c r="D931" s="108">
        <v>44125</v>
      </c>
      <c r="E931" s="105" t="s">
        <v>12391</v>
      </c>
      <c r="G931" s="107">
        <v>0.38</v>
      </c>
      <c r="I931" s="107">
        <v>515.26</v>
      </c>
      <c r="K931" s="113">
        <v>0.38</v>
      </c>
      <c r="M931" s="113">
        <v>0.38</v>
      </c>
    </row>
    <row r="932" spans="3:13">
      <c r="C932" s="96" t="s">
        <v>11727</v>
      </c>
      <c r="D932" s="108">
        <v>44134</v>
      </c>
      <c r="E932" s="105" t="s">
        <v>12392</v>
      </c>
      <c r="G932" s="107">
        <v>0.36</v>
      </c>
      <c r="I932" s="107">
        <v>515.62</v>
      </c>
      <c r="K932" s="113">
        <v>0.36</v>
      </c>
      <c r="M932" s="113">
        <v>0.36</v>
      </c>
    </row>
    <row r="933" spans="3:13">
      <c r="C933" s="96" t="s">
        <v>11839</v>
      </c>
      <c r="D933" s="108">
        <v>44135</v>
      </c>
      <c r="E933" s="105" t="s">
        <v>12393</v>
      </c>
      <c r="G933" s="107">
        <v>4.99</v>
      </c>
      <c r="I933" s="107">
        <v>520.61</v>
      </c>
      <c r="K933" s="113">
        <v>4.99</v>
      </c>
      <c r="M933" s="113">
        <v>4.99</v>
      </c>
    </row>
    <row r="934" spans="3:13">
      <c r="C934" s="96" t="s">
        <v>11841</v>
      </c>
      <c r="D934" s="108">
        <v>44135</v>
      </c>
      <c r="E934" s="105" t="s">
        <v>12394</v>
      </c>
      <c r="G934" s="107">
        <v>14.62</v>
      </c>
      <c r="I934" s="107">
        <v>535.23</v>
      </c>
      <c r="K934" s="113">
        <v>14.62</v>
      </c>
      <c r="M934" s="113">
        <v>14.62</v>
      </c>
    </row>
    <row r="935" spans="3:13">
      <c r="C935" s="96" t="s">
        <v>12296</v>
      </c>
      <c r="D935" s="108">
        <v>44135</v>
      </c>
      <c r="E935" s="105" t="s">
        <v>12395</v>
      </c>
      <c r="G935" s="107">
        <v>9.35</v>
      </c>
      <c r="I935" s="107">
        <v>544.58000000000004</v>
      </c>
      <c r="K935" s="113">
        <v>9.35</v>
      </c>
      <c r="M935" s="113">
        <v>9.35</v>
      </c>
    </row>
    <row r="936" spans="3:13">
      <c r="C936" s="96" t="s">
        <v>11843</v>
      </c>
      <c r="D936" s="108">
        <v>44135</v>
      </c>
      <c r="E936" s="105" t="s">
        <v>12396</v>
      </c>
      <c r="G936" s="107">
        <v>0.49</v>
      </c>
      <c r="I936" s="107">
        <v>545.07000000000005</v>
      </c>
      <c r="K936" s="113">
        <v>0.49</v>
      </c>
      <c r="M936" s="113">
        <v>0.49</v>
      </c>
    </row>
    <row r="937" spans="3:13">
      <c r="C937" s="96" t="s">
        <v>11903</v>
      </c>
      <c r="D937" s="108">
        <v>44139</v>
      </c>
      <c r="E937" s="105" t="s">
        <v>12397</v>
      </c>
      <c r="G937" s="107">
        <v>18.97</v>
      </c>
      <c r="I937" s="107">
        <v>564.04</v>
      </c>
      <c r="K937" s="113">
        <v>18.97</v>
      </c>
      <c r="M937" s="113">
        <v>18.97</v>
      </c>
    </row>
    <row r="938" spans="3:13">
      <c r="C938" s="96" t="s">
        <v>11841</v>
      </c>
      <c r="D938" s="108">
        <v>44165</v>
      </c>
      <c r="E938" s="105" t="s">
        <v>12398</v>
      </c>
      <c r="G938" s="107">
        <v>18.93</v>
      </c>
      <c r="I938" s="107">
        <v>582.97</v>
      </c>
      <c r="K938" s="113">
        <v>18.93</v>
      </c>
      <c r="M938" s="113">
        <v>18.93</v>
      </c>
    </row>
    <row r="939" spans="3:13">
      <c r="C939" s="96" t="s">
        <v>12296</v>
      </c>
      <c r="D939" s="108">
        <v>44165</v>
      </c>
      <c r="E939" s="105" t="s">
        <v>12399</v>
      </c>
      <c r="G939" s="107">
        <v>9.32</v>
      </c>
      <c r="I939" s="107">
        <v>592.29</v>
      </c>
      <c r="K939" s="113">
        <v>9.32</v>
      </c>
      <c r="M939" s="113">
        <v>9.32</v>
      </c>
    </row>
    <row r="940" spans="3:13">
      <c r="C940" s="96" t="s">
        <v>11843</v>
      </c>
      <c r="D940" s="108">
        <v>44165</v>
      </c>
      <c r="E940" s="105" t="s">
        <v>12400</v>
      </c>
      <c r="G940" s="107">
        <v>0.62</v>
      </c>
      <c r="I940" s="107">
        <v>592.91</v>
      </c>
      <c r="K940" s="113">
        <v>0.62</v>
      </c>
      <c r="M940" s="113">
        <v>0.62</v>
      </c>
    </row>
    <row r="941" spans="3:13">
      <c r="C941" s="96" t="s">
        <v>12314</v>
      </c>
      <c r="D941" s="108">
        <v>44168</v>
      </c>
      <c r="E941" s="105" t="s">
        <v>12401</v>
      </c>
      <c r="G941" s="107">
        <v>5.62</v>
      </c>
      <c r="I941" s="107">
        <v>598.53</v>
      </c>
      <c r="K941" s="113">
        <v>5.62</v>
      </c>
      <c r="M941" s="113">
        <v>5.62</v>
      </c>
    </row>
    <row r="942" spans="3:13">
      <c r="C942" s="96" t="s">
        <v>11702</v>
      </c>
      <c r="D942" s="108">
        <v>44195</v>
      </c>
      <c r="E942" s="105" t="s">
        <v>12402</v>
      </c>
      <c r="G942" s="107">
        <v>0.2</v>
      </c>
      <c r="I942" s="107">
        <v>598.73</v>
      </c>
      <c r="K942" s="113">
        <v>0.2</v>
      </c>
      <c r="M942" s="113">
        <v>0.2</v>
      </c>
    </row>
    <row r="943" spans="3:13">
      <c r="C943" s="96" t="s">
        <v>12403</v>
      </c>
      <c r="D943" s="108">
        <v>44196</v>
      </c>
      <c r="E943" s="105" t="s">
        <v>12404</v>
      </c>
      <c r="G943" s="107">
        <v>21.28</v>
      </c>
      <c r="I943" s="107">
        <v>620.01</v>
      </c>
      <c r="K943" s="113">
        <v>21.28</v>
      </c>
      <c r="M943" s="113">
        <v>21.28</v>
      </c>
    </row>
    <row r="944" spans="3:13">
      <c r="C944" s="96" t="s">
        <v>11851</v>
      </c>
      <c r="D944" s="108">
        <v>44196</v>
      </c>
      <c r="E944" s="105" t="s">
        <v>12405</v>
      </c>
      <c r="G944" s="107">
        <v>12.97</v>
      </c>
      <c r="I944" s="107">
        <v>632.98</v>
      </c>
      <c r="K944" s="113">
        <v>12.97</v>
      </c>
      <c r="M944" s="113">
        <v>12.97</v>
      </c>
    </row>
    <row r="945" spans="1:14">
      <c r="C945" s="96" t="s">
        <v>12406</v>
      </c>
      <c r="D945" s="108">
        <v>44196</v>
      </c>
      <c r="E945" s="105" t="s">
        <v>12407</v>
      </c>
      <c r="G945" s="107">
        <v>0.61</v>
      </c>
      <c r="I945" s="107">
        <v>633.59</v>
      </c>
      <c r="K945" s="113">
        <v>0.61</v>
      </c>
      <c r="M945" s="113">
        <v>0.61</v>
      </c>
      <c r="N945" s="115">
        <f>SUM(M869:M945)</f>
        <v>633.59</v>
      </c>
    </row>
    <row r="946" spans="1:14">
      <c r="C946" s="90" t="s">
        <v>11560</v>
      </c>
      <c r="D946" s="109">
        <v>0</v>
      </c>
      <c r="E946" s="90" t="s">
        <v>11555</v>
      </c>
      <c r="F946" s="109">
        <v>0</v>
      </c>
      <c r="H946" s="90" t="s">
        <v>11569</v>
      </c>
      <c r="I946" s="109">
        <v>633.59</v>
      </c>
    </row>
    <row r="948" spans="1:14">
      <c r="A948" s="94" t="s">
        <v>1337</v>
      </c>
      <c r="B948" s="105" t="s">
        <v>12408</v>
      </c>
    </row>
    <row r="950" spans="1:14">
      <c r="A950" s="106" t="s">
        <v>11559</v>
      </c>
      <c r="H950" s="90" t="s">
        <v>11560</v>
      </c>
      <c r="I950" s="107">
        <v>0</v>
      </c>
    </row>
    <row r="952" spans="1:14">
      <c r="C952" s="96" t="s">
        <v>11645</v>
      </c>
      <c r="D952" s="108">
        <v>43838</v>
      </c>
      <c r="E952" s="105" t="s">
        <v>12409</v>
      </c>
      <c r="G952" s="107">
        <v>625.57000000000005</v>
      </c>
      <c r="I952" s="107">
        <v>625.57000000000005</v>
      </c>
      <c r="K952" s="113">
        <v>625.57000000000005</v>
      </c>
      <c r="M952" s="113">
        <v>625.57000000000005</v>
      </c>
    </row>
    <row r="953" spans="1:14">
      <c r="C953" s="96" t="s">
        <v>11612</v>
      </c>
      <c r="D953" s="108">
        <v>43845</v>
      </c>
      <c r="E953" s="105" t="s">
        <v>12410</v>
      </c>
      <c r="G953" s="107">
        <v>539.37</v>
      </c>
      <c r="I953" s="107">
        <v>1164.94</v>
      </c>
      <c r="K953" s="113">
        <v>539.37</v>
      </c>
      <c r="M953" s="113">
        <v>539.37</v>
      </c>
    </row>
    <row r="954" spans="1:14">
      <c r="C954" s="96" t="s">
        <v>11588</v>
      </c>
      <c r="D954" s="108">
        <v>43875</v>
      </c>
      <c r="E954" s="105" t="s">
        <v>12411</v>
      </c>
      <c r="G954" s="107">
        <v>721.23</v>
      </c>
      <c r="I954" s="107">
        <v>1886.17</v>
      </c>
      <c r="K954" s="113">
        <v>721.23</v>
      </c>
      <c r="M954" s="113">
        <v>721.23</v>
      </c>
    </row>
    <row r="955" spans="1:14">
      <c r="C955" s="96" t="s">
        <v>11686</v>
      </c>
      <c r="D955" s="108">
        <v>43902</v>
      </c>
      <c r="E955" s="105" t="s">
        <v>12412</v>
      </c>
      <c r="G955" s="107">
        <v>717.19</v>
      </c>
      <c r="I955" s="107">
        <v>2603.36</v>
      </c>
      <c r="K955" s="113">
        <v>717.19</v>
      </c>
      <c r="M955" s="113">
        <v>717.19</v>
      </c>
    </row>
    <row r="956" spans="1:14">
      <c r="C956" s="96" t="s">
        <v>11732</v>
      </c>
      <c r="D956" s="108">
        <v>43936</v>
      </c>
      <c r="E956" s="105" t="s">
        <v>12413</v>
      </c>
      <c r="G956" s="107">
        <v>712.65</v>
      </c>
      <c r="I956" s="107">
        <v>3316.01</v>
      </c>
      <c r="K956" s="113">
        <v>712.65</v>
      </c>
      <c r="M956" s="113">
        <v>712.65</v>
      </c>
    </row>
    <row r="957" spans="1:14">
      <c r="C957" s="96" t="s">
        <v>11947</v>
      </c>
      <c r="D957" s="108">
        <v>43966</v>
      </c>
      <c r="E957" s="105" t="s">
        <v>12414</v>
      </c>
      <c r="G957" s="107">
        <v>833.41</v>
      </c>
      <c r="I957" s="107">
        <v>4149.42</v>
      </c>
      <c r="K957" s="113">
        <v>833.41</v>
      </c>
      <c r="M957" s="113">
        <v>833.41</v>
      </c>
    </row>
    <row r="958" spans="1:14">
      <c r="C958" s="96" t="s">
        <v>11665</v>
      </c>
      <c r="D958" s="108">
        <v>43997</v>
      </c>
      <c r="E958" s="105" t="s">
        <v>12415</v>
      </c>
      <c r="G958" s="107">
        <v>1012.25</v>
      </c>
      <c r="I958" s="107">
        <v>5161.67</v>
      </c>
      <c r="K958" s="113">
        <v>1012.25</v>
      </c>
      <c r="M958" s="113">
        <v>1012.25</v>
      </c>
    </row>
    <row r="959" spans="1:14">
      <c r="C959" s="96" t="s">
        <v>11860</v>
      </c>
      <c r="D959" s="108">
        <v>44026</v>
      </c>
      <c r="E959" s="105" t="s">
        <v>12416</v>
      </c>
      <c r="G959" s="107">
        <v>978.17</v>
      </c>
      <c r="I959" s="107">
        <v>6139.84</v>
      </c>
      <c r="K959" s="113">
        <v>978.17</v>
      </c>
      <c r="M959" s="113">
        <v>978.17</v>
      </c>
    </row>
    <row r="960" spans="1:14">
      <c r="C960" s="96" t="s">
        <v>11715</v>
      </c>
      <c r="D960" s="108">
        <v>44056</v>
      </c>
      <c r="E960" s="105" t="s">
        <v>12417</v>
      </c>
      <c r="G960" s="107">
        <v>1015.1</v>
      </c>
      <c r="I960" s="107">
        <v>7154.94</v>
      </c>
      <c r="K960" s="113">
        <v>1015.1</v>
      </c>
      <c r="M960" s="113">
        <v>1015.1</v>
      </c>
    </row>
    <row r="961" spans="1:14">
      <c r="C961" s="96" t="s">
        <v>11715</v>
      </c>
      <c r="D961" s="108">
        <v>44088</v>
      </c>
      <c r="E961" s="105" t="s">
        <v>12418</v>
      </c>
      <c r="G961" s="107">
        <v>963.23</v>
      </c>
      <c r="I961" s="107">
        <v>8118.17</v>
      </c>
      <c r="K961" s="113">
        <v>963.23</v>
      </c>
      <c r="M961" s="113">
        <v>963.23</v>
      </c>
    </row>
    <row r="962" spans="1:14">
      <c r="C962" s="96" t="s">
        <v>11857</v>
      </c>
      <c r="D962" s="108">
        <v>44118</v>
      </c>
      <c r="E962" s="105" t="s">
        <v>12419</v>
      </c>
      <c r="G962" s="107">
        <v>1054.28</v>
      </c>
      <c r="I962" s="107">
        <v>9172.4500000000007</v>
      </c>
      <c r="K962" s="113">
        <v>1054.28</v>
      </c>
      <c r="M962" s="113">
        <v>1054.28</v>
      </c>
    </row>
    <row r="963" spans="1:14">
      <c r="C963" s="96" t="s">
        <v>11597</v>
      </c>
      <c r="D963" s="108">
        <v>44148</v>
      </c>
      <c r="E963" s="105" t="s">
        <v>12420</v>
      </c>
      <c r="G963" s="107">
        <v>1089.93</v>
      </c>
      <c r="I963" s="107">
        <v>10262.379999999999</v>
      </c>
      <c r="K963" s="113">
        <v>1089.93</v>
      </c>
      <c r="M963" s="113">
        <v>1089.93</v>
      </c>
    </row>
    <row r="964" spans="1:14">
      <c r="C964" s="96" t="s">
        <v>11612</v>
      </c>
      <c r="D964" s="108">
        <v>44180</v>
      </c>
      <c r="E964" s="105" t="s">
        <v>12421</v>
      </c>
      <c r="G964" s="107">
        <v>1025.23</v>
      </c>
      <c r="I964" s="107">
        <v>11287.61</v>
      </c>
      <c r="K964" s="113">
        <v>1025.23</v>
      </c>
      <c r="M964" s="113">
        <v>1025.23</v>
      </c>
      <c r="N964" s="115">
        <f>SUM(M952:M964)</f>
        <v>11287.61</v>
      </c>
    </row>
    <row r="965" spans="1:14">
      <c r="C965" s="90" t="s">
        <v>11560</v>
      </c>
      <c r="D965" s="109">
        <v>0</v>
      </c>
      <c r="E965" s="90" t="s">
        <v>11555</v>
      </c>
      <c r="F965" s="109">
        <v>0</v>
      </c>
      <c r="H965" s="90" t="s">
        <v>11569</v>
      </c>
      <c r="I965" s="109">
        <v>11287.61</v>
      </c>
    </row>
    <row r="967" spans="1:14">
      <c r="A967" s="94" t="s">
        <v>1337</v>
      </c>
      <c r="B967" s="105" t="s">
        <v>12422</v>
      </c>
    </row>
    <row r="969" spans="1:14">
      <c r="A969" s="106" t="s">
        <v>11559</v>
      </c>
      <c r="H969" s="90" t="s">
        <v>11560</v>
      </c>
      <c r="I969" s="107">
        <v>0</v>
      </c>
    </row>
    <row r="971" spans="1:14">
      <c r="C971" s="96" t="s">
        <v>12423</v>
      </c>
      <c r="D971" s="108">
        <v>43851</v>
      </c>
      <c r="E971" s="105" t="s">
        <v>12424</v>
      </c>
      <c r="G971" s="107">
        <v>2500</v>
      </c>
      <c r="I971" s="107">
        <v>2500</v>
      </c>
      <c r="K971" s="113">
        <v>2500</v>
      </c>
      <c r="M971" s="113">
        <v>2500</v>
      </c>
    </row>
    <row r="972" spans="1:14">
      <c r="C972" s="96" t="s">
        <v>12425</v>
      </c>
      <c r="D972" s="108">
        <v>43864</v>
      </c>
      <c r="E972" s="105" t="s">
        <v>12426</v>
      </c>
      <c r="G972" s="107">
        <v>2500</v>
      </c>
      <c r="I972" s="107">
        <v>5000</v>
      </c>
      <c r="K972" s="113">
        <v>2500</v>
      </c>
      <c r="M972" s="113">
        <v>2500</v>
      </c>
    </row>
    <row r="973" spans="1:14">
      <c r="C973" s="96" t="s">
        <v>12427</v>
      </c>
      <c r="D973" s="108">
        <v>43896</v>
      </c>
      <c r="E973" s="105" t="s">
        <v>12428</v>
      </c>
      <c r="G973" s="107">
        <v>2500</v>
      </c>
      <c r="I973" s="107">
        <v>7500</v>
      </c>
      <c r="K973" s="113">
        <v>2500</v>
      </c>
      <c r="M973" s="113">
        <v>2500</v>
      </c>
    </row>
    <row r="974" spans="1:14">
      <c r="C974" s="96" t="s">
        <v>12429</v>
      </c>
      <c r="D974" s="108">
        <v>43922</v>
      </c>
      <c r="E974" s="105" t="s">
        <v>12430</v>
      </c>
      <c r="G974" s="107">
        <v>2500</v>
      </c>
      <c r="I974" s="107">
        <v>10000</v>
      </c>
      <c r="K974" s="113">
        <v>2500</v>
      </c>
      <c r="M974" s="113">
        <v>2500</v>
      </c>
    </row>
    <row r="975" spans="1:14">
      <c r="C975" s="96" t="s">
        <v>12431</v>
      </c>
      <c r="D975" s="108">
        <v>43955</v>
      </c>
      <c r="E975" s="105" t="s">
        <v>12432</v>
      </c>
      <c r="G975" s="107">
        <v>2500</v>
      </c>
      <c r="I975" s="107">
        <v>12500</v>
      </c>
      <c r="K975" s="113">
        <v>2500</v>
      </c>
      <c r="M975" s="113">
        <v>2500</v>
      </c>
    </row>
    <row r="976" spans="1:14">
      <c r="C976" s="96" t="s">
        <v>12433</v>
      </c>
      <c r="D976" s="108">
        <v>43983</v>
      </c>
      <c r="E976" s="105" t="s">
        <v>12434</v>
      </c>
      <c r="G976" s="107">
        <v>2500</v>
      </c>
      <c r="I976" s="107">
        <v>15000</v>
      </c>
      <c r="K976" s="113">
        <v>2500</v>
      </c>
      <c r="M976" s="113">
        <v>2500</v>
      </c>
    </row>
    <row r="977" spans="1:14">
      <c r="C977" s="96" t="s">
        <v>12435</v>
      </c>
      <c r="D977" s="108">
        <v>44013</v>
      </c>
      <c r="E977" s="105" t="s">
        <v>12436</v>
      </c>
      <c r="G977" s="107">
        <v>2500</v>
      </c>
      <c r="I977" s="107">
        <v>17500</v>
      </c>
      <c r="K977" s="113">
        <v>2500</v>
      </c>
      <c r="M977" s="113">
        <v>2500</v>
      </c>
    </row>
    <row r="978" spans="1:14">
      <c r="C978" s="96" t="s">
        <v>12437</v>
      </c>
      <c r="D978" s="108">
        <v>44046</v>
      </c>
      <c r="E978" s="105" t="s">
        <v>12438</v>
      </c>
      <c r="G978" s="107">
        <v>2500</v>
      </c>
      <c r="I978" s="107">
        <v>20000</v>
      </c>
      <c r="K978" s="113">
        <v>2500</v>
      </c>
      <c r="M978" s="113">
        <v>2500</v>
      </c>
    </row>
    <row r="979" spans="1:14">
      <c r="C979" s="96" t="s">
        <v>12439</v>
      </c>
      <c r="D979" s="108">
        <v>44057</v>
      </c>
      <c r="E979" s="105" t="s">
        <v>12440</v>
      </c>
      <c r="G979" s="107">
        <v>832.74</v>
      </c>
      <c r="I979" s="107">
        <v>20832.740000000002</v>
      </c>
      <c r="K979" s="113">
        <v>832.74</v>
      </c>
      <c r="M979" s="113">
        <v>832.74</v>
      </c>
    </row>
    <row r="980" spans="1:14">
      <c r="C980" s="96" t="s">
        <v>12441</v>
      </c>
      <c r="D980" s="108">
        <v>44082</v>
      </c>
      <c r="E980" s="105" t="s">
        <v>12442</v>
      </c>
      <c r="G980" s="107">
        <v>2500</v>
      </c>
      <c r="I980" s="107">
        <v>23332.74</v>
      </c>
      <c r="K980" s="113">
        <v>2500</v>
      </c>
      <c r="M980" s="113">
        <v>2500</v>
      </c>
    </row>
    <row r="981" spans="1:14">
      <c r="C981" s="96" t="s">
        <v>12443</v>
      </c>
      <c r="D981" s="108">
        <v>44105</v>
      </c>
      <c r="E981" s="105" t="s">
        <v>12444</v>
      </c>
      <c r="G981" s="107">
        <v>2500</v>
      </c>
      <c r="I981" s="107">
        <v>25832.74</v>
      </c>
      <c r="K981" s="113">
        <v>2500</v>
      </c>
      <c r="M981" s="113">
        <v>2500</v>
      </c>
    </row>
    <row r="982" spans="1:14">
      <c r="C982" s="96" t="s">
        <v>12445</v>
      </c>
      <c r="D982" s="108">
        <v>44137</v>
      </c>
      <c r="E982" s="105" t="s">
        <v>12446</v>
      </c>
      <c r="G982" s="107">
        <v>2500</v>
      </c>
      <c r="I982" s="107">
        <v>28332.74</v>
      </c>
      <c r="K982" s="113">
        <v>2500</v>
      </c>
      <c r="M982" s="113">
        <v>2500</v>
      </c>
    </row>
    <row r="983" spans="1:14">
      <c r="C983" s="96" t="s">
        <v>12447</v>
      </c>
      <c r="D983" s="108">
        <v>44166</v>
      </c>
      <c r="E983" s="105" t="s">
        <v>12448</v>
      </c>
      <c r="G983" s="107">
        <v>2500</v>
      </c>
      <c r="I983" s="107">
        <v>30832.74</v>
      </c>
      <c r="K983" s="113">
        <v>2500</v>
      </c>
      <c r="M983" s="113">
        <v>2500</v>
      </c>
      <c r="N983" s="115">
        <f>SUM(M971:M983)</f>
        <v>30832.74</v>
      </c>
    </row>
    <row r="984" spans="1:14">
      <c r="C984" s="90" t="s">
        <v>11560</v>
      </c>
      <c r="D984" s="109">
        <v>0</v>
      </c>
      <c r="E984" s="90" t="s">
        <v>11555</v>
      </c>
      <c r="F984" s="109">
        <v>0</v>
      </c>
      <c r="H984" s="90" t="s">
        <v>11569</v>
      </c>
      <c r="I984" s="109">
        <v>30832.74</v>
      </c>
    </row>
    <row r="986" spans="1:14">
      <c r="A986" s="94" t="s">
        <v>1337</v>
      </c>
      <c r="B986" s="105" t="s">
        <v>12449</v>
      </c>
    </row>
    <row r="988" spans="1:14">
      <c r="A988" s="106" t="s">
        <v>11559</v>
      </c>
      <c r="H988" s="90" t="s">
        <v>11560</v>
      </c>
      <c r="I988" s="107">
        <v>0</v>
      </c>
    </row>
    <row r="990" spans="1:14">
      <c r="C990" s="96" t="s">
        <v>11662</v>
      </c>
      <c r="D990" s="108">
        <v>43833</v>
      </c>
      <c r="E990" s="105" t="s">
        <v>11923</v>
      </c>
      <c r="G990" s="107">
        <v>120</v>
      </c>
      <c r="I990" s="107">
        <v>120</v>
      </c>
      <c r="K990" s="113">
        <v>120</v>
      </c>
      <c r="M990" s="113">
        <v>120</v>
      </c>
    </row>
    <row r="991" spans="1:14">
      <c r="C991" s="96" t="s">
        <v>11567</v>
      </c>
      <c r="D991" s="108">
        <v>43833</v>
      </c>
      <c r="E991" s="105" t="s">
        <v>11924</v>
      </c>
      <c r="G991" s="107">
        <v>120</v>
      </c>
      <c r="I991" s="107">
        <v>240</v>
      </c>
      <c r="K991" s="113">
        <v>120</v>
      </c>
      <c r="M991" s="113">
        <v>120</v>
      </c>
    </row>
    <row r="992" spans="1:14">
      <c r="C992" s="96" t="s">
        <v>11565</v>
      </c>
      <c r="D992" s="108">
        <v>43833</v>
      </c>
      <c r="E992" s="105" t="s">
        <v>12450</v>
      </c>
      <c r="G992" s="107">
        <v>481</v>
      </c>
      <c r="I992" s="107">
        <v>721</v>
      </c>
      <c r="K992" s="113">
        <v>481</v>
      </c>
      <c r="M992" s="113">
        <v>481</v>
      </c>
    </row>
    <row r="993" spans="3:13">
      <c r="C993" s="96" t="s">
        <v>11729</v>
      </c>
      <c r="D993" s="108">
        <v>43833</v>
      </c>
      <c r="E993" s="105" t="s">
        <v>12451</v>
      </c>
      <c r="G993" s="107">
        <v>292</v>
      </c>
      <c r="I993" s="107">
        <v>1013</v>
      </c>
      <c r="K993" s="113">
        <v>292</v>
      </c>
      <c r="M993" s="113">
        <v>292</v>
      </c>
    </row>
    <row r="994" spans="3:13">
      <c r="C994" s="96" t="s">
        <v>11708</v>
      </c>
      <c r="D994" s="108">
        <v>43845</v>
      </c>
      <c r="E994" s="105" t="s">
        <v>12452</v>
      </c>
      <c r="G994" s="107">
        <v>188.24</v>
      </c>
      <c r="I994" s="107">
        <v>1201.24</v>
      </c>
      <c r="K994" s="113">
        <v>188.24</v>
      </c>
      <c r="M994" s="113">
        <v>188.24</v>
      </c>
    </row>
    <row r="995" spans="3:13">
      <c r="C995" s="96" t="s">
        <v>11605</v>
      </c>
      <c r="D995" s="108">
        <v>43864</v>
      </c>
      <c r="E995" s="105" t="s">
        <v>11927</v>
      </c>
      <c r="G995" s="107">
        <v>120</v>
      </c>
      <c r="I995" s="107">
        <v>1321.24</v>
      </c>
      <c r="K995" s="113">
        <v>120</v>
      </c>
      <c r="M995" s="113">
        <v>120</v>
      </c>
    </row>
    <row r="996" spans="3:13">
      <c r="C996" s="96" t="s">
        <v>11717</v>
      </c>
      <c r="D996" s="108">
        <v>43864</v>
      </c>
      <c r="E996" s="105" t="s">
        <v>11928</v>
      </c>
      <c r="G996" s="107">
        <v>120</v>
      </c>
      <c r="I996" s="107">
        <v>1441.24</v>
      </c>
      <c r="K996" s="113">
        <v>120</v>
      </c>
      <c r="M996" s="113">
        <v>120</v>
      </c>
    </row>
    <row r="997" spans="3:13">
      <c r="C997" s="96" t="s">
        <v>11734</v>
      </c>
      <c r="D997" s="108">
        <v>43864</v>
      </c>
      <c r="E997" s="105" t="s">
        <v>12453</v>
      </c>
      <c r="G997" s="107">
        <v>481</v>
      </c>
      <c r="I997" s="107">
        <v>1922.24</v>
      </c>
      <c r="K997" s="113">
        <v>481</v>
      </c>
      <c r="M997" s="113">
        <v>481</v>
      </c>
    </row>
    <row r="998" spans="3:13">
      <c r="C998" s="96" t="s">
        <v>11884</v>
      </c>
      <c r="D998" s="108">
        <v>43864</v>
      </c>
      <c r="E998" s="105" t="s">
        <v>12454</v>
      </c>
      <c r="G998" s="107">
        <v>292</v>
      </c>
      <c r="I998" s="107">
        <v>2214.2399999999998</v>
      </c>
      <c r="K998" s="113">
        <v>292</v>
      </c>
      <c r="M998" s="113">
        <v>292</v>
      </c>
    </row>
    <row r="999" spans="3:13">
      <c r="C999" s="96" t="s">
        <v>11719</v>
      </c>
      <c r="D999" s="108">
        <v>43878</v>
      </c>
      <c r="E999" s="105" t="s">
        <v>12455</v>
      </c>
      <c r="G999" s="107">
        <v>255.13</v>
      </c>
      <c r="I999" s="107">
        <v>2469.37</v>
      </c>
      <c r="K999" s="113">
        <v>255.13</v>
      </c>
      <c r="M999" s="113">
        <v>255.13</v>
      </c>
    </row>
    <row r="1000" spans="3:13">
      <c r="C1000" s="96" t="s">
        <v>11732</v>
      </c>
      <c r="D1000" s="108">
        <v>43893</v>
      </c>
      <c r="E1000" s="105" t="s">
        <v>11931</v>
      </c>
      <c r="G1000" s="107">
        <v>120</v>
      </c>
      <c r="I1000" s="107">
        <v>2589.37</v>
      </c>
      <c r="K1000" s="113">
        <v>120</v>
      </c>
      <c r="M1000" s="113">
        <v>120</v>
      </c>
    </row>
    <row r="1001" spans="3:13">
      <c r="C1001" s="96" t="s">
        <v>11561</v>
      </c>
      <c r="D1001" s="108">
        <v>43893</v>
      </c>
      <c r="E1001" s="105" t="s">
        <v>11932</v>
      </c>
      <c r="G1001" s="107">
        <v>120</v>
      </c>
      <c r="I1001" s="107">
        <v>2709.37</v>
      </c>
      <c r="K1001" s="113">
        <v>120</v>
      </c>
      <c r="M1001" s="113">
        <v>120</v>
      </c>
    </row>
    <row r="1002" spans="3:13">
      <c r="C1002" s="96" t="s">
        <v>11919</v>
      </c>
      <c r="D1002" s="108">
        <v>43893</v>
      </c>
      <c r="E1002" s="105" t="s">
        <v>12456</v>
      </c>
      <c r="G1002" s="107">
        <v>481</v>
      </c>
      <c r="I1002" s="107">
        <v>3190.37</v>
      </c>
      <c r="K1002" s="113">
        <v>481</v>
      </c>
      <c r="M1002" s="113">
        <v>481</v>
      </c>
    </row>
    <row r="1003" spans="3:13">
      <c r="C1003" s="96" t="s">
        <v>11645</v>
      </c>
      <c r="D1003" s="108">
        <v>43893</v>
      </c>
      <c r="E1003" s="105" t="s">
        <v>12457</v>
      </c>
      <c r="G1003" s="107">
        <v>292</v>
      </c>
      <c r="I1003" s="107">
        <v>3482.37</v>
      </c>
      <c r="K1003" s="113">
        <v>292</v>
      </c>
      <c r="M1003" s="113">
        <v>292</v>
      </c>
    </row>
    <row r="1004" spans="3:13">
      <c r="C1004" s="96" t="s">
        <v>11603</v>
      </c>
      <c r="D1004" s="108">
        <v>43903</v>
      </c>
      <c r="E1004" s="105" t="s">
        <v>12458</v>
      </c>
      <c r="G1004" s="107">
        <v>231.65</v>
      </c>
      <c r="I1004" s="107">
        <v>3714.02</v>
      </c>
      <c r="K1004" s="113">
        <v>231.65</v>
      </c>
      <c r="M1004" s="113">
        <v>231.65</v>
      </c>
    </row>
    <row r="1005" spans="3:13">
      <c r="C1005" s="96" t="s">
        <v>11665</v>
      </c>
      <c r="D1005" s="108">
        <v>43924</v>
      </c>
      <c r="E1005" s="105" t="s">
        <v>12459</v>
      </c>
      <c r="G1005" s="107">
        <v>292</v>
      </c>
      <c r="I1005" s="107">
        <v>4006.02</v>
      </c>
      <c r="K1005" s="113">
        <v>292</v>
      </c>
      <c r="M1005" s="113">
        <v>292</v>
      </c>
    </row>
    <row r="1006" spans="3:13">
      <c r="C1006" s="96" t="s">
        <v>11672</v>
      </c>
      <c r="D1006" s="108">
        <v>43924</v>
      </c>
      <c r="E1006" s="105" t="s">
        <v>12460</v>
      </c>
      <c r="G1006" s="107">
        <v>481</v>
      </c>
      <c r="I1006" s="107">
        <v>4487.0200000000004</v>
      </c>
      <c r="K1006" s="113">
        <v>481</v>
      </c>
      <c r="M1006" s="113">
        <v>481</v>
      </c>
    </row>
    <row r="1007" spans="3:13">
      <c r="C1007" s="96" t="s">
        <v>11889</v>
      </c>
      <c r="D1007" s="108">
        <v>43924</v>
      </c>
      <c r="E1007" s="105" t="s">
        <v>11935</v>
      </c>
      <c r="G1007" s="107">
        <v>120</v>
      </c>
      <c r="I1007" s="107">
        <v>4607.0200000000004</v>
      </c>
      <c r="K1007" s="113">
        <v>120</v>
      </c>
      <c r="M1007" s="113">
        <v>120</v>
      </c>
    </row>
    <row r="1008" spans="3:13">
      <c r="C1008" s="96" t="s">
        <v>11719</v>
      </c>
      <c r="D1008" s="108">
        <v>43924</v>
      </c>
      <c r="E1008" s="105" t="s">
        <v>11936</v>
      </c>
      <c r="G1008" s="107">
        <v>120</v>
      </c>
      <c r="I1008" s="107">
        <v>4727.0200000000004</v>
      </c>
      <c r="K1008" s="113">
        <v>120</v>
      </c>
      <c r="M1008" s="113">
        <v>120</v>
      </c>
    </row>
    <row r="1009" spans="3:13">
      <c r="C1009" s="96" t="s">
        <v>11645</v>
      </c>
      <c r="D1009" s="108">
        <v>43935</v>
      </c>
      <c r="E1009" s="105" t="s">
        <v>12461</v>
      </c>
      <c r="G1009" s="107">
        <v>227.71</v>
      </c>
      <c r="I1009" s="107">
        <v>4954.7299999999996</v>
      </c>
      <c r="K1009" s="113">
        <v>227.71</v>
      </c>
      <c r="M1009" s="113">
        <v>227.71</v>
      </c>
    </row>
    <row r="1010" spans="3:13">
      <c r="C1010" s="96" t="s">
        <v>11692</v>
      </c>
      <c r="D1010" s="108">
        <v>43954</v>
      </c>
      <c r="E1010" s="105" t="s">
        <v>11939</v>
      </c>
      <c r="G1010" s="107">
        <v>120</v>
      </c>
      <c r="I1010" s="107">
        <v>5074.7299999999996</v>
      </c>
      <c r="K1010" s="113">
        <v>120</v>
      </c>
      <c r="M1010" s="113">
        <v>120</v>
      </c>
    </row>
    <row r="1011" spans="3:13">
      <c r="C1011" s="96" t="s">
        <v>11855</v>
      </c>
      <c r="D1011" s="108">
        <v>43954</v>
      </c>
      <c r="E1011" s="105" t="s">
        <v>11940</v>
      </c>
      <c r="G1011" s="107">
        <v>120</v>
      </c>
      <c r="I1011" s="107">
        <v>5194.7299999999996</v>
      </c>
      <c r="K1011" s="113">
        <v>120</v>
      </c>
      <c r="M1011" s="113">
        <v>120</v>
      </c>
    </row>
    <row r="1012" spans="3:13">
      <c r="C1012" s="96" t="s">
        <v>11857</v>
      </c>
      <c r="D1012" s="108">
        <v>43954</v>
      </c>
      <c r="E1012" s="105" t="s">
        <v>12462</v>
      </c>
      <c r="G1012" s="107">
        <v>481</v>
      </c>
      <c r="I1012" s="107">
        <v>5675.73</v>
      </c>
      <c r="K1012" s="113">
        <v>481</v>
      </c>
      <c r="M1012" s="113">
        <v>481</v>
      </c>
    </row>
    <row r="1013" spans="3:13">
      <c r="C1013" s="96" t="s">
        <v>11597</v>
      </c>
      <c r="D1013" s="108">
        <v>43954</v>
      </c>
      <c r="E1013" s="105" t="s">
        <v>12463</v>
      </c>
      <c r="G1013" s="107">
        <v>292</v>
      </c>
      <c r="I1013" s="107">
        <v>5967.73</v>
      </c>
      <c r="K1013" s="113">
        <v>292</v>
      </c>
      <c r="M1013" s="113">
        <v>292</v>
      </c>
    </row>
    <row r="1014" spans="3:13">
      <c r="C1014" s="96" t="s">
        <v>11683</v>
      </c>
      <c r="D1014" s="108">
        <v>43964</v>
      </c>
      <c r="E1014" s="105" t="s">
        <v>12464</v>
      </c>
      <c r="G1014" s="107">
        <v>297.62</v>
      </c>
      <c r="I1014" s="107">
        <v>6265.35</v>
      </c>
      <c r="K1014" s="113">
        <v>297.62</v>
      </c>
      <c r="M1014" s="113">
        <v>297.62</v>
      </c>
    </row>
    <row r="1015" spans="3:13">
      <c r="C1015" s="96" t="s">
        <v>11561</v>
      </c>
      <c r="D1015" s="108">
        <v>43985</v>
      </c>
      <c r="E1015" s="105" t="s">
        <v>12465</v>
      </c>
      <c r="G1015" s="107">
        <v>292</v>
      </c>
      <c r="I1015" s="107">
        <v>6557.35</v>
      </c>
      <c r="K1015" s="113">
        <v>292</v>
      </c>
      <c r="M1015" s="113">
        <v>292</v>
      </c>
    </row>
    <row r="1016" spans="3:13">
      <c r="C1016" s="96" t="s">
        <v>11919</v>
      </c>
      <c r="D1016" s="108">
        <v>43985</v>
      </c>
      <c r="E1016" s="105" t="s">
        <v>12466</v>
      </c>
      <c r="G1016" s="107">
        <v>481</v>
      </c>
      <c r="I1016" s="107">
        <v>7038.35</v>
      </c>
      <c r="K1016" s="113">
        <v>481</v>
      </c>
      <c r="M1016" s="113">
        <v>481</v>
      </c>
    </row>
    <row r="1017" spans="3:13">
      <c r="C1017" s="96" t="s">
        <v>11645</v>
      </c>
      <c r="D1017" s="108">
        <v>43985</v>
      </c>
      <c r="E1017" s="105" t="s">
        <v>11942</v>
      </c>
      <c r="G1017" s="107">
        <v>120</v>
      </c>
      <c r="I1017" s="107">
        <v>7158.35</v>
      </c>
      <c r="K1017" s="113">
        <v>120</v>
      </c>
      <c r="M1017" s="113">
        <v>120</v>
      </c>
    </row>
    <row r="1018" spans="3:13">
      <c r="C1018" s="96" t="s">
        <v>11680</v>
      </c>
      <c r="D1018" s="108">
        <v>43985</v>
      </c>
      <c r="E1018" s="105" t="s">
        <v>11943</v>
      </c>
      <c r="G1018" s="107">
        <v>120</v>
      </c>
      <c r="I1018" s="107">
        <v>7278.35</v>
      </c>
      <c r="K1018" s="113">
        <v>120</v>
      </c>
      <c r="M1018" s="113">
        <v>120</v>
      </c>
    </row>
    <row r="1019" spans="3:13">
      <c r="C1019" s="96" t="s">
        <v>11719</v>
      </c>
      <c r="D1019" s="108">
        <v>43998</v>
      </c>
      <c r="E1019" s="105" t="s">
        <v>12467</v>
      </c>
      <c r="G1019" s="107">
        <v>334.92</v>
      </c>
      <c r="I1019" s="107">
        <v>7613.27</v>
      </c>
      <c r="K1019" s="113">
        <v>334.92</v>
      </c>
      <c r="M1019" s="113">
        <v>334.92</v>
      </c>
    </row>
    <row r="1020" spans="3:13">
      <c r="C1020" s="96" t="s">
        <v>11601</v>
      </c>
      <c r="D1020" s="108">
        <v>44015</v>
      </c>
      <c r="E1020" s="105" t="s">
        <v>11946</v>
      </c>
      <c r="G1020" s="107">
        <v>120</v>
      </c>
      <c r="I1020" s="107">
        <v>7733.27</v>
      </c>
      <c r="K1020" s="113">
        <v>120</v>
      </c>
      <c r="M1020" s="113">
        <v>120</v>
      </c>
    </row>
    <row r="1021" spans="3:13">
      <c r="C1021" s="96" t="s">
        <v>11947</v>
      </c>
      <c r="D1021" s="108">
        <v>44015</v>
      </c>
      <c r="E1021" s="105" t="s">
        <v>11948</v>
      </c>
      <c r="G1021" s="107">
        <v>120</v>
      </c>
      <c r="I1021" s="107">
        <v>7853.27</v>
      </c>
      <c r="K1021" s="113">
        <v>120</v>
      </c>
      <c r="M1021" s="113">
        <v>120</v>
      </c>
    </row>
    <row r="1022" spans="3:13">
      <c r="C1022" s="96" t="s">
        <v>11563</v>
      </c>
      <c r="D1022" s="108">
        <v>44015</v>
      </c>
      <c r="E1022" s="105" t="s">
        <v>12468</v>
      </c>
      <c r="G1022" s="107">
        <v>481</v>
      </c>
      <c r="I1022" s="107">
        <v>8334.27</v>
      </c>
      <c r="K1022" s="113">
        <v>481</v>
      </c>
      <c r="M1022" s="113">
        <v>481</v>
      </c>
    </row>
    <row r="1023" spans="3:13">
      <c r="C1023" s="96" t="s">
        <v>11961</v>
      </c>
      <c r="D1023" s="108">
        <v>44015</v>
      </c>
      <c r="E1023" s="105" t="s">
        <v>12469</v>
      </c>
      <c r="G1023" s="107">
        <v>292</v>
      </c>
      <c r="I1023" s="107">
        <v>8626.27</v>
      </c>
      <c r="K1023" s="113">
        <v>292</v>
      </c>
      <c r="M1023" s="113">
        <v>292</v>
      </c>
    </row>
    <row r="1024" spans="3:13">
      <c r="C1024" s="96" t="s">
        <v>11855</v>
      </c>
      <c r="D1024" s="108">
        <v>44026</v>
      </c>
      <c r="E1024" s="105" t="s">
        <v>12470</v>
      </c>
      <c r="G1024" s="107">
        <v>277.20999999999998</v>
      </c>
      <c r="I1024" s="107">
        <v>8903.48</v>
      </c>
      <c r="K1024" s="113">
        <v>277.20999999999998</v>
      </c>
      <c r="M1024" s="113">
        <v>277.20999999999998</v>
      </c>
    </row>
    <row r="1025" spans="3:13">
      <c r="C1025" s="96" t="s">
        <v>11884</v>
      </c>
      <c r="D1025" s="108">
        <v>44046</v>
      </c>
      <c r="E1025" s="105" t="s">
        <v>11950</v>
      </c>
      <c r="G1025" s="107">
        <v>120</v>
      </c>
      <c r="I1025" s="107">
        <v>9023.48</v>
      </c>
      <c r="K1025" s="113">
        <v>120</v>
      </c>
      <c r="M1025" s="113">
        <v>120</v>
      </c>
    </row>
    <row r="1026" spans="3:13">
      <c r="C1026" s="96" t="s">
        <v>11662</v>
      </c>
      <c r="D1026" s="108">
        <v>44046</v>
      </c>
      <c r="E1026" s="105" t="s">
        <v>11951</v>
      </c>
      <c r="G1026" s="107">
        <v>120</v>
      </c>
      <c r="I1026" s="107">
        <v>9143.48</v>
      </c>
      <c r="K1026" s="113">
        <v>120</v>
      </c>
      <c r="M1026" s="113">
        <v>120</v>
      </c>
    </row>
    <row r="1027" spans="3:13">
      <c r="C1027" s="96" t="s">
        <v>11567</v>
      </c>
      <c r="D1027" s="108">
        <v>44046</v>
      </c>
      <c r="E1027" s="105" t="s">
        <v>12471</v>
      </c>
      <c r="G1027" s="107">
        <v>481</v>
      </c>
      <c r="I1027" s="107">
        <v>9624.48</v>
      </c>
      <c r="K1027" s="113">
        <v>481</v>
      </c>
      <c r="M1027" s="113">
        <v>481</v>
      </c>
    </row>
    <row r="1028" spans="3:13">
      <c r="C1028" s="96" t="s">
        <v>11565</v>
      </c>
      <c r="D1028" s="108">
        <v>44046</v>
      </c>
      <c r="E1028" s="105" t="s">
        <v>12472</v>
      </c>
      <c r="G1028" s="107">
        <v>292</v>
      </c>
      <c r="I1028" s="107">
        <v>9916.48</v>
      </c>
      <c r="K1028" s="113">
        <v>292</v>
      </c>
      <c r="M1028" s="113">
        <v>292</v>
      </c>
    </row>
    <row r="1029" spans="3:13">
      <c r="C1029" s="96" t="s">
        <v>11857</v>
      </c>
      <c r="D1029" s="108">
        <v>44056</v>
      </c>
      <c r="E1029" s="105" t="s">
        <v>12473</v>
      </c>
      <c r="G1029" s="107">
        <v>290.43</v>
      </c>
      <c r="I1029" s="107">
        <v>10206.91</v>
      </c>
      <c r="K1029" s="113">
        <v>290.43</v>
      </c>
      <c r="M1029" s="113">
        <v>290.43</v>
      </c>
    </row>
    <row r="1030" spans="3:13">
      <c r="C1030" s="96" t="s">
        <v>11732</v>
      </c>
      <c r="D1030" s="108">
        <v>44077</v>
      </c>
      <c r="E1030" s="105" t="s">
        <v>11954</v>
      </c>
      <c r="G1030" s="107">
        <v>120</v>
      </c>
      <c r="I1030" s="107">
        <v>10326.91</v>
      </c>
      <c r="K1030" s="113">
        <v>120</v>
      </c>
      <c r="M1030" s="113">
        <v>120</v>
      </c>
    </row>
    <row r="1031" spans="3:13">
      <c r="C1031" s="96" t="s">
        <v>11561</v>
      </c>
      <c r="D1031" s="108">
        <v>44077</v>
      </c>
      <c r="E1031" s="105" t="s">
        <v>11955</v>
      </c>
      <c r="G1031" s="107">
        <v>120</v>
      </c>
      <c r="I1031" s="107">
        <v>10446.91</v>
      </c>
      <c r="K1031" s="113">
        <v>120</v>
      </c>
      <c r="M1031" s="113">
        <v>120</v>
      </c>
    </row>
    <row r="1032" spans="3:13">
      <c r="C1032" s="96" t="s">
        <v>11919</v>
      </c>
      <c r="D1032" s="108">
        <v>44077</v>
      </c>
      <c r="E1032" s="105" t="s">
        <v>12474</v>
      </c>
      <c r="G1032" s="107">
        <v>481</v>
      </c>
      <c r="I1032" s="107">
        <v>10927.91</v>
      </c>
      <c r="K1032" s="113">
        <v>481</v>
      </c>
      <c r="M1032" s="113">
        <v>481</v>
      </c>
    </row>
    <row r="1033" spans="3:13">
      <c r="C1033" s="96" t="s">
        <v>11645</v>
      </c>
      <c r="D1033" s="108">
        <v>44077</v>
      </c>
      <c r="E1033" s="105" t="s">
        <v>12475</v>
      </c>
      <c r="G1033" s="107">
        <v>292</v>
      </c>
      <c r="I1033" s="107">
        <v>11219.91</v>
      </c>
      <c r="K1033" s="113">
        <v>292</v>
      </c>
      <c r="M1033" s="113">
        <v>292</v>
      </c>
    </row>
    <row r="1034" spans="3:13">
      <c r="C1034" s="96" t="s">
        <v>11857</v>
      </c>
      <c r="D1034" s="108">
        <v>44088</v>
      </c>
      <c r="E1034" s="105" t="s">
        <v>12476</v>
      </c>
      <c r="G1034" s="107">
        <v>279.62</v>
      </c>
      <c r="I1034" s="107">
        <v>11499.53</v>
      </c>
      <c r="K1034" s="113">
        <v>279.62</v>
      </c>
      <c r="M1034" s="113">
        <v>279.62</v>
      </c>
    </row>
    <row r="1035" spans="3:13">
      <c r="C1035" s="96" t="s">
        <v>11689</v>
      </c>
      <c r="D1035" s="108">
        <v>44107</v>
      </c>
      <c r="E1035" s="105" t="s">
        <v>11959</v>
      </c>
      <c r="G1035" s="107">
        <v>120</v>
      </c>
      <c r="I1035" s="107">
        <v>11619.53</v>
      </c>
      <c r="K1035" s="113">
        <v>120</v>
      </c>
      <c r="M1035" s="113">
        <v>120</v>
      </c>
    </row>
    <row r="1036" spans="3:13">
      <c r="C1036" s="96" t="s">
        <v>11603</v>
      </c>
      <c r="D1036" s="108">
        <v>44107</v>
      </c>
      <c r="E1036" s="105" t="s">
        <v>12477</v>
      </c>
      <c r="G1036" s="107">
        <v>481</v>
      </c>
      <c r="I1036" s="107">
        <v>12100.53</v>
      </c>
      <c r="K1036" s="113">
        <v>481</v>
      </c>
      <c r="M1036" s="113">
        <v>481</v>
      </c>
    </row>
    <row r="1037" spans="3:13">
      <c r="C1037" s="96" t="s">
        <v>11665</v>
      </c>
      <c r="D1037" s="108">
        <v>44107</v>
      </c>
      <c r="E1037" s="105" t="s">
        <v>12478</v>
      </c>
      <c r="G1037" s="107">
        <v>292</v>
      </c>
      <c r="I1037" s="107">
        <v>12392.53</v>
      </c>
      <c r="K1037" s="113">
        <v>292</v>
      </c>
      <c r="M1037" s="113">
        <v>292</v>
      </c>
    </row>
    <row r="1038" spans="3:13">
      <c r="C1038" s="96" t="s">
        <v>11862</v>
      </c>
      <c r="D1038" s="108">
        <v>44119</v>
      </c>
      <c r="E1038" s="105" t="s">
        <v>12479</v>
      </c>
      <c r="G1038" s="107">
        <v>319.35000000000002</v>
      </c>
      <c r="I1038" s="107">
        <v>12711.88</v>
      </c>
      <c r="K1038" s="113">
        <v>319.35000000000002</v>
      </c>
      <c r="M1038" s="113">
        <v>319.35000000000002</v>
      </c>
    </row>
    <row r="1039" spans="3:13">
      <c r="C1039" s="96" t="s">
        <v>11686</v>
      </c>
      <c r="D1039" s="108">
        <v>44132</v>
      </c>
      <c r="E1039" s="105" t="s">
        <v>11963</v>
      </c>
      <c r="G1039" s="107">
        <v>120</v>
      </c>
      <c r="I1039" s="107">
        <v>12831.88</v>
      </c>
      <c r="K1039" s="113">
        <v>120</v>
      </c>
      <c r="M1039" s="113">
        <v>120</v>
      </c>
    </row>
    <row r="1040" spans="3:13">
      <c r="C1040" s="96" t="s">
        <v>11884</v>
      </c>
      <c r="D1040" s="108">
        <v>44138</v>
      </c>
      <c r="E1040" s="105" t="s">
        <v>11964</v>
      </c>
      <c r="G1040" s="107">
        <v>120</v>
      </c>
      <c r="I1040" s="107">
        <v>12951.88</v>
      </c>
      <c r="K1040" s="113">
        <v>120</v>
      </c>
      <c r="M1040" s="113">
        <v>120</v>
      </c>
    </row>
    <row r="1041" spans="1:14">
      <c r="C1041" s="96" t="s">
        <v>11662</v>
      </c>
      <c r="D1041" s="108">
        <v>44138</v>
      </c>
      <c r="E1041" s="105" t="s">
        <v>11965</v>
      </c>
      <c r="G1041" s="107">
        <v>120</v>
      </c>
      <c r="I1041" s="107">
        <v>13071.88</v>
      </c>
      <c r="K1041" s="113">
        <v>120</v>
      </c>
      <c r="M1041" s="113">
        <v>120</v>
      </c>
    </row>
    <row r="1042" spans="1:14">
      <c r="C1042" s="96" t="s">
        <v>11567</v>
      </c>
      <c r="D1042" s="108">
        <v>44138</v>
      </c>
      <c r="E1042" s="105" t="s">
        <v>12480</v>
      </c>
      <c r="G1042" s="107">
        <v>481</v>
      </c>
      <c r="I1042" s="107">
        <v>13552.88</v>
      </c>
      <c r="K1042" s="113">
        <v>481</v>
      </c>
      <c r="M1042" s="113">
        <v>481</v>
      </c>
    </row>
    <row r="1043" spans="1:14">
      <c r="C1043" s="96" t="s">
        <v>11565</v>
      </c>
      <c r="D1043" s="108">
        <v>44138</v>
      </c>
      <c r="E1043" s="105" t="s">
        <v>12481</v>
      </c>
      <c r="G1043" s="107">
        <v>292</v>
      </c>
      <c r="I1043" s="107">
        <v>13844.88</v>
      </c>
      <c r="K1043" s="113">
        <v>292</v>
      </c>
      <c r="M1043" s="113">
        <v>292</v>
      </c>
    </row>
    <row r="1044" spans="1:14">
      <c r="C1044" s="96" t="s">
        <v>11692</v>
      </c>
      <c r="D1044" s="108">
        <v>44152</v>
      </c>
      <c r="E1044" s="105" t="s">
        <v>12482</v>
      </c>
      <c r="G1044" s="107">
        <v>296.22000000000003</v>
      </c>
      <c r="I1044" s="107">
        <v>14141.1</v>
      </c>
      <c r="K1044" s="113">
        <v>296.22000000000003</v>
      </c>
      <c r="M1044" s="113">
        <v>296.22000000000003</v>
      </c>
    </row>
    <row r="1045" spans="1:14">
      <c r="C1045" s="96" t="s">
        <v>11567</v>
      </c>
      <c r="D1045" s="108">
        <v>44168</v>
      </c>
      <c r="E1045" s="105" t="s">
        <v>11968</v>
      </c>
      <c r="G1045" s="107">
        <v>120</v>
      </c>
      <c r="I1045" s="107">
        <v>14261.1</v>
      </c>
      <c r="K1045" s="113">
        <v>120</v>
      </c>
      <c r="M1045" s="113">
        <v>120</v>
      </c>
    </row>
    <row r="1046" spans="1:14">
      <c r="C1046" s="96" t="s">
        <v>11565</v>
      </c>
      <c r="D1046" s="108">
        <v>44168</v>
      </c>
      <c r="E1046" s="105" t="s">
        <v>12483</v>
      </c>
      <c r="G1046" s="107">
        <v>292</v>
      </c>
      <c r="I1046" s="107">
        <v>14553.1</v>
      </c>
      <c r="K1046" s="113">
        <v>292</v>
      </c>
      <c r="M1046" s="113">
        <v>292</v>
      </c>
    </row>
    <row r="1047" spans="1:14">
      <c r="C1047" s="96" t="s">
        <v>11729</v>
      </c>
      <c r="D1047" s="108">
        <v>44168</v>
      </c>
      <c r="E1047" s="105" t="s">
        <v>12484</v>
      </c>
      <c r="G1047" s="107">
        <v>481</v>
      </c>
      <c r="I1047" s="107">
        <v>15034.1</v>
      </c>
      <c r="K1047" s="113">
        <v>481</v>
      </c>
      <c r="M1047" s="113">
        <v>481</v>
      </c>
    </row>
    <row r="1048" spans="1:14">
      <c r="C1048" s="96" t="s">
        <v>11732</v>
      </c>
      <c r="D1048" s="108">
        <v>44168</v>
      </c>
      <c r="E1048" s="105" t="s">
        <v>11969</v>
      </c>
      <c r="G1048" s="107">
        <v>120</v>
      </c>
      <c r="I1048" s="107">
        <v>15154.1</v>
      </c>
      <c r="K1048" s="113">
        <v>120</v>
      </c>
      <c r="M1048" s="113">
        <v>120</v>
      </c>
    </row>
    <row r="1049" spans="1:14">
      <c r="C1049" s="96" t="s">
        <v>11586</v>
      </c>
      <c r="D1049" s="108">
        <v>44179</v>
      </c>
      <c r="E1049" s="105" t="s">
        <v>12485</v>
      </c>
      <c r="G1049" s="107">
        <v>277.48</v>
      </c>
      <c r="I1049" s="107">
        <v>15431.58</v>
      </c>
      <c r="K1049" s="113">
        <v>277.48</v>
      </c>
      <c r="M1049" s="113">
        <v>277.48</v>
      </c>
      <c r="N1049" s="115">
        <f>SUM(M990:M1049)</f>
        <v>15431.58</v>
      </c>
    </row>
    <row r="1050" spans="1:14">
      <c r="C1050" s="90" t="s">
        <v>11560</v>
      </c>
      <c r="D1050" s="109">
        <v>0</v>
      </c>
      <c r="E1050" s="90" t="s">
        <v>11555</v>
      </c>
      <c r="F1050" s="109">
        <v>0</v>
      </c>
      <c r="H1050" s="90" t="s">
        <v>11569</v>
      </c>
      <c r="I1050" s="109">
        <v>15431.58</v>
      </c>
    </row>
    <row r="1052" spans="1:14">
      <c r="A1052" s="94" t="s">
        <v>1337</v>
      </c>
      <c r="B1052" s="105" t="s">
        <v>12486</v>
      </c>
    </row>
    <row r="1054" spans="1:14">
      <c r="A1054" s="106" t="s">
        <v>11559</v>
      </c>
      <c r="H1054" s="90" t="s">
        <v>11560</v>
      </c>
      <c r="I1054" s="107">
        <v>0</v>
      </c>
    </row>
    <row r="1056" spans="1:14">
      <c r="C1056" s="96" t="s">
        <v>11734</v>
      </c>
      <c r="D1056" s="108">
        <v>43837</v>
      </c>
      <c r="E1056" s="105" t="s">
        <v>12487</v>
      </c>
      <c r="G1056" s="107">
        <v>101.54</v>
      </c>
      <c r="I1056" s="107">
        <v>101.54</v>
      </c>
      <c r="K1056" s="113">
        <v>101.54</v>
      </c>
      <c r="M1056" s="113">
        <v>101.54</v>
      </c>
    </row>
    <row r="1057" spans="3:13">
      <c r="C1057" s="96" t="s">
        <v>11884</v>
      </c>
      <c r="D1057" s="108">
        <v>43837</v>
      </c>
      <c r="E1057" s="105" t="s">
        <v>12488</v>
      </c>
      <c r="G1057" s="107">
        <v>1432.62</v>
      </c>
      <c r="I1057" s="107">
        <v>1534.16</v>
      </c>
      <c r="K1057" s="113">
        <v>1432.62</v>
      </c>
      <c r="M1057" s="113">
        <v>1432.62</v>
      </c>
    </row>
    <row r="1058" spans="3:13">
      <c r="C1058" s="96" t="s">
        <v>11610</v>
      </c>
      <c r="D1058" s="108">
        <v>43845</v>
      </c>
      <c r="E1058" s="105" t="s">
        <v>12489</v>
      </c>
      <c r="G1058" s="107">
        <v>1287.3</v>
      </c>
      <c r="I1058" s="107">
        <v>2821.46</v>
      </c>
      <c r="K1058" s="113">
        <v>1287.3</v>
      </c>
      <c r="M1058" s="113">
        <v>1287.3</v>
      </c>
    </row>
    <row r="1059" spans="3:13">
      <c r="C1059" s="96" t="s">
        <v>11588</v>
      </c>
      <c r="D1059" s="108">
        <v>43847</v>
      </c>
      <c r="E1059" s="105" t="s">
        <v>12490</v>
      </c>
      <c r="G1059" s="107">
        <v>100.72</v>
      </c>
      <c r="I1059" s="107">
        <v>2922.18</v>
      </c>
      <c r="K1059" s="113">
        <v>100.72</v>
      </c>
      <c r="M1059" s="113">
        <v>100.72</v>
      </c>
    </row>
    <row r="1060" spans="3:13">
      <c r="C1060" s="96" t="s">
        <v>11686</v>
      </c>
      <c r="D1060" s="108">
        <v>43879</v>
      </c>
      <c r="E1060" s="105" t="s">
        <v>12491</v>
      </c>
      <c r="G1060" s="107">
        <v>99.71</v>
      </c>
      <c r="I1060" s="107">
        <v>3021.89</v>
      </c>
      <c r="K1060" s="113">
        <v>99.71</v>
      </c>
      <c r="M1060" s="113">
        <v>99.71</v>
      </c>
    </row>
    <row r="1061" spans="3:13">
      <c r="C1061" s="96" t="s">
        <v>11586</v>
      </c>
      <c r="D1061" s="108">
        <v>43880</v>
      </c>
      <c r="E1061" s="105" t="s">
        <v>12492</v>
      </c>
      <c r="G1061" s="107">
        <v>1511.76</v>
      </c>
      <c r="I1061" s="107">
        <v>4533.6499999999996</v>
      </c>
      <c r="K1061" s="113">
        <v>1511.76</v>
      </c>
      <c r="M1061" s="113">
        <v>1511.76</v>
      </c>
    </row>
    <row r="1062" spans="3:13">
      <c r="C1062" s="96" t="s">
        <v>11683</v>
      </c>
      <c r="D1062" s="108">
        <v>43906</v>
      </c>
      <c r="E1062" s="105" t="s">
        <v>12493</v>
      </c>
      <c r="G1062" s="107">
        <v>95.35</v>
      </c>
      <c r="I1062" s="107">
        <v>4629</v>
      </c>
      <c r="K1062" s="113">
        <v>95.35</v>
      </c>
      <c r="M1062" s="113">
        <v>95.35</v>
      </c>
    </row>
    <row r="1063" spans="3:13">
      <c r="C1063" s="96" t="s">
        <v>11667</v>
      </c>
      <c r="D1063" s="108">
        <v>43916</v>
      </c>
      <c r="E1063" s="105" t="s">
        <v>12494</v>
      </c>
      <c r="G1063" s="107">
        <v>1270.6199999999999</v>
      </c>
      <c r="I1063" s="107">
        <v>5899.62</v>
      </c>
      <c r="K1063" s="113">
        <v>1270.6199999999999</v>
      </c>
      <c r="M1063" s="113">
        <v>1270.6199999999999</v>
      </c>
    </row>
    <row r="1064" spans="3:13">
      <c r="C1064" s="96" t="s">
        <v>11565</v>
      </c>
      <c r="D1064" s="108">
        <v>43936</v>
      </c>
      <c r="E1064" s="105" t="s">
        <v>12495</v>
      </c>
      <c r="G1064" s="107">
        <v>1358.94</v>
      </c>
      <c r="I1064" s="107">
        <v>7258.56</v>
      </c>
      <c r="K1064" s="113">
        <v>1358.94</v>
      </c>
      <c r="M1064" s="113">
        <v>1358.94</v>
      </c>
    </row>
    <row r="1065" spans="3:13">
      <c r="C1065" s="96" t="s">
        <v>11729</v>
      </c>
      <c r="D1065" s="108">
        <v>43936</v>
      </c>
      <c r="E1065" s="105" t="s">
        <v>12496</v>
      </c>
      <c r="G1065" s="107">
        <v>103.12</v>
      </c>
      <c r="I1065" s="107">
        <v>7361.68</v>
      </c>
      <c r="K1065" s="113">
        <v>103.12</v>
      </c>
      <c r="M1065" s="113">
        <v>103.12</v>
      </c>
    </row>
    <row r="1066" spans="3:13">
      <c r="C1066" s="96" t="s">
        <v>11601</v>
      </c>
      <c r="D1066" s="108">
        <v>43966</v>
      </c>
      <c r="E1066" s="105" t="s">
        <v>12497</v>
      </c>
      <c r="G1066" s="107">
        <v>1344.8</v>
      </c>
      <c r="I1066" s="107">
        <v>8706.48</v>
      </c>
      <c r="K1066" s="113">
        <v>1344.8</v>
      </c>
      <c r="M1066" s="113">
        <v>1344.8</v>
      </c>
    </row>
    <row r="1067" spans="3:13">
      <c r="C1067" s="96" t="s">
        <v>11662</v>
      </c>
      <c r="D1067" s="108">
        <v>43987</v>
      </c>
      <c r="E1067" s="105" t="s">
        <v>12498</v>
      </c>
      <c r="G1067" s="107">
        <v>93.74</v>
      </c>
      <c r="I1067" s="107">
        <v>8800.2199999999993</v>
      </c>
      <c r="K1067" s="113">
        <v>93.74</v>
      </c>
      <c r="M1067" s="113">
        <v>93.74</v>
      </c>
    </row>
    <row r="1068" spans="3:13">
      <c r="C1068" s="96" t="s">
        <v>11689</v>
      </c>
      <c r="D1068" s="108">
        <v>43998</v>
      </c>
      <c r="E1068" s="105" t="s">
        <v>12499</v>
      </c>
      <c r="G1068" s="107">
        <v>106.72</v>
      </c>
      <c r="I1068" s="107">
        <v>8906.94</v>
      </c>
      <c r="K1068" s="113">
        <v>106.72</v>
      </c>
      <c r="M1068" s="113">
        <v>106.72</v>
      </c>
    </row>
    <row r="1069" spans="3:13">
      <c r="C1069" s="96" t="s">
        <v>11603</v>
      </c>
      <c r="D1069" s="108">
        <v>43998</v>
      </c>
      <c r="E1069" s="105" t="s">
        <v>12500</v>
      </c>
      <c r="G1069" s="107">
        <v>1560.3</v>
      </c>
      <c r="I1069" s="107">
        <v>10467.24</v>
      </c>
      <c r="K1069" s="113">
        <v>1560.3</v>
      </c>
      <c r="M1069" s="113">
        <v>1560.3</v>
      </c>
    </row>
    <row r="1070" spans="3:13">
      <c r="C1070" s="96" t="s">
        <v>11857</v>
      </c>
      <c r="D1070" s="108">
        <v>44028</v>
      </c>
      <c r="E1070" s="105" t="s">
        <v>12501</v>
      </c>
      <c r="G1070" s="107">
        <v>100.42</v>
      </c>
      <c r="I1070" s="107">
        <v>10567.66</v>
      </c>
      <c r="K1070" s="113">
        <v>100.42</v>
      </c>
      <c r="M1070" s="113">
        <v>100.42</v>
      </c>
    </row>
    <row r="1071" spans="3:13">
      <c r="C1071" s="96" t="s">
        <v>11597</v>
      </c>
      <c r="D1071" s="108">
        <v>44028</v>
      </c>
      <c r="E1071" s="105" t="s">
        <v>12502</v>
      </c>
      <c r="G1071" s="107">
        <v>1635.18</v>
      </c>
      <c r="I1071" s="107">
        <v>12202.84</v>
      </c>
      <c r="K1071" s="113">
        <v>1635.18</v>
      </c>
      <c r="M1071" s="113">
        <v>1635.18</v>
      </c>
    </row>
    <row r="1072" spans="3:13">
      <c r="C1072" s="96" t="s">
        <v>11860</v>
      </c>
      <c r="D1072" s="108">
        <v>44061</v>
      </c>
      <c r="E1072" s="105" t="s">
        <v>12503</v>
      </c>
      <c r="G1072" s="107">
        <v>1759.19</v>
      </c>
      <c r="I1072" s="107">
        <v>13962.03</v>
      </c>
      <c r="K1072" s="113">
        <v>1759.19</v>
      </c>
      <c r="M1072" s="113">
        <v>1759.19</v>
      </c>
    </row>
    <row r="1073" spans="1:14">
      <c r="C1073" s="96" t="s">
        <v>11597</v>
      </c>
      <c r="D1073" s="108">
        <v>44064</v>
      </c>
      <c r="E1073" s="105" t="s">
        <v>12504</v>
      </c>
      <c r="G1073" s="107">
        <v>96.55</v>
      </c>
      <c r="I1073" s="107">
        <v>14058.58</v>
      </c>
      <c r="K1073" s="113">
        <v>96.55</v>
      </c>
      <c r="M1073" s="113">
        <v>96.55</v>
      </c>
    </row>
    <row r="1074" spans="1:14">
      <c r="C1074" s="96" t="s">
        <v>11860</v>
      </c>
      <c r="D1074" s="108">
        <v>44090</v>
      </c>
      <c r="E1074" s="105" t="s">
        <v>12505</v>
      </c>
      <c r="G1074" s="107">
        <v>1781.31</v>
      </c>
      <c r="I1074" s="107">
        <v>15839.89</v>
      </c>
      <c r="K1074" s="113">
        <v>1781.31</v>
      </c>
      <c r="M1074" s="113">
        <v>1781.31</v>
      </c>
    </row>
    <row r="1075" spans="1:14">
      <c r="C1075" s="96" t="s">
        <v>11597</v>
      </c>
      <c r="D1075" s="108">
        <v>44091</v>
      </c>
      <c r="E1075" s="105" t="s">
        <v>12506</v>
      </c>
      <c r="G1075" s="107">
        <v>73.05</v>
      </c>
      <c r="I1075" s="107">
        <v>15912.94</v>
      </c>
      <c r="K1075" s="113">
        <v>73.05</v>
      </c>
      <c r="M1075" s="113">
        <v>73.05</v>
      </c>
    </row>
    <row r="1076" spans="1:14">
      <c r="C1076" s="96" t="s">
        <v>11692</v>
      </c>
      <c r="D1076" s="108">
        <v>44120</v>
      </c>
      <c r="E1076" s="105" t="s">
        <v>12507</v>
      </c>
      <c r="G1076" s="107">
        <v>68.900000000000006</v>
      </c>
      <c r="I1076" s="107">
        <v>15981.84</v>
      </c>
      <c r="K1076" s="113">
        <v>68.900000000000006</v>
      </c>
      <c r="M1076" s="113">
        <v>68.900000000000006</v>
      </c>
    </row>
    <row r="1077" spans="1:14">
      <c r="C1077" s="96" t="s">
        <v>11855</v>
      </c>
      <c r="D1077" s="108">
        <v>44123</v>
      </c>
      <c r="E1077" s="105" t="s">
        <v>12508</v>
      </c>
      <c r="G1077" s="107">
        <v>1897.62</v>
      </c>
      <c r="I1077" s="107">
        <v>17879.46</v>
      </c>
      <c r="K1077" s="113">
        <v>1897.62</v>
      </c>
      <c r="M1077" s="113">
        <v>1897.62</v>
      </c>
    </row>
    <row r="1078" spans="1:14">
      <c r="C1078" s="96" t="s">
        <v>11607</v>
      </c>
      <c r="D1078" s="108">
        <v>44152</v>
      </c>
      <c r="E1078" s="105" t="s">
        <v>12509</v>
      </c>
      <c r="G1078" s="107">
        <v>85.44</v>
      </c>
      <c r="I1078" s="107">
        <v>17964.900000000001</v>
      </c>
      <c r="K1078" s="113">
        <v>85.44</v>
      </c>
      <c r="M1078" s="113">
        <v>85.44</v>
      </c>
    </row>
    <row r="1079" spans="1:14">
      <c r="C1079" s="96" t="s">
        <v>11647</v>
      </c>
      <c r="D1079" s="108">
        <v>44153</v>
      </c>
      <c r="E1079" s="105" t="s">
        <v>12510</v>
      </c>
      <c r="G1079" s="107">
        <v>2158.48</v>
      </c>
      <c r="I1079" s="107">
        <v>20123.38</v>
      </c>
      <c r="K1079" s="113">
        <v>2158.48</v>
      </c>
      <c r="M1079" s="113">
        <v>2158.48</v>
      </c>
      <c r="N1079" s="115">
        <f>SUM(M1056:M1079)</f>
        <v>20123.379999999994</v>
      </c>
    </row>
    <row r="1080" spans="1:14">
      <c r="C1080" s="90" t="s">
        <v>11560</v>
      </c>
      <c r="D1080" s="109">
        <v>0</v>
      </c>
      <c r="E1080" s="90" t="s">
        <v>11555</v>
      </c>
      <c r="F1080" s="109">
        <v>0</v>
      </c>
      <c r="H1080" s="90" t="s">
        <v>11569</v>
      </c>
      <c r="I1080" s="109">
        <v>20123.38</v>
      </c>
    </row>
    <row r="1082" spans="1:14">
      <c r="A1082" s="94" t="s">
        <v>1337</v>
      </c>
      <c r="B1082" s="105" t="s">
        <v>12511</v>
      </c>
    </row>
    <row r="1084" spans="1:14">
      <c r="A1084" s="106" t="s">
        <v>11559</v>
      </c>
      <c r="H1084" s="90" t="s">
        <v>11560</v>
      </c>
      <c r="I1084" s="107">
        <v>0</v>
      </c>
    </row>
    <row r="1086" spans="1:14">
      <c r="C1086" s="96" t="s">
        <v>11586</v>
      </c>
      <c r="D1086" s="108">
        <v>43845</v>
      </c>
      <c r="E1086" s="105" t="s">
        <v>12512</v>
      </c>
      <c r="G1086" s="107">
        <v>2730.97</v>
      </c>
      <c r="I1086" s="107">
        <v>2730.97</v>
      </c>
      <c r="K1086" s="113">
        <v>2730.97</v>
      </c>
      <c r="M1086" s="113">
        <v>2730.97</v>
      </c>
    </row>
    <row r="1087" spans="1:14">
      <c r="C1087" s="96" t="s">
        <v>11708</v>
      </c>
      <c r="D1087" s="108">
        <v>43878</v>
      </c>
      <c r="E1087" s="105" t="s">
        <v>12513</v>
      </c>
      <c r="G1087" s="107">
        <v>3010.97</v>
      </c>
      <c r="I1087" s="107">
        <v>5741.94</v>
      </c>
      <c r="K1087" s="113">
        <v>3010.97</v>
      </c>
      <c r="M1087" s="113">
        <v>3010.97</v>
      </c>
    </row>
    <row r="1088" spans="1:14">
      <c r="C1088" s="96" t="s">
        <v>11689</v>
      </c>
      <c r="D1088" s="108">
        <v>43903</v>
      </c>
      <c r="E1088" s="105" t="s">
        <v>12514</v>
      </c>
      <c r="G1088" s="107">
        <v>2575.3000000000002</v>
      </c>
      <c r="I1088" s="107">
        <v>8317.24</v>
      </c>
      <c r="K1088" s="113">
        <v>2575.3000000000002</v>
      </c>
      <c r="M1088" s="113">
        <v>2575.3000000000002</v>
      </c>
    </row>
    <row r="1089" spans="1:14">
      <c r="C1089" s="96" t="s">
        <v>11680</v>
      </c>
      <c r="D1089" s="108">
        <v>43935</v>
      </c>
      <c r="E1089" s="105" t="s">
        <v>12515</v>
      </c>
      <c r="G1089" s="107">
        <v>2817.49</v>
      </c>
      <c r="I1089" s="107">
        <v>11134.73</v>
      </c>
      <c r="K1089" s="113">
        <v>2817.49</v>
      </c>
      <c r="M1089" s="113">
        <v>2817.49</v>
      </c>
    </row>
    <row r="1090" spans="1:14">
      <c r="C1090" s="96" t="s">
        <v>11675</v>
      </c>
      <c r="D1090" s="108">
        <v>43963</v>
      </c>
      <c r="E1090" s="105" t="s">
        <v>12516</v>
      </c>
      <c r="G1090" s="107">
        <v>2787.11</v>
      </c>
      <c r="I1090" s="107">
        <v>13921.84</v>
      </c>
      <c r="K1090" s="113">
        <v>2787.11</v>
      </c>
      <c r="M1090" s="113">
        <v>2787.11</v>
      </c>
    </row>
    <row r="1091" spans="1:14">
      <c r="C1091" s="96" t="s">
        <v>11889</v>
      </c>
      <c r="D1091" s="108">
        <v>43994</v>
      </c>
      <c r="E1091" s="105" t="s">
        <v>12517</v>
      </c>
      <c r="G1091" s="107">
        <v>3009.5</v>
      </c>
      <c r="I1091" s="107">
        <v>16931.34</v>
      </c>
      <c r="K1091" s="113">
        <v>3009.5</v>
      </c>
      <c r="M1091" s="113">
        <v>3009.5</v>
      </c>
    </row>
    <row r="1092" spans="1:14">
      <c r="C1092" s="96" t="s">
        <v>11692</v>
      </c>
      <c r="D1092" s="108">
        <v>44026</v>
      </c>
      <c r="E1092" s="105" t="s">
        <v>12518</v>
      </c>
      <c r="G1092" s="107">
        <v>2651.73</v>
      </c>
      <c r="I1092" s="107">
        <v>19583.07</v>
      </c>
      <c r="K1092" s="113">
        <v>2651.73</v>
      </c>
      <c r="M1092" s="113">
        <v>2651.73</v>
      </c>
    </row>
    <row r="1093" spans="1:14">
      <c r="C1093" s="96" t="s">
        <v>11855</v>
      </c>
      <c r="D1093" s="108">
        <v>44056</v>
      </c>
      <c r="E1093" s="105" t="s">
        <v>12519</v>
      </c>
      <c r="G1093" s="107">
        <v>2660.36</v>
      </c>
      <c r="I1093" s="107">
        <v>22243.43</v>
      </c>
      <c r="K1093" s="113">
        <v>2660.36</v>
      </c>
      <c r="M1093" s="113">
        <v>2660.36</v>
      </c>
    </row>
    <row r="1094" spans="1:14">
      <c r="C1094" s="96" t="s">
        <v>11855</v>
      </c>
      <c r="D1094" s="108">
        <v>44085</v>
      </c>
      <c r="E1094" s="105" t="s">
        <v>12520</v>
      </c>
      <c r="G1094" s="107">
        <v>2486.85</v>
      </c>
      <c r="I1094" s="107">
        <v>24730.28</v>
      </c>
      <c r="K1094" s="113">
        <v>2486.85</v>
      </c>
      <c r="M1094" s="113">
        <v>2486.85</v>
      </c>
    </row>
    <row r="1095" spans="1:14">
      <c r="C1095" s="96" t="s">
        <v>12030</v>
      </c>
      <c r="D1095" s="108">
        <v>44118</v>
      </c>
      <c r="E1095" s="105" t="s">
        <v>12521</v>
      </c>
      <c r="G1095" s="107">
        <v>2332.12</v>
      </c>
      <c r="I1095" s="107">
        <v>27062.400000000001</v>
      </c>
      <c r="K1095" s="113">
        <v>2332.12</v>
      </c>
      <c r="M1095" s="113">
        <v>2332.12</v>
      </c>
    </row>
    <row r="1096" spans="1:14">
      <c r="C1096" s="96" t="s">
        <v>11612</v>
      </c>
      <c r="D1096" s="108">
        <v>44152</v>
      </c>
      <c r="E1096" s="105" t="s">
        <v>12522</v>
      </c>
      <c r="G1096" s="107">
        <v>2382.71</v>
      </c>
      <c r="I1096" s="107">
        <v>29445.11</v>
      </c>
      <c r="K1096" s="113">
        <v>2382.71</v>
      </c>
      <c r="M1096" s="113">
        <v>2382.71</v>
      </c>
    </row>
    <row r="1097" spans="1:14">
      <c r="C1097" s="96" t="s">
        <v>11708</v>
      </c>
      <c r="D1097" s="108">
        <v>44175</v>
      </c>
      <c r="E1097" s="105" t="s">
        <v>12523</v>
      </c>
      <c r="G1097" s="107">
        <v>1976.25</v>
      </c>
      <c r="I1097" s="107">
        <v>31421.360000000001</v>
      </c>
      <c r="K1097" s="113">
        <v>1976.25</v>
      </c>
      <c r="M1097" s="113">
        <v>1976.25</v>
      </c>
      <c r="N1097" s="115">
        <f>SUM(M1086:M1097)</f>
        <v>31421.359999999997</v>
      </c>
    </row>
    <row r="1098" spans="1:14">
      <c r="C1098" s="90" t="s">
        <v>11560</v>
      </c>
      <c r="D1098" s="109">
        <v>0</v>
      </c>
      <c r="E1098" s="90" t="s">
        <v>11555</v>
      </c>
      <c r="F1098" s="109">
        <v>0</v>
      </c>
      <c r="H1098" s="90" t="s">
        <v>11569</v>
      </c>
      <c r="I1098" s="109">
        <v>31421.360000000001</v>
      </c>
    </row>
    <row r="1100" spans="1:14">
      <c r="A1100" s="94" t="s">
        <v>1337</v>
      </c>
      <c r="B1100" s="105" t="s">
        <v>12524</v>
      </c>
    </row>
    <row r="1102" spans="1:14">
      <c r="A1102" s="106" t="s">
        <v>11559</v>
      </c>
      <c r="H1102" s="90" t="s">
        <v>11560</v>
      </c>
      <c r="I1102" s="107">
        <v>0</v>
      </c>
    </row>
    <row r="1104" spans="1:14">
      <c r="C1104" s="96" t="s">
        <v>11855</v>
      </c>
      <c r="D1104" s="108">
        <v>43847</v>
      </c>
      <c r="E1104" s="105" t="s">
        <v>12525</v>
      </c>
      <c r="G1104" s="107">
        <v>135.30000000000001</v>
      </c>
      <c r="I1104" s="107">
        <v>135.30000000000001</v>
      </c>
      <c r="K1104" s="113">
        <v>135.30000000000001</v>
      </c>
      <c r="M1104" s="113">
        <v>135.30000000000001</v>
      </c>
    </row>
    <row r="1105" spans="3:13">
      <c r="C1105" s="96" t="s">
        <v>11857</v>
      </c>
      <c r="D1105" s="108">
        <v>43847</v>
      </c>
      <c r="E1105" s="105" t="s">
        <v>12526</v>
      </c>
      <c r="G1105" s="107">
        <v>165.52</v>
      </c>
      <c r="I1105" s="107">
        <v>300.82</v>
      </c>
      <c r="K1105" s="113">
        <v>165.52</v>
      </c>
      <c r="M1105" s="113">
        <v>165.52</v>
      </c>
    </row>
    <row r="1106" spans="3:13">
      <c r="C1106" s="96" t="s">
        <v>11612</v>
      </c>
      <c r="D1106" s="108">
        <v>43879</v>
      </c>
      <c r="E1106" s="105" t="s">
        <v>12527</v>
      </c>
      <c r="G1106" s="107">
        <v>200.81</v>
      </c>
      <c r="I1106" s="107">
        <v>501.63</v>
      </c>
      <c r="K1106" s="113">
        <v>200.81</v>
      </c>
      <c r="M1106" s="113">
        <v>200.81</v>
      </c>
    </row>
    <row r="1107" spans="3:13">
      <c r="C1107" s="96" t="s">
        <v>11692</v>
      </c>
      <c r="D1107" s="108">
        <v>43879</v>
      </c>
      <c r="E1107" s="105" t="s">
        <v>12528</v>
      </c>
      <c r="G1107" s="107">
        <v>135.30000000000001</v>
      </c>
      <c r="I1107" s="107">
        <v>636.92999999999995</v>
      </c>
      <c r="K1107" s="113">
        <v>135.30000000000001</v>
      </c>
      <c r="M1107" s="113">
        <v>135.30000000000001</v>
      </c>
    </row>
    <row r="1108" spans="3:13">
      <c r="C1108" s="96" t="s">
        <v>11605</v>
      </c>
      <c r="D1108" s="108">
        <v>43923</v>
      </c>
      <c r="E1108" s="105" t="s">
        <v>12529</v>
      </c>
      <c r="G1108" s="107">
        <v>152.66</v>
      </c>
      <c r="I1108" s="107">
        <v>789.59</v>
      </c>
      <c r="K1108" s="113">
        <v>152.66</v>
      </c>
      <c r="M1108" s="113">
        <v>152.66</v>
      </c>
    </row>
    <row r="1109" spans="3:13">
      <c r="C1109" s="96" t="s">
        <v>11717</v>
      </c>
      <c r="D1109" s="108">
        <v>43923</v>
      </c>
      <c r="E1109" s="105" t="s">
        <v>12530</v>
      </c>
      <c r="G1109" s="107">
        <v>135.30000000000001</v>
      </c>
      <c r="I1109" s="107">
        <v>924.89</v>
      </c>
      <c r="K1109" s="113">
        <v>135.30000000000001</v>
      </c>
      <c r="M1109" s="113">
        <v>135.30000000000001</v>
      </c>
    </row>
    <row r="1110" spans="3:13">
      <c r="C1110" s="96" t="s">
        <v>11601</v>
      </c>
      <c r="D1110" s="108">
        <v>43938</v>
      </c>
      <c r="E1110" s="105" t="s">
        <v>12531</v>
      </c>
      <c r="G1110" s="107">
        <v>135.30000000000001</v>
      </c>
      <c r="I1110" s="107">
        <v>1060.19</v>
      </c>
      <c r="K1110" s="113">
        <v>135.30000000000001</v>
      </c>
      <c r="M1110" s="113">
        <v>135.30000000000001</v>
      </c>
    </row>
    <row r="1111" spans="3:13">
      <c r="C1111" s="96" t="s">
        <v>11947</v>
      </c>
      <c r="D1111" s="108">
        <v>43938</v>
      </c>
      <c r="E1111" s="105" t="s">
        <v>12532</v>
      </c>
      <c r="G1111" s="107">
        <v>170.5</v>
      </c>
      <c r="I1111" s="107">
        <v>1230.69</v>
      </c>
      <c r="K1111" s="113">
        <v>170.5</v>
      </c>
      <c r="M1111" s="113">
        <v>170.5</v>
      </c>
    </row>
    <row r="1112" spans="3:13">
      <c r="C1112" s="96" t="s">
        <v>11563</v>
      </c>
      <c r="D1112" s="108">
        <v>43965</v>
      </c>
      <c r="E1112" s="105" t="s">
        <v>12533</v>
      </c>
      <c r="G1112" s="107">
        <v>175.52</v>
      </c>
      <c r="I1112" s="107">
        <v>1406.21</v>
      </c>
      <c r="K1112" s="113">
        <v>175.52</v>
      </c>
      <c r="M1112" s="113">
        <v>175.52</v>
      </c>
    </row>
    <row r="1113" spans="3:13">
      <c r="C1113" s="96" t="s">
        <v>11961</v>
      </c>
      <c r="D1113" s="108">
        <v>43965</v>
      </c>
      <c r="E1113" s="105" t="s">
        <v>12534</v>
      </c>
      <c r="G1113" s="107">
        <v>135.30000000000001</v>
      </c>
      <c r="I1113" s="107">
        <v>1541.51</v>
      </c>
      <c r="K1113" s="113">
        <v>135.30000000000001</v>
      </c>
      <c r="M1113" s="113">
        <v>135.30000000000001</v>
      </c>
    </row>
    <row r="1114" spans="3:13">
      <c r="C1114" s="96" t="s">
        <v>11708</v>
      </c>
      <c r="D1114" s="108">
        <v>43997</v>
      </c>
      <c r="E1114" s="105" t="s">
        <v>12535</v>
      </c>
      <c r="G1114" s="107">
        <v>176.03</v>
      </c>
      <c r="I1114" s="107">
        <v>1717.54</v>
      </c>
      <c r="K1114" s="113">
        <v>176.03</v>
      </c>
      <c r="M1114" s="113">
        <v>176.03</v>
      </c>
    </row>
    <row r="1115" spans="3:13">
      <c r="C1115" s="96" t="s">
        <v>11586</v>
      </c>
      <c r="D1115" s="108">
        <v>43997</v>
      </c>
      <c r="E1115" s="105" t="s">
        <v>12536</v>
      </c>
      <c r="G1115" s="107">
        <v>135.30000000000001</v>
      </c>
      <c r="I1115" s="107">
        <v>1852.84</v>
      </c>
      <c r="K1115" s="113">
        <v>135.30000000000001</v>
      </c>
      <c r="M1115" s="113">
        <v>135.30000000000001</v>
      </c>
    </row>
    <row r="1116" spans="3:13">
      <c r="C1116" s="96" t="s">
        <v>12030</v>
      </c>
      <c r="D1116" s="108">
        <v>44027</v>
      </c>
      <c r="E1116" s="105" t="s">
        <v>12537</v>
      </c>
      <c r="G1116" s="107">
        <v>200.39</v>
      </c>
      <c r="I1116" s="107">
        <v>2053.23</v>
      </c>
      <c r="K1116" s="113">
        <v>200.39</v>
      </c>
      <c r="M1116" s="113">
        <v>200.39</v>
      </c>
    </row>
    <row r="1117" spans="3:13">
      <c r="C1117" s="96" t="s">
        <v>11862</v>
      </c>
      <c r="D1117" s="108">
        <v>44027</v>
      </c>
      <c r="E1117" s="105" t="s">
        <v>12538</v>
      </c>
      <c r="G1117" s="107">
        <v>135.30000000000001</v>
      </c>
      <c r="I1117" s="107">
        <v>2188.5300000000002</v>
      </c>
      <c r="K1117" s="113">
        <v>135.30000000000001</v>
      </c>
      <c r="M1117" s="113">
        <v>135.30000000000001</v>
      </c>
    </row>
    <row r="1118" spans="3:13">
      <c r="C1118" s="96" t="s">
        <v>11713</v>
      </c>
      <c r="D1118" s="108">
        <v>44057</v>
      </c>
      <c r="E1118" s="105" t="s">
        <v>12539</v>
      </c>
      <c r="G1118" s="107">
        <v>190.11</v>
      </c>
      <c r="I1118" s="107">
        <v>2378.64</v>
      </c>
      <c r="K1118" s="113">
        <v>190.11</v>
      </c>
      <c r="M1118" s="113">
        <v>190.11</v>
      </c>
    </row>
    <row r="1119" spans="3:13">
      <c r="C1119" s="96" t="s">
        <v>11867</v>
      </c>
      <c r="D1119" s="108">
        <v>44057</v>
      </c>
      <c r="E1119" s="105" t="s">
        <v>12540</v>
      </c>
      <c r="G1119" s="107">
        <v>135.30000000000001</v>
      </c>
      <c r="I1119" s="107">
        <v>2513.94</v>
      </c>
      <c r="K1119" s="113">
        <v>135.30000000000001</v>
      </c>
      <c r="M1119" s="113">
        <v>135.30000000000001</v>
      </c>
    </row>
    <row r="1120" spans="3:13">
      <c r="C1120" s="96" t="s">
        <v>11713</v>
      </c>
      <c r="D1120" s="108">
        <v>44089</v>
      </c>
      <c r="E1120" s="105" t="s">
        <v>12541</v>
      </c>
      <c r="G1120" s="107">
        <v>160.41999999999999</v>
      </c>
      <c r="I1120" s="107">
        <v>2674.36</v>
      </c>
      <c r="K1120" s="113">
        <v>160.41999999999999</v>
      </c>
      <c r="M1120" s="113">
        <v>160.41999999999999</v>
      </c>
    </row>
    <row r="1121" spans="1:14">
      <c r="C1121" s="96" t="s">
        <v>11867</v>
      </c>
      <c r="D1121" s="108">
        <v>44089</v>
      </c>
      <c r="E1121" s="105" t="s">
        <v>12542</v>
      </c>
      <c r="G1121" s="107">
        <v>135.30000000000001</v>
      </c>
      <c r="I1121" s="107">
        <v>2809.66</v>
      </c>
      <c r="K1121" s="113">
        <v>135.30000000000001</v>
      </c>
      <c r="M1121" s="113">
        <v>135.30000000000001</v>
      </c>
    </row>
    <row r="1122" spans="1:14">
      <c r="C1122" s="96" t="s">
        <v>11597</v>
      </c>
      <c r="D1122" s="108">
        <v>44120</v>
      </c>
      <c r="E1122" s="105" t="s">
        <v>12543</v>
      </c>
      <c r="G1122" s="107">
        <v>172.26</v>
      </c>
      <c r="I1122" s="107">
        <v>2981.92</v>
      </c>
      <c r="K1122" s="113">
        <v>172.26</v>
      </c>
      <c r="M1122" s="113">
        <v>172.26</v>
      </c>
    </row>
    <row r="1123" spans="1:14">
      <c r="C1123" s="96" t="s">
        <v>11860</v>
      </c>
      <c r="D1123" s="108">
        <v>44120</v>
      </c>
      <c r="E1123" s="105" t="s">
        <v>12544</v>
      </c>
      <c r="G1123" s="107">
        <v>135.30000000000001</v>
      </c>
      <c r="I1123" s="107">
        <v>3117.22</v>
      </c>
      <c r="K1123" s="113">
        <v>135.30000000000001</v>
      </c>
      <c r="M1123" s="113">
        <v>135.30000000000001</v>
      </c>
    </row>
    <row r="1124" spans="1:14">
      <c r="C1124" s="96" t="s">
        <v>11860</v>
      </c>
      <c r="D1124" s="108">
        <v>44151</v>
      </c>
      <c r="E1124" s="105" t="s">
        <v>12545</v>
      </c>
      <c r="G1124" s="107">
        <v>160.44</v>
      </c>
      <c r="I1124" s="107">
        <v>3277.66</v>
      </c>
      <c r="K1124" s="113">
        <v>160.44</v>
      </c>
      <c r="M1124" s="113">
        <v>160.44</v>
      </c>
    </row>
    <row r="1125" spans="1:14">
      <c r="C1125" s="96" t="s">
        <v>12030</v>
      </c>
      <c r="D1125" s="108">
        <v>44151</v>
      </c>
      <c r="E1125" s="105" t="s">
        <v>12546</v>
      </c>
      <c r="G1125" s="107">
        <v>135.30000000000001</v>
      </c>
      <c r="I1125" s="107">
        <v>3412.96</v>
      </c>
      <c r="K1125" s="113">
        <v>135.30000000000001</v>
      </c>
      <c r="M1125" s="113">
        <v>135.30000000000001</v>
      </c>
    </row>
    <row r="1126" spans="1:14">
      <c r="C1126" s="96" t="s">
        <v>11692</v>
      </c>
      <c r="D1126" s="108">
        <v>44176</v>
      </c>
      <c r="E1126" s="105" t="s">
        <v>12547</v>
      </c>
      <c r="G1126" s="107">
        <v>137.87</v>
      </c>
      <c r="I1126" s="107">
        <v>3550.83</v>
      </c>
      <c r="K1126" s="113">
        <v>137.87</v>
      </c>
      <c r="M1126" s="113">
        <v>137.87</v>
      </c>
    </row>
    <row r="1127" spans="1:14">
      <c r="C1127" s="96" t="s">
        <v>11855</v>
      </c>
      <c r="D1127" s="108">
        <v>44176</v>
      </c>
      <c r="E1127" s="105" t="s">
        <v>12548</v>
      </c>
      <c r="G1127" s="107">
        <v>135.30000000000001</v>
      </c>
      <c r="I1127" s="107">
        <v>3686.13</v>
      </c>
      <c r="K1127" s="113">
        <v>135.30000000000001</v>
      </c>
      <c r="M1127" s="113">
        <v>135.30000000000001</v>
      </c>
      <c r="N1127" s="115">
        <f>SUM(M1104:M1127)</f>
        <v>3686.1300000000015</v>
      </c>
    </row>
    <row r="1128" spans="1:14">
      <c r="C1128" s="90" t="s">
        <v>11560</v>
      </c>
      <c r="D1128" s="109">
        <v>0</v>
      </c>
      <c r="E1128" s="90" t="s">
        <v>11555</v>
      </c>
      <c r="F1128" s="109">
        <v>0</v>
      </c>
      <c r="H1128" s="90" t="s">
        <v>11569</v>
      </c>
      <c r="I1128" s="109">
        <v>3686.13</v>
      </c>
    </row>
    <row r="1130" spans="1:14">
      <c r="A1130" s="94" t="s">
        <v>1337</v>
      </c>
      <c r="B1130" s="105" t="s">
        <v>12549</v>
      </c>
    </row>
    <row r="1132" spans="1:14">
      <c r="A1132" s="106" t="s">
        <v>11559</v>
      </c>
      <c r="H1132" s="90" t="s">
        <v>11560</v>
      </c>
      <c r="I1132" s="107">
        <v>0</v>
      </c>
    </row>
    <row r="1134" spans="1:14">
      <c r="C1134" s="96" t="s">
        <v>11692</v>
      </c>
      <c r="D1134" s="108">
        <v>43840</v>
      </c>
      <c r="E1134" s="105" t="s">
        <v>12550</v>
      </c>
      <c r="G1134" s="107">
        <v>14.41</v>
      </c>
      <c r="I1134" s="107">
        <v>14.41</v>
      </c>
      <c r="K1134" s="113">
        <v>14.41</v>
      </c>
      <c r="M1134" s="113">
        <v>14.41</v>
      </c>
    </row>
    <row r="1135" spans="1:14">
      <c r="C1135" s="96" t="s">
        <v>11689</v>
      </c>
      <c r="D1135" s="108">
        <v>43871</v>
      </c>
      <c r="E1135" s="105" t="s">
        <v>12551</v>
      </c>
      <c r="G1135" s="107">
        <v>283.5</v>
      </c>
      <c r="I1135" s="107">
        <v>297.91000000000003</v>
      </c>
      <c r="K1135" s="113">
        <v>283.5</v>
      </c>
      <c r="M1135" s="113">
        <v>283.5</v>
      </c>
    </row>
    <row r="1136" spans="1:14">
      <c r="C1136" s="96" t="s">
        <v>11610</v>
      </c>
      <c r="D1136" s="108">
        <v>43871</v>
      </c>
      <c r="E1136" s="105" t="s">
        <v>12552</v>
      </c>
      <c r="G1136" s="107">
        <v>17.34</v>
      </c>
      <c r="I1136" s="107">
        <v>315.25</v>
      </c>
      <c r="K1136" s="113">
        <v>17.34</v>
      </c>
      <c r="M1136" s="113">
        <v>17.34</v>
      </c>
    </row>
    <row r="1137" spans="3:13">
      <c r="C1137" s="96" t="s">
        <v>11665</v>
      </c>
      <c r="D1137" s="108">
        <v>43901</v>
      </c>
      <c r="E1137" s="105" t="s">
        <v>12553</v>
      </c>
      <c r="G1137" s="107">
        <v>14.93</v>
      </c>
      <c r="I1137" s="107">
        <v>330.18</v>
      </c>
      <c r="K1137" s="113">
        <v>14.93</v>
      </c>
      <c r="M1137" s="113">
        <v>14.93</v>
      </c>
    </row>
    <row r="1138" spans="3:13">
      <c r="C1138" s="96" t="s">
        <v>11672</v>
      </c>
      <c r="D1138" s="108">
        <v>43901</v>
      </c>
      <c r="E1138" s="105" t="s">
        <v>12554</v>
      </c>
      <c r="G1138" s="107">
        <v>283.5</v>
      </c>
      <c r="I1138" s="107">
        <v>613.67999999999995</v>
      </c>
      <c r="K1138" s="113">
        <v>283.5</v>
      </c>
      <c r="M1138" s="113">
        <v>283.5</v>
      </c>
    </row>
    <row r="1139" spans="3:13">
      <c r="C1139" s="96" t="s">
        <v>11561</v>
      </c>
      <c r="D1139" s="108">
        <v>43935</v>
      </c>
      <c r="E1139" s="105" t="s">
        <v>12555</v>
      </c>
      <c r="G1139" s="107">
        <v>14.77</v>
      </c>
      <c r="I1139" s="107">
        <v>628.45000000000005</v>
      </c>
      <c r="K1139" s="113">
        <v>14.77</v>
      </c>
      <c r="M1139" s="113">
        <v>14.77</v>
      </c>
    </row>
    <row r="1140" spans="3:13">
      <c r="C1140" s="96" t="s">
        <v>11919</v>
      </c>
      <c r="D1140" s="108">
        <v>43935</v>
      </c>
      <c r="E1140" s="105" t="s">
        <v>12556</v>
      </c>
      <c r="G1140" s="107">
        <v>283.5</v>
      </c>
      <c r="I1140" s="107">
        <v>911.95</v>
      </c>
      <c r="K1140" s="113">
        <v>283.5</v>
      </c>
      <c r="M1140" s="113">
        <v>283.5</v>
      </c>
    </row>
    <row r="1141" spans="3:13">
      <c r="C1141" s="96" t="s">
        <v>11704</v>
      </c>
      <c r="D1141" s="108">
        <v>43965</v>
      </c>
      <c r="E1141" s="105" t="s">
        <v>12557</v>
      </c>
      <c r="G1141" s="107">
        <v>283.5</v>
      </c>
      <c r="I1141" s="107">
        <v>1195.45</v>
      </c>
      <c r="K1141" s="113">
        <v>283.5</v>
      </c>
      <c r="M1141" s="113">
        <v>283.5</v>
      </c>
    </row>
    <row r="1142" spans="3:13">
      <c r="C1142" s="96" t="s">
        <v>11706</v>
      </c>
      <c r="D1142" s="108">
        <v>43965</v>
      </c>
      <c r="E1142" s="105" t="s">
        <v>12558</v>
      </c>
      <c r="G1142" s="107">
        <v>13.86</v>
      </c>
      <c r="I1142" s="107">
        <v>1209.31</v>
      </c>
      <c r="K1142" s="113">
        <v>13.86</v>
      </c>
      <c r="M1142" s="113">
        <v>13.86</v>
      </c>
    </row>
    <row r="1143" spans="3:13">
      <c r="C1143" s="96" t="s">
        <v>11563</v>
      </c>
      <c r="D1143" s="108">
        <v>43994</v>
      </c>
      <c r="E1143" s="105" t="s">
        <v>12559</v>
      </c>
      <c r="G1143" s="107">
        <v>16.899999999999999</v>
      </c>
      <c r="I1143" s="107">
        <v>1226.21</v>
      </c>
      <c r="K1143" s="113">
        <v>16.899999999999999</v>
      </c>
      <c r="M1143" s="113">
        <v>16.899999999999999</v>
      </c>
    </row>
    <row r="1144" spans="3:13">
      <c r="C1144" s="96" t="s">
        <v>11672</v>
      </c>
      <c r="D1144" s="108">
        <v>43994</v>
      </c>
      <c r="E1144" s="105" t="s">
        <v>12560</v>
      </c>
      <c r="G1144" s="107">
        <v>283.5</v>
      </c>
      <c r="I1144" s="107">
        <v>1509.71</v>
      </c>
      <c r="K1144" s="113">
        <v>283.5</v>
      </c>
      <c r="M1144" s="113">
        <v>283.5</v>
      </c>
    </row>
    <row r="1145" spans="3:13">
      <c r="C1145" s="96" t="s">
        <v>11704</v>
      </c>
      <c r="D1145" s="108">
        <v>44025</v>
      </c>
      <c r="E1145" s="105" t="s">
        <v>12561</v>
      </c>
      <c r="G1145" s="107">
        <v>283.5</v>
      </c>
      <c r="I1145" s="107">
        <v>1793.21</v>
      </c>
      <c r="K1145" s="113">
        <v>283.5</v>
      </c>
      <c r="M1145" s="113">
        <v>283.5</v>
      </c>
    </row>
    <row r="1146" spans="3:13">
      <c r="C1146" s="96" t="s">
        <v>11612</v>
      </c>
      <c r="D1146" s="108">
        <v>44025</v>
      </c>
      <c r="E1146" s="105" t="s">
        <v>12562</v>
      </c>
      <c r="G1146" s="107">
        <v>17.28</v>
      </c>
      <c r="I1146" s="107">
        <v>1810.49</v>
      </c>
      <c r="K1146" s="113">
        <v>17.28</v>
      </c>
      <c r="M1146" s="113">
        <v>17.28</v>
      </c>
    </row>
    <row r="1147" spans="3:13">
      <c r="C1147" s="96" t="s">
        <v>12030</v>
      </c>
      <c r="D1147" s="108">
        <v>44057</v>
      </c>
      <c r="E1147" s="105" t="s">
        <v>12563</v>
      </c>
      <c r="G1147" s="107">
        <v>16.32</v>
      </c>
      <c r="I1147" s="107">
        <v>1826.81</v>
      </c>
      <c r="K1147" s="113">
        <v>16.32</v>
      </c>
      <c r="M1147" s="113">
        <v>16.32</v>
      </c>
    </row>
    <row r="1148" spans="3:13">
      <c r="C1148" s="96" t="s">
        <v>11862</v>
      </c>
      <c r="D1148" s="108">
        <v>44057</v>
      </c>
      <c r="E1148" s="105" t="s">
        <v>12564</v>
      </c>
      <c r="G1148" s="107">
        <v>283.5</v>
      </c>
      <c r="I1148" s="107">
        <v>2110.31</v>
      </c>
      <c r="K1148" s="113">
        <v>283.5</v>
      </c>
      <c r="M1148" s="113">
        <v>283.5</v>
      </c>
    </row>
    <row r="1149" spans="3:13">
      <c r="C1149" s="96" t="s">
        <v>12030</v>
      </c>
      <c r="D1149" s="108">
        <v>44088</v>
      </c>
      <c r="E1149" s="105" t="s">
        <v>12565</v>
      </c>
      <c r="G1149" s="107">
        <v>16.79</v>
      </c>
      <c r="I1149" s="107">
        <v>2127.1</v>
      </c>
      <c r="K1149" s="113">
        <v>16.79</v>
      </c>
      <c r="M1149" s="113">
        <v>16.79</v>
      </c>
    </row>
    <row r="1150" spans="3:13">
      <c r="C1150" s="96" t="s">
        <v>11862</v>
      </c>
      <c r="D1150" s="108">
        <v>44088</v>
      </c>
      <c r="E1150" s="105" t="s">
        <v>12566</v>
      </c>
      <c r="G1150" s="107">
        <v>283.5</v>
      </c>
      <c r="I1150" s="107">
        <v>2410.6</v>
      </c>
      <c r="K1150" s="113">
        <v>283.5</v>
      </c>
      <c r="M1150" s="113">
        <v>283.5</v>
      </c>
    </row>
    <row r="1151" spans="3:13">
      <c r="C1151" s="96" t="s">
        <v>11715</v>
      </c>
      <c r="D1151" s="108">
        <v>44118</v>
      </c>
      <c r="E1151" s="105" t="s">
        <v>12567</v>
      </c>
      <c r="G1151" s="107">
        <v>16.37</v>
      </c>
      <c r="I1151" s="107">
        <v>2426.9699999999998</v>
      </c>
      <c r="K1151" s="113">
        <v>16.37</v>
      </c>
      <c r="M1151" s="113">
        <v>16.37</v>
      </c>
    </row>
    <row r="1152" spans="3:13">
      <c r="C1152" s="96" t="s">
        <v>11713</v>
      </c>
      <c r="D1152" s="108">
        <v>44118</v>
      </c>
      <c r="E1152" s="105" t="s">
        <v>12568</v>
      </c>
      <c r="G1152" s="107">
        <v>283.5</v>
      </c>
      <c r="I1152" s="107">
        <v>2710.47</v>
      </c>
      <c r="K1152" s="113">
        <v>283.5</v>
      </c>
      <c r="M1152" s="113">
        <v>283.5</v>
      </c>
    </row>
    <row r="1153" spans="1:14">
      <c r="C1153" s="96" t="s">
        <v>11855</v>
      </c>
      <c r="D1153" s="108">
        <v>44148</v>
      </c>
      <c r="E1153" s="105" t="s">
        <v>12569</v>
      </c>
      <c r="G1153" s="107">
        <v>17.190000000000001</v>
      </c>
      <c r="I1153" s="107">
        <v>2727.66</v>
      </c>
      <c r="K1153" s="113">
        <v>17.190000000000001</v>
      </c>
      <c r="M1153" s="113">
        <v>17.190000000000001</v>
      </c>
    </row>
    <row r="1154" spans="1:14">
      <c r="C1154" s="96" t="s">
        <v>11857</v>
      </c>
      <c r="D1154" s="108">
        <v>44148</v>
      </c>
      <c r="E1154" s="105" t="s">
        <v>12570</v>
      </c>
      <c r="G1154" s="107">
        <v>283.5</v>
      </c>
      <c r="I1154" s="107">
        <v>3011.16</v>
      </c>
      <c r="K1154" s="113">
        <v>283.5</v>
      </c>
      <c r="M1154" s="113">
        <v>283.5</v>
      </c>
    </row>
    <row r="1155" spans="1:14">
      <c r="C1155" s="96" t="s">
        <v>11588</v>
      </c>
      <c r="D1155" s="108">
        <v>44176</v>
      </c>
      <c r="E1155" s="105" t="s">
        <v>12571</v>
      </c>
      <c r="G1155" s="107">
        <v>12.6</v>
      </c>
      <c r="I1155" s="107">
        <v>3023.76</v>
      </c>
      <c r="K1155" s="113">
        <v>12.6</v>
      </c>
      <c r="M1155" s="113">
        <v>12.6</v>
      </c>
    </row>
    <row r="1156" spans="1:14">
      <c r="C1156" s="96" t="s">
        <v>11610</v>
      </c>
      <c r="D1156" s="108">
        <v>44176</v>
      </c>
      <c r="E1156" s="105" t="s">
        <v>12572</v>
      </c>
      <c r="G1156" s="107">
        <v>283.5</v>
      </c>
      <c r="I1156" s="107">
        <v>3307.26</v>
      </c>
      <c r="K1156" s="113">
        <v>283.5</v>
      </c>
      <c r="M1156" s="113">
        <v>283.5</v>
      </c>
      <c r="N1156" s="115">
        <f>SUM(M1134:M1156)</f>
        <v>3307.2599999999998</v>
      </c>
    </row>
    <row r="1157" spans="1:14">
      <c r="C1157" s="90" t="s">
        <v>11560</v>
      </c>
      <c r="D1157" s="109">
        <v>0</v>
      </c>
      <c r="E1157" s="90" t="s">
        <v>11555</v>
      </c>
      <c r="F1157" s="109">
        <v>0</v>
      </c>
      <c r="H1157" s="90" t="s">
        <v>11569</v>
      </c>
      <c r="I1157" s="109">
        <v>3307.26</v>
      </c>
    </row>
    <row r="1159" spans="1:14">
      <c r="A1159" s="94" t="s">
        <v>1337</v>
      </c>
      <c r="B1159" s="105" t="s">
        <v>12573</v>
      </c>
    </row>
    <row r="1161" spans="1:14">
      <c r="A1161" s="106" t="s">
        <v>11559</v>
      </c>
      <c r="B1161" s="96" t="s">
        <v>12574</v>
      </c>
      <c r="H1161" s="90" t="s">
        <v>11560</v>
      </c>
      <c r="I1161" s="107">
        <v>0</v>
      </c>
    </row>
    <row r="1163" spans="1:14">
      <c r="C1163" s="96" t="s">
        <v>11919</v>
      </c>
      <c r="D1163" s="108">
        <v>43837</v>
      </c>
      <c r="E1163" s="105" t="s">
        <v>12575</v>
      </c>
      <c r="G1163" s="107">
        <v>88.81</v>
      </c>
      <c r="I1163" s="107">
        <v>88.81</v>
      </c>
      <c r="K1163" s="113">
        <v>88.81</v>
      </c>
      <c r="M1163" s="113">
        <v>88.81</v>
      </c>
    </row>
    <row r="1164" spans="1:14">
      <c r="C1164" s="96" t="s">
        <v>11680</v>
      </c>
      <c r="D1164" s="108">
        <v>43873</v>
      </c>
      <c r="E1164" s="105" t="s">
        <v>12576</v>
      </c>
      <c r="G1164" s="107">
        <v>141.91999999999999</v>
      </c>
      <c r="I1164" s="107">
        <v>230.73</v>
      </c>
      <c r="K1164" s="113">
        <v>141.91999999999999</v>
      </c>
      <c r="M1164" s="113">
        <v>141.91999999999999</v>
      </c>
    </row>
    <row r="1165" spans="1:14">
      <c r="C1165" s="96" t="s">
        <v>11706</v>
      </c>
      <c r="D1165" s="108">
        <v>43902</v>
      </c>
      <c r="E1165" s="105" t="s">
        <v>12577</v>
      </c>
      <c r="G1165" s="107">
        <v>78.84</v>
      </c>
      <c r="I1165" s="107">
        <v>309.57</v>
      </c>
      <c r="K1165" s="113">
        <v>78.84</v>
      </c>
      <c r="M1165" s="113">
        <v>78.84</v>
      </c>
    </row>
    <row r="1166" spans="1:14">
      <c r="C1166" s="96" t="s">
        <v>11689</v>
      </c>
      <c r="D1166" s="108">
        <v>43937</v>
      </c>
      <c r="E1166" s="105" t="s">
        <v>12578</v>
      </c>
      <c r="G1166" s="107">
        <v>66.42</v>
      </c>
      <c r="I1166" s="107">
        <v>375.99</v>
      </c>
      <c r="K1166" s="113">
        <v>66.42</v>
      </c>
      <c r="M1166" s="113">
        <v>66.42</v>
      </c>
    </row>
    <row r="1167" spans="1:14">
      <c r="C1167" s="96" t="s">
        <v>12030</v>
      </c>
      <c r="D1167" s="108">
        <v>43958</v>
      </c>
      <c r="E1167" s="105" t="s">
        <v>12579</v>
      </c>
      <c r="G1167" s="107">
        <v>45</v>
      </c>
      <c r="I1167" s="107">
        <v>420.99</v>
      </c>
      <c r="K1167" s="113">
        <v>45</v>
      </c>
      <c r="M1167" s="113">
        <v>45</v>
      </c>
    </row>
    <row r="1168" spans="1:14">
      <c r="C1168" s="96" t="s">
        <v>11567</v>
      </c>
      <c r="D1168" s="108">
        <v>43993</v>
      </c>
      <c r="E1168" s="105" t="s">
        <v>12580</v>
      </c>
      <c r="G1168" s="107">
        <v>45</v>
      </c>
      <c r="I1168" s="107">
        <v>465.99</v>
      </c>
      <c r="K1168" s="113">
        <v>45</v>
      </c>
      <c r="M1168" s="113">
        <v>45</v>
      </c>
    </row>
    <row r="1169" spans="1:14">
      <c r="C1169" s="96" t="s">
        <v>11884</v>
      </c>
      <c r="D1169" s="108">
        <v>44020</v>
      </c>
      <c r="E1169" s="105" t="s">
        <v>12581</v>
      </c>
      <c r="G1169" s="107">
        <v>48.47</v>
      </c>
      <c r="I1169" s="107">
        <v>514.46</v>
      </c>
      <c r="K1169" s="113">
        <v>48.47</v>
      </c>
      <c r="M1169" s="113">
        <v>48.47</v>
      </c>
    </row>
    <row r="1170" spans="1:14">
      <c r="C1170" s="96" t="s">
        <v>11563</v>
      </c>
      <c r="D1170" s="108">
        <v>44054</v>
      </c>
      <c r="E1170" s="105" t="s">
        <v>12582</v>
      </c>
      <c r="G1170" s="107">
        <v>50.11</v>
      </c>
      <c r="I1170" s="107">
        <v>564.57000000000005</v>
      </c>
      <c r="K1170" s="113">
        <v>50.11</v>
      </c>
      <c r="M1170" s="113">
        <v>50.11</v>
      </c>
    </row>
    <row r="1171" spans="1:14">
      <c r="C1171" s="96" t="s">
        <v>11884</v>
      </c>
      <c r="D1171" s="108">
        <v>44078</v>
      </c>
      <c r="E1171" s="105" t="s">
        <v>12583</v>
      </c>
      <c r="G1171" s="107">
        <v>52.57</v>
      </c>
      <c r="I1171" s="107">
        <v>617.14</v>
      </c>
      <c r="K1171" s="113">
        <v>52.57</v>
      </c>
      <c r="M1171" s="113">
        <v>52.57</v>
      </c>
    </row>
    <row r="1172" spans="1:14">
      <c r="C1172" s="96" t="s">
        <v>11667</v>
      </c>
      <c r="D1172" s="108">
        <v>44112</v>
      </c>
      <c r="E1172" s="105" t="s">
        <v>12584</v>
      </c>
      <c r="G1172" s="107">
        <v>48.99</v>
      </c>
      <c r="I1172" s="107">
        <v>666.13</v>
      </c>
      <c r="K1172" s="113">
        <v>48.99</v>
      </c>
      <c r="M1172" s="113">
        <v>48.99</v>
      </c>
    </row>
    <row r="1173" spans="1:14">
      <c r="C1173" s="96" t="s">
        <v>11884</v>
      </c>
      <c r="D1173" s="108">
        <v>44116</v>
      </c>
      <c r="E1173" s="105" t="s">
        <v>12585</v>
      </c>
      <c r="G1173" s="107">
        <v>18</v>
      </c>
      <c r="I1173" s="107">
        <v>684.13</v>
      </c>
      <c r="K1173" s="113">
        <v>18</v>
      </c>
      <c r="M1173" s="113">
        <v>18</v>
      </c>
    </row>
    <row r="1174" spans="1:14">
      <c r="C1174" s="96" t="s">
        <v>11734</v>
      </c>
      <c r="D1174" s="108">
        <v>44139</v>
      </c>
      <c r="E1174" s="105" t="s">
        <v>12586</v>
      </c>
      <c r="G1174" s="107">
        <v>53.31</v>
      </c>
      <c r="I1174" s="107">
        <v>737.44</v>
      </c>
      <c r="K1174" s="113">
        <v>53.31</v>
      </c>
      <c r="M1174" s="113">
        <v>53.31</v>
      </c>
    </row>
    <row r="1175" spans="1:14">
      <c r="C1175" s="96" t="s">
        <v>11665</v>
      </c>
      <c r="D1175" s="108">
        <v>44174</v>
      </c>
      <c r="E1175" s="105" t="s">
        <v>12587</v>
      </c>
      <c r="G1175" s="107">
        <v>46.79</v>
      </c>
      <c r="I1175" s="107">
        <v>784.23</v>
      </c>
      <c r="K1175" s="113">
        <v>46.79</v>
      </c>
      <c r="M1175" s="113">
        <v>46.79</v>
      </c>
      <c r="N1175" s="115">
        <f>SUM(M1163:M1175)</f>
        <v>784.23</v>
      </c>
    </row>
    <row r="1176" spans="1:14">
      <c r="C1176" s="90" t="s">
        <v>11560</v>
      </c>
      <c r="D1176" s="109">
        <v>0</v>
      </c>
      <c r="E1176" s="90" t="s">
        <v>11555</v>
      </c>
      <c r="F1176" s="109">
        <v>0</v>
      </c>
      <c r="H1176" s="90" t="s">
        <v>11569</v>
      </c>
      <c r="I1176" s="109">
        <v>784.23</v>
      </c>
    </row>
    <row r="1178" spans="1:14">
      <c r="A1178" s="94" t="s">
        <v>1337</v>
      </c>
      <c r="B1178" s="105" t="s">
        <v>12588</v>
      </c>
    </row>
    <row r="1180" spans="1:14">
      <c r="A1180" s="106" t="s">
        <v>11559</v>
      </c>
      <c r="H1180" s="90" t="s">
        <v>11560</v>
      </c>
      <c r="I1180" s="107">
        <v>0</v>
      </c>
    </row>
    <row r="1182" spans="1:14">
      <c r="C1182" s="96" t="s">
        <v>12589</v>
      </c>
      <c r="D1182" s="108">
        <v>43831</v>
      </c>
      <c r="E1182" s="105" t="s">
        <v>12590</v>
      </c>
      <c r="G1182" s="107">
        <v>0.48</v>
      </c>
      <c r="I1182" s="107">
        <v>0.48</v>
      </c>
      <c r="K1182" s="113">
        <v>0.48</v>
      </c>
      <c r="M1182" s="113">
        <v>0.48</v>
      </c>
    </row>
    <row r="1183" spans="1:14">
      <c r="C1183" s="96" t="s">
        <v>11584</v>
      </c>
      <c r="D1183" s="108">
        <v>43836</v>
      </c>
      <c r="E1183" s="105" t="s">
        <v>12591</v>
      </c>
      <c r="G1183" s="107">
        <v>42.4</v>
      </c>
      <c r="I1183" s="107">
        <v>42.88</v>
      </c>
      <c r="K1183" s="113">
        <v>42.4</v>
      </c>
      <c r="M1183" s="113">
        <v>42.4</v>
      </c>
    </row>
    <row r="1184" spans="1:14">
      <c r="C1184" s="96" t="s">
        <v>12592</v>
      </c>
      <c r="D1184" s="108">
        <v>43837</v>
      </c>
      <c r="E1184" s="105" t="s">
        <v>12593</v>
      </c>
      <c r="G1184" s="107">
        <v>2.63</v>
      </c>
      <c r="I1184" s="107">
        <v>45.51</v>
      </c>
      <c r="K1184" s="113">
        <v>2.63</v>
      </c>
      <c r="M1184" s="113">
        <v>2.63</v>
      </c>
    </row>
    <row r="1185" spans="3:13">
      <c r="C1185" s="96" t="s">
        <v>11777</v>
      </c>
      <c r="D1185" s="108">
        <v>43838</v>
      </c>
      <c r="E1185" s="105" t="s">
        <v>12594</v>
      </c>
      <c r="G1185" s="107">
        <v>1.27</v>
      </c>
      <c r="I1185" s="107">
        <v>46.78</v>
      </c>
      <c r="K1185" s="113">
        <v>1.27</v>
      </c>
      <c r="M1185" s="113">
        <v>1.27</v>
      </c>
    </row>
    <row r="1186" spans="3:13">
      <c r="C1186" s="96" t="s">
        <v>11632</v>
      </c>
      <c r="D1186" s="108">
        <v>43845</v>
      </c>
      <c r="E1186" s="105" t="s">
        <v>11633</v>
      </c>
      <c r="G1186" s="107">
        <v>4.8499999999999996</v>
      </c>
      <c r="I1186" s="107">
        <v>51.63</v>
      </c>
      <c r="K1186" s="113">
        <v>4.8499999999999996</v>
      </c>
      <c r="M1186" s="113">
        <v>4.8499999999999996</v>
      </c>
    </row>
    <row r="1187" spans="3:13">
      <c r="C1187" s="96" t="s">
        <v>11740</v>
      </c>
      <c r="D1187" s="108">
        <v>43853</v>
      </c>
      <c r="E1187" s="105" t="s">
        <v>12595</v>
      </c>
      <c r="G1187" s="107">
        <v>0.45</v>
      </c>
      <c r="I1187" s="107">
        <v>52.08</v>
      </c>
      <c r="K1187" s="113">
        <v>0.45</v>
      </c>
      <c r="M1187" s="113">
        <v>0.45</v>
      </c>
    </row>
    <row r="1188" spans="3:13">
      <c r="C1188" s="96" t="s">
        <v>12247</v>
      </c>
      <c r="D1188" s="108">
        <v>43853</v>
      </c>
      <c r="E1188" s="105" t="s">
        <v>12596</v>
      </c>
      <c r="G1188" s="107">
        <v>0.51</v>
      </c>
      <c r="I1188" s="107">
        <v>52.59</v>
      </c>
      <c r="K1188" s="113">
        <v>0.51</v>
      </c>
      <c r="M1188" s="113">
        <v>0.51</v>
      </c>
    </row>
    <row r="1189" spans="3:13">
      <c r="C1189" s="96" t="s">
        <v>12597</v>
      </c>
      <c r="D1189" s="108">
        <v>43853</v>
      </c>
      <c r="E1189" s="105" t="s">
        <v>12598</v>
      </c>
      <c r="G1189" s="107">
        <v>0.45</v>
      </c>
      <c r="I1189" s="107">
        <v>53.04</v>
      </c>
      <c r="K1189" s="113">
        <v>0.45</v>
      </c>
      <c r="M1189" s="113">
        <v>0.45</v>
      </c>
    </row>
    <row r="1190" spans="3:13">
      <c r="C1190" s="96" t="s">
        <v>11634</v>
      </c>
      <c r="D1190" s="108">
        <v>43859</v>
      </c>
      <c r="E1190" s="105" t="s">
        <v>11635</v>
      </c>
      <c r="G1190" s="107">
        <v>5</v>
      </c>
      <c r="I1190" s="107">
        <v>58.04</v>
      </c>
      <c r="K1190" s="113">
        <v>5</v>
      </c>
      <c r="M1190" s="113">
        <v>5</v>
      </c>
    </row>
    <row r="1191" spans="3:13">
      <c r="C1191" s="96" t="s">
        <v>12014</v>
      </c>
      <c r="D1191" s="108">
        <v>43859</v>
      </c>
      <c r="E1191" s="105" t="s">
        <v>12015</v>
      </c>
      <c r="G1191" s="107">
        <v>3.05</v>
      </c>
      <c r="I1191" s="107">
        <v>61.09</v>
      </c>
      <c r="K1191" s="113">
        <v>3.05</v>
      </c>
      <c r="M1191" s="113">
        <v>3.05</v>
      </c>
    </row>
    <row r="1192" spans="3:13">
      <c r="C1192" s="96" t="s">
        <v>11657</v>
      </c>
      <c r="D1192" s="108">
        <v>43861</v>
      </c>
      <c r="E1192" s="105" t="s">
        <v>12599</v>
      </c>
      <c r="G1192" s="107">
        <v>118.76</v>
      </c>
      <c r="I1192" s="107">
        <v>179.85</v>
      </c>
      <c r="K1192" s="113">
        <v>118.76</v>
      </c>
      <c r="M1192" s="113">
        <v>118.76</v>
      </c>
    </row>
    <row r="1193" spans="3:13">
      <c r="C1193" s="96" t="s">
        <v>11607</v>
      </c>
      <c r="D1193" s="108">
        <v>43861</v>
      </c>
      <c r="E1193" s="105" t="s">
        <v>12600</v>
      </c>
      <c r="G1193" s="107">
        <v>114.15</v>
      </c>
      <c r="I1193" s="107">
        <v>294</v>
      </c>
      <c r="K1193" s="113">
        <v>114.15</v>
      </c>
      <c r="M1193" s="113">
        <v>114.15</v>
      </c>
    </row>
    <row r="1194" spans="3:13">
      <c r="C1194" s="96" t="s">
        <v>11647</v>
      </c>
      <c r="D1194" s="108">
        <v>43861</v>
      </c>
      <c r="E1194" s="105" t="s">
        <v>12601</v>
      </c>
      <c r="G1194" s="107">
        <v>172.55</v>
      </c>
      <c r="I1194" s="107">
        <v>466.55</v>
      </c>
      <c r="K1194" s="113">
        <v>172.55</v>
      </c>
      <c r="M1194" s="113">
        <v>172.55</v>
      </c>
    </row>
    <row r="1195" spans="3:13">
      <c r="C1195" s="96" t="s">
        <v>12602</v>
      </c>
      <c r="D1195" s="108">
        <v>43861</v>
      </c>
      <c r="E1195" s="105" t="s">
        <v>12603</v>
      </c>
      <c r="G1195" s="107">
        <v>26.48</v>
      </c>
      <c r="I1195" s="107">
        <v>493.03</v>
      </c>
      <c r="K1195" s="113">
        <v>26.48</v>
      </c>
      <c r="M1195" s="113">
        <v>26.48</v>
      </c>
    </row>
    <row r="1196" spans="3:13">
      <c r="C1196" s="96" t="s">
        <v>12604</v>
      </c>
      <c r="D1196" s="108">
        <v>43861</v>
      </c>
      <c r="E1196" s="105" t="s">
        <v>12605</v>
      </c>
      <c r="G1196" s="107">
        <v>174.93</v>
      </c>
      <c r="I1196" s="107">
        <v>667.96</v>
      </c>
      <c r="K1196" s="113">
        <v>174.93</v>
      </c>
      <c r="M1196" s="113">
        <v>174.93</v>
      </c>
    </row>
    <row r="1197" spans="3:13">
      <c r="C1197" s="96" t="s">
        <v>12606</v>
      </c>
      <c r="D1197" s="108">
        <v>43862</v>
      </c>
      <c r="E1197" s="105" t="s">
        <v>12607</v>
      </c>
      <c r="G1197" s="107">
        <v>0.24</v>
      </c>
      <c r="I1197" s="107">
        <v>668.2</v>
      </c>
      <c r="K1197" s="113">
        <v>0.24</v>
      </c>
      <c r="M1197" s="113">
        <v>0.24</v>
      </c>
    </row>
    <row r="1198" spans="3:13">
      <c r="C1198" s="96" t="s">
        <v>12608</v>
      </c>
      <c r="D1198" s="108">
        <v>43865</v>
      </c>
      <c r="E1198" s="105" t="s">
        <v>12609</v>
      </c>
      <c r="G1198" s="107">
        <v>43.11</v>
      </c>
      <c r="I1198" s="107">
        <v>711.31</v>
      </c>
      <c r="K1198" s="113">
        <v>43.11</v>
      </c>
      <c r="M1198" s="113">
        <v>43.11</v>
      </c>
    </row>
    <row r="1199" spans="3:13">
      <c r="C1199" s="96" t="s">
        <v>12610</v>
      </c>
      <c r="D1199" s="108">
        <v>43866</v>
      </c>
      <c r="E1199" s="105" t="s">
        <v>12611</v>
      </c>
      <c r="G1199" s="107">
        <v>0.25</v>
      </c>
      <c r="I1199" s="107">
        <v>711.56</v>
      </c>
      <c r="K1199" s="113">
        <v>0.25</v>
      </c>
      <c r="M1199" s="113">
        <v>0.25</v>
      </c>
    </row>
    <row r="1200" spans="3:13">
      <c r="C1200" s="96" t="s">
        <v>12612</v>
      </c>
      <c r="D1200" s="108">
        <v>43867</v>
      </c>
      <c r="E1200" s="105" t="s">
        <v>12613</v>
      </c>
      <c r="G1200" s="107">
        <v>0.13</v>
      </c>
      <c r="I1200" s="107">
        <v>711.69</v>
      </c>
      <c r="K1200" s="113">
        <v>0.13</v>
      </c>
      <c r="M1200" s="113">
        <v>0.13</v>
      </c>
    </row>
    <row r="1201" spans="3:13">
      <c r="C1201" s="96" t="s">
        <v>11592</v>
      </c>
      <c r="D1201" s="108">
        <v>43868</v>
      </c>
      <c r="E1201" s="105" t="s">
        <v>12614</v>
      </c>
      <c r="G1201" s="107">
        <v>0.51</v>
      </c>
      <c r="I1201" s="107">
        <v>712.2</v>
      </c>
      <c r="K1201" s="113">
        <v>0.51</v>
      </c>
      <c r="M1201" s="113">
        <v>0.51</v>
      </c>
    </row>
    <row r="1202" spans="3:13">
      <c r="C1202" s="96" t="s">
        <v>11839</v>
      </c>
      <c r="D1202" s="108">
        <v>43868</v>
      </c>
      <c r="E1202" s="105" t="s">
        <v>12615</v>
      </c>
      <c r="G1202" s="107">
        <v>0.51</v>
      </c>
      <c r="I1202" s="107">
        <v>712.71</v>
      </c>
      <c r="K1202" s="113">
        <v>0.51</v>
      </c>
      <c r="M1202" s="113">
        <v>0.51</v>
      </c>
    </row>
    <row r="1203" spans="3:13">
      <c r="C1203" s="96" t="s">
        <v>11841</v>
      </c>
      <c r="D1203" s="108">
        <v>43868</v>
      </c>
      <c r="E1203" s="105" t="s">
        <v>12616</v>
      </c>
      <c r="G1203" s="107">
        <v>0.51</v>
      </c>
      <c r="I1203" s="107">
        <v>713.22</v>
      </c>
      <c r="K1203" s="113">
        <v>0.51</v>
      </c>
      <c r="M1203" s="113">
        <v>0.51</v>
      </c>
    </row>
    <row r="1204" spans="3:13">
      <c r="C1204" s="96" t="s">
        <v>12296</v>
      </c>
      <c r="D1204" s="108">
        <v>43868</v>
      </c>
      <c r="E1204" s="105" t="s">
        <v>12617</v>
      </c>
      <c r="G1204" s="107">
        <v>0.51</v>
      </c>
      <c r="I1204" s="107">
        <v>713.73</v>
      </c>
      <c r="K1204" s="113">
        <v>0.51</v>
      </c>
      <c r="M1204" s="113">
        <v>0.51</v>
      </c>
    </row>
    <row r="1205" spans="3:13">
      <c r="C1205" s="96" t="s">
        <v>11843</v>
      </c>
      <c r="D1205" s="108">
        <v>43868</v>
      </c>
      <c r="E1205" s="105" t="s">
        <v>12618</v>
      </c>
      <c r="G1205" s="107">
        <v>0.51</v>
      </c>
      <c r="I1205" s="107">
        <v>714.24</v>
      </c>
      <c r="K1205" s="113">
        <v>0.51</v>
      </c>
      <c r="M1205" s="113">
        <v>0.51</v>
      </c>
    </row>
    <row r="1206" spans="3:13">
      <c r="C1206" s="96" t="s">
        <v>12247</v>
      </c>
      <c r="D1206" s="108">
        <v>43881</v>
      </c>
      <c r="E1206" s="105" t="s">
        <v>12619</v>
      </c>
      <c r="G1206" s="107">
        <v>0.51</v>
      </c>
      <c r="I1206" s="107">
        <v>714.75</v>
      </c>
      <c r="K1206" s="113">
        <v>0.51</v>
      </c>
      <c r="M1206" s="113">
        <v>0.51</v>
      </c>
    </row>
    <row r="1207" spans="3:13">
      <c r="C1207" s="96" t="s">
        <v>12403</v>
      </c>
      <c r="D1207" s="108">
        <v>43881</v>
      </c>
      <c r="E1207" s="105" t="s">
        <v>12620</v>
      </c>
      <c r="G1207" s="107">
        <v>0.51</v>
      </c>
      <c r="I1207" s="107">
        <v>715.26</v>
      </c>
      <c r="K1207" s="113">
        <v>0.51</v>
      </c>
      <c r="M1207" s="113">
        <v>0.51</v>
      </c>
    </row>
    <row r="1208" spans="3:13">
      <c r="C1208" s="96" t="s">
        <v>12597</v>
      </c>
      <c r="D1208" s="108">
        <v>43882</v>
      </c>
      <c r="E1208" s="105" t="s">
        <v>12621</v>
      </c>
      <c r="G1208" s="107">
        <v>0.51</v>
      </c>
      <c r="I1208" s="107">
        <v>715.77</v>
      </c>
      <c r="K1208" s="113">
        <v>0.51</v>
      </c>
      <c r="M1208" s="113">
        <v>0.51</v>
      </c>
    </row>
    <row r="1209" spans="3:13">
      <c r="C1209" s="96" t="s">
        <v>11702</v>
      </c>
      <c r="D1209" s="108">
        <v>43882</v>
      </c>
      <c r="E1209" s="105" t="s">
        <v>12622</v>
      </c>
      <c r="G1209" s="107">
        <v>0.51</v>
      </c>
      <c r="I1209" s="107">
        <v>716.28</v>
      </c>
      <c r="K1209" s="113">
        <v>0.51</v>
      </c>
      <c r="M1209" s="113">
        <v>0.51</v>
      </c>
    </row>
    <row r="1210" spans="3:13">
      <c r="C1210" s="96" t="s">
        <v>12623</v>
      </c>
      <c r="D1210" s="108">
        <v>43889</v>
      </c>
      <c r="E1210" s="105" t="s">
        <v>12624</v>
      </c>
      <c r="G1210" s="107">
        <v>24.24</v>
      </c>
      <c r="I1210" s="107">
        <v>740.52</v>
      </c>
      <c r="K1210" s="113">
        <v>24.24</v>
      </c>
      <c r="M1210" s="113">
        <v>24.24</v>
      </c>
    </row>
    <row r="1211" spans="3:13">
      <c r="C1211" s="96" t="s">
        <v>11715</v>
      </c>
      <c r="D1211" s="108">
        <v>43890</v>
      </c>
      <c r="E1211" s="105" t="s">
        <v>12625</v>
      </c>
      <c r="G1211" s="107">
        <v>29.34</v>
      </c>
      <c r="I1211" s="107">
        <v>769.86</v>
      </c>
      <c r="K1211" s="113">
        <v>29.34</v>
      </c>
      <c r="M1211" s="113">
        <v>29.34</v>
      </c>
    </row>
    <row r="1212" spans="3:13">
      <c r="C1212" s="96" t="s">
        <v>11742</v>
      </c>
      <c r="D1212" s="108">
        <v>43890</v>
      </c>
      <c r="E1212" s="105" t="s">
        <v>12626</v>
      </c>
      <c r="G1212" s="107">
        <v>155.19</v>
      </c>
      <c r="I1212" s="107">
        <v>925.05</v>
      </c>
      <c r="K1212" s="113">
        <v>155.19</v>
      </c>
      <c r="M1212" s="113">
        <v>155.19</v>
      </c>
    </row>
    <row r="1213" spans="3:13">
      <c r="C1213" s="96" t="s">
        <v>11903</v>
      </c>
      <c r="D1213" s="108">
        <v>43890</v>
      </c>
      <c r="E1213" s="105" t="s">
        <v>12627</v>
      </c>
      <c r="G1213" s="107">
        <v>108.33</v>
      </c>
      <c r="I1213" s="107">
        <v>1033.3800000000001</v>
      </c>
      <c r="K1213" s="113">
        <v>108.33</v>
      </c>
      <c r="M1213" s="113">
        <v>108.33</v>
      </c>
    </row>
    <row r="1214" spans="3:13">
      <c r="C1214" s="96" t="s">
        <v>11737</v>
      </c>
      <c r="D1214" s="108">
        <v>43890</v>
      </c>
      <c r="E1214" s="105" t="s">
        <v>12628</v>
      </c>
      <c r="G1214" s="107">
        <v>140.99</v>
      </c>
      <c r="I1214" s="107">
        <v>1174.3699999999999</v>
      </c>
      <c r="K1214" s="113">
        <v>140.99</v>
      </c>
      <c r="M1214" s="113">
        <v>140.99</v>
      </c>
    </row>
    <row r="1215" spans="3:13">
      <c r="C1215" s="96" t="s">
        <v>11793</v>
      </c>
      <c r="D1215" s="108">
        <v>43890</v>
      </c>
      <c r="E1215" s="105" t="s">
        <v>12629</v>
      </c>
      <c r="G1215" s="107">
        <v>129.47999999999999</v>
      </c>
      <c r="I1215" s="107">
        <v>1303.8499999999999</v>
      </c>
      <c r="K1215" s="113">
        <v>129.47999999999999</v>
      </c>
      <c r="M1215" s="113">
        <v>129.47999999999999</v>
      </c>
    </row>
    <row r="1216" spans="3:13">
      <c r="C1216" s="96" t="s">
        <v>12630</v>
      </c>
      <c r="D1216" s="108">
        <v>43892</v>
      </c>
      <c r="E1216" s="105" t="s">
        <v>12631</v>
      </c>
      <c r="G1216" s="107">
        <v>0.06</v>
      </c>
      <c r="I1216" s="107">
        <v>1303.9100000000001</v>
      </c>
      <c r="K1216" s="113">
        <v>0.06</v>
      </c>
      <c r="M1216" s="113">
        <v>0.06</v>
      </c>
    </row>
    <row r="1217" spans="3:13">
      <c r="C1217" s="96" t="s">
        <v>12632</v>
      </c>
      <c r="D1217" s="108">
        <v>43920</v>
      </c>
      <c r="E1217" s="105" t="s">
        <v>12633</v>
      </c>
      <c r="G1217" s="107">
        <v>28.95</v>
      </c>
      <c r="I1217" s="107">
        <v>1332.86</v>
      </c>
      <c r="K1217" s="113">
        <v>28.95</v>
      </c>
      <c r="M1217" s="113">
        <v>28.95</v>
      </c>
    </row>
    <row r="1218" spans="3:13">
      <c r="C1218" s="96" t="s">
        <v>11647</v>
      </c>
      <c r="D1218" s="108">
        <v>43921</v>
      </c>
      <c r="E1218" s="105" t="s">
        <v>12634</v>
      </c>
      <c r="G1218" s="107">
        <v>96.82</v>
      </c>
      <c r="I1218" s="107">
        <v>1429.68</v>
      </c>
      <c r="K1218" s="113">
        <v>96.82</v>
      </c>
      <c r="M1218" s="113">
        <v>96.82</v>
      </c>
    </row>
    <row r="1219" spans="3:13">
      <c r="C1219" s="96" t="s">
        <v>11727</v>
      </c>
      <c r="D1219" s="108">
        <v>43921</v>
      </c>
      <c r="E1219" s="105" t="s">
        <v>12635</v>
      </c>
      <c r="G1219" s="107">
        <v>36.14</v>
      </c>
      <c r="I1219" s="107">
        <v>1465.82</v>
      </c>
      <c r="K1219" s="113">
        <v>36.14</v>
      </c>
      <c r="M1219" s="113">
        <v>36.14</v>
      </c>
    </row>
    <row r="1220" spans="3:13">
      <c r="C1220" s="96" t="s">
        <v>11737</v>
      </c>
      <c r="D1220" s="108">
        <v>43921</v>
      </c>
      <c r="E1220" s="105" t="s">
        <v>12636</v>
      </c>
      <c r="G1220" s="107">
        <v>24.73</v>
      </c>
      <c r="I1220" s="107">
        <v>1490.55</v>
      </c>
      <c r="K1220" s="113">
        <v>24.73</v>
      </c>
      <c r="M1220" s="113">
        <v>24.73</v>
      </c>
    </row>
    <row r="1221" spans="3:13">
      <c r="C1221" s="96" t="s">
        <v>11599</v>
      </c>
      <c r="D1221" s="108">
        <v>43921</v>
      </c>
      <c r="E1221" s="105" t="s">
        <v>12637</v>
      </c>
      <c r="G1221" s="107">
        <v>110.81</v>
      </c>
      <c r="I1221" s="107">
        <v>1601.36</v>
      </c>
      <c r="K1221" s="113">
        <v>110.81</v>
      </c>
      <c r="M1221" s="113">
        <v>110.81</v>
      </c>
    </row>
    <row r="1222" spans="3:13">
      <c r="C1222" s="96" t="s">
        <v>11805</v>
      </c>
      <c r="D1222" s="108">
        <v>43921</v>
      </c>
      <c r="E1222" s="105" t="s">
        <v>12638</v>
      </c>
      <c r="G1222" s="107">
        <v>137.44</v>
      </c>
      <c r="I1222" s="107">
        <v>1738.8</v>
      </c>
      <c r="K1222" s="113">
        <v>137.44</v>
      </c>
      <c r="M1222" s="113">
        <v>137.44</v>
      </c>
    </row>
    <row r="1223" spans="3:13">
      <c r="C1223" s="96" t="s">
        <v>12639</v>
      </c>
      <c r="D1223" s="108">
        <v>43924</v>
      </c>
      <c r="E1223" s="105" t="s">
        <v>12640</v>
      </c>
      <c r="G1223" s="107">
        <v>59.28</v>
      </c>
      <c r="I1223" s="107">
        <v>1798.08</v>
      </c>
      <c r="K1223" s="113">
        <v>59.28</v>
      </c>
      <c r="M1223" s="113">
        <v>59.28</v>
      </c>
    </row>
    <row r="1224" spans="3:13">
      <c r="C1224" s="96" t="s">
        <v>11649</v>
      </c>
      <c r="D1224" s="108">
        <v>43951</v>
      </c>
      <c r="E1224" s="105" t="s">
        <v>12641</v>
      </c>
      <c r="G1224" s="107">
        <v>155.30000000000001</v>
      </c>
      <c r="I1224" s="107">
        <v>1953.38</v>
      </c>
      <c r="K1224" s="113">
        <v>155.30000000000001</v>
      </c>
      <c r="M1224" s="113">
        <v>155.30000000000001</v>
      </c>
    </row>
    <row r="1225" spans="3:13">
      <c r="C1225" s="96" t="s">
        <v>11651</v>
      </c>
      <c r="D1225" s="108">
        <v>43951</v>
      </c>
      <c r="E1225" s="105" t="s">
        <v>12642</v>
      </c>
      <c r="G1225" s="107">
        <v>44.27</v>
      </c>
      <c r="I1225" s="107">
        <v>1997.65</v>
      </c>
      <c r="K1225" s="113">
        <v>44.27</v>
      </c>
      <c r="M1225" s="113">
        <v>44.27</v>
      </c>
    </row>
    <row r="1226" spans="3:13">
      <c r="C1226" s="96" t="s">
        <v>11653</v>
      </c>
      <c r="D1226" s="108">
        <v>43951</v>
      </c>
      <c r="E1226" s="105" t="s">
        <v>12643</v>
      </c>
      <c r="G1226" s="107">
        <v>112.37</v>
      </c>
      <c r="I1226" s="107">
        <v>2110.02</v>
      </c>
      <c r="K1226" s="113">
        <v>112.37</v>
      </c>
      <c r="M1226" s="113">
        <v>112.37</v>
      </c>
    </row>
    <row r="1227" spans="3:13">
      <c r="C1227" s="96" t="s">
        <v>11655</v>
      </c>
      <c r="D1227" s="108">
        <v>43951</v>
      </c>
      <c r="E1227" s="105" t="s">
        <v>12644</v>
      </c>
      <c r="G1227" s="107">
        <v>101.16</v>
      </c>
      <c r="I1227" s="107">
        <v>2211.1799999999998</v>
      </c>
      <c r="K1227" s="113">
        <v>101.16</v>
      </c>
      <c r="M1227" s="113">
        <v>101.16</v>
      </c>
    </row>
    <row r="1228" spans="3:13">
      <c r="C1228" s="96" t="s">
        <v>11809</v>
      </c>
      <c r="D1228" s="108">
        <v>43951</v>
      </c>
      <c r="E1228" s="105" t="s">
        <v>12645</v>
      </c>
      <c r="G1228" s="107">
        <v>30.78</v>
      </c>
      <c r="I1228" s="107">
        <v>2241.96</v>
      </c>
      <c r="K1228" s="113">
        <v>30.78</v>
      </c>
      <c r="M1228" s="113">
        <v>30.78</v>
      </c>
    </row>
    <row r="1229" spans="3:13">
      <c r="C1229" s="96" t="s">
        <v>12646</v>
      </c>
      <c r="D1229" s="108">
        <v>43951</v>
      </c>
      <c r="E1229" s="105" t="s">
        <v>12647</v>
      </c>
      <c r="G1229" s="107">
        <v>101.75</v>
      </c>
      <c r="I1229" s="107">
        <v>2343.71</v>
      </c>
      <c r="K1229" s="113">
        <v>101.75</v>
      </c>
      <c r="M1229" s="113">
        <v>101.75</v>
      </c>
    </row>
    <row r="1230" spans="3:13">
      <c r="C1230" s="96" t="s">
        <v>12648</v>
      </c>
      <c r="D1230" s="108">
        <v>43952</v>
      </c>
      <c r="E1230" s="105" t="s">
        <v>12649</v>
      </c>
      <c r="G1230" s="107">
        <v>0.28000000000000003</v>
      </c>
      <c r="I1230" s="107">
        <v>2343.9899999999998</v>
      </c>
      <c r="K1230" s="113">
        <v>0.28000000000000003</v>
      </c>
      <c r="M1230" s="113">
        <v>0.28000000000000003</v>
      </c>
    </row>
    <row r="1231" spans="3:13">
      <c r="C1231" s="96" t="s">
        <v>11657</v>
      </c>
      <c r="D1231" s="108">
        <v>43980</v>
      </c>
      <c r="E1231" s="105" t="s">
        <v>12650</v>
      </c>
      <c r="G1231" s="107">
        <v>1.57</v>
      </c>
      <c r="I1231" s="107">
        <v>2345.56</v>
      </c>
      <c r="K1231" s="113">
        <v>1.57</v>
      </c>
      <c r="M1231" s="113">
        <v>1.57</v>
      </c>
    </row>
    <row r="1232" spans="3:13">
      <c r="C1232" s="96" t="s">
        <v>11793</v>
      </c>
      <c r="D1232" s="108">
        <v>43980</v>
      </c>
      <c r="E1232" s="105" t="s">
        <v>12651</v>
      </c>
      <c r="G1232" s="107">
        <v>65</v>
      </c>
      <c r="I1232" s="107">
        <v>2410.56</v>
      </c>
      <c r="K1232" s="113">
        <v>65</v>
      </c>
      <c r="M1232" s="113">
        <v>65</v>
      </c>
    </row>
    <row r="1233" spans="3:13">
      <c r="C1233" s="96" t="s">
        <v>11607</v>
      </c>
      <c r="D1233" s="108">
        <v>43982</v>
      </c>
      <c r="E1233" s="105" t="s">
        <v>12652</v>
      </c>
      <c r="G1233" s="107">
        <v>42.22</v>
      </c>
      <c r="I1233" s="107">
        <v>2452.7800000000002</v>
      </c>
      <c r="K1233" s="113">
        <v>42.22</v>
      </c>
      <c r="M1233" s="113">
        <v>42.22</v>
      </c>
    </row>
    <row r="1234" spans="3:13">
      <c r="C1234" s="96" t="s">
        <v>11649</v>
      </c>
      <c r="D1234" s="108">
        <v>43982</v>
      </c>
      <c r="E1234" s="105" t="s">
        <v>12653</v>
      </c>
      <c r="G1234" s="107">
        <v>101.71</v>
      </c>
      <c r="I1234" s="107">
        <v>2554.4899999999998</v>
      </c>
      <c r="K1234" s="113">
        <v>101.71</v>
      </c>
      <c r="M1234" s="113">
        <v>101.71</v>
      </c>
    </row>
    <row r="1235" spans="3:13">
      <c r="C1235" s="96" t="s">
        <v>11651</v>
      </c>
      <c r="D1235" s="108">
        <v>43982</v>
      </c>
      <c r="E1235" s="105" t="s">
        <v>12654</v>
      </c>
      <c r="G1235" s="107">
        <v>60.48</v>
      </c>
      <c r="I1235" s="107">
        <v>2614.9699999999998</v>
      </c>
      <c r="K1235" s="113">
        <v>60.48</v>
      </c>
      <c r="M1235" s="113">
        <v>60.48</v>
      </c>
    </row>
    <row r="1236" spans="3:13">
      <c r="C1236" s="96" t="s">
        <v>11653</v>
      </c>
      <c r="D1236" s="108">
        <v>43982</v>
      </c>
      <c r="E1236" s="105" t="s">
        <v>12655</v>
      </c>
      <c r="G1236" s="107">
        <v>173.2</v>
      </c>
      <c r="I1236" s="107">
        <v>2788.17</v>
      </c>
      <c r="K1236" s="113">
        <v>173.2</v>
      </c>
      <c r="M1236" s="113">
        <v>173.2</v>
      </c>
    </row>
    <row r="1237" spans="3:13">
      <c r="C1237" s="96" t="s">
        <v>12656</v>
      </c>
      <c r="D1237" s="108">
        <v>43982</v>
      </c>
      <c r="E1237" s="105" t="s">
        <v>12657</v>
      </c>
      <c r="G1237" s="107">
        <v>40.51</v>
      </c>
      <c r="I1237" s="107">
        <v>2828.68</v>
      </c>
      <c r="K1237" s="113">
        <v>40.51</v>
      </c>
      <c r="M1237" s="113">
        <v>40.51</v>
      </c>
    </row>
    <row r="1238" spans="3:13">
      <c r="C1238" s="96" t="s">
        <v>12646</v>
      </c>
      <c r="D1238" s="108">
        <v>43982</v>
      </c>
      <c r="E1238" s="105" t="s">
        <v>12658</v>
      </c>
      <c r="G1238" s="107">
        <v>69.680000000000007</v>
      </c>
      <c r="I1238" s="107">
        <v>2898.36</v>
      </c>
      <c r="K1238" s="113">
        <v>69.680000000000007</v>
      </c>
      <c r="M1238" s="113">
        <v>69.680000000000007</v>
      </c>
    </row>
    <row r="1239" spans="3:13">
      <c r="C1239" s="96" t="s">
        <v>12659</v>
      </c>
      <c r="D1239" s="108">
        <v>43982</v>
      </c>
      <c r="E1239" s="105" t="s">
        <v>12660</v>
      </c>
      <c r="G1239" s="107">
        <v>142.44</v>
      </c>
      <c r="I1239" s="107">
        <v>3040.8</v>
      </c>
      <c r="K1239" s="113">
        <v>142.44</v>
      </c>
      <c r="M1239" s="113">
        <v>142.44</v>
      </c>
    </row>
    <row r="1240" spans="3:13">
      <c r="C1240" s="96" t="s">
        <v>12661</v>
      </c>
      <c r="D1240" s="108">
        <v>43983</v>
      </c>
      <c r="E1240" s="105" t="s">
        <v>12662</v>
      </c>
      <c r="G1240" s="107">
        <v>1.38</v>
      </c>
      <c r="I1240" s="107">
        <v>3042.18</v>
      </c>
      <c r="K1240" s="113">
        <v>1.38</v>
      </c>
      <c r="M1240" s="113">
        <v>1.38</v>
      </c>
    </row>
    <row r="1241" spans="3:13">
      <c r="C1241" s="96" t="s">
        <v>12321</v>
      </c>
      <c r="D1241" s="108">
        <v>43984</v>
      </c>
      <c r="E1241" s="105" t="s">
        <v>12663</v>
      </c>
      <c r="G1241" s="107">
        <v>65</v>
      </c>
      <c r="I1241" s="107">
        <v>3107.18</v>
      </c>
      <c r="K1241" s="113">
        <v>65</v>
      </c>
      <c r="M1241" s="113">
        <v>65</v>
      </c>
    </row>
    <row r="1242" spans="3:13">
      <c r="C1242" s="96" t="s">
        <v>12664</v>
      </c>
      <c r="D1242" s="108">
        <v>43990</v>
      </c>
      <c r="E1242" s="105" t="s">
        <v>12665</v>
      </c>
      <c r="G1242" s="107">
        <v>1.48</v>
      </c>
      <c r="I1242" s="107">
        <v>3108.66</v>
      </c>
      <c r="K1242" s="113">
        <v>1.48</v>
      </c>
      <c r="M1242" s="113">
        <v>1.48</v>
      </c>
    </row>
    <row r="1243" spans="3:13">
      <c r="C1243" s="96" t="s">
        <v>11623</v>
      </c>
      <c r="D1243" s="108">
        <v>44001</v>
      </c>
      <c r="E1243" s="105" t="s">
        <v>12666</v>
      </c>
      <c r="G1243" s="107">
        <v>1.9</v>
      </c>
      <c r="I1243" s="107">
        <v>3110.56</v>
      </c>
      <c r="K1243" s="113">
        <v>1.9</v>
      </c>
      <c r="M1243" s="113">
        <v>1.9</v>
      </c>
    </row>
    <row r="1244" spans="3:13">
      <c r="C1244" s="96" t="s">
        <v>12667</v>
      </c>
      <c r="D1244" s="108">
        <v>44007</v>
      </c>
      <c r="E1244" s="105" t="s">
        <v>12668</v>
      </c>
      <c r="G1244" s="107">
        <v>0.28000000000000003</v>
      </c>
      <c r="I1244" s="107">
        <v>3110.84</v>
      </c>
      <c r="K1244" s="113">
        <v>0.28000000000000003</v>
      </c>
      <c r="M1244" s="113">
        <v>0.28000000000000003</v>
      </c>
    </row>
    <row r="1245" spans="3:13">
      <c r="C1245" s="96" t="s">
        <v>11653</v>
      </c>
      <c r="D1245" s="108">
        <v>44012</v>
      </c>
      <c r="E1245" s="105" t="s">
        <v>12669</v>
      </c>
      <c r="G1245" s="107">
        <v>112.62</v>
      </c>
      <c r="I1245" s="107">
        <v>3223.46</v>
      </c>
      <c r="K1245" s="113">
        <v>112.62</v>
      </c>
      <c r="M1245" s="113">
        <v>112.62</v>
      </c>
    </row>
    <row r="1246" spans="3:13">
      <c r="C1246" s="96" t="s">
        <v>11655</v>
      </c>
      <c r="D1246" s="108">
        <v>44012</v>
      </c>
      <c r="E1246" s="105" t="s">
        <v>12670</v>
      </c>
      <c r="G1246" s="107">
        <v>90.34</v>
      </c>
      <c r="I1246" s="107">
        <v>3313.8</v>
      </c>
      <c r="K1246" s="113">
        <v>90.34</v>
      </c>
      <c r="M1246" s="113">
        <v>90.34</v>
      </c>
    </row>
    <row r="1247" spans="3:13">
      <c r="C1247" s="96" t="s">
        <v>12314</v>
      </c>
      <c r="D1247" s="108">
        <v>44012</v>
      </c>
      <c r="E1247" s="105" t="s">
        <v>12671</v>
      </c>
      <c r="G1247" s="107">
        <v>163.55000000000001</v>
      </c>
      <c r="I1247" s="107">
        <v>3477.35</v>
      </c>
      <c r="K1247" s="113">
        <v>163.55000000000001</v>
      </c>
      <c r="M1247" s="113">
        <v>163.55000000000001</v>
      </c>
    </row>
    <row r="1248" spans="3:13">
      <c r="C1248" s="96" t="s">
        <v>12672</v>
      </c>
      <c r="D1248" s="108">
        <v>44012</v>
      </c>
      <c r="E1248" s="105" t="s">
        <v>12673</v>
      </c>
      <c r="G1248" s="107">
        <v>41.07</v>
      </c>
      <c r="I1248" s="107">
        <v>3518.42</v>
      </c>
      <c r="K1248" s="113">
        <v>41.07</v>
      </c>
      <c r="M1248" s="113">
        <v>41.07</v>
      </c>
    </row>
    <row r="1249" spans="3:13">
      <c r="C1249" s="96" t="s">
        <v>12674</v>
      </c>
      <c r="D1249" s="108">
        <v>44012</v>
      </c>
      <c r="E1249" s="105" t="s">
        <v>12675</v>
      </c>
      <c r="G1249" s="107">
        <v>68.37</v>
      </c>
      <c r="I1249" s="107">
        <v>3586.79</v>
      </c>
      <c r="K1249" s="113">
        <v>68.37</v>
      </c>
      <c r="M1249" s="113">
        <v>68.37</v>
      </c>
    </row>
    <row r="1250" spans="3:13">
      <c r="C1250" s="96" t="s">
        <v>11812</v>
      </c>
      <c r="D1250" s="108">
        <v>44012</v>
      </c>
      <c r="E1250" s="105" t="s">
        <v>12676</v>
      </c>
      <c r="G1250" s="107">
        <v>142.86000000000001</v>
      </c>
      <c r="I1250" s="107">
        <v>3729.65</v>
      </c>
      <c r="K1250" s="113">
        <v>142.86000000000001</v>
      </c>
      <c r="M1250" s="113">
        <v>142.86000000000001</v>
      </c>
    </row>
    <row r="1251" spans="3:13">
      <c r="C1251" s="96" t="s">
        <v>12677</v>
      </c>
      <c r="D1251" s="108">
        <v>44013</v>
      </c>
      <c r="E1251" s="105" t="s">
        <v>12678</v>
      </c>
      <c r="G1251" s="107">
        <v>7.0000000000000007E-2</v>
      </c>
      <c r="I1251" s="107">
        <v>3729.72</v>
      </c>
      <c r="K1251" s="113">
        <v>7.0000000000000007E-2</v>
      </c>
      <c r="M1251" s="113">
        <v>7.0000000000000007E-2</v>
      </c>
    </row>
    <row r="1252" spans="3:13">
      <c r="C1252" s="96" t="s">
        <v>11793</v>
      </c>
      <c r="D1252" s="108">
        <v>44021</v>
      </c>
      <c r="E1252" s="105" t="s">
        <v>12679</v>
      </c>
      <c r="G1252" s="107">
        <v>125</v>
      </c>
      <c r="I1252" s="107">
        <v>3854.72</v>
      </c>
      <c r="K1252" s="113">
        <v>125</v>
      </c>
      <c r="M1252" s="113">
        <v>125</v>
      </c>
    </row>
    <row r="1253" spans="3:13">
      <c r="C1253" s="96" t="s">
        <v>12680</v>
      </c>
      <c r="D1253" s="108">
        <v>44025</v>
      </c>
      <c r="E1253" s="105" t="s">
        <v>12681</v>
      </c>
      <c r="G1253" s="107">
        <v>1.48</v>
      </c>
      <c r="I1253" s="107">
        <v>3856.2</v>
      </c>
      <c r="K1253" s="113">
        <v>1.48</v>
      </c>
      <c r="M1253" s="113">
        <v>1.48</v>
      </c>
    </row>
    <row r="1254" spans="3:13">
      <c r="C1254" s="96" t="s">
        <v>12682</v>
      </c>
      <c r="D1254" s="108">
        <v>44028</v>
      </c>
      <c r="E1254" s="105" t="s">
        <v>12683</v>
      </c>
      <c r="G1254" s="107">
        <v>125</v>
      </c>
      <c r="I1254" s="107">
        <v>3981.2</v>
      </c>
      <c r="K1254" s="113">
        <v>125</v>
      </c>
      <c r="M1254" s="113">
        <v>125</v>
      </c>
    </row>
    <row r="1255" spans="3:13">
      <c r="C1255" s="96" t="s">
        <v>11607</v>
      </c>
      <c r="D1255" s="108">
        <v>44043</v>
      </c>
      <c r="E1255" s="105" t="s">
        <v>12684</v>
      </c>
      <c r="G1255" s="107">
        <v>41.39</v>
      </c>
      <c r="I1255" s="107">
        <v>4022.59</v>
      </c>
      <c r="K1255" s="113">
        <v>41.39</v>
      </c>
      <c r="M1255" s="113">
        <v>41.39</v>
      </c>
    </row>
    <row r="1256" spans="3:13">
      <c r="C1256" s="96" t="s">
        <v>11653</v>
      </c>
      <c r="D1256" s="108">
        <v>44043</v>
      </c>
      <c r="E1256" s="105" t="s">
        <v>12685</v>
      </c>
      <c r="G1256" s="107">
        <v>108.02</v>
      </c>
      <c r="I1256" s="107">
        <v>4130.6099999999997</v>
      </c>
      <c r="K1256" s="113">
        <v>108.02</v>
      </c>
      <c r="M1256" s="113">
        <v>108.02</v>
      </c>
    </row>
    <row r="1257" spans="3:13">
      <c r="C1257" s="96" t="s">
        <v>11655</v>
      </c>
      <c r="D1257" s="108">
        <v>44043</v>
      </c>
      <c r="E1257" s="105" t="s">
        <v>12686</v>
      </c>
      <c r="G1257" s="107">
        <v>100.57</v>
      </c>
      <c r="I1257" s="107">
        <v>4231.18</v>
      </c>
      <c r="K1257" s="113">
        <v>100.57</v>
      </c>
      <c r="M1257" s="113">
        <v>100.57</v>
      </c>
    </row>
    <row r="1258" spans="3:13">
      <c r="C1258" s="96" t="s">
        <v>12314</v>
      </c>
      <c r="D1258" s="108">
        <v>44043</v>
      </c>
      <c r="E1258" s="105" t="s">
        <v>12687</v>
      </c>
      <c r="G1258" s="107">
        <v>2.25</v>
      </c>
      <c r="I1258" s="107">
        <v>4233.43</v>
      </c>
      <c r="K1258" s="113">
        <v>2.25</v>
      </c>
      <c r="M1258" s="113">
        <v>2.25</v>
      </c>
    </row>
    <row r="1259" spans="3:13">
      <c r="C1259" s="96" t="s">
        <v>11727</v>
      </c>
      <c r="D1259" s="108">
        <v>44043</v>
      </c>
      <c r="E1259" s="105" t="s">
        <v>12688</v>
      </c>
      <c r="G1259" s="107">
        <v>214.46</v>
      </c>
      <c r="I1259" s="107">
        <v>4447.8900000000003</v>
      </c>
      <c r="K1259" s="113">
        <v>214.46</v>
      </c>
      <c r="M1259" s="113">
        <v>214.46</v>
      </c>
    </row>
    <row r="1260" spans="3:13">
      <c r="C1260" s="96" t="s">
        <v>12672</v>
      </c>
      <c r="D1260" s="108">
        <v>44043</v>
      </c>
      <c r="E1260" s="105" t="s">
        <v>12689</v>
      </c>
      <c r="G1260" s="107">
        <v>34.979999999999997</v>
      </c>
      <c r="I1260" s="107">
        <v>4482.87</v>
      </c>
      <c r="K1260" s="113">
        <v>34.979999999999997</v>
      </c>
      <c r="M1260" s="113">
        <v>34.979999999999997</v>
      </c>
    </row>
    <row r="1261" spans="3:13">
      <c r="C1261" s="96" t="s">
        <v>12674</v>
      </c>
      <c r="D1261" s="108">
        <v>44043</v>
      </c>
      <c r="E1261" s="105" t="s">
        <v>12690</v>
      </c>
      <c r="G1261" s="107">
        <v>74.180000000000007</v>
      </c>
      <c r="I1261" s="107">
        <v>4557.05</v>
      </c>
      <c r="K1261" s="113">
        <v>74.180000000000007</v>
      </c>
      <c r="M1261" s="113">
        <v>74.180000000000007</v>
      </c>
    </row>
    <row r="1262" spans="3:13">
      <c r="C1262" s="96" t="s">
        <v>11812</v>
      </c>
      <c r="D1262" s="108">
        <v>44043</v>
      </c>
      <c r="E1262" s="105" t="s">
        <v>12691</v>
      </c>
      <c r="G1262" s="107">
        <v>150.38999999999999</v>
      </c>
      <c r="I1262" s="107">
        <v>4707.4399999999996</v>
      </c>
      <c r="K1262" s="113">
        <v>150.38999999999999</v>
      </c>
      <c r="M1262" s="113">
        <v>150.38999999999999</v>
      </c>
    </row>
    <row r="1263" spans="3:13">
      <c r="C1263" s="96" t="s">
        <v>12692</v>
      </c>
      <c r="D1263" s="108">
        <v>44051</v>
      </c>
      <c r="E1263" s="105" t="s">
        <v>12693</v>
      </c>
      <c r="H1263" s="110">
        <v>1.71</v>
      </c>
      <c r="I1263" s="107">
        <v>4705.7299999999996</v>
      </c>
      <c r="K1263" s="120">
        <v>-1.71</v>
      </c>
      <c r="M1263" s="120">
        <v>-1.71</v>
      </c>
    </row>
    <row r="1264" spans="3:13">
      <c r="C1264" s="96" t="s">
        <v>11579</v>
      </c>
      <c r="D1264" s="108">
        <v>44061</v>
      </c>
      <c r="E1264" s="105" t="s">
        <v>12694</v>
      </c>
      <c r="G1264" s="107">
        <v>125</v>
      </c>
      <c r="I1264" s="107">
        <v>4830.7299999999996</v>
      </c>
      <c r="K1264" s="113">
        <v>125</v>
      </c>
      <c r="M1264" s="113">
        <v>125</v>
      </c>
    </row>
    <row r="1265" spans="3:13">
      <c r="C1265" s="96" t="s">
        <v>11727</v>
      </c>
      <c r="D1265" s="108">
        <v>44074</v>
      </c>
      <c r="E1265" s="105" t="s">
        <v>12695</v>
      </c>
      <c r="G1265" s="107">
        <v>33.54</v>
      </c>
      <c r="I1265" s="107">
        <v>4864.2700000000004</v>
      </c>
      <c r="K1265" s="113">
        <v>33.54</v>
      </c>
      <c r="M1265" s="113">
        <v>33.54</v>
      </c>
    </row>
    <row r="1266" spans="3:13">
      <c r="C1266" s="96" t="s">
        <v>11742</v>
      </c>
      <c r="D1266" s="108">
        <v>44074</v>
      </c>
      <c r="E1266" s="105" t="s">
        <v>12696</v>
      </c>
      <c r="G1266" s="107">
        <v>198.83</v>
      </c>
      <c r="I1266" s="107">
        <v>5063.1000000000004</v>
      </c>
      <c r="K1266" s="113">
        <v>198.83</v>
      </c>
      <c r="M1266" s="113">
        <v>198.83</v>
      </c>
    </row>
    <row r="1267" spans="3:13">
      <c r="C1267" s="96" t="s">
        <v>11903</v>
      </c>
      <c r="D1267" s="108">
        <v>44074</v>
      </c>
      <c r="E1267" s="105" t="s">
        <v>12697</v>
      </c>
      <c r="G1267" s="107">
        <v>87.45</v>
      </c>
      <c r="I1267" s="107">
        <v>5150.55</v>
      </c>
      <c r="K1267" s="113">
        <v>87.45</v>
      </c>
      <c r="M1267" s="113">
        <v>87.45</v>
      </c>
    </row>
    <row r="1268" spans="3:13">
      <c r="C1268" s="96" t="s">
        <v>11848</v>
      </c>
      <c r="D1268" s="108">
        <v>44074</v>
      </c>
      <c r="E1268" s="105" t="s">
        <v>12698</v>
      </c>
      <c r="G1268" s="107">
        <v>113.45</v>
      </c>
      <c r="I1268" s="107">
        <v>5264</v>
      </c>
      <c r="K1268" s="113">
        <v>113.45</v>
      </c>
      <c r="M1268" s="113">
        <v>113.45</v>
      </c>
    </row>
    <row r="1269" spans="3:13">
      <c r="C1269" s="96" t="s">
        <v>12699</v>
      </c>
      <c r="D1269" s="108">
        <v>44074</v>
      </c>
      <c r="E1269" s="105" t="s">
        <v>12700</v>
      </c>
      <c r="G1269" s="107">
        <v>29.69</v>
      </c>
      <c r="I1269" s="107">
        <v>5293.69</v>
      </c>
      <c r="K1269" s="113">
        <v>29.69</v>
      </c>
      <c r="M1269" s="113">
        <v>29.69</v>
      </c>
    </row>
    <row r="1270" spans="3:13">
      <c r="C1270" s="96" t="s">
        <v>12701</v>
      </c>
      <c r="D1270" s="108">
        <v>44074</v>
      </c>
      <c r="E1270" s="105" t="s">
        <v>12702</v>
      </c>
      <c r="G1270" s="107">
        <v>4.55</v>
      </c>
      <c r="I1270" s="107">
        <v>5298.24</v>
      </c>
      <c r="K1270" s="113">
        <v>4.55</v>
      </c>
      <c r="M1270" s="113">
        <v>4.55</v>
      </c>
    </row>
    <row r="1271" spans="3:13">
      <c r="C1271" s="96" t="s">
        <v>12703</v>
      </c>
      <c r="D1271" s="108">
        <v>44098</v>
      </c>
      <c r="E1271" s="105" t="s">
        <v>12704</v>
      </c>
      <c r="G1271" s="107">
        <v>125</v>
      </c>
      <c r="I1271" s="107">
        <v>5423.24</v>
      </c>
      <c r="K1271" s="113">
        <v>125</v>
      </c>
      <c r="M1271" s="113">
        <v>125</v>
      </c>
    </row>
    <row r="1272" spans="3:13">
      <c r="C1272" s="96" t="s">
        <v>11742</v>
      </c>
      <c r="D1272" s="108">
        <v>44104</v>
      </c>
      <c r="E1272" s="105" t="s">
        <v>12705</v>
      </c>
      <c r="G1272" s="107">
        <v>103.38</v>
      </c>
      <c r="I1272" s="107">
        <v>5526.62</v>
      </c>
      <c r="K1272" s="113">
        <v>103.38</v>
      </c>
      <c r="M1272" s="113">
        <v>103.38</v>
      </c>
    </row>
    <row r="1273" spans="3:13">
      <c r="C1273" s="96" t="s">
        <v>11839</v>
      </c>
      <c r="D1273" s="108">
        <v>44104</v>
      </c>
      <c r="E1273" s="105" t="s">
        <v>12706</v>
      </c>
      <c r="G1273" s="107">
        <v>37.369999999999997</v>
      </c>
      <c r="I1273" s="107">
        <v>5563.99</v>
      </c>
      <c r="K1273" s="113">
        <v>37.369999999999997</v>
      </c>
      <c r="M1273" s="113">
        <v>37.369999999999997</v>
      </c>
    </row>
    <row r="1274" spans="3:13">
      <c r="C1274" s="96" t="s">
        <v>11841</v>
      </c>
      <c r="D1274" s="108">
        <v>44104</v>
      </c>
      <c r="E1274" s="105" t="s">
        <v>12707</v>
      </c>
      <c r="G1274" s="107">
        <v>1.47</v>
      </c>
      <c r="I1274" s="107">
        <v>5565.46</v>
      </c>
      <c r="K1274" s="113">
        <v>1.47</v>
      </c>
      <c r="M1274" s="113">
        <v>1.47</v>
      </c>
    </row>
    <row r="1275" spans="3:13">
      <c r="C1275" s="96" t="s">
        <v>12296</v>
      </c>
      <c r="D1275" s="108">
        <v>44104</v>
      </c>
      <c r="E1275" s="105" t="s">
        <v>12708</v>
      </c>
      <c r="G1275" s="107">
        <v>149.22999999999999</v>
      </c>
      <c r="I1275" s="107">
        <v>5714.69</v>
      </c>
      <c r="K1275" s="113">
        <v>149.22999999999999</v>
      </c>
      <c r="M1275" s="113">
        <v>149.22999999999999</v>
      </c>
    </row>
    <row r="1276" spans="3:13">
      <c r="C1276" s="96" t="s">
        <v>11740</v>
      </c>
      <c r="D1276" s="108">
        <v>44104</v>
      </c>
      <c r="E1276" s="105" t="s">
        <v>12709</v>
      </c>
      <c r="G1276" s="107">
        <v>92.75</v>
      </c>
      <c r="I1276" s="107">
        <v>5807.44</v>
      </c>
      <c r="K1276" s="113">
        <v>92.75</v>
      </c>
      <c r="M1276" s="113">
        <v>92.75</v>
      </c>
    </row>
    <row r="1277" spans="3:13">
      <c r="C1277" s="96" t="s">
        <v>11824</v>
      </c>
      <c r="D1277" s="108">
        <v>44104</v>
      </c>
      <c r="E1277" s="105" t="s">
        <v>12710</v>
      </c>
      <c r="G1277" s="107">
        <v>125</v>
      </c>
      <c r="I1277" s="107">
        <v>5932.44</v>
      </c>
      <c r="K1277" s="113">
        <v>125</v>
      </c>
      <c r="M1277" s="113">
        <v>125</v>
      </c>
    </row>
    <row r="1278" spans="3:13">
      <c r="C1278" s="96" t="s">
        <v>12711</v>
      </c>
      <c r="D1278" s="108">
        <v>44104</v>
      </c>
      <c r="E1278" s="105" t="s">
        <v>12712</v>
      </c>
      <c r="G1278" s="107">
        <v>37.299999999999997</v>
      </c>
      <c r="I1278" s="107">
        <v>5969.74</v>
      </c>
      <c r="K1278" s="113">
        <v>37.299999999999997</v>
      </c>
      <c r="M1278" s="113">
        <v>37.299999999999997</v>
      </c>
    </row>
    <row r="1279" spans="3:13">
      <c r="C1279" s="96" t="s">
        <v>12713</v>
      </c>
      <c r="D1279" s="108">
        <v>44134</v>
      </c>
      <c r="E1279" s="105" t="s">
        <v>12714</v>
      </c>
      <c r="G1279" s="107">
        <v>36.770000000000003</v>
      </c>
      <c r="I1279" s="107">
        <v>6006.51</v>
      </c>
      <c r="K1279" s="113">
        <v>36.770000000000003</v>
      </c>
      <c r="M1279" s="113">
        <v>36.770000000000003</v>
      </c>
    </row>
    <row r="1280" spans="3:13">
      <c r="C1280" s="96" t="s">
        <v>11742</v>
      </c>
      <c r="D1280" s="108">
        <v>44135</v>
      </c>
      <c r="E1280" s="105" t="s">
        <v>12715</v>
      </c>
      <c r="G1280" s="107">
        <v>93.99</v>
      </c>
      <c r="I1280" s="107">
        <v>6100.5</v>
      </c>
      <c r="K1280" s="113">
        <v>93.99</v>
      </c>
      <c r="M1280" s="113">
        <v>93.99</v>
      </c>
    </row>
    <row r="1281" spans="3:13">
      <c r="C1281" s="96" t="s">
        <v>11903</v>
      </c>
      <c r="D1281" s="108">
        <v>44135</v>
      </c>
      <c r="E1281" s="105" t="s">
        <v>12716</v>
      </c>
      <c r="G1281" s="107">
        <v>116.31</v>
      </c>
      <c r="I1281" s="107">
        <v>6216.81</v>
      </c>
      <c r="K1281" s="113">
        <v>116.31</v>
      </c>
      <c r="M1281" s="113">
        <v>116.31</v>
      </c>
    </row>
    <row r="1282" spans="3:13">
      <c r="C1282" s="96" t="s">
        <v>11737</v>
      </c>
      <c r="D1282" s="108">
        <v>44135</v>
      </c>
      <c r="E1282" s="105" t="s">
        <v>12717</v>
      </c>
      <c r="G1282" s="107">
        <v>156.79</v>
      </c>
      <c r="I1282" s="107">
        <v>6373.6</v>
      </c>
      <c r="K1282" s="113">
        <v>156.79</v>
      </c>
      <c r="M1282" s="113">
        <v>156.79</v>
      </c>
    </row>
    <row r="1283" spans="3:13">
      <c r="C1283" s="96" t="s">
        <v>12597</v>
      </c>
      <c r="D1283" s="108">
        <v>44135</v>
      </c>
      <c r="E1283" s="105" t="s">
        <v>12718</v>
      </c>
      <c r="G1283" s="107">
        <v>42.61</v>
      </c>
      <c r="I1283" s="107">
        <v>6416.21</v>
      </c>
      <c r="K1283" s="113">
        <v>42.61</v>
      </c>
      <c r="M1283" s="113">
        <v>42.61</v>
      </c>
    </row>
    <row r="1284" spans="3:13">
      <c r="C1284" s="96" t="s">
        <v>12701</v>
      </c>
      <c r="D1284" s="108">
        <v>44135</v>
      </c>
      <c r="E1284" s="105" t="s">
        <v>12719</v>
      </c>
      <c r="G1284" s="107">
        <v>127.97</v>
      </c>
      <c r="I1284" s="107">
        <v>6544.18</v>
      </c>
      <c r="K1284" s="113">
        <v>127.97</v>
      </c>
      <c r="M1284" s="113">
        <v>127.97</v>
      </c>
    </row>
    <row r="1285" spans="3:13">
      <c r="C1285" s="96" t="s">
        <v>12674</v>
      </c>
      <c r="D1285" s="108">
        <v>44159</v>
      </c>
      <c r="E1285" s="105" t="s">
        <v>12720</v>
      </c>
      <c r="G1285" s="107">
        <v>30.67</v>
      </c>
      <c r="I1285" s="107">
        <v>6574.85</v>
      </c>
      <c r="K1285" s="113">
        <v>30.67</v>
      </c>
      <c r="M1285" s="113">
        <v>30.67</v>
      </c>
    </row>
    <row r="1286" spans="3:13">
      <c r="C1286" s="96" t="s">
        <v>11998</v>
      </c>
      <c r="D1286" s="108">
        <v>44160</v>
      </c>
      <c r="E1286" s="105" t="s">
        <v>12721</v>
      </c>
      <c r="G1286" s="107">
        <v>125</v>
      </c>
      <c r="I1286" s="107">
        <v>6699.85</v>
      </c>
      <c r="K1286" s="113">
        <v>125</v>
      </c>
      <c r="M1286" s="113">
        <v>125</v>
      </c>
    </row>
    <row r="1287" spans="3:13">
      <c r="C1287" s="96" t="s">
        <v>11653</v>
      </c>
      <c r="D1287" s="108">
        <v>44165</v>
      </c>
      <c r="E1287" s="105" t="s">
        <v>12722</v>
      </c>
      <c r="G1287" s="107">
        <v>48.71</v>
      </c>
      <c r="I1287" s="107">
        <v>6748.56</v>
      </c>
      <c r="K1287" s="113">
        <v>48.71</v>
      </c>
      <c r="M1287" s="113">
        <v>48.71</v>
      </c>
    </row>
    <row r="1288" spans="3:13">
      <c r="C1288" s="96" t="s">
        <v>11655</v>
      </c>
      <c r="D1288" s="108">
        <v>44165</v>
      </c>
      <c r="E1288" s="105" t="s">
        <v>12723</v>
      </c>
      <c r="G1288" s="107">
        <v>106.26</v>
      </c>
      <c r="I1288" s="107">
        <v>6854.82</v>
      </c>
      <c r="K1288" s="113">
        <v>106.26</v>
      </c>
      <c r="M1288" s="113">
        <v>106.26</v>
      </c>
    </row>
    <row r="1289" spans="3:13">
      <c r="C1289" s="96" t="s">
        <v>12314</v>
      </c>
      <c r="D1289" s="108">
        <v>44165</v>
      </c>
      <c r="E1289" s="105" t="s">
        <v>12724</v>
      </c>
      <c r="G1289" s="107">
        <v>159.5</v>
      </c>
      <c r="I1289" s="107">
        <v>7014.32</v>
      </c>
      <c r="K1289" s="113">
        <v>159.5</v>
      </c>
      <c r="M1289" s="113">
        <v>159.5</v>
      </c>
    </row>
    <row r="1290" spans="3:13">
      <c r="C1290" s="96" t="s">
        <v>11727</v>
      </c>
      <c r="D1290" s="108">
        <v>44165</v>
      </c>
      <c r="E1290" s="105" t="s">
        <v>12725</v>
      </c>
      <c r="G1290" s="107">
        <v>90.78</v>
      </c>
      <c r="I1290" s="107">
        <v>7105.1</v>
      </c>
      <c r="K1290" s="113">
        <v>90.78</v>
      </c>
      <c r="M1290" s="113">
        <v>90.78</v>
      </c>
    </row>
    <row r="1291" spans="3:13">
      <c r="C1291" s="96" t="s">
        <v>12699</v>
      </c>
      <c r="D1291" s="108">
        <v>44165</v>
      </c>
      <c r="E1291" s="105" t="s">
        <v>12726</v>
      </c>
      <c r="G1291" s="107">
        <v>19.350000000000001</v>
      </c>
      <c r="I1291" s="107">
        <v>7124.45</v>
      </c>
      <c r="K1291" s="113">
        <v>19.350000000000001</v>
      </c>
      <c r="M1291" s="113">
        <v>19.350000000000001</v>
      </c>
    </row>
    <row r="1292" spans="3:13">
      <c r="C1292" s="96" t="s">
        <v>12727</v>
      </c>
      <c r="D1292" s="108">
        <v>44168</v>
      </c>
      <c r="E1292" s="105" t="s">
        <v>12728</v>
      </c>
      <c r="G1292" s="107">
        <v>65.5</v>
      </c>
      <c r="I1292" s="107">
        <v>7189.95</v>
      </c>
      <c r="K1292" s="113">
        <v>65.5</v>
      </c>
      <c r="M1292" s="113">
        <v>65.5</v>
      </c>
    </row>
    <row r="1293" spans="3:13">
      <c r="C1293" s="96" t="s">
        <v>12729</v>
      </c>
      <c r="D1293" s="108">
        <v>44169</v>
      </c>
      <c r="E1293" s="105" t="s">
        <v>12730</v>
      </c>
      <c r="G1293" s="107">
        <v>0.78</v>
      </c>
      <c r="I1293" s="107">
        <v>7190.73</v>
      </c>
      <c r="K1293" s="113">
        <v>0.78</v>
      </c>
      <c r="M1293" s="113">
        <v>0.78</v>
      </c>
    </row>
    <row r="1294" spans="3:13">
      <c r="C1294" s="96" t="s">
        <v>12656</v>
      </c>
      <c r="D1294" s="108">
        <v>44183</v>
      </c>
      <c r="E1294" s="105" t="s">
        <v>12731</v>
      </c>
      <c r="G1294" s="107">
        <v>125</v>
      </c>
      <c r="I1294" s="107">
        <v>7315.73</v>
      </c>
      <c r="K1294" s="113">
        <v>125</v>
      </c>
      <c r="M1294" s="113">
        <v>125</v>
      </c>
    </row>
    <row r="1295" spans="3:13">
      <c r="C1295" s="96" t="s">
        <v>11845</v>
      </c>
      <c r="D1295" s="108">
        <v>44196</v>
      </c>
      <c r="E1295" s="105" t="s">
        <v>12732</v>
      </c>
      <c r="G1295" s="107">
        <v>88.56</v>
      </c>
      <c r="I1295" s="107">
        <v>7404.29</v>
      </c>
      <c r="K1295" s="113">
        <v>88.56</v>
      </c>
      <c r="M1295" s="113">
        <v>88.56</v>
      </c>
    </row>
    <row r="1296" spans="3:13">
      <c r="C1296" s="96" t="s">
        <v>11740</v>
      </c>
      <c r="D1296" s="108">
        <v>44196</v>
      </c>
      <c r="E1296" s="105" t="s">
        <v>12733</v>
      </c>
      <c r="G1296" s="107">
        <v>116.31</v>
      </c>
      <c r="I1296" s="107">
        <v>7520.6</v>
      </c>
      <c r="K1296" s="113">
        <v>116.31</v>
      </c>
      <c r="M1296" s="113">
        <v>116.31</v>
      </c>
    </row>
    <row r="1297" spans="1:16">
      <c r="C1297" s="96" t="s">
        <v>12247</v>
      </c>
      <c r="D1297" s="108">
        <v>44196</v>
      </c>
      <c r="E1297" s="105" t="s">
        <v>12734</v>
      </c>
      <c r="G1297" s="107">
        <v>34.39</v>
      </c>
      <c r="I1297" s="107">
        <v>7554.99</v>
      </c>
      <c r="K1297" s="113">
        <v>34.39</v>
      </c>
      <c r="M1297" s="113">
        <v>34.39</v>
      </c>
    </row>
    <row r="1298" spans="1:16">
      <c r="C1298" s="96" t="s">
        <v>12597</v>
      </c>
      <c r="D1298" s="108">
        <v>44196</v>
      </c>
      <c r="E1298" s="105" t="s">
        <v>12735</v>
      </c>
      <c r="G1298" s="107">
        <v>161.58000000000001</v>
      </c>
      <c r="I1298" s="107">
        <v>7716.57</v>
      </c>
      <c r="K1298" s="113">
        <v>161.58000000000001</v>
      </c>
      <c r="M1298" s="113">
        <v>161.58000000000001</v>
      </c>
    </row>
    <row r="1299" spans="1:16">
      <c r="C1299" s="96" t="s">
        <v>12736</v>
      </c>
      <c r="D1299" s="108">
        <v>44196</v>
      </c>
      <c r="E1299" s="105" t="s">
        <v>12737</v>
      </c>
      <c r="G1299" s="107">
        <v>77.19</v>
      </c>
      <c r="I1299" s="107">
        <v>7793.76</v>
      </c>
      <c r="K1299" s="113">
        <v>77.19</v>
      </c>
      <c r="M1299" s="113">
        <v>77.19</v>
      </c>
    </row>
    <row r="1300" spans="1:16">
      <c r="C1300" s="96" t="s">
        <v>12738</v>
      </c>
      <c r="D1300" s="108">
        <v>44196</v>
      </c>
      <c r="E1300" s="105" t="s">
        <v>12739</v>
      </c>
      <c r="G1300" s="107">
        <v>44.39</v>
      </c>
      <c r="I1300" s="107">
        <v>7838.15</v>
      </c>
      <c r="K1300" s="113">
        <v>44.39</v>
      </c>
      <c r="M1300" s="113">
        <v>44.39</v>
      </c>
      <c r="N1300" s="115">
        <f>SUM(M1182:M1300)</f>
        <v>7838.1500000000024</v>
      </c>
    </row>
    <row r="1301" spans="1:16">
      <c r="C1301" s="90" t="s">
        <v>11560</v>
      </c>
      <c r="D1301" s="109">
        <v>0</v>
      </c>
      <c r="E1301" s="90" t="s">
        <v>11555</v>
      </c>
      <c r="F1301" s="109">
        <v>1.71</v>
      </c>
      <c r="H1301" s="90" t="s">
        <v>11569</v>
      </c>
      <c r="I1301" s="109">
        <v>7838.15</v>
      </c>
    </row>
    <row r="1303" spans="1:16">
      <c r="A1303" s="94" t="s">
        <v>1337</v>
      </c>
      <c r="B1303" s="105" t="s">
        <v>12740</v>
      </c>
    </row>
    <row r="1305" spans="1:16">
      <c r="A1305" s="106" t="s">
        <v>11559</v>
      </c>
      <c r="H1305" s="90" t="s">
        <v>11560</v>
      </c>
      <c r="I1305" s="107">
        <v>0</v>
      </c>
    </row>
    <row r="1307" spans="1:16">
      <c r="C1307" s="96" t="s">
        <v>12741</v>
      </c>
      <c r="D1307" s="108">
        <v>44165</v>
      </c>
      <c r="E1307" s="105" t="s">
        <v>12742</v>
      </c>
      <c r="G1307" s="107">
        <v>0.5</v>
      </c>
      <c r="I1307" s="107">
        <v>0.5</v>
      </c>
      <c r="L1307" s="113">
        <v>0.5</v>
      </c>
      <c r="O1307" s="113">
        <v>0.5</v>
      </c>
    </row>
    <row r="1308" spans="1:16">
      <c r="C1308" s="96" t="s">
        <v>12869</v>
      </c>
      <c r="D1308" s="108">
        <v>44196</v>
      </c>
      <c r="E1308" s="105" t="s">
        <v>12870</v>
      </c>
      <c r="G1308" s="107">
        <v>2606.3000000000002</v>
      </c>
      <c r="I1308" s="107">
        <f>+I1307+G1308</f>
        <v>2606.8000000000002</v>
      </c>
      <c r="L1308" s="113">
        <v>2606.3000000000002</v>
      </c>
      <c r="O1308" s="113">
        <v>2606.3000000000002</v>
      </c>
    </row>
    <row r="1309" spans="1:16">
      <c r="C1309" s="96" t="s">
        <v>12871</v>
      </c>
      <c r="D1309" s="108">
        <v>44196</v>
      </c>
      <c r="E1309" s="105" t="s">
        <v>12872</v>
      </c>
      <c r="G1309" s="107">
        <v>2112.98</v>
      </c>
      <c r="I1309" s="107">
        <f>+I1308+G1309</f>
        <v>4719.7800000000007</v>
      </c>
      <c r="L1309" s="113">
        <v>2112.98</v>
      </c>
      <c r="O1309" s="113">
        <v>2112.98</v>
      </c>
      <c r="P1309" s="121">
        <f>SUM(O1307:O1309)</f>
        <v>4719.7800000000007</v>
      </c>
    </row>
    <row r="1310" spans="1:16">
      <c r="C1310" s="90" t="s">
        <v>11560</v>
      </c>
      <c r="D1310" s="109">
        <v>0</v>
      </c>
      <c r="E1310" s="90" t="s">
        <v>11555</v>
      </c>
      <c r="F1310" s="109">
        <v>0</v>
      </c>
      <c r="H1310" s="90" t="s">
        <v>11569</v>
      </c>
      <c r="I1310" s="109">
        <v>4719.78</v>
      </c>
    </row>
    <row r="1312" spans="1:16">
      <c r="A1312" s="94" t="s">
        <v>1337</v>
      </c>
      <c r="B1312" s="105" t="s">
        <v>12743</v>
      </c>
    </row>
    <row r="1314" spans="1:13">
      <c r="A1314" s="106" t="s">
        <v>11559</v>
      </c>
      <c r="H1314" s="90" t="s">
        <v>11560</v>
      </c>
      <c r="I1314" s="107">
        <v>0</v>
      </c>
    </row>
    <row r="1316" spans="1:13">
      <c r="C1316" s="96" t="s">
        <v>12744</v>
      </c>
      <c r="D1316" s="108">
        <v>43838</v>
      </c>
      <c r="E1316" s="105" t="s">
        <v>12745</v>
      </c>
      <c r="G1316" s="107">
        <v>0.25</v>
      </c>
      <c r="I1316" s="107">
        <v>0.25</v>
      </c>
      <c r="K1316" s="113">
        <v>0.25</v>
      </c>
      <c r="M1316" s="113">
        <v>0.25</v>
      </c>
    </row>
    <row r="1317" spans="1:13">
      <c r="C1317" s="96" t="s">
        <v>12746</v>
      </c>
      <c r="D1317" s="108">
        <v>43838</v>
      </c>
      <c r="E1317" s="105" t="s">
        <v>12747</v>
      </c>
      <c r="G1317" s="107">
        <v>0.01</v>
      </c>
      <c r="I1317" s="107">
        <v>0.26</v>
      </c>
      <c r="K1317" s="113">
        <v>0.01</v>
      </c>
      <c r="M1317" s="113">
        <v>0.01</v>
      </c>
    </row>
    <row r="1318" spans="1:13">
      <c r="C1318" s="96" t="s">
        <v>12748</v>
      </c>
      <c r="D1318" s="108">
        <v>43840</v>
      </c>
      <c r="E1318" s="105" t="s">
        <v>12749</v>
      </c>
      <c r="G1318" s="107">
        <v>35.35</v>
      </c>
      <c r="I1318" s="107">
        <v>35.61</v>
      </c>
      <c r="K1318" s="113">
        <v>35.35</v>
      </c>
      <c r="M1318" s="113">
        <v>35.35</v>
      </c>
    </row>
    <row r="1319" spans="1:13">
      <c r="C1319" s="96" t="s">
        <v>12750</v>
      </c>
      <c r="D1319" s="108">
        <v>43854</v>
      </c>
      <c r="E1319" s="105" t="s">
        <v>12751</v>
      </c>
      <c r="G1319" s="107">
        <v>1</v>
      </c>
      <c r="I1319" s="107">
        <v>36.61</v>
      </c>
      <c r="K1319" s="113">
        <v>1</v>
      </c>
      <c r="M1319" s="113">
        <v>1</v>
      </c>
    </row>
    <row r="1320" spans="1:13">
      <c r="C1320" s="96" t="s">
        <v>12752</v>
      </c>
      <c r="D1320" s="108">
        <v>43858</v>
      </c>
      <c r="E1320" s="105" t="s">
        <v>12753</v>
      </c>
      <c r="G1320" s="107">
        <v>1</v>
      </c>
      <c r="I1320" s="107">
        <v>37.61</v>
      </c>
      <c r="K1320" s="113">
        <v>1</v>
      </c>
      <c r="M1320" s="113">
        <v>1</v>
      </c>
    </row>
    <row r="1321" spans="1:13">
      <c r="C1321" s="96" t="s">
        <v>12754</v>
      </c>
      <c r="D1321" s="108">
        <v>43859</v>
      </c>
      <c r="E1321" s="105" t="s">
        <v>12755</v>
      </c>
      <c r="G1321" s="107">
        <v>27.72</v>
      </c>
      <c r="I1321" s="107">
        <v>65.33</v>
      </c>
      <c r="K1321" s="113">
        <v>27.72</v>
      </c>
      <c r="M1321" s="113">
        <v>27.72</v>
      </c>
    </row>
    <row r="1322" spans="1:13">
      <c r="C1322" s="96" t="s">
        <v>12756</v>
      </c>
      <c r="D1322" s="108">
        <v>43859</v>
      </c>
      <c r="E1322" s="105" t="s">
        <v>12757</v>
      </c>
      <c r="G1322" s="107">
        <v>24.5</v>
      </c>
      <c r="I1322" s="107">
        <v>89.83</v>
      </c>
      <c r="K1322" s="113">
        <v>24.5</v>
      </c>
      <c r="M1322" s="113">
        <v>24.5</v>
      </c>
    </row>
    <row r="1323" spans="1:13">
      <c r="C1323" s="96" t="s">
        <v>12744</v>
      </c>
      <c r="D1323" s="108">
        <v>43865</v>
      </c>
      <c r="E1323" s="105" t="s">
        <v>12758</v>
      </c>
      <c r="G1323" s="107">
        <v>0.25</v>
      </c>
      <c r="I1323" s="107">
        <v>90.08</v>
      </c>
      <c r="K1323" s="113">
        <v>0.25</v>
      </c>
      <c r="M1323" s="113">
        <v>0.25</v>
      </c>
    </row>
    <row r="1324" spans="1:13">
      <c r="C1324" s="96" t="s">
        <v>12744</v>
      </c>
      <c r="D1324" s="108">
        <v>43893</v>
      </c>
      <c r="E1324" s="105" t="s">
        <v>12759</v>
      </c>
      <c r="G1324" s="107">
        <v>0.25</v>
      </c>
      <c r="I1324" s="107">
        <v>90.33</v>
      </c>
      <c r="K1324" s="113">
        <v>0.25</v>
      </c>
      <c r="M1324" s="113">
        <v>0.25</v>
      </c>
    </row>
    <row r="1325" spans="1:13">
      <c r="C1325" s="96" t="s">
        <v>12048</v>
      </c>
      <c r="D1325" s="108">
        <v>43921</v>
      </c>
      <c r="E1325" s="105" t="s">
        <v>12049</v>
      </c>
      <c r="G1325" s="107">
        <v>7.44</v>
      </c>
      <c r="I1325" s="107">
        <v>97.77</v>
      </c>
      <c r="K1325" s="113">
        <v>7.44</v>
      </c>
      <c r="M1325" s="113">
        <v>7.44</v>
      </c>
    </row>
    <row r="1326" spans="1:13">
      <c r="C1326" s="96" t="s">
        <v>12760</v>
      </c>
      <c r="D1326" s="108">
        <v>43921</v>
      </c>
      <c r="E1326" s="105" t="s">
        <v>12761</v>
      </c>
      <c r="G1326" s="107">
        <v>63.72</v>
      </c>
      <c r="I1326" s="107">
        <v>161.49</v>
      </c>
      <c r="K1326" s="113">
        <v>63.72</v>
      </c>
      <c r="M1326" s="113">
        <v>63.72</v>
      </c>
    </row>
    <row r="1327" spans="1:13">
      <c r="C1327" s="96" t="s">
        <v>12762</v>
      </c>
      <c r="D1327" s="108">
        <v>43921</v>
      </c>
      <c r="E1327" s="105" t="s">
        <v>12763</v>
      </c>
      <c r="G1327" s="107">
        <v>108.63</v>
      </c>
      <c r="I1327" s="107">
        <v>270.12</v>
      </c>
      <c r="K1327" s="113">
        <v>108.63</v>
      </c>
      <c r="M1327" s="113">
        <v>108.63</v>
      </c>
    </row>
    <row r="1328" spans="1:13">
      <c r="C1328" s="96" t="s">
        <v>12764</v>
      </c>
      <c r="D1328" s="108">
        <v>43930</v>
      </c>
      <c r="E1328" s="105" t="s">
        <v>12765</v>
      </c>
      <c r="G1328" s="107">
        <v>0.03</v>
      </c>
      <c r="I1328" s="107">
        <v>270.14999999999998</v>
      </c>
      <c r="K1328" s="113">
        <v>0.03</v>
      </c>
      <c r="M1328" s="113">
        <v>0.03</v>
      </c>
    </row>
    <row r="1329" spans="3:13">
      <c r="C1329" s="96" t="s">
        <v>12766</v>
      </c>
      <c r="D1329" s="108">
        <v>43930</v>
      </c>
      <c r="E1329" s="105" t="s">
        <v>12767</v>
      </c>
      <c r="G1329" s="107">
        <v>0.25</v>
      </c>
      <c r="I1329" s="107">
        <v>270.39999999999998</v>
      </c>
      <c r="K1329" s="113">
        <v>0.25</v>
      </c>
      <c r="M1329" s="113">
        <v>0.25</v>
      </c>
    </row>
    <row r="1330" spans="3:13">
      <c r="C1330" s="96" t="s">
        <v>11619</v>
      </c>
      <c r="D1330" s="108">
        <v>43948</v>
      </c>
      <c r="E1330" s="105" t="s">
        <v>12768</v>
      </c>
      <c r="G1330" s="107">
        <v>19.48</v>
      </c>
      <c r="I1330" s="107">
        <v>289.88</v>
      </c>
      <c r="K1330" s="113">
        <v>19.48</v>
      </c>
      <c r="M1330" s="113">
        <v>19.48</v>
      </c>
    </row>
    <row r="1331" spans="3:13">
      <c r="C1331" s="96" t="s">
        <v>12744</v>
      </c>
      <c r="D1331" s="108">
        <v>43957</v>
      </c>
      <c r="E1331" s="105" t="s">
        <v>12769</v>
      </c>
      <c r="G1331" s="107">
        <v>0.25</v>
      </c>
      <c r="I1331" s="107">
        <v>290.13</v>
      </c>
      <c r="K1331" s="113">
        <v>0.25</v>
      </c>
      <c r="M1331" s="113">
        <v>0.25</v>
      </c>
    </row>
    <row r="1332" spans="3:13">
      <c r="C1332" s="96" t="s">
        <v>12004</v>
      </c>
      <c r="D1332" s="108">
        <v>43969</v>
      </c>
      <c r="E1332" s="105" t="s">
        <v>12770</v>
      </c>
      <c r="G1332" s="107">
        <v>67.099999999999994</v>
      </c>
      <c r="I1332" s="107">
        <v>357.23</v>
      </c>
      <c r="K1332" s="113">
        <v>67.099999999999994</v>
      </c>
      <c r="M1332" s="113">
        <v>67.099999999999994</v>
      </c>
    </row>
    <row r="1333" spans="3:13">
      <c r="C1333" s="96" t="s">
        <v>11775</v>
      </c>
      <c r="D1333" s="108">
        <v>43969</v>
      </c>
      <c r="E1333" s="105" t="s">
        <v>12771</v>
      </c>
      <c r="G1333" s="107">
        <v>35</v>
      </c>
      <c r="I1333" s="107">
        <v>392.23</v>
      </c>
      <c r="K1333" s="113">
        <v>35</v>
      </c>
      <c r="M1333" s="113">
        <v>35</v>
      </c>
    </row>
    <row r="1334" spans="3:13">
      <c r="C1334" s="96" t="s">
        <v>12746</v>
      </c>
      <c r="D1334" s="108">
        <v>43986</v>
      </c>
      <c r="E1334" s="105" t="s">
        <v>12772</v>
      </c>
      <c r="G1334" s="107">
        <v>0.25</v>
      </c>
      <c r="I1334" s="107">
        <v>392.48</v>
      </c>
      <c r="K1334" s="113">
        <v>0.25</v>
      </c>
      <c r="M1334" s="113">
        <v>0.25</v>
      </c>
    </row>
    <row r="1335" spans="3:13">
      <c r="C1335" s="96" t="s">
        <v>11607</v>
      </c>
      <c r="D1335" s="108">
        <v>43994</v>
      </c>
      <c r="E1335" s="105" t="s">
        <v>12304</v>
      </c>
      <c r="G1335" s="107">
        <v>3.48</v>
      </c>
      <c r="I1335" s="107">
        <v>395.96</v>
      </c>
      <c r="K1335" s="113">
        <v>3.48</v>
      </c>
      <c r="M1335" s="113">
        <v>3.48</v>
      </c>
    </row>
    <row r="1336" spans="3:13">
      <c r="C1336" s="96" t="s">
        <v>11998</v>
      </c>
      <c r="D1336" s="108">
        <v>43994</v>
      </c>
      <c r="E1336" s="105" t="s">
        <v>12773</v>
      </c>
      <c r="G1336" s="107">
        <v>27</v>
      </c>
      <c r="I1336" s="107">
        <v>422.96</v>
      </c>
      <c r="K1336" s="113">
        <v>27</v>
      </c>
      <c r="M1336" s="113">
        <v>27</v>
      </c>
    </row>
    <row r="1337" spans="3:13">
      <c r="C1337" s="96" t="s">
        <v>11996</v>
      </c>
      <c r="D1337" s="108">
        <v>43997</v>
      </c>
      <c r="E1337" s="105" t="s">
        <v>12774</v>
      </c>
      <c r="G1337" s="107">
        <v>36</v>
      </c>
      <c r="I1337" s="107">
        <v>458.96</v>
      </c>
      <c r="K1337" s="113">
        <v>36</v>
      </c>
      <c r="M1337" s="113">
        <v>36</v>
      </c>
    </row>
    <row r="1338" spans="3:13">
      <c r="C1338" s="96" t="s">
        <v>11996</v>
      </c>
      <c r="D1338" s="108">
        <v>43997</v>
      </c>
      <c r="E1338" s="105" t="s">
        <v>12775</v>
      </c>
      <c r="G1338" s="107">
        <v>21</v>
      </c>
      <c r="I1338" s="107">
        <v>479.96</v>
      </c>
      <c r="K1338" s="113">
        <v>21</v>
      </c>
      <c r="M1338" s="113">
        <v>21</v>
      </c>
    </row>
    <row r="1339" spans="3:13">
      <c r="C1339" s="96" t="s">
        <v>11623</v>
      </c>
      <c r="D1339" s="108">
        <v>44001</v>
      </c>
      <c r="E1339" s="105" t="s">
        <v>12776</v>
      </c>
      <c r="G1339" s="107">
        <v>0.93</v>
      </c>
      <c r="I1339" s="107">
        <v>480.89</v>
      </c>
      <c r="K1339" s="113">
        <v>0.93</v>
      </c>
      <c r="M1339" s="113">
        <v>0.93</v>
      </c>
    </row>
    <row r="1340" spans="3:13">
      <c r="C1340" s="96" t="s">
        <v>12180</v>
      </c>
      <c r="D1340" s="108">
        <v>44001</v>
      </c>
      <c r="E1340" s="105" t="s">
        <v>12777</v>
      </c>
      <c r="G1340" s="107">
        <v>0.02</v>
      </c>
      <c r="I1340" s="107">
        <v>480.91</v>
      </c>
      <c r="K1340" s="113">
        <v>0.02</v>
      </c>
      <c r="M1340" s="113">
        <v>0.02</v>
      </c>
    </row>
    <row r="1341" spans="3:13">
      <c r="C1341" s="96" t="s">
        <v>11795</v>
      </c>
      <c r="D1341" s="108">
        <v>44004</v>
      </c>
      <c r="E1341" s="105" t="s">
        <v>12778</v>
      </c>
      <c r="H1341" s="110">
        <v>0.63</v>
      </c>
      <c r="I1341" s="107">
        <v>480.28</v>
      </c>
      <c r="K1341" s="120">
        <v>-0.63</v>
      </c>
      <c r="M1341" s="120">
        <v>-0.63</v>
      </c>
    </row>
    <row r="1342" spans="3:13">
      <c r="C1342" s="96" t="s">
        <v>11775</v>
      </c>
      <c r="D1342" s="108">
        <v>44012</v>
      </c>
      <c r="E1342" s="105" t="s">
        <v>12779</v>
      </c>
      <c r="G1342" s="107">
        <v>27</v>
      </c>
      <c r="I1342" s="107">
        <v>507.28</v>
      </c>
      <c r="K1342" s="113">
        <v>27</v>
      </c>
      <c r="M1342" s="113">
        <v>27</v>
      </c>
    </row>
    <row r="1343" spans="3:13">
      <c r="C1343" s="96" t="s">
        <v>12780</v>
      </c>
      <c r="D1343" s="108">
        <v>44020</v>
      </c>
      <c r="E1343" s="105" t="s">
        <v>12781</v>
      </c>
      <c r="G1343" s="107">
        <v>0.25</v>
      </c>
      <c r="I1343" s="107">
        <v>507.53</v>
      </c>
      <c r="K1343" s="113">
        <v>0.25</v>
      </c>
      <c r="M1343" s="113">
        <v>0.25</v>
      </c>
    </row>
    <row r="1344" spans="3:13">
      <c r="C1344" s="96" t="s">
        <v>12169</v>
      </c>
      <c r="D1344" s="108">
        <v>44027</v>
      </c>
      <c r="E1344" s="105" t="s">
        <v>12782</v>
      </c>
      <c r="G1344" s="107">
        <v>41</v>
      </c>
      <c r="I1344" s="107">
        <v>548.53</v>
      </c>
      <c r="K1344" s="113">
        <v>41</v>
      </c>
      <c r="M1344" s="113">
        <v>41</v>
      </c>
    </row>
    <row r="1345" spans="3:13">
      <c r="C1345" s="96" t="s">
        <v>12783</v>
      </c>
      <c r="D1345" s="108">
        <v>44049</v>
      </c>
      <c r="E1345" s="105" t="s">
        <v>12784</v>
      </c>
      <c r="G1345" s="107">
        <v>0.25</v>
      </c>
      <c r="I1345" s="107">
        <v>548.78</v>
      </c>
      <c r="K1345" s="113">
        <v>0.25</v>
      </c>
      <c r="M1345" s="113">
        <v>0.25</v>
      </c>
    </row>
    <row r="1346" spans="3:13">
      <c r="C1346" s="96" t="s">
        <v>12744</v>
      </c>
      <c r="D1346" s="108">
        <v>44049</v>
      </c>
      <c r="E1346" s="105" t="s">
        <v>12785</v>
      </c>
      <c r="G1346" s="107">
        <v>0.02</v>
      </c>
      <c r="I1346" s="107">
        <v>548.79999999999995</v>
      </c>
      <c r="K1346" s="113">
        <v>0.02</v>
      </c>
      <c r="M1346" s="113">
        <v>0.02</v>
      </c>
    </row>
    <row r="1347" spans="3:13">
      <c r="C1347" s="96" t="s">
        <v>11577</v>
      </c>
      <c r="D1347" s="108">
        <v>44057</v>
      </c>
      <c r="E1347" s="105" t="s">
        <v>12786</v>
      </c>
      <c r="G1347" s="107">
        <v>34</v>
      </c>
      <c r="I1347" s="107">
        <v>582.79999999999995</v>
      </c>
      <c r="K1347" s="113">
        <v>34</v>
      </c>
      <c r="M1347" s="113">
        <v>34</v>
      </c>
    </row>
    <row r="1348" spans="3:13">
      <c r="C1348" s="96" t="s">
        <v>11584</v>
      </c>
      <c r="D1348" s="108">
        <v>44057</v>
      </c>
      <c r="E1348" s="105" t="s">
        <v>12787</v>
      </c>
      <c r="G1348" s="107">
        <v>9.4</v>
      </c>
      <c r="I1348" s="107">
        <v>592.20000000000005</v>
      </c>
      <c r="K1348" s="113">
        <v>9.4</v>
      </c>
      <c r="M1348" s="113">
        <v>9.4</v>
      </c>
    </row>
    <row r="1349" spans="3:13">
      <c r="C1349" s="96" t="s">
        <v>11821</v>
      </c>
      <c r="D1349" s="108">
        <v>44074</v>
      </c>
      <c r="E1349" s="105" t="s">
        <v>12788</v>
      </c>
      <c r="G1349" s="107">
        <v>33.6</v>
      </c>
      <c r="I1349" s="107">
        <v>625.79999999999995</v>
      </c>
      <c r="K1349" s="113">
        <v>33.6</v>
      </c>
      <c r="M1349" s="113">
        <v>33.6</v>
      </c>
    </row>
    <row r="1350" spans="3:13">
      <c r="C1350" s="96" t="s">
        <v>11821</v>
      </c>
      <c r="D1350" s="108">
        <v>44074</v>
      </c>
      <c r="E1350" s="105" t="s">
        <v>12789</v>
      </c>
      <c r="G1350" s="107">
        <v>17</v>
      </c>
      <c r="I1350" s="107">
        <v>642.79999999999995</v>
      </c>
      <c r="K1350" s="113">
        <v>17</v>
      </c>
      <c r="M1350" s="113">
        <v>17</v>
      </c>
    </row>
    <row r="1351" spans="3:13">
      <c r="C1351" s="96" t="s">
        <v>12790</v>
      </c>
      <c r="D1351" s="108">
        <v>44077</v>
      </c>
      <c r="E1351" s="105" t="s">
        <v>12791</v>
      </c>
      <c r="G1351" s="107">
        <v>10</v>
      </c>
      <c r="I1351" s="107">
        <v>652.79999999999995</v>
      </c>
      <c r="K1351" s="113">
        <v>10</v>
      </c>
      <c r="M1351" s="113">
        <v>10</v>
      </c>
    </row>
    <row r="1352" spans="3:13">
      <c r="C1352" s="96" t="s">
        <v>11571</v>
      </c>
      <c r="D1352" s="108">
        <v>44077</v>
      </c>
      <c r="E1352" s="105" t="s">
        <v>12792</v>
      </c>
      <c r="G1352" s="107">
        <v>0.01</v>
      </c>
      <c r="I1352" s="107">
        <v>652.80999999999995</v>
      </c>
      <c r="K1352" s="113">
        <v>0.01</v>
      </c>
      <c r="M1352" s="113">
        <v>0.01</v>
      </c>
    </row>
    <row r="1353" spans="3:13">
      <c r="C1353" s="96" t="s">
        <v>12793</v>
      </c>
      <c r="D1353" s="108">
        <v>44082</v>
      </c>
      <c r="E1353" s="105" t="s">
        <v>12794</v>
      </c>
      <c r="G1353" s="107">
        <v>0.02</v>
      </c>
      <c r="I1353" s="107">
        <v>652.83000000000004</v>
      </c>
      <c r="K1353" s="113">
        <v>0.02</v>
      </c>
      <c r="M1353" s="113">
        <v>0.02</v>
      </c>
    </row>
    <row r="1354" spans="3:13">
      <c r="C1354" s="96" t="s">
        <v>12744</v>
      </c>
      <c r="D1354" s="108">
        <v>44083</v>
      </c>
      <c r="E1354" s="105" t="s">
        <v>12795</v>
      </c>
      <c r="G1354" s="107">
        <v>0.25</v>
      </c>
      <c r="I1354" s="107">
        <v>653.08000000000004</v>
      </c>
      <c r="K1354" s="113">
        <v>0.25</v>
      </c>
      <c r="M1354" s="113">
        <v>0.25</v>
      </c>
    </row>
    <row r="1355" spans="3:13">
      <c r="C1355" s="96" t="s">
        <v>12169</v>
      </c>
      <c r="D1355" s="108">
        <v>44097</v>
      </c>
      <c r="E1355" s="105" t="s">
        <v>12796</v>
      </c>
      <c r="G1355" s="107">
        <v>56.6</v>
      </c>
      <c r="I1355" s="107">
        <v>709.68</v>
      </c>
      <c r="K1355" s="113">
        <v>56.6</v>
      </c>
      <c r="M1355" s="113">
        <v>56.6</v>
      </c>
    </row>
    <row r="1356" spans="3:13">
      <c r="C1356" s="96" t="s">
        <v>12659</v>
      </c>
      <c r="D1356" s="108">
        <v>44104</v>
      </c>
      <c r="E1356" s="105" t="s">
        <v>12797</v>
      </c>
      <c r="G1356" s="107">
        <v>39.200000000000003</v>
      </c>
      <c r="I1356" s="107">
        <v>748.88</v>
      </c>
      <c r="K1356" s="113">
        <v>39.200000000000003</v>
      </c>
      <c r="M1356" s="113">
        <v>39.200000000000003</v>
      </c>
    </row>
    <row r="1357" spans="3:13">
      <c r="C1357" s="96" t="s">
        <v>12746</v>
      </c>
      <c r="D1357" s="108">
        <v>44111</v>
      </c>
      <c r="E1357" s="105" t="s">
        <v>12798</v>
      </c>
      <c r="G1357" s="107">
        <v>0.25</v>
      </c>
      <c r="I1357" s="107">
        <v>749.13</v>
      </c>
      <c r="K1357" s="113">
        <v>0.25</v>
      </c>
      <c r="M1357" s="113">
        <v>0.25</v>
      </c>
    </row>
    <row r="1358" spans="3:13">
      <c r="C1358" s="96" t="s">
        <v>12799</v>
      </c>
      <c r="D1358" s="108">
        <v>44111</v>
      </c>
      <c r="E1358" s="105" t="s">
        <v>12800</v>
      </c>
      <c r="G1358" s="107">
        <v>0.02</v>
      </c>
      <c r="I1358" s="107">
        <v>749.15</v>
      </c>
      <c r="K1358" s="113">
        <v>0.02</v>
      </c>
      <c r="M1358" s="113">
        <v>0.02</v>
      </c>
    </row>
    <row r="1359" spans="3:13">
      <c r="C1359" s="96" t="s">
        <v>12203</v>
      </c>
      <c r="D1359" s="108">
        <v>44119</v>
      </c>
      <c r="E1359" s="105" t="s">
        <v>12801</v>
      </c>
      <c r="G1359" s="107">
        <v>36.799999999999997</v>
      </c>
      <c r="I1359" s="107">
        <v>785.95</v>
      </c>
      <c r="K1359" s="113">
        <v>36.799999999999997</v>
      </c>
      <c r="M1359" s="113">
        <v>36.799999999999997</v>
      </c>
    </row>
    <row r="1360" spans="3:13">
      <c r="C1360" s="96" t="s">
        <v>12802</v>
      </c>
      <c r="D1360" s="108">
        <v>44119</v>
      </c>
      <c r="E1360" s="105" t="s">
        <v>12803</v>
      </c>
      <c r="G1360" s="107">
        <v>13</v>
      </c>
      <c r="I1360" s="107">
        <v>798.95</v>
      </c>
      <c r="K1360" s="113">
        <v>13</v>
      </c>
      <c r="M1360" s="113">
        <v>13</v>
      </c>
    </row>
    <row r="1361" spans="3:13">
      <c r="C1361" s="96" t="s">
        <v>12804</v>
      </c>
      <c r="D1361" s="108">
        <v>44133</v>
      </c>
      <c r="E1361" s="105" t="s">
        <v>12805</v>
      </c>
      <c r="G1361" s="107">
        <v>20</v>
      </c>
      <c r="I1361" s="107">
        <v>818.95</v>
      </c>
      <c r="K1361" s="113">
        <v>20</v>
      </c>
      <c r="M1361" s="113">
        <v>20</v>
      </c>
    </row>
    <row r="1362" spans="3:13">
      <c r="C1362" s="96" t="s">
        <v>12674</v>
      </c>
      <c r="D1362" s="108">
        <v>44133</v>
      </c>
      <c r="E1362" s="105" t="s">
        <v>12806</v>
      </c>
      <c r="G1362" s="107">
        <v>90.2</v>
      </c>
      <c r="I1362" s="107">
        <v>909.15</v>
      </c>
      <c r="K1362" s="113">
        <v>90.2</v>
      </c>
      <c r="M1362" s="113">
        <v>90.2</v>
      </c>
    </row>
    <row r="1363" spans="3:13">
      <c r="C1363" s="96" t="s">
        <v>12807</v>
      </c>
      <c r="D1363" s="108">
        <v>44133</v>
      </c>
      <c r="E1363" s="105" t="s">
        <v>12808</v>
      </c>
      <c r="G1363" s="107">
        <v>51</v>
      </c>
      <c r="I1363" s="107">
        <v>960.15</v>
      </c>
      <c r="K1363" s="113">
        <v>51</v>
      </c>
      <c r="M1363" s="113">
        <v>51</v>
      </c>
    </row>
    <row r="1364" spans="3:13">
      <c r="C1364" s="96" t="s">
        <v>12659</v>
      </c>
      <c r="D1364" s="108">
        <v>44133</v>
      </c>
      <c r="E1364" s="105" t="s">
        <v>12809</v>
      </c>
      <c r="G1364" s="107">
        <v>33.4</v>
      </c>
      <c r="I1364" s="107">
        <v>993.55</v>
      </c>
      <c r="K1364" s="113">
        <v>33.4</v>
      </c>
      <c r="M1364" s="113">
        <v>33.4</v>
      </c>
    </row>
    <row r="1365" spans="3:13">
      <c r="C1365" s="96" t="s">
        <v>11812</v>
      </c>
      <c r="D1365" s="108">
        <v>44133</v>
      </c>
      <c r="E1365" s="105" t="s">
        <v>12810</v>
      </c>
      <c r="G1365" s="107">
        <v>79.430000000000007</v>
      </c>
      <c r="I1365" s="107">
        <v>1072.98</v>
      </c>
      <c r="K1365" s="113">
        <v>79.430000000000007</v>
      </c>
      <c r="M1365" s="113">
        <v>79.430000000000007</v>
      </c>
    </row>
    <row r="1366" spans="3:13">
      <c r="C1366" s="96" t="s">
        <v>12783</v>
      </c>
      <c r="D1366" s="108">
        <v>44140</v>
      </c>
      <c r="E1366" s="105" t="s">
        <v>12811</v>
      </c>
      <c r="G1366" s="107">
        <v>0.25</v>
      </c>
      <c r="I1366" s="107">
        <v>1073.23</v>
      </c>
      <c r="K1366" s="113">
        <v>0.25</v>
      </c>
      <c r="M1366" s="113">
        <v>0.25</v>
      </c>
    </row>
    <row r="1367" spans="3:13">
      <c r="C1367" s="96" t="s">
        <v>11575</v>
      </c>
      <c r="D1367" s="108">
        <v>44144</v>
      </c>
      <c r="E1367" s="105" t="s">
        <v>12812</v>
      </c>
      <c r="G1367" s="107">
        <v>14.96</v>
      </c>
      <c r="I1367" s="107">
        <v>1088.19</v>
      </c>
      <c r="K1367" s="113">
        <v>14.96</v>
      </c>
      <c r="M1367" s="113">
        <v>14.96</v>
      </c>
    </row>
    <row r="1368" spans="3:13">
      <c r="C1368" s="96" t="s">
        <v>12321</v>
      </c>
      <c r="D1368" s="108">
        <v>44151</v>
      </c>
      <c r="E1368" s="105" t="s">
        <v>12813</v>
      </c>
      <c r="G1368" s="107">
        <v>25.2</v>
      </c>
      <c r="I1368" s="107">
        <v>1113.3900000000001</v>
      </c>
      <c r="K1368" s="113">
        <v>25.2</v>
      </c>
      <c r="M1368" s="113">
        <v>25.2</v>
      </c>
    </row>
    <row r="1369" spans="3:13">
      <c r="C1369" s="96" t="s">
        <v>12639</v>
      </c>
      <c r="D1369" s="108">
        <v>44165</v>
      </c>
      <c r="E1369" s="105" t="s">
        <v>12814</v>
      </c>
      <c r="G1369" s="107">
        <v>87.2</v>
      </c>
      <c r="I1369" s="107">
        <v>1200.5899999999999</v>
      </c>
      <c r="K1369" s="113">
        <v>87.2</v>
      </c>
      <c r="M1369" s="113">
        <v>87.2</v>
      </c>
    </row>
    <row r="1370" spans="3:13">
      <c r="C1370" s="96" t="s">
        <v>12656</v>
      </c>
      <c r="D1370" s="108">
        <v>44165</v>
      </c>
      <c r="E1370" s="105" t="s">
        <v>12815</v>
      </c>
      <c r="G1370" s="107">
        <v>36</v>
      </c>
      <c r="I1370" s="107">
        <v>1236.5899999999999</v>
      </c>
      <c r="K1370" s="113">
        <v>36</v>
      </c>
      <c r="M1370" s="113">
        <v>36</v>
      </c>
    </row>
    <row r="1371" spans="3:13">
      <c r="C1371" s="96" t="s">
        <v>12783</v>
      </c>
      <c r="D1371" s="108">
        <v>44169</v>
      </c>
      <c r="E1371" s="105" t="s">
        <v>12816</v>
      </c>
      <c r="G1371" s="107">
        <v>0.25</v>
      </c>
      <c r="I1371" s="107">
        <v>1236.8399999999999</v>
      </c>
      <c r="K1371" s="113">
        <v>0.25</v>
      </c>
      <c r="M1371" s="113">
        <v>0.25</v>
      </c>
    </row>
    <row r="1372" spans="3:13">
      <c r="C1372" s="96" t="s">
        <v>11797</v>
      </c>
      <c r="D1372" s="108">
        <v>44180</v>
      </c>
      <c r="E1372" s="105" t="s">
        <v>12817</v>
      </c>
      <c r="G1372" s="107">
        <v>30.8</v>
      </c>
      <c r="I1372" s="107">
        <v>1267.6400000000001</v>
      </c>
      <c r="K1372" s="113">
        <v>30.8</v>
      </c>
      <c r="M1372" s="113">
        <v>30.8</v>
      </c>
    </row>
    <row r="1373" spans="3:13">
      <c r="C1373" s="96" t="s">
        <v>12604</v>
      </c>
      <c r="D1373" s="108">
        <v>44180</v>
      </c>
      <c r="E1373" s="105" t="s">
        <v>12818</v>
      </c>
      <c r="G1373" s="107">
        <v>200</v>
      </c>
      <c r="I1373" s="107">
        <v>1467.64</v>
      </c>
      <c r="K1373" s="113">
        <v>200</v>
      </c>
      <c r="M1373" s="113">
        <v>200</v>
      </c>
    </row>
    <row r="1374" spans="3:13">
      <c r="C1374" s="96" t="s">
        <v>12227</v>
      </c>
      <c r="D1374" s="108">
        <v>44194</v>
      </c>
      <c r="E1374" s="105" t="s">
        <v>12819</v>
      </c>
      <c r="G1374" s="107">
        <v>18</v>
      </c>
      <c r="I1374" s="107">
        <v>1485.64</v>
      </c>
      <c r="K1374" s="113">
        <v>18</v>
      </c>
      <c r="M1374" s="113">
        <v>18</v>
      </c>
    </row>
    <row r="1375" spans="3:13">
      <c r="C1375" s="96" t="s">
        <v>12672</v>
      </c>
      <c r="D1375" s="108">
        <v>44194</v>
      </c>
      <c r="E1375" s="105" t="s">
        <v>12820</v>
      </c>
      <c r="G1375" s="107">
        <v>2.7</v>
      </c>
      <c r="I1375" s="107">
        <v>1488.34</v>
      </c>
      <c r="K1375" s="113">
        <v>2.7</v>
      </c>
      <c r="M1375" s="113">
        <v>2.7</v>
      </c>
    </row>
    <row r="1376" spans="3:13">
      <c r="C1376" s="96" t="s">
        <v>12646</v>
      </c>
      <c r="D1376" s="108">
        <v>44194</v>
      </c>
      <c r="E1376" s="105" t="s">
        <v>12821</v>
      </c>
      <c r="G1376" s="107">
        <v>88</v>
      </c>
      <c r="I1376" s="107">
        <v>1576.34</v>
      </c>
      <c r="K1376" s="113">
        <v>88</v>
      </c>
      <c r="M1376" s="113">
        <v>88</v>
      </c>
    </row>
    <row r="1377" spans="1:15">
      <c r="C1377" s="96" t="s">
        <v>12822</v>
      </c>
      <c r="D1377" s="108">
        <v>44196</v>
      </c>
      <c r="E1377" s="105" t="s">
        <v>12823</v>
      </c>
      <c r="G1377" s="107">
        <v>0.01</v>
      </c>
      <c r="I1377" s="107">
        <v>1576.35</v>
      </c>
      <c r="K1377" s="113">
        <v>0.01</v>
      </c>
      <c r="M1377" s="113">
        <v>0.01</v>
      </c>
      <c r="N1377" s="115">
        <f>SUM(M1316:M1377)</f>
        <v>1576.3500000000001</v>
      </c>
    </row>
    <row r="1378" spans="1:15">
      <c r="C1378" s="90" t="s">
        <v>11560</v>
      </c>
      <c r="D1378" s="109">
        <v>0</v>
      </c>
      <c r="E1378" s="90" t="s">
        <v>11555</v>
      </c>
      <c r="F1378" s="109">
        <v>0.63</v>
      </c>
      <c r="H1378" s="90" t="s">
        <v>11569</v>
      </c>
      <c r="I1378" s="109">
        <v>1576.35</v>
      </c>
    </row>
    <row r="1380" spans="1:15">
      <c r="A1380" s="94" t="s">
        <v>1337</v>
      </c>
      <c r="B1380" s="105" t="s">
        <v>12824</v>
      </c>
    </row>
    <row r="1382" spans="1:15">
      <c r="A1382" s="106" t="s">
        <v>11559</v>
      </c>
      <c r="H1382" s="90" t="s">
        <v>11560</v>
      </c>
      <c r="I1382" s="107">
        <v>0</v>
      </c>
    </row>
    <row r="1384" spans="1:15">
      <c r="C1384" s="96" t="s">
        <v>12825</v>
      </c>
      <c r="D1384" s="108">
        <v>43861</v>
      </c>
      <c r="E1384" s="105" t="s">
        <v>12826</v>
      </c>
      <c r="G1384" s="107">
        <v>63.33</v>
      </c>
      <c r="I1384" s="107">
        <v>63.33</v>
      </c>
      <c r="K1384" s="113">
        <v>63.33</v>
      </c>
      <c r="M1384" s="113">
        <v>63.33</v>
      </c>
    </row>
    <row r="1385" spans="1:15">
      <c r="C1385" s="96" t="s">
        <v>12825</v>
      </c>
      <c r="D1385" s="108">
        <v>43861</v>
      </c>
      <c r="E1385" s="105" t="s">
        <v>12826</v>
      </c>
      <c r="G1385" s="107">
        <v>276.83999999999997</v>
      </c>
      <c r="I1385" s="107">
        <v>340.17</v>
      </c>
      <c r="K1385" s="113">
        <v>276.83999999999997</v>
      </c>
      <c r="M1385" s="113">
        <v>276.83999999999997</v>
      </c>
    </row>
    <row r="1386" spans="1:15">
      <c r="C1386" s="96" t="s">
        <v>12825</v>
      </c>
      <c r="D1386" s="108">
        <v>43861</v>
      </c>
      <c r="E1386" s="105" t="s">
        <v>12827</v>
      </c>
      <c r="G1386" s="107">
        <v>1461.97</v>
      </c>
      <c r="I1386" s="107">
        <v>1802.14</v>
      </c>
      <c r="L1386" s="113">
        <v>1461.97</v>
      </c>
      <c r="O1386" s="113">
        <v>1461.97</v>
      </c>
    </row>
    <row r="1387" spans="1:15">
      <c r="C1387" s="96" t="s">
        <v>12825</v>
      </c>
      <c r="D1387" s="108">
        <v>43861</v>
      </c>
      <c r="E1387" s="105" t="s">
        <v>12826</v>
      </c>
      <c r="G1387" s="107">
        <v>60.76</v>
      </c>
      <c r="I1387" s="107">
        <v>1862.9</v>
      </c>
      <c r="K1387" s="113">
        <v>60.76</v>
      </c>
      <c r="M1387" s="113">
        <v>60.76</v>
      </c>
    </row>
    <row r="1388" spans="1:15">
      <c r="C1388" s="96" t="s">
        <v>12828</v>
      </c>
      <c r="D1388" s="108">
        <v>43889</v>
      </c>
      <c r="E1388" s="105" t="s">
        <v>12829</v>
      </c>
      <c r="G1388" s="107">
        <v>63.33</v>
      </c>
      <c r="I1388" s="107">
        <v>1926.23</v>
      </c>
      <c r="K1388" s="113">
        <v>63.33</v>
      </c>
      <c r="M1388" s="113">
        <v>63.33</v>
      </c>
    </row>
    <row r="1389" spans="1:15">
      <c r="C1389" s="96" t="s">
        <v>12828</v>
      </c>
      <c r="D1389" s="108">
        <v>43889</v>
      </c>
      <c r="E1389" s="105" t="s">
        <v>12829</v>
      </c>
      <c r="G1389" s="107">
        <v>276.94</v>
      </c>
      <c r="I1389" s="107">
        <v>2203.17</v>
      </c>
      <c r="K1389" s="113">
        <v>276.94</v>
      </c>
      <c r="M1389" s="113">
        <v>276.94</v>
      </c>
    </row>
    <row r="1390" spans="1:15">
      <c r="C1390" s="96" t="s">
        <v>12828</v>
      </c>
      <c r="D1390" s="108">
        <v>43889</v>
      </c>
      <c r="E1390" s="105" t="s">
        <v>12830</v>
      </c>
      <c r="G1390" s="107">
        <v>1461.97</v>
      </c>
      <c r="I1390" s="107">
        <v>3665.14</v>
      </c>
      <c r="L1390" s="113">
        <v>1461.97</v>
      </c>
      <c r="O1390" s="113">
        <v>1461.97</v>
      </c>
    </row>
    <row r="1391" spans="1:15">
      <c r="C1391" s="96" t="s">
        <v>12828</v>
      </c>
      <c r="D1391" s="108">
        <v>43889</v>
      </c>
      <c r="E1391" s="105" t="s">
        <v>12829</v>
      </c>
      <c r="G1391" s="107">
        <v>49.7</v>
      </c>
      <c r="I1391" s="107">
        <v>3714.84</v>
      </c>
      <c r="K1391" s="113">
        <v>49.7</v>
      </c>
      <c r="M1391" s="113">
        <v>49.7</v>
      </c>
    </row>
    <row r="1392" spans="1:15">
      <c r="C1392" s="96" t="s">
        <v>12831</v>
      </c>
      <c r="D1392" s="108">
        <v>43921</v>
      </c>
      <c r="E1392" s="105" t="s">
        <v>12832</v>
      </c>
      <c r="G1392" s="107">
        <v>276.94</v>
      </c>
      <c r="I1392" s="107">
        <v>3991.78</v>
      </c>
      <c r="K1392" s="113">
        <v>276.94</v>
      </c>
      <c r="M1392" s="113">
        <v>276.94</v>
      </c>
    </row>
    <row r="1393" spans="3:15">
      <c r="C1393" s="96" t="s">
        <v>12831</v>
      </c>
      <c r="D1393" s="108">
        <v>43921</v>
      </c>
      <c r="E1393" s="105" t="s">
        <v>12833</v>
      </c>
      <c r="G1393" s="107">
        <v>1461.97</v>
      </c>
      <c r="I1393" s="107">
        <v>5453.75</v>
      </c>
      <c r="L1393" s="113">
        <v>1461.97</v>
      </c>
      <c r="O1393" s="113">
        <v>1461.97</v>
      </c>
    </row>
    <row r="1394" spans="3:15">
      <c r="C1394" s="96" t="s">
        <v>12831</v>
      </c>
      <c r="D1394" s="108">
        <v>43921</v>
      </c>
      <c r="E1394" s="105" t="s">
        <v>12832</v>
      </c>
      <c r="G1394" s="107">
        <v>48.47</v>
      </c>
      <c r="I1394" s="107">
        <v>5502.22</v>
      </c>
      <c r="K1394" s="113">
        <v>48.47</v>
      </c>
      <c r="M1394" s="113">
        <v>48.47</v>
      </c>
    </row>
    <row r="1395" spans="3:15">
      <c r="C1395" s="96" t="s">
        <v>12831</v>
      </c>
      <c r="D1395" s="108">
        <v>43921</v>
      </c>
      <c r="E1395" s="105" t="s">
        <v>12832</v>
      </c>
      <c r="G1395" s="107">
        <v>63.33</v>
      </c>
      <c r="I1395" s="107">
        <v>5565.55</v>
      </c>
      <c r="K1395" s="113">
        <v>63.33</v>
      </c>
      <c r="M1395" s="113">
        <v>63.33</v>
      </c>
    </row>
    <row r="1396" spans="3:15">
      <c r="C1396" s="96" t="s">
        <v>12834</v>
      </c>
      <c r="D1396" s="108">
        <v>43951</v>
      </c>
      <c r="E1396" s="105" t="s">
        <v>12835</v>
      </c>
      <c r="G1396" s="107">
        <v>1461.97</v>
      </c>
      <c r="I1396" s="107">
        <v>7027.52</v>
      </c>
      <c r="L1396" s="113">
        <v>1461.97</v>
      </c>
      <c r="O1396" s="113">
        <v>1461.97</v>
      </c>
    </row>
    <row r="1397" spans="3:15">
      <c r="C1397" s="96" t="s">
        <v>12834</v>
      </c>
      <c r="D1397" s="108">
        <v>43951</v>
      </c>
      <c r="E1397" s="105" t="s">
        <v>12836</v>
      </c>
      <c r="G1397" s="107">
        <v>48.47</v>
      </c>
      <c r="I1397" s="107">
        <v>7075.99</v>
      </c>
      <c r="K1397" s="113">
        <v>48.47</v>
      </c>
      <c r="M1397" s="113">
        <v>48.47</v>
      </c>
    </row>
    <row r="1398" spans="3:15">
      <c r="C1398" s="96" t="s">
        <v>12834</v>
      </c>
      <c r="D1398" s="108">
        <v>43951</v>
      </c>
      <c r="E1398" s="105" t="s">
        <v>12836</v>
      </c>
      <c r="G1398" s="107">
        <v>63.33</v>
      </c>
      <c r="I1398" s="107">
        <v>7139.32</v>
      </c>
      <c r="K1398" s="113">
        <v>63.33</v>
      </c>
      <c r="M1398" s="113">
        <v>63.33</v>
      </c>
    </row>
    <row r="1399" spans="3:15">
      <c r="C1399" s="96" t="s">
        <v>12834</v>
      </c>
      <c r="D1399" s="108">
        <v>43951</v>
      </c>
      <c r="E1399" s="105" t="s">
        <v>12836</v>
      </c>
      <c r="G1399" s="107">
        <v>276.94</v>
      </c>
      <c r="I1399" s="107">
        <v>7416.26</v>
      </c>
      <c r="K1399" s="113">
        <v>276.94</v>
      </c>
      <c r="M1399" s="113">
        <v>276.94</v>
      </c>
    </row>
    <row r="1400" spans="3:15">
      <c r="C1400" s="96" t="s">
        <v>12837</v>
      </c>
      <c r="D1400" s="108">
        <v>43982</v>
      </c>
      <c r="E1400" s="105" t="s">
        <v>12838</v>
      </c>
      <c r="G1400" s="107">
        <v>63.33</v>
      </c>
      <c r="I1400" s="107">
        <v>7479.59</v>
      </c>
      <c r="K1400" s="113">
        <v>63.33</v>
      </c>
      <c r="M1400" s="113">
        <v>63.33</v>
      </c>
    </row>
    <row r="1401" spans="3:15">
      <c r="C1401" s="96" t="s">
        <v>12837</v>
      </c>
      <c r="D1401" s="108">
        <v>43982</v>
      </c>
      <c r="E1401" s="105" t="s">
        <v>12838</v>
      </c>
      <c r="G1401" s="107">
        <v>276.94</v>
      </c>
      <c r="I1401" s="107">
        <v>7756.53</v>
      </c>
      <c r="K1401" s="113">
        <v>276.94</v>
      </c>
      <c r="M1401" s="113">
        <v>276.94</v>
      </c>
    </row>
    <row r="1402" spans="3:15">
      <c r="C1402" s="96" t="s">
        <v>12837</v>
      </c>
      <c r="D1402" s="108">
        <v>43982</v>
      </c>
      <c r="E1402" s="105" t="s">
        <v>12839</v>
      </c>
      <c r="G1402" s="107">
        <v>1461.97</v>
      </c>
      <c r="I1402" s="107">
        <v>9218.5</v>
      </c>
      <c r="L1402" s="113">
        <v>1461.97</v>
      </c>
      <c r="O1402" s="113">
        <v>1461.97</v>
      </c>
    </row>
    <row r="1403" spans="3:15">
      <c r="C1403" s="96" t="s">
        <v>12837</v>
      </c>
      <c r="D1403" s="108">
        <v>43982</v>
      </c>
      <c r="E1403" s="105" t="s">
        <v>12838</v>
      </c>
      <c r="G1403" s="107">
        <v>48.47</v>
      </c>
      <c r="I1403" s="107">
        <v>9266.9699999999993</v>
      </c>
      <c r="K1403" s="113">
        <v>48.47</v>
      </c>
      <c r="M1403" s="113">
        <v>48.47</v>
      </c>
    </row>
    <row r="1404" spans="3:15">
      <c r="C1404" s="96" t="s">
        <v>12840</v>
      </c>
      <c r="D1404" s="108">
        <v>44012</v>
      </c>
      <c r="E1404" s="105" t="s">
        <v>12841</v>
      </c>
      <c r="G1404" s="107">
        <v>63.33</v>
      </c>
      <c r="I1404" s="107">
        <v>9330.2999999999993</v>
      </c>
      <c r="K1404" s="113">
        <v>63.33</v>
      </c>
      <c r="M1404" s="113">
        <v>63.33</v>
      </c>
    </row>
    <row r="1405" spans="3:15">
      <c r="C1405" s="96" t="s">
        <v>12840</v>
      </c>
      <c r="D1405" s="108">
        <v>44012</v>
      </c>
      <c r="E1405" s="105" t="s">
        <v>12841</v>
      </c>
      <c r="G1405" s="107">
        <v>276.94</v>
      </c>
      <c r="I1405" s="107">
        <v>9607.24</v>
      </c>
      <c r="K1405" s="113">
        <v>276.94</v>
      </c>
      <c r="M1405" s="113">
        <v>276.94</v>
      </c>
    </row>
    <row r="1406" spans="3:15">
      <c r="C1406" s="96" t="s">
        <v>12840</v>
      </c>
      <c r="D1406" s="108">
        <v>44012</v>
      </c>
      <c r="E1406" s="105" t="s">
        <v>12842</v>
      </c>
      <c r="G1406" s="107">
        <v>1461.97</v>
      </c>
      <c r="I1406" s="107">
        <v>11069.21</v>
      </c>
      <c r="L1406" s="113">
        <v>1461.97</v>
      </c>
      <c r="O1406" s="113">
        <v>1461.97</v>
      </c>
    </row>
    <row r="1407" spans="3:15">
      <c r="C1407" s="96" t="s">
        <v>12840</v>
      </c>
      <c r="D1407" s="108">
        <v>44012</v>
      </c>
      <c r="E1407" s="105" t="s">
        <v>12841</v>
      </c>
      <c r="G1407" s="107">
        <v>44.57</v>
      </c>
      <c r="I1407" s="107">
        <v>11113.78</v>
      </c>
      <c r="K1407" s="113">
        <v>44.57</v>
      </c>
      <c r="M1407" s="113">
        <v>44.57</v>
      </c>
    </row>
    <row r="1408" spans="3:15">
      <c r="C1408" s="96" t="s">
        <v>12843</v>
      </c>
      <c r="D1408" s="108">
        <v>44013</v>
      </c>
      <c r="E1408" s="105" t="s">
        <v>12844</v>
      </c>
      <c r="G1408" s="107">
        <v>63.33</v>
      </c>
      <c r="I1408" s="107">
        <v>11177.11</v>
      </c>
      <c r="K1408" s="113">
        <v>63.33</v>
      </c>
      <c r="M1408" s="113">
        <v>63.33</v>
      </c>
    </row>
    <row r="1409" spans="3:15">
      <c r="C1409" s="96" t="s">
        <v>12843</v>
      </c>
      <c r="D1409" s="108">
        <v>44013</v>
      </c>
      <c r="E1409" s="105" t="s">
        <v>12844</v>
      </c>
      <c r="G1409" s="107">
        <v>276.94</v>
      </c>
      <c r="I1409" s="107">
        <v>11454.05</v>
      </c>
      <c r="K1409" s="113">
        <v>276.94</v>
      </c>
      <c r="M1409" s="113">
        <v>276.94</v>
      </c>
    </row>
    <row r="1410" spans="3:15">
      <c r="C1410" s="96" t="s">
        <v>12843</v>
      </c>
      <c r="D1410" s="108">
        <v>44013</v>
      </c>
      <c r="E1410" s="105" t="s">
        <v>12845</v>
      </c>
      <c r="G1410" s="107">
        <v>1461.97</v>
      </c>
      <c r="I1410" s="107">
        <v>12916.02</v>
      </c>
      <c r="L1410" s="113">
        <v>1461.97</v>
      </c>
      <c r="O1410" s="113">
        <v>1461.97</v>
      </c>
    </row>
    <row r="1411" spans="3:15">
      <c r="C1411" s="96" t="s">
        <v>12843</v>
      </c>
      <c r="D1411" s="108">
        <v>44013</v>
      </c>
      <c r="E1411" s="105" t="s">
        <v>12844</v>
      </c>
      <c r="G1411" s="107">
        <v>42.25</v>
      </c>
      <c r="I1411" s="107">
        <v>12958.27</v>
      </c>
      <c r="K1411" s="113">
        <v>42.25</v>
      </c>
      <c r="M1411" s="113">
        <v>42.25</v>
      </c>
    </row>
    <row r="1412" spans="3:15">
      <c r="C1412" s="96" t="s">
        <v>12846</v>
      </c>
      <c r="D1412" s="108">
        <v>44074</v>
      </c>
      <c r="E1412" s="105" t="s">
        <v>12847</v>
      </c>
      <c r="G1412" s="107">
        <v>63.33</v>
      </c>
      <c r="I1412" s="107">
        <v>13021.6</v>
      </c>
      <c r="K1412" s="113">
        <v>63.33</v>
      </c>
      <c r="M1412" s="113">
        <v>63.33</v>
      </c>
    </row>
    <row r="1413" spans="3:15">
      <c r="C1413" s="96" t="s">
        <v>12846</v>
      </c>
      <c r="D1413" s="108">
        <v>44074</v>
      </c>
      <c r="E1413" s="105" t="s">
        <v>12847</v>
      </c>
      <c r="G1413" s="107">
        <v>272.17</v>
      </c>
      <c r="I1413" s="107">
        <v>13293.77</v>
      </c>
      <c r="K1413" s="113">
        <v>272.17</v>
      </c>
      <c r="M1413" s="113">
        <v>272.17</v>
      </c>
    </row>
    <row r="1414" spans="3:15">
      <c r="C1414" s="96" t="s">
        <v>12846</v>
      </c>
      <c r="D1414" s="108">
        <v>44074</v>
      </c>
      <c r="E1414" s="105" t="s">
        <v>12848</v>
      </c>
      <c r="G1414" s="107">
        <v>1461.97</v>
      </c>
      <c r="I1414" s="107">
        <v>14755.74</v>
      </c>
      <c r="L1414" s="113">
        <v>1461.97</v>
      </c>
      <c r="O1414" s="113">
        <v>1461.97</v>
      </c>
    </row>
    <row r="1415" spans="3:15">
      <c r="C1415" s="96" t="s">
        <v>12846</v>
      </c>
      <c r="D1415" s="108">
        <v>44074</v>
      </c>
      <c r="E1415" s="105" t="s">
        <v>12847</v>
      </c>
      <c r="G1415" s="107">
        <v>37.18</v>
      </c>
      <c r="I1415" s="107">
        <v>14792.92</v>
      </c>
      <c r="K1415" s="113">
        <v>37.18</v>
      </c>
      <c r="M1415" s="113">
        <v>37.18</v>
      </c>
    </row>
    <row r="1416" spans="3:15">
      <c r="C1416" s="96" t="s">
        <v>12849</v>
      </c>
      <c r="D1416" s="108">
        <v>44104</v>
      </c>
      <c r="E1416" s="105" t="s">
        <v>12850</v>
      </c>
      <c r="G1416" s="107">
        <v>63.33</v>
      </c>
      <c r="I1416" s="107">
        <v>14856.25</v>
      </c>
      <c r="K1416" s="113">
        <v>63.33</v>
      </c>
      <c r="M1416" s="113">
        <v>63.33</v>
      </c>
    </row>
    <row r="1417" spans="3:15">
      <c r="C1417" s="96" t="s">
        <v>12849</v>
      </c>
      <c r="D1417" s="108">
        <v>44104</v>
      </c>
      <c r="E1417" s="105" t="s">
        <v>12850</v>
      </c>
      <c r="G1417" s="107">
        <v>244.94</v>
      </c>
      <c r="I1417" s="107">
        <v>15101.19</v>
      </c>
      <c r="K1417" s="113">
        <v>244.94</v>
      </c>
      <c r="M1417" s="113">
        <v>244.94</v>
      </c>
    </row>
    <row r="1418" spans="3:15">
      <c r="C1418" s="96" t="s">
        <v>12849</v>
      </c>
      <c r="D1418" s="108">
        <v>44104</v>
      </c>
      <c r="E1418" s="105" t="s">
        <v>12851</v>
      </c>
      <c r="G1418" s="107">
        <v>1461.97</v>
      </c>
      <c r="I1418" s="107">
        <v>16563.16</v>
      </c>
      <c r="L1418" s="113">
        <v>1461.97</v>
      </c>
      <c r="O1418" s="113">
        <v>1461.97</v>
      </c>
    </row>
    <row r="1419" spans="3:15">
      <c r="C1419" s="96" t="s">
        <v>12849</v>
      </c>
      <c r="D1419" s="108">
        <v>44104</v>
      </c>
      <c r="E1419" s="105" t="s">
        <v>12850</v>
      </c>
      <c r="G1419" s="107">
        <v>37.18</v>
      </c>
      <c r="I1419" s="107">
        <v>16600.34</v>
      </c>
      <c r="K1419" s="113">
        <v>37.18</v>
      </c>
      <c r="M1419" s="113">
        <v>37.18</v>
      </c>
    </row>
    <row r="1420" spans="3:15">
      <c r="C1420" s="96" t="s">
        <v>12852</v>
      </c>
      <c r="D1420" s="108">
        <v>44135</v>
      </c>
      <c r="E1420" s="105" t="s">
        <v>12853</v>
      </c>
      <c r="G1420" s="107">
        <v>93.8</v>
      </c>
      <c r="I1420" s="107">
        <v>16694.14</v>
      </c>
      <c r="K1420" s="113">
        <v>93.8</v>
      </c>
      <c r="M1420" s="113">
        <v>93.8</v>
      </c>
    </row>
    <row r="1421" spans="3:15">
      <c r="C1421" s="96" t="s">
        <v>12852</v>
      </c>
      <c r="D1421" s="108">
        <v>44135</v>
      </c>
      <c r="E1421" s="105" t="s">
        <v>12853</v>
      </c>
      <c r="G1421" s="107">
        <v>244.94</v>
      </c>
      <c r="I1421" s="107">
        <v>16939.080000000002</v>
      </c>
      <c r="K1421" s="113">
        <v>244.94</v>
      </c>
      <c r="M1421" s="113">
        <v>244.94</v>
      </c>
    </row>
    <row r="1422" spans="3:15">
      <c r="C1422" s="96" t="s">
        <v>12852</v>
      </c>
      <c r="D1422" s="108">
        <v>44135</v>
      </c>
      <c r="E1422" s="105" t="s">
        <v>12854</v>
      </c>
      <c r="G1422" s="107">
        <v>1461.97</v>
      </c>
      <c r="I1422" s="107">
        <v>18401.05</v>
      </c>
      <c r="L1422" s="113">
        <v>1461.97</v>
      </c>
      <c r="O1422" s="113">
        <v>1461.97</v>
      </c>
    </row>
    <row r="1423" spans="3:15">
      <c r="C1423" s="96" t="s">
        <v>12852</v>
      </c>
      <c r="D1423" s="108">
        <v>44135</v>
      </c>
      <c r="E1423" s="105" t="s">
        <v>12853</v>
      </c>
      <c r="G1423" s="107">
        <v>37.18</v>
      </c>
      <c r="I1423" s="107">
        <v>18438.23</v>
      </c>
      <c r="K1423" s="113">
        <v>37.18</v>
      </c>
      <c r="M1423" s="113">
        <v>37.18</v>
      </c>
    </row>
    <row r="1424" spans="3:15">
      <c r="C1424" s="96" t="s">
        <v>12855</v>
      </c>
      <c r="D1424" s="108">
        <v>44165</v>
      </c>
      <c r="E1424" s="105" t="s">
        <v>12856</v>
      </c>
      <c r="G1424" s="107">
        <v>250</v>
      </c>
      <c r="I1424" s="107">
        <v>18688.23</v>
      </c>
      <c r="K1424" s="113">
        <v>250</v>
      </c>
      <c r="M1424" s="113">
        <v>250</v>
      </c>
    </row>
    <row r="1425" spans="3:16">
      <c r="C1425" s="96" t="s">
        <v>12855</v>
      </c>
      <c r="D1425" s="108">
        <v>44165</v>
      </c>
      <c r="E1425" s="105" t="s">
        <v>12856</v>
      </c>
      <c r="G1425" s="107">
        <v>125.11</v>
      </c>
      <c r="I1425" s="107">
        <v>18813.34</v>
      </c>
      <c r="K1425" s="113">
        <v>125.11</v>
      </c>
      <c r="M1425" s="113">
        <v>125.11</v>
      </c>
    </row>
    <row r="1426" spans="3:16">
      <c r="C1426" s="96" t="s">
        <v>12855</v>
      </c>
      <c r="D1426" s="108">
        <v>44165</v>
      </c>
      <c r="E1426" s="105" t="s">
        <v>12856</v>
      </c>
      <c r="G1426" s="107">
        <v>244.94</v>
      </c>
      <c r="I1426" s="107">
        <v>19058.28</v>
      </c>
      <c r="K1426" s="113">
        <v>244.94</v>
      </c>
      <c r="M1426" s="113">
        <v>244.94</v>
      </c>
    </row>
    <row r="1427" spans="3:16">
      <c r="C1427" s="96" t="s">
        <v>12855</v>
      </c>
      <c r="D1427" s="108">
        <v>44165</v>
      </c>
      <c r="E1427" s="105" t="s">
        <v>12857</v>
      </c>
      <c r="G1427" s="107">
        <v>1461.97</v>
      </c>
      <c r="I1427" s="107">
        <v>20520.25</v>
      </c>
      <c r="L1427" s="113">
        <v>1461.97</v>
      </c>
      <c r="O1427" s="113">
        <v>1461.97</v>
      </c>
    </row>
    <row r="1428" spans="3:16">
      <c r="C1428" s="96" t="s">
        <v>12855</v>
      </c>
      <c r="D1428" s="108">
        <v>44165</v>
      </c>
      <c r="E1428" s="105" t="s">
        <v>12856</v>
      </c>
      <c r="G1428" s="107">
        <v>37.18</v>
      </c>
      <c r="I1428" s="107">
        <v>20557.43</v>
      </c>
      <c r="K1428" s="113">
        <v>37.18</v>
      </c>
      <c r="M1428" s="113">
        <v>37.18</v>
      </c>
    </row>
    <row r="1429" spans="3:16">
      <c r="C1429" s="96" t="s">
        <v>12858</v>
      </c>
      <c r="D1429" s="108">
        <v>44196</v>
      </c>
      <c r="E1429" s="105" t="s">
        <v>12859</v>
      </c>
      <c r="G1429" s="107">
        <v>137.94</v>
      </c>
      <c r="I1429" s="107">
        <v>20695.37</v>
      </c>
      <c r="K1429" s="113">
        <v>137.94</v>
      </c>
      <c r="M1429" s="113">
        <v>137.94</v>
      </c>
    </row>
    <row r="1430" spans="3:16">
      <c r="C1430" s="96" t="s">
        <v>12858</v>
      </c>
      <c r="D1430" s="108">
        <v>44196</v>
      </c>
      <c r="E1430" s="105" t="s">
        <v>12859</v>
      </c>
      <c r="G1430" s="107">
        <v>244.94</v>
      </c>
      <c r="I1430" s="107">
        <v>20940.310000000001</v>
      </c>
      <c r="K1430" s="113">
        <v>244.94</v>
      </c>
      <c r="M1430" s="113">
        <v>244.94</v>
      </c>
    </row>
    <row r="1431" spans="3:16">
      <c r="C1431" s="96" t="s">
        <v>12858</v>
      </c>
      <c r="D1431" s="108">
        <v>44196</v>
      </c>
      <c r="E1431" s="105" t="s">
        <v>12860</v>
      </c>
      <c r="G1431" s="107">
        <v>1461.97</v>
      </c>
      <c r="I1431" s="107">
        <v>22402.28</v>
      </c>
      <c r="L1431" s="113">
        <v>1461.97</v>
      </c>
      <c r="O1431" s="113">
        <v>1461.97</v>
      </c>
    </row>
    <row r="1432" spans="3:16">
      <c r="C1432" s="96" t="s">
        <v>12858</v>
      </c>
      <c r="D1432" s="108">
        <v>44196</v>
      </c>
      <c r="E1432" s="105" t="s">
        <v>12859</v>
      </c>
      <c r="G1432" s="107">
        <v>37.18</v>
      </c>
      <c r="I1432" s="107">
        <v>22439.46</v>
      </c>
      <c r="K1432" s="113">
        <v>37.18</v>
      </c>
      <c r="M1432" s="113">
        <v>37.18</v>
      </c>
    </row>
    <row r="1433" spans="3:16">
      <c r="C1433" s="96" t="s">
        <v>12858</v>
      </c>
      <c r="D1433" s="108">
        <v>44196</v>
      </c>
      <c r="E1433" s="105" t="s">
        <v>12859</v>
      </c>
      <c r="G1433" s="107">
        <v>250</v>
      </c>
      <c r="I1433" s="107">
        <v>22689.46</v>
      </c>
      <c r="K1433" s="113">
        <v>250</v>
      </c>
      <c r="M1433" s="113">
        <v>250</v>
      </c>
      <c r="N1433" s="115">
        <f>SUM(M1384:M1433)</f>
        <v>5145.8199999999988</v>
      </c>
      <c r="P1433" s="121">
        <f>SUM(O1384:O1433)</f>
        <v>17543.639999999996</v>
      </c>
    </row>
    <row r="1434" spans="3:16">
      <c r="C1434" s="90" t="s">
        <v>11560</v>
      </c>
      <c r="D1434" s="109">
        <v>0</v>
      </c>
      <c r="E1434" s="90" t="s">
        <v>11555</v>
      </c>
      <c r="F1434" s="109">
        <v>0</v>
      </c>
      <c r="H1434" s="90" t="s">
        <v>11569</v>
      </c>
      <c r="I1434" s="109">
        <v>22689.46</v>
      </c>
    </row>
    <row r="1437" spans="3:16" ht="18.600000000000001">
      <c r="C1437" s="90" t="s">
        <v>11560</v>
      </c>
      <c r="D1437" s="111">
        <v>0</v>
      </c>
      <c r="E1437" s="90" t="s">
        <v>11555</v>
      </c>
      <c r="F1437" s="111">
        <v>506.2</v>
      </c>
      <c r="H1437" s="90" t="s">
        <v>11569</v>
      </c>
      <c r="I1437" s="111">
        <f>551371.42+2112.98+2606.3</f>
        <v>556090.70000000007</v>
      </c>
      <c r="K1437" s="114">
        <f>SUM(K16:K1434)</f>
        <v>529619.88999999897</v>
      </c>
      <c r="L1437" s="114">
        <f t="shared" ref="L1437:P1437" si="0">SUM(L16:L1434)</f>
        <v>26470.810000000005</v>
      </c>
      <c r="M1437" s="114">
        <f t="shared" si="0"/>
        <v>529619.88999999897</v>
      </c>
      <c r="N1437" s="114">
        <f t="shared" si="0"/>
        <v>529619.89</v>
      </c>
      <c r="O1437" s="114">
        <f t="shared" si="0"/>
        <v>26470.810000000005</v>
      </c>
      <c r="P1437" s="132">
        <f t="shared" si="0"/>
        <v>26470.809999999998</v>
      </c>
    </row>
    <row r="1441" spans="5:9">
      <c r="E1441" s="112" t="s">
        <v>131</v>
      </c>
      <c r="I1441" s="97" t="s">
        <v>12861</v>
      </c>
    </row>
  </sheetData>
  <pageMargins left="0.70866141732283472" right="0.70866141732283472" top="0.74803149606299213" bottom="0.74803149606299213" header="0.31496062992125984" footer="0.31496062992125984"/>
  <pageSetup paperSize="9" scale="35" fitToHeight="100" orientation="portrait" errors="NA" horizontalDpi="0"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5</vt:i4>
      </vt:variant>
    </vt:vector>
  </HeadingPairs>
  <TitlesOfParts>
    <vt:vector size="10" baseType="lpstr">
      <vt:lpstr>BALANCE DETALLADO DIC-20</vt:lpstr>
      <vt:lpstr>P Y G DETALLADO DIC-20</vt:lpstr>
      <vt:lpstr>COD</vt:lpstr>
      <vt:lpstr>F.2020</vt:lpstr>
      <vt:lpstr>GASTOS NO DEDUCIBLES</vt:lpstr>
      <vt:lpstr>'BALANCE DETALLADO DIC-20'!Área_de_impresión</vt:lpstr>
      <vt:lpstr>F.2020!Área_de_impresión</vt:lpstr>
      <vt:lpstr>'GASTOS NO DEDUCIBLES'!Área_de_impresión</vt:lpstr>
      <vt:lpstr>'BALANCE DETALLADO DIC-20'!Títulos_a_imprimir</vt:lpstr>
      <vt:lpstr>'GASTOS NO DEDUCIBLES'!Títulos_a_imprimir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Espinoza Gomez, Patricio Jose</dc:creator>
  <cp:lastModifiedBy>Cliente Selecto</cp:lastModifiedBy>
  <cp:lastPrinted>2021-03-30T13:41:06Z</cp:lastPrinted>
  <dcterms:created xsi:type="dcterms:W3CDTF">2015-10-20T13:53:29Z</dcterms:created>
  <dcterms:modified xsi:type="dcterms:W3CDTF">2021-04-09T16:06:47Z</dcterms:modified>
</cp:coreProperties>
</file>