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tamartinezescamilla/Desktop/"/>
    </mc:Choice>
  </mc:AlternateContent>
  <xr:revisionPtr revIDLastSave="0" documentId="13_ncr:1_{23FA50A4-B8D1-164B-B864-2A5D2483290F}" xr6:coauthVersionLast="47" xr6:coauthVersionMax="47" xr10:uidLastSave="{00000000-0000-0000-0000-000000000000}"/>
  <bookViews>
    <workbookView xWindow="4740" yWindow="500" windowWidth="22520" windowHeight="16360" firstSheet="4" activeTab="9" xr2:uid="{99FABD7A-3113-9C4E-986E-5108AB0DEEA4}"/>
  </bookViews>
  <sheets>
    <sheet name="CASALS" sheetId="4" r:id="rId1"/>
    <sheet name="CASSADÓ" sheetId="5" r:id="rId2"/>
    <sheet name="CLARET 1993" sheetId="6" r:id="rId3"/>
    <sheet name="CLARET 2003" sheetId="7" r:id="rId4"/>
    <sheet name="GUTIÉRREZ" sheetId="8" r:id="rId5"/>
    <sheet name="FANLO" sheetId="9" r:id="rId6"/>
    <sheet name="TOMÁS" sheetId="10" r:id="rId7"/>
    <sheet name="REALES (SV)" sheetId="13" r:id="rId8"/>
    <sheet name="POLO" sheetId="11" r:id="rId9"/>
    <sheet name="Comparativa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8" l="1"/>
  <c r="D23" i="8"/>
  <c r="D28" i="11"/>
  <c r="E73" i="11"/>
  <c r="D73" i="11"/>
  <c r="E72" i="11"/>
  <c r="D72" i="11"/>
  <c r="E71" i="11"/>
  <c r="D71" i="11"/>
  <c r="E70" i="11"/>
  <c r="D70" i="11"/>
  <c r="E69" i="11"/>
  <c r="D69" i="11"/>
  <c r="F68" i="11"/>
  <c r="E68" i="11"/>
  <c r="D68" i="11"/>
  <c r="E67" i="11"/>
  <c r="D67" i="11"/>
  <c r="E66" i="11"/>
  <c r="F66" i="11" s="1"/>
  <c r="D66" i="11"/>
  <c r="E65" i="11"/>
  <c r="F65" i="11" s="1"/>
  <c r="D65" i="11"/>
  <c r="E64" i="11"/>
  <c r="F64" i="11" s="1"/>
  <c r="D64" i="11"/>
  <c r="E63" i="11"/>
  <c r="F63" i="11" s="1"/>
  <c r="D63" i="11"/>
  <c r="E62" i="11"/>
  <c r="F62" i="11" s="1"/>
  <c r="D62" i="11"/>
  <c r="E61" i="11"/>
  <c r="F61" i="11" s="1"/>
  <c r="D61" i="11"/>
  <c r="E60" i="11"/>
  <c r="F60" i="11" s="1"/>
  <c r="D60" i="11"/>
  <c r="E59" i="11"/>
  <c r="F59" i="11" s="1"/>
  <c r="D59" i="11"/>
  <c r="E58" i="11"/>
  <c r="F58" i="11" s="1"/>
  <c r="D58" i="11"/>
  <c r="E57" i="11"/>
  <c r="F57" i="11" s="1"/>
  <c r="D57" i="11"/>
  <c r="E56" i="11"/>
  <c r="F56" i="11" s="1"/>
  <c r="D56" i="11"/>
  <c r="E55" i="11"/>
  <c r="F55" i="11" s="1"/>
  <c r="D55" i="11"/>
  <c r="E54" i="11"/>
  <c r="F54" i="11" s="1"/>
  <c r="D54" i="11"/>
  <c r="E53" i="11"/>
  <c r="F53" i="11" s="1"/>
  <c r="D53" i="11"/>
  <c r="F48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E28" i="11"/>
  <c r="F28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F8" i="11" s="1"/>
  <c r="D8" i="11"/>
  <c r="E7" i="11"/>
  <c r="F7" i="11" s="1"/>
  <c r="D7" i="11"/>
  <c r="E6" i="11"/>
  <c r="F6" i="11" s="1"/>
  <c r="D6" i="11"/>
  <c r="E5" i="11"/>
  <c r="D5" i="11"/>
  <c r="F4" i="11"/>
  <c r="E4" i="11"/>
  <c r="D4" i="11"/>
  <c r="E3" i="11"/>
  <c r="D3" i="11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F60" i="10" s="1"/>
  <c r="E59" i="10"/>
  <c r="F59" i="10" s="1"/>
  <c r="D59" i="10"/>
  <c r="E58" i="10"/>
  <c r="D58" i="10"/>
  <c r="E57" i="10"/>
  <c r="F57" i="10" s="1"/>
  <c r="D57" i="10"/>
  <c r="E56" i="10"/>
  <c r="D56" i="10"/>
  <c r="E55" i="10"/>
  <c r="F55" i="10" s="1"/>
  <c r="D55" i="10"/>
  <c r="E54" i="10"/>
  <c r="D54" i="10"/>
  <c r="E53" i="10"/>
  <c r="F53" i="10" s="1"/>
  <c r="D53" i="10"/>
  <c r="E48" i="10"/>
  <c r="D48" i="10"/>
  <c r="E47" i="10"/>
  <c r="F47" i="10" s="1"/>
  <c r="D47" i="10"/>
  <c r="E46" i="10"/>
  <c r="D46" i="10"/>
  <c r="E45" i="10"/>
  <c r="F45" i="10" s="1"/>
  <c r="D45" i="10"/>
  <c r="E44" i="10"/>
  <c r="D44" i="10"/>
  <c r="E43" i="10"/>
  <c r="F43" i="10" s="1"/>
  <c r="D43" i="10"/>
  <c r="E42" i="10"/>
  <c r="D42" i="10"/>
  <c r="E41" i="10"/>
  <c r="F41" i="10" s="1"/>
  <c r="D41" i="10"/>
  <c r="E40" i="10"/>
  <c r="D40" i="10"/>
  <c r="F40" i="10" s="1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3" i="10"/>
  <c r="D23" i="10"/>
  <c r="E22" i="10"/>
  <c r="D22" i="10"/>
  <c r="E21" i="10"/>
  <c r="D21" i="10"/>
  <c r="F20" i="10"/>
  <c r="E20" i="10"/>
  <c r="D20" i="10"/>
  <c r="E19" i="10"/>
  <c r="D19" i="10"/>
  <c r="E18" i="10"/>
  <c r="F18" i="10" s="1"/>
  <c r="D18" i="10"/>
  <c r="E17" i="10"/>
  <c r="D17" i="10"/>
  <c r="E16" i="10"/>
  <c r="F16" i="10" s="1"/>
  <c r="D16" i="10"/>
  <c r="E15" i="10"/>
  <c r="D15" i="10"/>
  <c r="E14" i="10"/>
  <c r="F14" i="10" s="1"/>
  <c r="D14" i="10"/>
  <c r="E13" i="10"/>
  <c r="D13" i="10"/>
  <c r="E12" i="10"/>
  <c r="F12" i="10" s="1"/>
  <c r="D12" i="10"/>
  <c r="E11" i="10"/>
  <c r="D11" i="10"/>
  <c r="E10" i="10"/>
  <c r="F10" i="10" s="1"/>
  <c r="D10" i="10"/>
  <c r="E9" i="10"/>
  <c r="D9" i="10"/>
  <c r="E8" i="10"/>
  <c r="F8" i="10" s="1"/>
  <c r="D8" i="10"/>
  <c r="E7" i="10"/>
  <c r="D7" i="10"/>
  <c r="E6" i="10"/>
  <c r="F6" i="10" s="1"/>
  <c r="D6" i="10"/>
  <c r="E5" i="10"/>
  <c r="D5" i="10"/>
  <c r="F4" i="10"/>
  <c r="E4" i="10"/>
  <c r="D4" i="10"/>
  <c r="E3" i="10"/>
  <c r="D3" i="10"/>
  <c r="E73" i="9"/>
  <c r="D73" i="9"/>
  <c r="E72" i="9"/>
  <c r="D72" i="9"/>
  <c r="F72" i="9" s="1"/>
  <c r="E71" i="9"/>
  <c r="D71" i="9"/>
  <c r="E70" i="9"/>
  <c r="F70" i="9" s="1"/>
  <c r="D70" i="9"/>
  <c r="E69" i="9"/>
  <c r="D69" i="9"/>
  <c r="E68" i="9"/>
  <c r="F68" i="9" s="1"/>
  <c r="D68" i="9"/>
  <c r="E67" i="9"/>
  <c r="D67" i="9"/>
  <c r="E66" i="9"/>
  <c r="D66" i="9"/>
  <c r="E65" i="9"/>
  <c r="D65" i="9"/>
  <c r="E64" i="9"/>
  <c r="D64" i="9"/>
  <c r="E63" i="9"/>
  <c r="F63" i="9" s="1"/>
  <c r="D63" i="9"/>
  <c r="E62" i="9"/>
  <c r="D62" i="9"/>
  <c r="E61" i="9"/>
  <c r="F61" i="9" s="1"/>
  <c r="D61" i="9"/>
  <c r="E60" i="9"/>
  <c r="D60" i="9"/>
  <c r="E59" i="9"/>
  <c r="D59" i="9"/>
  <c r="E58" i="9"/>
  <c r="D58" i="9"/>
  <c r="E57" i="9"/>
  <c r="D57" i="9"/>
  <c r="F56" i="9"/>
  <c r="E56" i="9"/>
  <c r="D56" i="9"/>
  <c r="E55" i="9"/>
  <c r="D55" i="9"/>
  <c r="E54" i="9"/>
  <c r="F54" i="9" s="1"/>
  <c r="D54" i="9"/>
  <c r="E53" i="9"/>
  <c r="D53" i="9"/>
  <c r="F48" i="9"/>
  <c r="E48" i="9"/>
  <c r="D48" i="9"/>
  <c r="E47" i="9"/>
  <c r="D47" i="9"/>
  <c r="E46" i="9"/>
  <c r="D46" i="9"/>
  <c r="E45" i="9"/>
  <c r="D45" i="9"/>
  <c r="E44" i="9"/>
  <c r="D44" i="9"/>
  <c r="F44" i="9" s="1"/>
  <c r="E43" i="9"/>
  <c r="F43" i="9" s="1"/>
  <c r="D43" i="9"/>
  <c r="E42" i="9"/>
  <c r="D42" i="9"/>
  <c r="E41" i="9"/>
  <c r="F41" i="9" s="1"/>
  <c r="D41" i="9"/>
  <c r="E40" i="9"/>
  <c r="D40" i="9"/>
  <c r="F40" i="9" s="1"/>
  <c r="E39" i="9"/>
  <c r="D39" i="9"/>
  <c r="E38" i="9"/>
  <c r="D38" i="9"/>
  <c r="E37" i="9"/>
  <c r="D37" i="9"/>
  <c r="E36" i="9"/>
  <c r="F36" i="9" s="1"/>
  <c r="D36" i="9"/>
  <c r="E35" i="9"/>
  <c r="D35" i="9"/>
  <c r="E34" i="9"/>
  <c r="F34" i="9" s="1"/>
  <c r="D34" i="9"/>
  <c r="E33" i="9"/>
  <c r="D33" i="9"/>
  <c r="E32" i="9"/>
  <c r="F32" i="9" s="1"/>
  <c r="D32" i="9"/>
  <c r="E31" i="9"/>
  <c r="D31" i="9"/>
  <c r="E30" i="9"/>
  <c r="D30" i="9"/>
  <c r="E29" i="9"/>
  <c r="D29" i="9"/>
  <c r="E28" i="9"/>
  <c r="D28" i="9"/>
  <c r="E23" i="9"/>
  <c r="F23" i="9" s="1"/>
  <c r="D23" i="9"/>
  <c r="E22" i="9"/>
  <c r="D22" i="9"/>
  <c r="E21" i="9"/>
  <c r="F21" i="9" s="1"/>
  <c r="D21" i="9"/>
  <c r="E20" i="9"/>
  <c r="D20" i="9"/>
  <c r="E19" i="9"/>
  <c r="D19" i="9"/>
  <c r="E18" i="9"/>
  <c r="D18" i="9"/>
  <c r="E17" i="9"/>
  <c r="D17" i="9"/>
  <c r="F16" i="9"/>
  <c r="E16" i="9"/>
  <c r="D16" i="9"/>
  <c r="E15" i="9"/>
  <c r="D15" i="9"/>
  <c r="E14" i="9"/>
  <c r="F14" i="9" s="1"/>
  <c r="D14" i="9"/>
  <c r="E13" i="9"/>
  <c r="D13" i="9"/>
  <c r="E12" i="9"/>
  <c r="F12" i="9" s="1"/>
  <c r="D12" i="9"/>
  <c r="E11" i="9"/>
  <c r="D11" i="9"/>
  <c r="E10" i="9"/>
  <c r="D10" i="9"/>
  <c r="E9" i="9"/>
  <c r="D9" i="9"/>
  <c r="E8" i="9"/>
  <c r="D8" i="9"/>
  <c r="F8" i="9" s="1"/>
  <c r="E7" i="9"/>
  <c r="F7" i="9" s="1"/>
  <c r="D7" i="9"/>
  <c r="E6" i="9"/>
  <c r="D6" i="9"/>
  <c r="F6" i="9" s="1"/>
  <c r="E5" i="9"/>
  <c r="F5" i="9" s="1"/>
  <c r="D5" i="9"/>
  <c r="E4" i="9"/>
  <c r="D4" i="9"/>
  <c r="F4" i="9" s="1"/>
  <c r="E3" i="9"/>
  <c r="D3" i="9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F60" i="8" s="1"/>
  <c r="E59" i="8"/>
  <c r="F59" i="8" s="1"/>
  <c r="D59" i="8"/>
  <c r="E58" i="8"/>
  <c r="D58" i="8"/>
  <c r="E57" i="8"/>
  <c r="F57" i="8" s="1"/>
  <c r="D57" i="8"/>
  <c r="E56" i="8"/>
  <c r="D56" i="8"/>
  <c r="E55" i="8"/>
  <c r="F55" i="8" s="1"/>
  <c r="D55" i="8"/>
  <c r="E54" i="8"/>
  <c r="D54" i="8"/>
  <c r="E53" i="8"/>
  <c r="F53" i="8" s="1"/>
  <c r="D53" i="8"/>
  <c r="E48" i="8"/>
  <c r="D48" i="8"/>
  <c r="E47" i="8"/>
  <c r="F47" i="8" s="1"/>
  <c r="D47" i="8"/>
  <c r="E46" i="8"/>
  <c r="D46" i="8"/>
  <c r="E45" i="8"/>
  <c r="F45" i="8" s="1"/>
  <c r="D45" i="8"/>
  <c r="E44" i="8"/>
  <c r="D44" i="8"/>
  <c r="E43" i="8"/>
  <c r="F43" i="8" s="1"/>
  <c r="D43" i="8"/>
  <c r="E42" i="8"/>
  <c r="D42" i="8"/>
  <c r="E41" i="8"/>
  <c r="F41" i="8" s="1"/>
  <c r="D41" i="8"/>
  <c r="E40" i="8"/>
  <c r="D40" i="8"/>
  <c r="F40" i="8" s="1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F32" i="8"/>
  <c r="E32" i="8"/>
  <c r="D32" i="8"/>
  <c r="E31" i="8"/>
  <c r="F31" i="8" s="1"/>
  <c r="D31" i="8"/>
  <c r="E30" i="8"/>
  <c r="F30" i="8" s="1"/>
  <c r="D30" i="8"/>
  <c r="E29" i="8"/>
  <c r="F29" i="8" s="1"/>
  <c r="D29" i="8"/>
  <c r="E28" i="8"/>
  <c r="F28" i="8" s="1"/>
  <c r="D28" i="8"/>
  <c r="E23" i="8"/>
  <c r="F23" i="8" s="1"/>
  <c r="E22" i="8"/>
  <c r="D22" i="8"/>
  <c r="E21" i="8"/>
  <c r="F21" i="8" s="1"/>
  <c r="D21" i="8"/>
  <c r="F20" i="8"/>
  <c r="E20" i="8"/>
  <c r="D20" i="8"/>
  <c r="E19" i="8"/>
  <c r="D19" i="8"/>
  <c r="E18" i="8"/>
  <c r="E17" i="8"/>
  <c r="D17" i="8"/>
  <c r="E16" i="8"/>
  <c r="D16" i="8"/>
  <c r="E15" i="8"/>
  <c r="D15" i="8"/>
  <c r="E14" i="8"/>
  <c r="D14" i="8"/>
  <c r="E13" i="8"/>
  <c r="D13" i="8"/>
  <c r="E12" i="8"/>
  <c r="D12" i="8"/>
  <c r="F12" i="8" s="1"/>
  <c r="E11" i="8"/>
  <c r="F11" i="8" s="1"/>
  <c r="D11" i="8"/>
  <c r="E10" i="8"/>
  <c r="F10" i="8" s="1"/>
  <c r="D10" i="8"/>
  <c r="E9" i="8"/>
  <c r="F9" i="8" s="1"/>
  <c r="D9" i="8"/>
  <c r="E8" i="8"/>
  <c r="F8" i="8" s="1"/>
  <c r="D8" i="8"/>
  <c r="E7" i="8"/>
  <c r="F7" i="8" s="1"/>
  <c r="D7" i="8"/>
  <c r="E6" i="8"/>
  <c r="F6" i="8" s="1"/>
  <c r="D6" i="8"/>
  <c r="E5" i="8"/>
  <c r="F5" i="8" s="1"/>
  <c r="D5" i="8"/>
  <c r="E4" i="8"/>
  <c r="D4" i="8"/>
  <c r="F4" i="8" s="1"/>
  <c r="E3" i="8"/>
  <c r="D3" i="8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F64" i="7" s="1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F56" i="7" s="1"/>
  <c r="D56" i="7"/>
  <c r="E55" i="7"/>
  <c r="D55" i="7"/>
  <c r="E54" i="7"/>
  <c r="F54" i="7" s="1"/>
  <c r="D54" i="7"/>
  <c r="E53" i="7"/>
  <c r="D53" i="7"/>
  <c r="F48" i="7"/>
  <c r="E48" i="7"/>
  <c r="D48" i="7"/>
  <c r="E47" i="7"/>
  <c r="D47" i="7"/>
  <c r="E46" i="7"/>
  <c r="D46" i="7"/>
  <c r="E45" i="7"/>
  <c r="D45" i="7"/>
  <c r="E44" i="7"/>
  <c r="D44" i="7"/>
  <c r="F44" i="7" s="1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F36" i="7" s="1"/>
  <c r="E35" i="7"/>
  <c r="D35" i="7"/>
  <c r="E34" i="7"/>
  <c r="D34" i="7"/>
  <c r="E33" i="7"/>
  <c r="D33" i="7"/>
  <c r="E32" i="7"/>
  <c r="D32" i="7"/>
  <c r="F32" i="7" s="1"/>
  <c r="E31" i="7"/>
  <c r="D31" i="7"/>
  <c r="E30" i="7"/>
  <c r="D30" i="7"/>
  <c r="E29" i="7"/>
  <c r="D29" i="7"/>
  <c r="E28" i="7"/>
  <c r="D28" i="7"/>
  <c r="F28" i="7" s="1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F16" i="7" s="1"/>
  <c r="D16" i="7"/>
  <c r="E15" i="7"/>
  <c r="D15" i="7"/>
  <c r="E14" i="7"/>
  <c r="F14" i="7" s="1"/>
  <c r="D14" i="7"/>
  <c r="E13" i="7"/>
  <c r="D13" i="7"/>
  <c r="E12" i="7"/>
  <c r="D12" i="7"/>
  <c r="E11" i="7"/>
  <c r="D11" i="7"/>
  <c r="E10" i="7"/>
  <c r="D10" i="7"/>
  <c r="E9" i="7"/>
  <c r="D9" i="7"/>
  <c r="E8" i="7"/>
  <c r="F8" i="7" s="1"/>
  <c r="D8" i="7"/>
  <c r="E7" i="7"/>
  <c r="D7" i="7"/>
  <c r="E6" i="7"/>
  <c r="F6" i="7" s="1"/>
  <c r="D6" i="7"/>
  <c r="E5" i="7"/>
  <c r="D5" i="7"/>
  <c r="F4" i="7"/>
  <c r="E4" i="7"/>
  <c r="D4" i="7"/>
  <c r="E3" i="7"/>
  <c r="D3" i="7"/>
  <c r="E73" i="6"/>
  <c r="D73" i="6"/>
  <c r="E72" i="6"/>
  <c r="D72" i="6"/>
  <c r="E71" i="6"/>
  <c r="D71" i="6"/>
  <c r="E70" i="6"/>
  <c r="D70" i="6"/>
  <c r="E69" i="6"/>
  <c r="D69" i="6"/>
  <c r="E68" i="6"/>
  <c r="F68" i="6" s="1"/>
  <c r="D68" i="6"/>
  <c r="E67" i="6"/>
  <c r="D67" i="6"/>
  <c r="E66" i="6"/>
  <c r="D66" i="6"/>
  <c r="E65" i="6"/>
  <c r="D65" i="6"/>
  <c r="E64" i="6"/>
  <c r="F64" i="6" s="1"/>
  <c r="D64" i="6"/>
  <c r="E63" i="6"/>
  <c r="D63" i="6"/>
  <c r="E62" i="6"/>
  <c r="D62" i="6"/>
  <c r="E61" i="6"/>
  <c r="D61" i="6"/>
  <c r="E60" i="6"/>
  <c r="F60" i="6" s="1"/>
  <c r="D60" i="6"/>
  <c r="E59" i="6"/>
  <c r="D59" i="6"/>
  <c r="E58" i="6"/>
  <c r="D58" i="6"/>
  <c r="E57" i="6"/>
  <c r="D57" i="6"/>
  <c r="E56" i="6"/>
  <c r="F56" i="6" s="1"/>
  <c r="D56" i="6"/>
  <c r="E55" i="6"/>
  <c r="D55" i="6"/>
  <c r="E54" i="6"/>
  <c r="F54" i="6" s="1"/>
  <c r="D54" i="6"/>
  <c r="E53" i="6"/>
  <c r="D53" i="6"/>
  <c r="E48" i="6"/>
  <c r="F48" i="6" s="1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F29" i="6" s="1"/>
  <c r="D29" i="6"/>
  <c r="E28" i="6"/>
  <c r="D28" i="6"/>
  <c r="E23" i="6"/>
  <c r="D23" i="6"/>
  <c r="E22" i="6"/>
  <c r="D22" i="6"/>
  <c r="E21" i="6"/>
  <c r="F21" i="6" s="1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F12" i="6" s="1"/>
  <c r="D12" i="6"/>
  <c r="E11" i="6"/>
  <c r="D11" i="6"/>
  <c r="E10" i="6"/>
  <c r="D10" i="6"/>
  <c r="E9" i="6"/>
  <c r="D9" i="6"/>
  <c r="E8" i="6"/>
  <c r="F8" i="6" s="1"/>
  <c r="D8" i="6"/>
  <c r="E7" i="6"/>
  <c r="D7" i="6"/>
  <c r="E6" i="6"/>
  <c r="D6" i="6"/>
  <c r="E5" i="6"/>
  <c r="D5" i="6"/>
  <c r="E4" i="6"/>
  <c r="F4" i="6" s="1"/>
  <c r="D4" i="6"/>
  <c r="E3" i="6"/>
  <c r="D3" i="6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53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28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3" i="5"/>
  <c r="D34" i="5"/>
  <c r="D3" i="5"/>
  <c r="D73" i="5"/>
  <c r="D72" i="5"/>
  <c r="F72" i="5" s="1"/>
  <c r="D71" i="5"/>
  <c r="F71" i="5" s="1"/>
  <c r="D70" i="5"/>
  <c r="F70" i="5" s="1"/>
  <c r="D69" i="5"/>
  <c r="D68" i="5"/>
  <c r="F68" i="5" s="1"/>
  <c r="D67" i="5"/>
  <c r="F67" i="5" s="1"/>
  <c r="D66" i="5"/>
  <c r="F66" i="5" s="1"/>
  <c r="D65" i="5"/>
  <c r="D64" i="5"/>
  <c r="F64" i="5" s="1"/>
  <c r="D63" i="5"/>
  <c r="F63" i="5" s="1"/>
  <c r="D62" i="5"/>
  <c r="F62" i="5" s="1"/>
  <c r="D61" i="5"/>
  <c r="D60" i="5"/>
  <c r="F60" i="5" s="1"/>
  <c r="D59" i="5"/>
  <c r="F59" i="5" s="1"/>
  <c r="D58" i="5"/>
  <c r="F58" i="5" s="1"/>
  <c r="D57" i="5"/>
  <c r="D56" i="5"/>
  <c r="F56" i="5" s="1"/>
  <c r="D55" i="5"/>
  <c r="F55" i="5" s="1"/>
  <c r="D54" i="5"/>
  <c r="F54" i="5" s="1"/>
  <c r="D53" i="5"/>
  <c r="F53" i="5" s="1"/>
  <c r="D48" i="5"/>
  <c r="D47" i="5"/>
  <c r="F47" i="5" s="1"/>
  <c r="D46" i="5"/>
  <c r="F46" i="5" s="1"/>
  <c r="D45" i="5"/>
  <c r="F45" i="5" s="1"/>
  <c r="D44" i="5"/>
  <c r="D43" i="5"/>
  <c r="F43" i="5" s="1"/>
  <c r="D42" i="5"/>
  <c r="F42" i="5" s="1"/>
  <c r="D41" i="5"/>
  <c r="F41" i="5" s="1"/>
  <c r="D40" i="5"/>
  <c r="D39" i="5"/>
  <c r="F39" i="5" s="1"/>
  <c r="D38" i="5"/>
  <c r="F38" i="5" s="1"/>
  <c r="D37" i="5"/>
  <c r="F37" i="5" s="1"/>
  <c r="D36" i="5"/>
  <c r="D35" i="5"/>
  <c r="F35" i="5" s="1"/>
  <c r="F34" i="5"/>
  <c r="D33" i="5"/>
  <c r="F33" i="5" s="1"/>
  <c r="D32" i="5"/>
  <c r="D31" i="5"/>
  <c r="F31" i="5" s="1"/>
  <c r="D30" i="5"/>
  <c r="F30" i="5" s="1"/>
  <c r="D29" i="5"/>
  <c r="F29" i="5" s="1"/>
  <c r="D28" i="5"/>
  <c r="F28" i="5" s="1"/>
  <c r="D23" i="5"/>
  <c r="D22" i="5"/>
  <c r="F22" i="5" s="1"/>
  <c r="D21" i="5"/>
  <c r="F21" i="5" s="1"/>
  <c r="D20" i="5"/>
  <c r="F20" i="5" s="1"/>
  <c r="D19" i="5"/>
  <c r="D18" i="5"/>
  <c r="F18" i="5" s="1"/>
  <c r="D17" i="5"/>
  <c r="F17" i="5" s="1"/>
  <c r="D16" i="5"/>
  <c r="F16" i="5" s="1"/>
  <c r="D15" i="5"/>
  <c r="D14" i="5"/>
  <c r="F14" i="5" s="1"/>
  <c r="D13" i="5"/>
  <c r="F13" i="5" s="1"/>
  <c r="D12" i="5"/>
  <c r="F12" i="5" s="1"/>
  <c r="D11" i="5"/>
  <c r="D10" i="5"/>
  <c r="F10" i="5" s="1"/>
  <c r="D9" i="5"/>
  <c r="F9" i="5" s="1"/>
  <c r="D8" i="5"/>
  <c r="F8" i="5" s="1"/>
  <c r="D7" i="5"/>
  <c r="D6" i="5"/>
  <c r="F6" i="5" s="1"/>
  <c r="D5" i="5"/>
  <c r="F5" i="5" s="1"/>
  <c r="D4" i="5"/>
  <c r="F4" i="5" s="1"/>
  <c r="F3" i="5"/>
  <c r="D69" i="4"/>
  <c r="F69" i="4" s="1"/>
  <c r="D67" i="4"/>
  <c r="F67" i="4" s="1"/>
  <c r="D66" i="4"/>
  <c r="F66" i="4" s="1"/>
  <c r="D58" i="4"/>
  <c r="F58" i="4" s="1"/>
  <c r="F54" i="4"/>
  <c r="F55" i="4"/>
  <c r="F56" i="4"/>
  <c r="F57" i="4"/>
  <c r="F59" i="4"/>
  <c r="F60" i="4"/>
  <c r="F61" i="4"/>
  <c r="F62" i="4"/>
  <c r="F63" i="4"/>
  <c r="F64" i="4"/>
  <c r="F65" i="4"/>
  <c r="F68" i="4"/>
  <c r="F70" i="4"/>
  <c r="F71" i="4"/>
  <c r="F72" i="4"/>
  <c r="F73" i="4"/>
  <c r="F53" i="4"/>
  <c r="D65" i="4"/>
  <c r="D57" i="4"/>
  <c r="D68" i="4"/>
  <c r="D70" i="4"/>
  <c r="D71" i="4"/>
  <c r="D72" i="4"/>
  <c r="D73" i="4"/>
  <c r="D59" i="4"/>
  <c r="D60" i="4"/>
  <c r="D61" i="4"/>
  <c r="D62" i="4"/>
  <c r="D63" i="4"/>
  <c r="D64" i="4"/>
  <c r="D54" i="4"/>
  <c r="D55" i="4"/>
  <c r="D56" i="4"/>
  <c r="D53" i="4"/>
  <c r="D32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28" i="4"/>
  <c r="D40" i="4"/>
  <c r="D44" i="4"/>
  <c r="D42" i="4"/>
  <c r="D41" i="4"/>
  <c r="D33" i="4"/>
  <c r="D29" i="4"/>
  <c r="D30" i="4"/>
  <c r="D31" i="4"/>
  <c r="D34" i="4"/>
  <c r="D35" i="4"/>
  <c r="D36" i="4"/>
  <c r="D37" i="4"/>
  <c r="D38" i="4"/>
  <c r="D39" i="4"/>
  <c r="D43" i="4"/>
  <c r="D45" i="4"/>
  <c r="D46" i="4"/>
  <c r="D47" i="4"/>
  <c r="D48" i="4"/>
  <c r="D28" i="4"/>
  <c r="D16" i="4"/>
  <c r="D15" i="4"/>
  <c r="F15" i="4"/>
  <c r="F16" i="4"/>
  <c r="F67" i="11" l="1"/>
  <c r="F3" i="11"/>
  <c r="F14" i="11"/>
  <c r="F16" i="11"/>
  <c r="F18" i="11"/>
  <c r="F33" i="11"/>
  <c r="F35" i="11"/>
  <c r="F37" i="11"/>
  <c r="F39" i="11"/>
  <c r="F41" i="11"/>
  <c r="F43" i="11"/>
  <c r="F45" i="11"/>
  <c r="F47" i="11"/>
  <c r="F70" i="11"/>
  <c r="F72" i="11"/>
  <c r="F13" i="11"/>
  <c r="F15" i="11"/>
  <c r="F17" i="11"/>
  <c r="F19" i="11"/>
  <c r="F34" i="11"/>
  <c r="F36" i="11"/>
  <c r="F38" i="11"/>
  <c r="F40" i="11"/>
  <c r="F42" i="11"/>
  <c r="F44" i="11"/>
  <c r="F46" i="11"/>
  <c r="F69" i="11"/>
  <c r="F71" i="11"/>
  <c r="F73" i="11"/>
  <c r="F5" i="11"/>
  <c r="F3" i="10"/>
  <c r="F22" i="10"/>
  <c r="F28" i="10"/>
  <c r="F30" i="10"/>
  <c r="F32" i="10"/>
  <c r="F34" i="10"/>
  <c r="F36" i="10"/>
  <c r="F38" i="10"/>
  <c r="F61" i="10"/>
  <c r="F63" i="10"/>
  <c r="F65" i="10"/>
  <c r="F67" i="10"/>
  <c r="F69" i="10"/>
  <c r="F71" i="10"/>
  <c r="F73" i="10"/>
  <c r="F5" i="10"/>
  <c r="F7" i="10"/>
  <c r="F9" i="10"/>
  <c r="F11" i="10"/>
  <c r="F13" i="10"/>
  <c r="F15" i="10"/>
  <c r="F17" i="10"/>
  <c r="F19" i="10"/>
  <c r="F42" i="10"/>
  <c r="F44" i="10"/>
  <c r="F46" i="10"/>
  <c r="F48" i="10"/>
  <c r="F54" i="10"/>
  <c r="F56" i="10"/>
  <c r="F58" i="10"/>
  <c r="F21" i="10"/>
  <c r="F23" i="10"/>
  <c r="F29" i="10"/>
  <c r="F31" i="10"/>
  <c r="F33" i="10"/>
  <c r="F35" i="10"/>
  <c r="F37" i="10"/>
  <c r="F39" i="10"/>
  <c r="F62" i="10"/>
  <c r="F64" i="10"/>
  <c r="F66" i="10"/>
  <c r="F68" i="10"/>
  <c r="F70" i="10"/>
  <c r="F72" i="10"/>
  <c r="F20" i="9"/>
  <c r="F28" i="9"/>
  <c r="F60" i="9"/>
  <c r="F64" i="9"/>
  <c r="F18" i="9"/>
  <c r="F29" i="9"/>
  <c r="F31" i="9"/>
  <c r="F38" i="9"/>
  <c r="F45" i="9"/>
  <c r="F47" i="9"/>
  <c r="F58" i="9"/>
  <c r="F65" i="9"/>
  <c r="F67" i="9"/>
  <c r="F11" i="9"/>
  <c r="F13" i="9"/>
  <c r="F15" i="9"/>
  <c r="F22" i="9"/>
  <c r="F33" i="9"/>
  <c r="F35" i="9"/>
  <c r="F42" i="9"/>
  <c r="F53" i="9"/>
  <c r="F55" i="9"/>
  <c r="F62" i="9"/>
  <c r="F69" i="9"/>
  <c r="F71" i="9"/>
  <c r="F9" i="9"/>
  <c r="F3" i="9"/>
  <c r="F10" i="9"/>
  <c r="F17" i="9"/>
  <c r="F19" i="9"/>
  <c r="F30" i="9"/>
  <c r="F37" i="9"/>
  <c r="F39" i="9"/>
  <c r="F46" i="9"/>
  <c r="F57" i="9"/>
  <c r="F59" i="9"/>
  <c r="F66" i="9"/>
  <c r="F73" i="9"/>
  <c r="F13" i="8"/>
  <c r="F15" i="8"/>
  <c r="F17" i="8"/>
  <c r="F19" i="8"/>
  <c r="F34" i="8"/>
  <c r="F36" i="8"/>
  <c r="F38" i="8"/>
  <c r="F61" i="8"/>
  <c r="F63" i="8"/>
  <c r="F65" i="8"/>
  <c r="F67" i="8"/>
  <c r="F69" i="8"/>
  <c r="F71" i="8"/>
  <c r="F73" i="8"/>
  <c r="F42" i="8"/>
  <c r="F44" i="8"/>
  <c r="F46" i="8"/>
  <c r="F48" i="8"/>
  <c r="F54" i="8"/>
  <c r="F56" i="8"/>
  <c r="F58" i="8"/>
  <c r="F3" i="8"/>
  <c r="F14" i="8"/>
  <c r="F16" i="8"/>
  <c r="F18" i="8"/>
  <c r="F33" i="8"/>
  <c r="F35" i="8"/>
  <c r="F37" i="8"/>
  <c r="F39" i="8"/>
  <c r="F62" i="8"/>
  <c r="F64" i="8"/>
  <c r="F66" i="8"/>
  <c r="F68" i="8"/>
  <c r="F70" i="8"/>
  <c r="F72" i="8"/>
  <c r="F22" i="8"/>
  <c r="F12" i="7"/>
  <c r="F71" i="7"/>
  <c r="F18" i="7"/>
  <c r="F30" i="7"/>
  <c r="F39" i="7"/>
  <c r="F43" i="7"/>
  <c r="F47" i="7"/>
  <c r="F66" i="7"/>
  <c r="F7" i="7"/>
  <c r="F13" i="7"/>
  <c r="F20" i="7"/>
  <c r="F37" i="7"/>
  <c r="F41" i="7"/>
  <c r="F45" i="7"/>
  <c r="F58" i="7"/>
  <c r="F60" i="7"/>
  <c r="F68" i="7"/>
  <c r="F72" i="7"/>
  <c r="F5" i="7"/>
  <c r="F9" i="7"/>
  <c r="F11" i="7"/>
  <c r="F15" i="7"/>
  <c r="F34" i="7"/>
  <c r="F17" i="7"/>
  <c r="F19" i="7"/>
  <c r="F21" i="7"/>
  <c r="F23" i="7"/>
  <c r="F29" i="7"/>
  <c r="F31" i="7"/>
  <c r="F38" i="7"/>
  <c r="F40" i="7"/>
  <c r="F46" i="7"/>
  <c r="F57" i="7"/>
  <c r="F59" i="7"/>
  <c r="F65" i="7"/>
  <c r="F67" i="7"/>
  <c r="F3" i="7"/>
  <c r="F10" i="7"/>
  <c r="F22" i="7"/>
  <c r="F33" i="7"/>
  <c r="F35" i="7"/>
  <c r="F42" i="7"/>
  <c r="F53" i="7"/>
  <c r="F55" i="7"/>
  <c r="F62" i="7"/>
  <c r="F69" i="7"/>
  <c r="F61" i="7"/>
  <c r="F63" i="7"/>
  <c r="F70" i="7"/>
  <c r="F73" i="7"/>
  <c r="F20" i="6"/>
  <c r="F32" i="6"/>
  <c r="F41" i="6"/>
  <c r="F70" i="6"/>
  <c r="F72" i="6"/>
  <c r="F5" i="6"/>
  <c r="F9" i="6"/>
  <c r="F28" i="6"/>
  <c r="F61" i="6"/>
  <c r="F63" i="6"/>
  <c r="F16" i="6"/>
  <c r="F43" i="6"/>
  <c r="F13" i="6"/>
  <c r="F17" i="6"/>
  <c r="F34" i="6"/>
  <c r="F36" i="6"/>
  <c r="F40" i="6"/>
  <c r="F44" i="6"/>
  <c r="F3" i="6"/>
  <c r="F11" i="6"/>
  <c r="F19" i="6"/>
  <c r="F22" i="6"/>
  <c r="F38" i="6"/>
  <c r="F45" i="6"/>
  <c r="F35" i="6"/>
  <c r="F53" i="6"/>
  <c r="F55" i="6"/>
  <c r="F62" i="6"/>
  <c r="F69" i="6"/>
  <c r="F71" i="6"/>
  <c r="F6" i="6"/>
  <c r="F14" i="6"/>
  <c r="F31" i="6"/>
  <c r="F47" i="6"/>
  <c r="F58" i="6"/>
  <c r="F65" i="6"/>
  <c r="F67" i="6"/>
  <c r="F33" i="6"/>
  <c r="F42" i="6"/>
  <c r="F7" i="6"/>
  <c r="F10" i="6"/>
  <c r="F15" i="6"/>
  <c r="F18" i="6"/>
  <c r="F23" i="6"/>
  <c r="F30" i="6"/>
  <c r="F37" i="6"/>
  <c r="F39" i="6"/>
  <c r="F46" i="6"/>
  <c r="F57" i="6"/>
  <c r="F59" i="6"/>
  <c r="F66" i="6"/>
  <c r="F73" i="6"/>
  <c r="F65" i="5"/>
  <c r="F61" i="5"/>
  <c r="F69" i="5"/>
  <c r="F57" i="5"/>
  <c r="F73" i="5"/>
  <c r="F32" i="5"/>
  <c r="F36" i="5"/>
  <c r="F40" i="5"/>
  <c r="F44" i="5"/>
  <c r="F48" i="5"/>
  <c r="F7" i="5"/>
  <c r="F11" i="5"/>
  <c r="F15" i="5"/>
  <c r="F19" i="5"/>
  <c r="F23" i="5"/>
  <c r="D19" i="4"/>
  <c r="D17" i="4"/>
  <c r="D7" i="4"/>
  <c r="D8" i="4"/>
  <c r="D22" i="4"/>
  <c r="D23" i="4"/>
  <c r="D4" i="4"/>
  <c r="D5" i="4"/>
  <c r="D6" i="4"/>
  <c r="D9" i="4"/>
  <c r="D10" i="4"/>
  <c r="D11" i="4"/>
  <c r="D12" i="4"/>
  <c r="D13" i="4"/>
  <c r="D14" i="4"/>
  <c r="D18" i="4"/>
  <c r="D20" i="4"/>
  <c r="D21" i="4"/>
  <c r="D3" i="4"/>
  <c r="I3" i="8" l="1"/>
  <c r="I3" i="10"/>
  <c r="I3" i="7"/>
  <c r="I3" i="5"/>
  <c r="I3" i="4"/>
  <c r="F18" i="4" l="1"/>
  <c r="F7" i="4"/>
  <c r="F14" i="4"/>
  <c r="F6" i="4"/>
  <c r="F13" i="4"/>
  <c r="F4" i="4"/>
  <c r="F3" i="4"/>
  <c r="F12" i="4"/>
  <c r="F11" i="4"/>
  <c r="F17" i="4"/>
  <c r="F23" i="4"/>
  <c r="F20" i="4"/>
  <c r="F9" i="4"/>
  <c r="F19" i="4"/>
  <c r="F8" i="4"/>
  <c r="F5" i="4"/>
  <c r="F22" i="4" l="1"/>
  <c r="F10" i="4"/>
  <c r="F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5" authorId="0" shapeId="0" xr:uid="{F0242365-BE81-D84E-96BB-2F05973271FD}">
      <text>
        <r>
          <rPr>
            <sz val="24"/>
            <color rgb="FF000000"/>
            <rFont val="Tahoma"/>
            <family val="2"/>
          </rPr>
          <t>Aumento de la frecuencia causado probablemente por la digitalización</t>
        </r>
      </text>
    </comment>
    <comment ref="R5" authorId="0" shapeId="0" xr:uid="{7A87C1EC-27A4-2940-9791-47CB7F24B125}">
      <text>
        <r>
          <rPr>
            <sz val="24"/>
            <color rgb="FF000000"/>
            <rFont val="Tahoma"/>
            <family val="2"/>
          </rPr>
          <t>Aumento de la frecuencia causado probablemente por la digitalización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5" authorId="0" shapeId="0" xr:uid="{D77415E5-FBF8-1A40-8609-7F2F642DBDD4}">
      <text>
        <r>
          <rPr>
            <sz val="24"/>
            <color rgb="FF000000"/>
            <rFont val="Tahoma"/>
            <family val="2"/>
          </rPr>
          <t>Aumento de la frecuencia causado probablemente por la digitalización</t>
        </r>
      </text>
    </comment>
    <comment ref="R5" authorId="0" shapeId="0" xr:uid="{DC76C8C1-682F-7341-A02E-E8FE313C60E7}">
      <text>
        <r>
          <rPr>
            <sz val="24"/>
            <color rgb="FF000000"/>
            <rFont val="Tahoma"/>
            <family val="2"/>
          </rPr>
          <t>Aumento de la frecuencia causado probablemente por la digitalización</t>
        </r>
      </text>
    </comment>
  </commentList>
</comments>
</file>

<file path=xl/sharedStrings.xml><?xml version="1.0" encoding="utf-8"?>
<sst xmlns="http://schemas.openxmlformats.org/spreadsheetml/2006/main" count="1507" uniqueCount="62">
  <si>
    <t>NUMERICAL ORIGIN</t>
  </si>
  <si>
    <t>CENTS</t>
  </si>
  <si>
    <t>INTERVALO</t>
  </si>
  <si>
    <t>PITAGÓRICA</t>
  </si>
  <si>
    <t>JUSTA</t>
  </si>
  <si>
    <t>TEMPERAMENTO IGUAL</t>
  </si>
  <si>
    <t>81/64</t>
  </si>
  <si>
    <t>POLO</t>
  </si>
  <si>
    <t>5/4</t>
  </si>
  <si>
    <t>1ª nota Mib - 440 (Hz)</t>
  </si>
  <si>
    <t>TOMÁS</t>
  </si>
  <si>
    <t>Mib (442) hz</t>
  </si>
  <si>
    <t>Tomás</t>
  </si>
  <si>
    <t>Mib</t>
  </si>
  <si>
    <t>Fanlo</t>
  </si>
  <si>
    <t>Cassadó</t>
  </si>
  <si>
    <t>Casals</t>
  </si>
  <si>
    <t>NOTA:</t>
  </si>
  <si>
    <t>NOTA</t>
  </si>
  <si>
    <t>Mib3</t>
  </si>
  <si>
    <t>VALOR</t>
  </si>
  <si>
    <t>COMPÁS</t>
  </si>
  <si>
    <t>FRECUENCIA TEÓRICA (Hz)</t>
  </si>
  <si>
    <t>FRECUENCIA REAL (HZ)</t>
  </si>
  <si>
    <t>DIFERENCIA</t>
  </si>
  <si>
    <t>3M</t>
  </si>
  <si>
    <t>Mib3 (442) hz</t>
  </si>
  <si>
    <t>NÚMERO DE SEMITONOS</t>
  </si>
  <si>
    <t xml:space="preserve"> Mib 3</t>
  </si>
  <si>
    <t>Mib3 (Hz)</t>
  </si>
  <si>
    <t>CLARET 1993</t>
  </si>
  <si>
    <t>CLARET 2003</t>
  </si>
  <si>
    <t>Mib 2</t>
  </si>
  <si>
    <t>Mib 2 (442)</t>
  </si>
  <si>
    <t>Mib 2 (480)</t>
  </si>
  <si>
    <t>DIVISIONES</t>
  </si>
  <si>
    <t>9.3 (MI3)</t>
  </si>
  <si>
    <t>9.2 (SOL3)</t>
  </si>
  <si>
    <t>CASALS</t>
  </si>
  <si>
    <t>CASSADÓ</t>
  </si>
  <si>
    <t>CLARET 93</t>
  </si>
  <si>
    <t>GUTIÉRREZ</t>
  </si>
  <si>
    <t>FANLO</t>
  </si>
  <si>
    <t>NOTA DE LLEGADA</t>
  </si>
  <si>
    <t>9.1 (mib2)</t>
  </si>
  <si>
    <t>9.2 (sol3)</t>
  </si>
  <si>
    <t>NOTA DE PARTIDA (Mib3)</t>
  </si>
  <si>
    <t>42.5 (sol3)</t>
  </si>
  <si>
    <t>CLARET 03</t>
  </si>
  <si>
    <t>40.6 (MI3)</t>
  </si>
  <si>
    <t>42.5 (SOL3)</t>
  </si>
  <si>
    <t>42.6 (MI3)</t>
  </si>
  <si>
    <t>64/81</t>
  </si>
  <si>
    <t>NOTA PARTIDA</t>
  </si>
  <si>
    <t>NOTA LLEGADA</t>
  </si>
  <si>
    <t>3M + 8ª</t>
  </si>
  <si>
    <t>2*81/64</t>
  </si>
  <si>
    <t>39.2 (SOL3)</t>
  </si>
  <si>
    <t>39.3 (MI3)</t>
  </si>
  <si>
    <t>39.1 (MIB2)</t>
  </si>
  <si>
    <t>4/5</t>
  </si>
  <si>
    <t>2*5/4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</si>
</sst>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0.0"/>
    <numFmt numFmtId="166" formatCode="0.00000000"/>
    <numFmt numFmtId="167" formatCode="0.00000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24"/>
      <color rgb="FF000000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A13BF1"/>
      <color rgb="FFC2FF00"/>
      <color rgb="FFE23F6C"/>
      <color rgb="FF00AA78"/>
      <color rgb="FF037C57"/>
      <color rgb="FFFFAEEC"/>
      <color rgb="FF00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Casals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Comparativa!$A$1:$A$8</c:f>
              <c:numCache>
                <c:formatCode>General</c:formatCode>
                <c:ptCount val="8"/>
                <c:pt idx="0">
                  <c:v>82.4</c:v>
                </c:pt>
                <c:pt idx="1">
                  <c:v>82.7</c:v>
                </c:pt>
                <c:pt idx="2">
                  <c:v>83.4</c:v>
                </c:pt>
                <c:pt idx="3">
                  <c:v>83.7</c:v>
                </c:pt>
                <c:pt idx="4">
                  <c:v>84.4</c:v>
                </c:pt>
                <c:pt idx="5">
                  <c:v>84.7</c:v>
                </c:pt>
                <c:pt idx="6">
                  <c:v>85.4</c:v>
                </c:pt>
                <c:pt idx="7">
                  <c:v>85.7</c:v>
                </c:pt>
              </c:numCache>
            </c:numRef>
          </c:cat>
          <c:val>
            <c:numRef>
              <c:f>Comparativa!$B$1:$B$8</c:f>
              <c:numCache>
                <c:formatCode>0.0000</c:formatCode>
                <c:ptCount val="8"/>
                <c:pt idx="0">
                  <c:v>-1.8813669550000001</c:v>
                </c:pt>
                <c:pt idx="1">
                  <c:v>7.5741729449999999</c:v>
                </c:pt>
                <c:pt idx="2">
                  <c:v>-30.317172150000001</c:v>
                </c:pt>
                <c:pt idx="3">
                  <c:v>-11.407747260000001</c:v>
                </c:pt>
                <c:pt idx="4">
                  <c:v>-1.9522073630000001</c:v>
                </c:pt>
                <c:pt idx="5">
                  <c:v>-1.9522073630000001</c:v>
                </c:pt>
                <c:pt idx="6">
                  <c:v>17.029880049999999</c:v>
                </c:pt>
                <c:pt idx="7">
                  <c:v>-1.8813669550000001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2-7943-8F96-C697430C10BE}"/>
            </c:ext>
          </c:extLst>
        </c:ser>
        <c:ser>
          <c:idx val="1"/>
          <c:order val="1"/>
          <c:tx>
            <c:v>Cassadó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Comparativa!$A$1:$A$8</c:f>
              <c:numCache>
                <c:formatCode>General</c:formatCode>
                <c:ptCount val="8"/>
                <c:pt idx="0">
                  <c:v>82.4</c:v>
                </c:pt>
                <c:pt idx="1">
                  <c:v>82.7</c:v>
                </c:pt>
                <c:pt idx="2">
                  <c:v>83.4</c:v>
                </c:pt>
                <c:pt idx="3">
                  <c:v>83.7</c:v>
                </c:pt>
                <c:pt idx="4">
                  <c:v>84.4</c:v>
                </c:pt>
                <c:pt idx="5">
                  <c:v>84.7</c:v>
                </c:pt>
                <c:pt idx="6">
                  <c:v>85.4</c:v>
                </c:pt>
                <c:pt idx="7">
                  <c:v>85.7</c:v>
                </c:pt>
              </c:numCache>
            </c:numRef>
          </c:cat>
          <c:val>
            <c:numRef>
              <c:f>Comparativa!$C$1:$C$8</c:f>
              <c:numCache>
                <c:formatCode>0.0000</c:formatCode>
                <c:ptCount val="8"/>
                <c:pt idx="0">
                  <c:v>-49.421113869999999</c:v>
                </c:pt>
                <c:pt idx="1">
                  <c:v>-34.586627350000001</c:v>
                </c:pt>
                <c:pt idx="2">
                  <c:v>-6.629682195</c:v>
                </c:pt>
                <c:pt idx="3">
                  <c:v>28.30122982</c:v>
                </c:pt>
                <c:pt idx="4">
                  <c:v>-58.90628933</c:v>
                </c:pt>
                <c:pt idx="5">
                  <c:v>-61.964832080000001</c:v>
                </c:pt>
                <c:pt idx="6">
                  <c:v>-6.5772545259999999</c:v>
                </c:pt>
                <c:pt idx="7">
                  <c:v>-1.2413669620000001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2-7943-8F96-C697430C10BE}"/>
            </c:ext>
          </c:extLst>
        </c:ser>
        <c:ser>
          <c:idx val="2"/>
          <c:order val="2"/>
          <c:tx>
            <c:v>Claret 1993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Comparativa!$A$1:$A$8</c:f>
              <c:numCache>
                <c:formatCode>General</c:formatCode>
                <c:ptCount val="8"/>
                <c:pt idx="0">
                  <c:v>82.4</c:v>
                </c:pt>
                <c:pt idx="1">
                  <c:v>82.7</c:v>
                </c:pt>
                <c:pt idx="2">
                  <c:v>83.4</c:v>
                </c:pt>
                <c:pt idx="3">
                  <c:v>83.7</c:v>
                </c:pt>
                <c:pt idx="4">
                  <c:v>84.4</c:v>
                </c:pt>
                <c:pt idx="5">
                  <c:v>84.7</c:v>
                </c:pt>
                <c:pt idx="6">
                  <c:v>85.4</c:v>
                </c:pt>
                <c:pt idx="7">
                  <c:v>85.7</c:v>
                </c:pt>
              </c:numCache>
            </c:numRef>
          </c:cat>
          <c:val>
            <c:numRef>
              <c:f>Comparativa!$D$1:$D$8</c:f>
              <c:numCache>
                <c:formatCode>0.0000</c:formatCode>
                <c:ptCount val="8"/>
                <c:pt idx="0">
                  <c:v>-29.072524000000001</c:v>
                </c:pt>
                <c:pt idx="1">
                  <c:v>-32.707676309999997</c:v>
                </c:pt>
                <c:pt idx="2">
                  <c:v>0.9069403332</c:v>
                </c:pt>
                <c:pt idx="3">
                  <c:v>-12.416859540000001</c:v>
                </c:pt>
                <c:pt idx="4">
                  <c:v>-29.084647329999999</c:v>
                </c:pt>
                <c:pt idx="5">
                  <c:v>-3.753173265</c:v>
                </c:pt>
                <c:pt idx="6">
                  <c:v>-28.11599378</c:v>
                </c:pt>
                <c:pt idx="7">
                  <c:v>-12.465799580000001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2-7943-8F96-C697430C10BE}"/>
            </c:ext>
          </c:extLst>
        </c:ser>
        <c:ser>
          <c:idx val="3"/>
          <c:order val="3"/>
          <c:tx>
            <c:v>Claret 2003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Comparativa!$A$1:$A$8</c:f>
              <c:numCache>
                <c:formatCode>General</c:formatCode>
                <c:ptCount val="8"/>
                <c:pt idx="0">
                  <c:v>82.4</c:v>
                </c:pt>
                <c:pt idx="1">
                  <c:v>82.7</c:v>
                </c:pt>
                <c:pt idx="2">
                  <c:v>83.4</c:v>
                </c:pt>
                <c:pt idx="3">
                  <c:v>83.7</c:v>
                </c:pt>
                <c:pt idx="4">
                  <c:v>84.4</c:v>
                </c:pt>
                <c:pt idx="5">
                  <c:v>84.7</c:v>
                </c:pt>
                <c:pt idx="6">
                  <c:v>85.4</c:v>
                </c:pt>
                <c:pt idx="7">
                  <c:v>85.7</c:v>
                </c:pt>
              </c:numCache>
            </c:numRef>
          </c:cat>
          <c:val>
            <c:numRef>
              <c:f>Comparativa!$E$1:$E$8</c:f>
              <c:numCache>
                <c:formatCode>0.0000</c:formatCode>
                <c:ptCount val="8"/>
                <c:pt idx="0">
                  <c:v>-23.151673049999999</c:v>
                </c:pt>
                <c:pt idx="1">
                  <c:v>-12.761822540000001</c:v>
                </c:pt>
                <c:pt idx="2">
                  <c:v>-4.1449766370000001</c:v>
                </c:pt>
                <c:pt idx="3">
                  <c:v>-3.2613138130000001</c:v>
                </c:pt>
                <c:pt idx="4">
                  <c:v>-32.649017829999998</c:v>
                </c:pt>
                <c:pt idx="5">
                  <c:v>-31.703064850000001</c:v>
                </c:pt>
                <c:pt idx="6">
                  <c:v>-4.1538640210000004</c:v>
                </c:pt>
                <c:pt idx="7">
                  <c:v>6.2359864829999996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2-7943-8F96-C697430C10BE}"/>
            </c:ext>
          </c:extLst>
        </c:ser>
        <c:ser>
          <c:idx val="4"/>
          <c:order val="4"/>
          <c:tx>
            <c:v>Gutiérrez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Comparativa!$A$1:$A$8</c:f>
              <c:numCache>
                <c:formatCode>General</c:formatCode>
                <c:ptCount val="8"/>
                <c:pt idx="0">
                  <c:v>82.4</c:v>
                </c:pt>
                <c:pt idx="1">
                  <c:v>82.7</c:v>
                </c:pt>
                <c:pt idx="2">
                  <c:v>83.4</c:v>
                </c:pt>
                <c:pt idx="3">
                  <c:v>83.7</c:v>
                </c:pt>
                <c:pt idx="4">
                  <c:v>84.4</c:v>
                </c:pt>
                <c:pt idx="5">
                  <c:v>84.7</c:v>
                </c:pt>
                <c:pt idx="6">
                  <c:v>85.4</c:v>
                </c:pt>
                <c:pt idx="7">
                  <c:v>85.7</c:v>
                </c:pt>
              </c:numCache>
            </c:numRef>
          </c:cat>
          <c:val>
            <c:numRef>
              <c:f>Comparativa!$F$1:$F$8</c:f>
              <c:numCache>
                <c:formatCode>0.0000</c:formatCode>
                <c:ptCount val="8"/>
                <c:pt idx="0">
                  <c:v>-6.2093234649999998</c:v>
                </c:pt>
                <c:pt idx="1">
                  <c:v>18.238974120000002</c:v>
                </c:pt>
                <c:pt idx="2">
                  <c:v>0.60325566180000001</c:v>
                </c:pt>
                <c:pt idx="3">
                  <c:v>0.60325566180000001</c:v>
                </c:pt>
                <c:pt idx="4">
                  <c:v>-0.73114155420000004</c:v>
                </c:pt>
                <c:pt idx="5">
                  <c:v>-8.8818730309999996</c:v>
                </c:pt>
                <c:pt idx="6">
                  <c:v>0.60325566180000001</c:v>
                </c:pt>
                <c:pt idx="7">
                  <c:v>8.7539871389999995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2-7943-8F96-C697430C10BE}"/>
            </c:ext>
          </c:extLst>
        </c:ser>
        <c:ser>
          <c:idx val="5"/>
          <c:order val="5"/>
          <c:tx>
            <c:v>Fanlo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Comparativa!$A$1:$A$8</c:f>
              <c:numCache>
                <c:formatCode>General</c:formatCode>
                <c:ptCount val="8"/>
                <c:pt idx="0">
                  <c:v>82.4</c:v>
                </c:pt>
                <c:pt idx="1">
                  <c:v>82.7</c:v>
                </c:pt>
                <c:pt idx="2">
                  <c:v>83.4</c:v>
                </c:pt>
                <c:pt idx="3">
                  <c:v>83.7</c:v>
                </c:pt>
                <c:pt idx="4">
                  <c:v>84.4</c:v>
                </c:pt>
                <c:pt idx="5">
                  <c:v>84.7</c:v>
                </c:pt>
                <c:pt idx="6">
                  <c:v>85.4</c:v>
                </c:pt>
                <c:pt idx="7">
                  <c:v>85.7</c:v>
                </c:pt>
              </c:numCache>
            </c:numRef>
          </c:cat>
          <c:val>
            <c:numRef>
              <c:f>Comparativa!$G$1:$G$8</c:f>
              <c:numCache>
                <c:formatCode>0.0000</c:formatCode>
                <c:ptCount val="8"/>
                <c:pt idx="0">
                  <c:v>-18.428799999999999</c:v>
                </c:pt>
                <c:pt idx="1">
                  <c:v>-11.6248</c:v>
                </c:pt>
                <c:pt idx="2">
                  <c:v>0.66169999999999995</c:v>
                </c:pt>
                <c:pt idx="3">
                  <c:v>-11.6677</c:v>
                </c:pt>
                <c:pt idx="4">
                  <c:v>-8.9090000000000007</c:v>
                </c:pt>
                <c:pt idx="5">
                  <c:v>-21.238299999999999</c:v>
                </c:pt>
                <c:pt idx="6">
                  <c:v>0.61919999999999997</c:v>
                </c:pt>
                <c:pt idx="7">
                  <c:v>-11.6248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2-7943-8F96-C697430C10BE}"/>
            </c:ext>
          </c:extLst>
        </c:ser>
        <c:ser>
          <c:idx val="6"/>
          <c:order val="6"/>
          <c:tx>
            <c:v>Tomás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Comparativa!$A$1:$A$8</c:f>
              <c:numCache>
                <c:formatCode>General</c:formatCode>
                <c:ptCount val="8"/>
                <c:pt idx="0">
                  <c:v>82.4</c:v>
                </c:pt>
                <c:pt idx="1">
                  <c:v>82.7</c:v>
                </c:pt>
                <c:pt idx="2">
                  <c:v>83.4</c:v>
                </c:pt>
                <c:pt idx="3">
                  <c:v>83.7</c:v>
                </c:pt>
                <c:pt idx="4">
                  <c:v>84.4</c:v>
                </c:pt>
                <c:pt idx="5">
                  <c:v>84.7</c:v>
                </c:pt>
                <c:pt idx="6">
                  <c:v>85.4</c:v>
                </c:pt>
                <c:pt idx="7">
                  <c:v>85.7</c:v>
                </c:pt>
              </c:numCache>
            </c:numRef>
          </c:cat>
          <c:val>
            <c:numRef>
              <c:f>Comparativa!$H$1:$H$8</c:f>
              <c:numCache>
                <c:formatCode>0.0000</c:formatCode>
                <c:ptCount val="8"/>
                <c:pt idx="0">
                  <c:v>-41.18762632</c:v>
                </c:pt>
                <c:pt idx="1">
                  <c:v>-34.554301610000003</c:v>
                </c:pt>
                <c:pt idx="2">
                  <c:v>-22.17302716</c:v>
                </c:pt>
                <c:pt idx="3">
                  <c:v>-15.45378895</c:v>
                </c:pt>
                <c:pt idx="4">
                  <c:v>-41.18762632</c:v>
                </c:pt>
                <c:pt idx="5">
                  <c:v>-24.939861130000001</c:v>
                </c:pt>
                <c:pt idx="6">
                  <c:v>-19.130810650000001</c:v>
                </c:pt>
                <c:pt idx="7">
                  <c:v>-31.554690999999998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F2-7943-8F96-C697430C10BE}"/>
            </c:ext>
          </c:extLst>
        </c:ser>
        <c:ser>
          <c:idx val="7"/>
          <c:order val="7"/>
          <c:tx>
            <c:v>Polo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Comparativa!$A$1:$A$8</c:f>
              <c:numCache>
                <c:formatCode>General</c:formatCode>
                <c:ptCount val="8"/>
                <c:pt idx="0">
                  <c:v>82.4</c:v>
                </c:pt>
                <c:pt idx="1">
                  <c:v>82.7</c:v>
                </c:pt>
                <c:pt idx="2">
                  <c:v>83.4</c:v>
                </c:pt>
                <c:pt idx="3">
                  <c:v>83.7</c:v>
                </c:pt>
                <c:pt idx="4">
                  <c:v>84.4</c:v>
                </c:pt>
                <c:pt idx="5">
                  <c:v>84.7</c:v>
                </c:pt>
                <c:pt idx="6">
                  <c:v>85.4</c:v>
                </c:pt>
                <c:pt idx="7">
                  <c:v>85.7</c:v>
                </c:pt>
              </c:numCache>
            </c:numRef>
          </c:cat>
          <c:val>
            <c:numRef>
              <c:f>Comparativa!$I$1:$I$8</c:f>
              <c:numCache>
                <c:formatCode>0.0000</c:formatCode>
                <c:ptCount val="8"/>
                <c:pt idx="0">
                  <c:v>-52.904800000000002</c:v>
                </c:pt>
                <c:pt idx="1">
                  <c:v>-53.924399999999999</c:v>
                </c:pt>
                <c:pt idx="2">
                  <c:v>-18.490200000000002</c:v>
                </c:pt>
                <c:pt idx="3">
                  <c:v>-9.9496000000000002</c:v>
                </c:pt>
                <c:pt idx="4">
                  <c:v>-8.9621999999999993</c:v>
                </c:pt>
                <c:pt idx="5">
                  <c:v>-29.060600000000001</c:v>
                </c:pt>
                <c:pt idx="6">
                  <c:v>-56.387099999999997</c:v>
                </c:pt>
                <c:pt idx="7">
                  <c:v>-47.223100000000002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F2-7943-8F96-C697430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350927"/>
        <c:axId val="1594352575"/>
      </c:lineChart>
      <c:catAx>
        <c:axId val="159435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Compases</a:t>
                </a:r>
              </a:p>
            </c:rich>
          </c:tx>
          <c:layout>
            <c:manualLayout>
              <c:xMode val="edge"/>
              <c:yMode val="edge"/>
              <c:x val="0.45463993045885343"/>
              <c:y val="0.9103989384918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94352575"/>
        <c:crosses val="autoZero"/>
        <c:auto val="1"/>
        <c:lblAlgn val="ctr"/>
        <c:lblOffset val="100"/>
        <c:noMultiLvlLbl val="0"/>
      </c:catAx>
      <c:valAx>
        <c:axId val="1594352575"/>
        <c:scaling>
          <c:orientation val="minMax"/>
          <c:max val="4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Cents</a:t>
                </a:r>
              </a:p>
            </c:rich>
          </c:tx>
          <c:layout>
            <c:manualLayout>
              <c:xMode val="edge"/>
              <c:yMode val="edge"/>
              <c:x val="1.5005359056806002E-2"/>
              <c:y val="0.40238350472266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943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13</xdr:row>
      <xdr:rowOff>120650</xdr:rowOff>
    </xdr:from>
    <xdr:to>
      <xdr:col>14</xdr:col>
      <xdr:colOff>520700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07EAC-963F-E552-D276-272BE7F51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4F88-DBAD-8949-825A-63AC6CEEE2CE}">
  <dimension ref="A1:T73"/>
  <sheetViews>
    <sheetView topLeftCell="A42" zoomScale="120" zoomScaleNormal="120" workbookViewId="0">
      <selection activeCell="H8" sqref="H8"/>
    </sheetView>
  </sheetViews>
  <sheetFormatPr baseColWidth="10" defaultRowHeight="16" x14ac:dyDescent="0.2"/>
  <cols>
    <col min="1" max="1" width="17.83203125" customWidth="1"/>
    <col min="2" max="2" width="18.5" customWidth="1"/>
    <col min="3" max="3" width="26.33203125" bestFit="1" customWidth="1"/>
    <col min="4" max="4" width="29" customWidth="1"/>
    <col min="5" max="5" width="26.83203125" customWidth="1"/>
    <col min="6" max="6" width="13.83203125" customWidth="1"/>
    <col min="7" max="7" width="10.83203125" style="9" customWidth="1"/>
    <col min="8" max="9" width="13.83203125" customWidth="1"/>
    <col min="11" max="11" width="16.5" style="7" bestFit="1" customWidth="1"/>
    <col min="12" max="12" width="17.1640625" style="7" bestFit="1" customWidth="1"/>
    <col min="13" max="13" width="25.6640625" style="9" customWidth="1"/>
    <col min="14" max="14" width="10.83203125" style="9"/>
    <col min="15" max="15" width="14" customWidth="1"/>
  </cols>
  <sheetData>
    <row r="1" spans="1:20" x14ac:dyDescent="0.2">
      <c r="A1" s="97" t="s">
        <v>3</v>
      </c>
      <c r="B1" s="97"/>
      <c r="C1" s="97"/>
      <c r="D1" s="97"/>
      <c r="E1" s="97"/>
      <c r="F1" s="97"/>
      <c r="G1" s="97"/>
      <c r="H1">
        <v>155.56299999999999</v>
      </c>
      <c r="I1">
        <v>440</v>
      </c>
      <c r="K1" s="33"/>
      <c r="L1" s="33"/>
      <c r="M1" s="33"/>
      <c r="N1" s="33"/>
      <c r="O1" s="33"/>
      <c r="P1" s="33"/>
      <c r="Q1" s="38"/>
      <c r="R1" s="38"/>
      <c r="S1" s="38"/>
      <c r="T1" s="34"/>
    </row>
    <row r="2" spans="1:20" x14ac:dyDescent="0.2">
      <c r="A2" s="18" t="s">
        <v>21</v>
      </c>
      <c r="B2" s="18" t="s">
        <v>2</v>
      </c>
      <c r="C2" s="18" t="s">
        <v>0</v>
      </c>
      <c r="D2" s="4" t="s">
        <v>22</v>
      </c>
      <c r="E2" s="4" t="s">
        <v>23</v>
      </c>
      <c r="F2" s="18" t="s">
        <v>24</v>
      </c>
      <c r="G2" s="51" t="s">
        <v>1</v>
      </c>
      <c r="H2" t="s">
        <v>16</v>
      </c>
      <c r="I2">
        <v>442</v>
      </c>
      <c r="J2" s="18" t="s">
        <v>21</v>
      </c>
      <c r="K2" s="47" t="s">
        <v>53</v>
      </c>
      <c r="L2" s="47" t="s">
        <v>54</v>
      </c>
      <c r="M2" s="34"/>
      <c r="N2" s="34"/>
      <c r="O2" s="34"/>
      <c r="P2" s="34"/>
      <c r="Q2" s="38"/>
      <c r="R2" s="38"/>
      <c r="S2" s="38"/>
      <c r="T2" s="35"/>
    </row>
    <row r="3" spans="1:20" x14ac:dyDescent="0.2">
      <c r="A3" s="70">
        <v>1.7</v>
      </c>
      <c r="B3" s="2" t="s">
        <v>25</v>
      </c>
      <c r="C3" s="2" t="s">
        <v>6</v>
      </c>
      <c r="D3" s="5">
        <f>K3*81/64</f>
        <v>199.52704687500002</v>
      </c>
      <c r="E3" s="71">
        <v>199.39099999999999</v>
      </c>
      <c r="F3" s="24">
        <f>E3-D3</f>
        <v>-0.13604687500003365</v>
      </c>
      <c r="G3" s="92">
        <v>-1.1804322679999999</v>
      </c>
      <c r="H3" t="s">
        <v>26</v>
      </c>
      <c r="I3" s="6">
        <f>(I2*H1)/I1</f>
        <v>156.27010454545453</v>
      </c>
      <c r="J3" s="69">
        <v>1.6</v>
      </c>
      <c r="K3" s="68">
        <v>157.65100000000001</v>
      </c>
      <c r="L3" s="71">
        <v>199.39099999999999</v>
      </c>
      <c r="M3" s="35"/>
      <c r="N3" s="35"/>
      <c r="O3" s="35"/>
      <c r="P3" s="35"/>
      <c r="Q3" s="38"/>
      <c r="R3" s="38"/>
      <c r="S3" s="38"/>
      <c r="T3" s="35"/>
    </row>
    <row r="4" spans="1:20" x14ac:dyDescent="0.2">
      <c r="A4" s="70">
        <v>2.7</v>
      </c>
      <c r="B4" s="2" t="s">
        <v>25</v>
      </c>
      <c r="C4" s="2" t="s">
        <v>6</v>
      </c>
      <c r="D4" s="5">
        <f t="shared" ref="D4:D21" si="0">K4*81/64</f>
        <v>201.71784375000001</v>
      </c>
      <c r="E4" s="71">
        <v>198.30500000000001</v>
      </c>
      <c r="F4" s="24">
        <f t="shared" ref="F4:F23" si="1">E4-D4</f>
        <v>-3.4128437500000075</v>
      </c>
      <c r="G4" s="92">
        <v>-29.54081077</v>
      </c>
      <c r="H4" t="s">
        <v>33</v>
      </c>
      <c r="I4">
        <v>78.135199999999998</v>
      </c>
      <c r="J4" s="69">
        <v>2.6</v>
      </c>
      <c r="K4" s="68">
        <v>159.38200000000001</v>
      </c>
      <c r="L4" s="71">
        <v>198.30500000000001</v>
      </c>
      <c r="M4" s="35"/>
      <c r="N4" s="35"/>
      <c r="O4" s="35"/>
      <c r="P4" s="35"/>
      <c r="Q4" s="38"/>
      <c r="R4" s="38"/>
      <c r="S4" s="38"/>
      <c r="T4" s="35"/>
    </row>
    <row r="5" spans="1:20" x14ac:dyDescent="0.2">
      <c r="A5" s="70">
        <v>3.7</v>
      </c>
      <c r="B5" s="2" t="s">
        <v>25</v>
      </c>
      <c r="C5" s="2" t="s">
        <v>6</v>
      </c>
      <c r="D5" s="5">
        <f t="shared" si="0"/>
        <v>201.71784375000001</v>
      </c>
      <c r="E5" s="71">
        <v>198.30500000000001</v>
      </c>
      <c r="F5" s="24">
        <f t="shared" si="1"/>
        <v>-3.4128437500000075</v>
      </c>
      <c r="G5" s="92">
        <v>-29.54081077</v>
      </c>
      <c r="H5" t="s">
        <v>18</v>
      </c>
      <c r="J5" s="69">
        <v>3.6</v>
      </c>
      <c r="K5" s="68">
        <v>159.38200000000001</v>
      </c>
      <c r="L5" s="71">
        <v>198.30500000000001</v>
      </c>
      <c r="M5" s="35"/>
      <c r="N5" s="35"/>
      <c r="O5" s="35"/>
      <c r="P5" s="35"/>
      <c r="Q5" s="38"/>
      <c r="R5" s="38"/>
      <c r="S5" s="38"/>
      <c r="T5" s="35"/>
    </row>
    <row r="6" spans="1:20" x14ac:dyDescent="0.2">
      <c r="A6" s="70">
        <v>4.7</v>
      </c>
      <c r="B6" s="2" t="s">
        <v>25</v>
      </c>
      <c r="C6" s="2" t="s">
        <v>6</v>
      </c>
      <c r="D6" s="5">
        <f t="shared" si="0"/>
        <v>200.61928125</v>
      </c>
      <c r="E6" s="71">
        <v>199.39099999999999</v>
      </c>
      <c r="F6" s="24">
        <f t="shared" si="1"/>
        <v>-1.2282812500000091</v>
      </c>
      <c r="G6" s="92">
        <v>-10.632133550000001</v>
      </c>
      <c r="H6" s="19"/>
      <c r="I6" s="20"/>
      <c r="J6" s="69">
        <v>4.5999999999999996</v>
      </c>
      <c r="K6" s="68">
        <v>158.51400000000001</v>
      </c>
      <c r="L6" s="71">
        <v>199.39099999999999</v>
      </c>
      <c r="M6" s="35"/>
      <c r="N6" s="35"/>
      <c r="O6" s="35"/>
      <c r="P6" s="35"/>
      <c r="Q6" s="38"/>
      <c r="R6" s="38"/>
      <c r="S6" s="38"/>
      <c r="T6" s="40"/>
    </row>
    <row r="7" spans="1:20" s="48" customFormat="1" x14ac:dyDescent="0.2">
      <c r="A7" s="70" t="s">
        <v>37</v>
      </c>
      <c r="B7" s="26" t="s">
        <v>55</v>
      </c>
      <c r="C7" s="26" t="s">
        <v>56</v>
      </c>
      <c r="D7" s="5">
        <f>K7*2*81/64</f>
        <v>201.59988750000002</v>
      </c>
      <c r="E7" s="71">
        <v>198.30500000000001</v>
      </c>
      <c r="F7" s="24">
        <f t="shared" si="1"/>
        <v>-3.2948875000000157</v>
      </c>
      <c r="G7" s="92">
        <v>-28.52864344</v>
      </c>
      <c r="H7" s="42"/>
      <c r="I7" s="44"/>
      <c r="J7" s="69" t="s">
        <v>44</v>
      </c>
      <c r="K7" s="68">
        <v>79.644400000000005</v>
      </c>
      <c r="L7" s="71">
        <v>198.30500000000001</v>
      </c>
      <c r="M7" s="35"/>
      <c r="N7" s="35"/>
      <c r="O7" s="35"/>
      <c r="P7" s="35"/>
      <c r="Q7" s="38"/>
      <c r="R7" s="38"/>
      <c r="S7" s="38"/>
      <c r="T7" s="35"/>
    </row>
    <row r="8" spans="1:20" x14ac:dyDescent="0.2">
      <c r="A8" s="70" t="s">
        <v>36</v>
      </c>
      <c r="B8" s="2" t="s">
        <v>25</v>
      </c>
      <c r="C8" s="2" t="s">
        <v>52</v>
      </c>
      <c r="D8" s="5">
        <f>K8*64/81</f>
        <v>156.68543209876543</v>
      </c>
      <c r="E8" s="71">
        <v>156.792</v>
      </c>
      <c r="F8" s="24">
        <f t="shared" si="1"/>
        <v>0.10656790123456972</v>
      </c>
      <c r="G8" s="92">
        <v>1.177434525</v>
      </c>
      <c r="H8" s="19"/>
      <c r="I8" s="21"/>
      <c r="J8" s="69" t="s">
        <v>45</v>
      </c>
      <c r="K8" s="68">
        <v>198.30500000000001</v>
      </c>
      <c r="L8" s="71">
        <v>156.792</v>
      </c>
      <c r="M8" s="35"/>
      <c r="N8" s="35"/>
      <c r="O8" s="35"/>
      <c r="P8" s="35"/>
      <c r="Q8" s="38"/>
      <c r="R8" s="38"/>
      <c r="S8" s="38"/>
      <c r="T8" s="35"/>
    </row>
    <row r="9" spans="1:20" x14ac:dyDescent="0.2">
      <c r="A9" s="70">
        <v>11.7</v>
      </c>
      <c r="B9" s="2" t="s">
        <v>25</v>
      </c>
      <c r="C9" s="2" t="s">
        <v>6</v>
      </c>
      <c r="D9" s="5">
        <f t="shared" si="0"/>
        <v>199.52704687500002</v>
      </c>
      <c r="E9" s="71">
        <v>198.30500000000001</v>
      </c>
      <c r="F9" s="24">
        <f t="shared" si="1"/>
        <v>-1.222046875000018</v>
      </c>
      <c r="G9" s="92">
        <v>-10.63551781</v>
      </c>
      <c r="H9" s="19"/>
      <c r="I9" s="20"/>
      <c r="J9" s="69">
        <v>11.6</v>
      </c>
      <c r="K9" s="68">
        <v>157.65100000000001</v>
      </c>
      <c r="L9" s="71">
        <v>198.30500000000001</v>
      </c>
      <c r="M9" s="35"/>
      <c r="N9" s="35"/>
      <c r="O9" s="35"/>
      <c r="P9" s="35"/>
      <c r="Q9" s="38"/>
      <c r="R9" s="38"/>
      <c r="S9" s="38"/>
      <c r="T9" s="35"/>
    </row>
    <row r="10" spans="1:20" x14ac:dyDescent="0.2">
      <c r="A10" s="70">
        <v>12.7</v>
      </c>
      <c r="B10" s="2" t="s">
        <v>25</v>
      </c>
      <c r="C10" s="2" t="s">
        <v>6</v>
      </c>
      <c r="D10" s="5">
        <f t="shared" si="0"/>
        <v>201.71784375000001</v>
      </c>
      <c r="E10" s="71">
        <v>197.22499999999999</v>
      </c>
      <c r="F10" s="24">
        <f t="shared" si="1"/>
        <v>-4.49284375000002</v>
      </c>
      <c r="G10" s="92">
        <v>-38.995150109999997</v>
      </c>
      <c r="H10" s="19"/>
      <c r="I10" s="20"/>
      <c r="J10" s="69">
        <v>12.6</v>
      </c>
      <c r="K10" s="68">
        <v>159.38200000000001</v>
      </c>
      <c r="L10" s="71">
        <v>197.22499999999999</v>
      </c>
      <c r="M10" s="35"/>
      <c r="N10" s="35"/>
      <c r="O10" s="35"/>
      <c r="P10" s="35"/>
      <c r="Q10" s="38"/>
      <c r="R10" s="38"/>
      <c r="S10" s="38"/>
      <c r="T10" s="35"/>
    </row>
    <row r="11" spans="1:20" x14ac:dyDescent="0.2">
      <c r="A11" s="70">
        <v>17.5</v>
      </c>
      <c r="B11" s="2" t="s">
        <v>25</v>
      </c>
      <c r="C11" s="2" t="s">
        <v>6</v>
      </c>
      <c r="D11" s="5">
        <f t="shared" si="0"/>
        <v>200.61928125</v>
      </c>
      <c r="E11" s="71">
        <v>199.39099999999999</v>
      </c>
      <c r="F11" s="24">
        <f t="shared" si="1"/>
        <v>-1.2282812500000091</v>
      </c>
      <c r="G11" s="92">
        <v>-10.632133550000001</v>
      </c>
      <c r="H11" s="19"/>
      <c r="I11" s="20"/>
      <c r="J11" s="69">
        <v>17.399999999999999</v>
      </c>
      <c r="K11" s="68">
        <v>158.51400000000001</v>
      </c>
      <c r="L11" s="71">
        <v>199.39099999999999</v>
      </c>
      <c r="M11" s="35"/>
      <c r="N11" s="35"/>
      <c r="O11" s="35"/>
      <c r="P11" s="35"/>
      <c r="Q11" s="38"/>
      <c r="R11" s="38"/>
      <c r="S11" s="38"/>
      <c r="T11" s="35"/>
    </row>
    <row r="12" spans="1:20" x14ac:dyDescent="0.2">
      <c r="A12" s="70">
        <v>18.7</v>
      </c>
      <c r="B12" s="2" t="s">
        <v>25</v>
      </c>
      <c r="C12" s="2" t="s">
        <v>6</v>
      </c>
      <c r="D12" s="5">
        <f t="shared" si="0"/>
        <v>200.61928125</v>
      </c>
      <c r="E12" s="71">
        <v>199.39099999999999</v>
      </c>
      <c r="F12" s="24">
        <f t="shared" si="1"/>
        <v>-1.2282812500000091</v>
      </c>
      <c r="G12" s="92">
        <v>-10.632133550000001</v>
      </c>
      <c r="H12" s="19"/>
      <c r="I12" s="21"/>
      <c r="J12" s="69">
        <v>18.600000000000001</v>
      </c>
      <c r="K12" s="68">
        <v>158.51400000000001</v>
      </c>
      <c r="L12" s="71">
        <v>199.39099999999999</v>
      </c>
      <c r="M12" s="35"/>
      <c r="N12" s="35"/>
      <c r="O12" s="35"/>
      <c r="P12" s="35"/>
      <c r="Q12" s="38"/>
      <c r="R12" s="38"/>
      <c r="S12" s="38"/>
      <c r="T12" s="35"/>
    </row>
    <row r="13" spans="1:20" x14ac:dyDescent="0.2">
      <c r="A13" s="70">
        <v>27.7</v>
      </c>
      <c r="B13" s="2" t="s">
        <v>25</v>
      </c>
      <c r="C13" s="2" t="s">
        <v>6</v>
      </c>
      <c r="D13" s="5">
        <f t="shared" si="0"/>
        <v>201.71784375000001</v>
      </c>
      <c r="E13" s="71">
        <v>199.39099999999999</v>
      </c>
      <c r="F13" s="24">
        <f t="shared" si="1"/>
        <v>-2.3268437500000232</v>
      </c>
      <c r="G13" s="92">
        <v>-20.08572522</v>
      </c>
      <c r="H13" s="19"/>
      <c r="I13" s="20"/>
      <c r="J13" s="69">
        <v>27.6</v>
      </c>
      <c r="K13" s="68">
        <v>159.38200000000001</v>
      </c>
      <c r="L13" s="71">
        <v>199.39099999999999</v>
      </c>
      <c r="M13" s="35"/>
      <c r="N13" s="35"/>
      <c r="O13" s="35"/>
      <c r="P13" s="35"/>
      <c r="Q13" s="38"/>
      <c r="R13" s="38"/>
      <c r="S13" s="38"/>
      <c r="T13" s="35"/>
    </row>
    <row r="14" spans="1:20" s="48" customFormat="1" x14ac:dyDescent="0.2">
      <c r="A14" s="70">
        <v>28.7</v>
      </c>
      <c r="B14" s="26" t="s">
        <v>25</v>
      </c>
      <c r="C14" s="26" t="s">
        <v>6</v>
      </c>
      <c r="D14" s="5">
        <f t="shared" si="0"/>
        <v>201.71784375000001</v>
      </c>
      <c r="E14" s="71">
        <v>198.30500000000001</v>
      </c>
      <c r="F14" s="24">
        <f t="shared" si="1"/>
        <v>-3.4128437500000075</v>
      </c>
      <c r="G14" s="92">
        <v>-29.54081077</v>
      </c>
      <c r="H14" s="42"/>
      <c r="I14" s="43"/>
      <c r="J14" s="69">
        <v>28.6</v>
      </c>
      <c r="K14" s="68">
        <v>159.38200000000001</v>
      </c>
      <c r="L14" s="71">
        <v>198.30500000000001</v>
      </c>
      <c r="M14" s="35"/>
      <c r="N14" s="35"/>
      <c r="O14" s="35"/>
      <c r="P14" s="35"/>
      <c r="Q14" s="38"/>
      <c r="R14" s="38"/>
      <c r="S14" s="38"/>
      <c r="T14" s="35"/>
    </row>
    <row r="15" spans="1:20" s="48" customFormat="1" x14ac:dyDescent="0.2">
      <c r="A15" s="70" t="s">
        <v>57</v>
      </c>
      <c r="B15" s="26" t="s">
        <v>55</v>
      </c>
      <c r="C15" s="26" t="s">
        <v>56</v>
      </c>
      <c r="D15" s="5">
        <f>K15*2*81/64</f>
        <v>200.564859375</v>
      </c>
      <c r="E15" s="80">
        <v>200.982</v>
      </c>
      <c r="F15" s="24">
        <f t="shared" si="1"/>
        <v>0.41714062500000182</v>
      </c>
      <c r="G15" s="92">
        <v>3.5965810299999998</v>
      </c>
      <c r="H15" s="42"/>
      <c r="I15" s="44"/>
      <c r="J15" s="70" t="s">
        <v>57</v>
      </c>
      <c r="K15" s="77">
        <v>79.235500000000002</v>
      </c>
      <c r="L15" s="80">
        <v>200.982</v>
      </c>
      <c r="M15" s="35"/>
      <c r="N15" s="35"/>
      <c r="O15" s="35"/>
      <c r="P15" s="35"/>
      <c r="Q15" s="38"/>
      <c r="R15" s="38"/>
      <c r="S15" s="38"/>
      <c r="T15" s="35"/>
    </row>
    <row r="16" spans="1:20" x14ac:dyDescent="0.2">
      <c r="A16" s="70" t="s">
        <v>58</v>
      </c>
      <c r="B16" s="2" t="s">
        <v>25</v>
      </c>
      <c r="C16" s="2" t="s">
        <v>52</v>
      </c>
      <c r="D16" s="5">
        <f>K16*64/81</f>
        <v>158.80059259259258</v>
      </c>
      <c r="E16" s="77">
        <v>159.72399999999999</v>
      </c>
      <c r="F16" s="24">
        <f t="shared" si="1"/>
        <v>0.92340740740741012</v>
      </c>
      <c r="G16" s="92">
        <v>10.037692529999999</v>
      </c>
      <c r="H16" s="19"/>
      <c r="I16" s="21"/>
      <c r="J16" s="70" t="s">
        <v>58</v>
      </c>
      <c r="K16" s="80">
        <v>200.982</v>
      </c>
      <c r="L16" s="77">
        <v>159.72399999999999</v>
      </c>
      <c r="M16" s="35"/>
      <c r="N16" s="35"/>
      <c r="O16" s="35"/>
      <c r="P16" s="35"/>
      <c r="Q16" s="38"/>
      <c r="R16" s="38"/>
      <c r="S16" s="38"/>
      <c r="T16" s="35"/>
    </row>
    <row r="17" spans="1:20" x14ac:dyDescent="0.2">
      <c r="A17" s="70" t="s">
        <v>49</v>
      </c>
      <c r="B17" s="2" t="s">
        <v>25</v>
      </c>
      <c r="C17" s="2" t="s">
        <v>52</v>
      </c>
      <c r="D17" s="5">
        <f>K17*64/81</f>
        <v>158.40632098765431</v>
      </c>
      <c r="E17" s="71">
        <v>156.792</v>
      </c>
      <c r="F17" s="24">
        <f t="shared" si="1"/>
        <v>-1.6143209876543096</v>
      </c>
      <c r="G17" s="92">
        <v>-17.733316210000002</v>
      </c>
      <c r="H17" s="19"/>
      <c r="I17" s="20"/>
      <c r="J17" s="69">
        <v>40.5</v>
      </c>
      <c r="K17" s="68">
        <v>200.483</v>
      </c>
      <c r="L17" s="71">
        <v>156.792</v>
      </c>
      <c r="M17" s="35"/>
      <c r="N17" s="35"/>
      <c r="O17" s="35"/>
      <c r="P17" s="35"/>
      <c r="Q17" s="38"/>
      <c r="R17" s="38"/>
      <c r="S17" s="38"/>
      <c r="T17" s="40"/>
    </row>
    <row r="18" spans="1:20" x14ac:dyDescent="0.2">
      <c r="A18" s="70" t="s">
        <v>50</v>
      </c>
      <c r="B18" s="2" t="s">
        <v>25</v>
      </c>
      <c r="C18" s="2" t="s">
        <v>6</v>
      </c>
      <c r="D18" s="5">
        <f t="shared" si="0"/>
        <v>200.61928125</v>
      </c>
      <c r="E18" s="71">
        <v>200.483</v>
      </c>
      <c r="F18" s="24">
        <f t="shared" si="1"/>
        <v>-0.13628124999999613</v>
      </c>
      <c r="G18" s="92">
        <v>-1.176593652</v>
      </c>
      <c r="H18" s="19"/>
      <c r="I18" s="21"/>
      <c r="J18" s="69">
        <v>42.4</v>
      </c>
      <c r="K18" s="68">
        <v>158.51400000000001</v>
      </c>
      <c r="L18" s="71">
        <v>200.483</v>
      </c>
      <c r="M18" s="35"/>
      <c r="N18" s="35"/>
      <c r="O18" s="35"/>
      <c r="P18" s="35"/>
      <c r="Q18" s="38"/>
      <c r="R18" s="38"/>
      <c r="S18" s="38"/>
      <c r="T18" s="35"/>
    </row>
    <row r="19" spans="1:20" x14ac:dyDescent="0.2">
      <c r="A19" s="70" t="s">
        <v>51</v>
      </c>
      <c r="B19" s="2" t="s">
        <v>25</v>
      </c>
      <c r="C19" s="2" t="s">
        <v>52</v>
      </c>
      <c r="D19" s="5">
        <f>K19*64/81</f>
        <v>158.40632098765431</v>
      </c>
      <c r="E19" s="71">
        <v>159.328</v>
      </c>
      <c r="F19" s="24">
        <f t="shared" si="1"/>
        <v>0.92167901234569172</v>
      </c>
      <c r="G19" s="92">
        <v>10.04413372</v>
      </c>
      <c r="H19" s="19"/>
      <c r="I19" s="21"/>
      <c r="J19" s="69" t="s">
        <v>47</v>
      </c>
      <c r="K19" s="68">
        <v>200.483</v>
      </c>
      <c r="L19" s="71">
        <v>159.328</v>
      </c>
      <c r="M19" s="35"/>
      <c r="N19" s="35"/>
      <c r="O19" s="35"/>
      <c r="P19" s="35"/>
      <c r="Q19" s="38"/>
      <c r="R19" s="38"/>
      <c r="S19" s="38"/>
      <c r="T19" s="35"/>
    </row>
    <row r="20" spans="1:20" x14ac:dyDescent="0.2">
      <c r="A20" s="70">
        <v>82.7</v>
      </c>
      <c r="B20" s="2" t="s">
        <v>25</v>
      </c>
      <c r="C20" s="2" t="s">
        <v>6</v>
      </c>
      <c r="D20" s="5">
        <f t="shared" si="0"/>
        <v>200.61928125</v>
      </c>
      <c r="E20" s="71">
        <v>200.483</v>
      </c>
      <c r="F20" s="24">
        <f t="shared" si="1"/>
        <v>-0.13628124999999613</v>
      </c>
      <c r="G20" s="92">
        <v>-1.176593652</v>
      </c>
      <c r="H20" s="19"/>
      <c r="I20" s="21"/>
      <c r="J20" s="69">
        <v>82.6</v>
      </c>
      <c r="K20" s="68">
        <v>158.51400000000001</v>
      </c>
      <c r="L20" s="71">
        <v>200.483</v>
      </c>
      <c r="M20" s="35"/>
      <c r="N20" s="35"/>
      <c r="O20" s="35"/>
      <c r="P20" s="35"/>
      <c r="Q20" s="38"/>
      <c r="R20" s="38"/>
      <c r="S20" s="38"/>
      <c r="T20" s="35"/>
    </row>
    <row r="21" spans="1:20" x14ac:dyDescent="0.2">
      <c r="A21" s="70">
        <v>83.7</v>
      </c>
      <c r="B21" s="2" t="s">
        <v>25</v>
      </c>
      <c r="C21" s="2" t="s">
        <v>6</v>
      </c>
      <c r="D21" s="5">
        <f t="shared" si="0"/>
        <v>199.6441171875</v>
      </c>
      <c r="E21" s="71">
        <v>199.39099999999999</v>
      </c>
      <c r="F21" s="24">
        <f t="shared" si="1"/>
        <v>-0.25311718750000978</v>
      </c>
      <c r="G21" s="92">
        <v>-2.1961747049999998</v>
      </c>
      <c r="H21" s="19"/>
      <c r="I21" s="21"/>
      <c r="J21" s="69">
        <v>83.6</v>
      </c>
      <c r="K21" s="68">
        <v>157.74350000000001</v>
      </c>
      <c r="L21" s="71">
        <v>199.39099999999999</v>
      </c>
      <c r="M21" s="35"/>
      <c r="N21" s="35"/>
      <c r="O21" s="35"/>
      <c r="P21" s="35"/>
      <c r="Q21" s="38"/>
      <c r="R21" s="38"/>
      <c r="S21" s="38"/>
      <c r="T21" s="35"/>
    </row>
    <row r="22" spans="1:20" x14ac:dyDescent="0.2">
      <c r="A22" s="70">
        <v>84.7</v>
      </c>
      <c r="B22" s="2" t="s">
        <v>25</v>
      </c>
      <c r="C22" s="2" t="s">
        <v>6</v>
      </c>
      <c r="D22" s="5">
        <f>K22*81/64</f>
        <v>197.35903124999999</v>
      </c>
      <c r="E22" s="71">
        <v>200.483</v>
      </c>
      <c r="F22" s="24">
        <f t="shared" si="1"/>
        <v>3.1239687500000173</v>
      </c>
      <c r="G22" s="92">
        <v>27.189116949999999</v>
      </c>
      <c r="H22" s="19"/>
      <c r="I22" s="20"/>
      <c r="J22" s="69">
        <v>84.6</v>
      </c>
      <c r="K22" s="68">
        <v>155.93799999999999</v>
      </c>
      <c r="L22" s="71">
        <v>200.483</v>
      </c>
      <c r="M22" s="35"/>
      <c r="N22" s="35"/>
      <c r="O22" s="35"/>
      <c r="P22" s="35"/>
      <c r="Q22" s="38"/>
      <c r="R22" s="38"/>
      <c r="S22" s="38"/>
      <c r="T22" s="35"/>
    </row>
    <row r="23" spans="1:20" x14ac:dyDescent="0.2">
      <c r="A23" s="70">
        <v>85.7</v>
      </c>
      <c r="B23" s="2" t="s">
        <v>25</v>
      </c>
      <c r="C23" s="2" t="s">
        <v>6</v>
      </c>
      <c r="D23" s="5">
        <f>K23*81/64</f>
        <v>200.61928125</v>
      </c>
      <c r="E23" s="71">
        <v>199.39099999999999</v>
      </c>
      <c r="F23" s="24">
        <f t="shared" si="1"/>
        <v>-1.2282812500000091</v>
      </c>
      <c r="G23" s="92">
        <v>-10.632133550000001</v>
      </c>
      <c r="H23" s="19"/>
      <c r="I23" s="22"/>
      <c r="J23" s="69">
        <v>85.6</v>
      </c>
      <c r="K23" s="68">
        <v>158.51400000000001</v>
      </c>
      <c r="L23" s="71">
        <v>199.39099999999999</v>
      </c>
      <c r="M23" s="35"/>
      <c r="N23" s="35"/>
      <c r="O23" s="35"/>
      <c r="P23" s="35"/>
      <c r="Q23" s="38"/>
      <c r="R23" s="38"/>
      <c r="S23" s="38"/>
      <c r="T23" s="35"/>
    </row>
    <row r="24" spans="1:20" x14ac:dyDescent="0.2">
      <c r="K24" s="41"/>
      <c r="L24" s="41"/>
      <c r="M24" s="36"/>
      <c r="N24" s="36"/>
      <c r="O24" s="38"/>
      <c r="P24" s="38"/>
      <c r="Q24" s="38"/>
      <c r="R24" s="38"/>
      <c r="S24" s="38"/>
      <c r="T24" s="35"/>
    </row>
    <row r="25" spans="1:20" x14ac:dyDescent="0.2">
      <c r="K25" s="41"/>
      <c r="L25" s="41"/>
      <c r="M25" s="36"/>
      <c r="N25" s="36"/>
      <c r="O25" s="38"/>
      <c r="P25" s="38"/>
      <c r="Q25" s="38"/>
      <c r="R25" s="38"/>
      <c r="S25" s="38"/>
      <c r="T25" s="35"/>
    </row>
    <row r="26" spans="1:20" x14ac:dyDescent="0.2">
      <c r="A26" s="97" t="s">
        <v>4</v>
      </c>
      <c r="B26" s="97"/>
      <c r="C26" s="97"/>
      <c r="D26" s="97"/>
      <c r="E26" s="97"/>
      <c r="F26" s="97"/>
      <c r="G26" s="97"/>
    </row>
    <row r="27" spans="1:20" x14ac:dyDescent="0.2">
      <c r="A27" s="18" t="s">
        <v>21</v>
      </c>
      <c r="B27" s="18" t="s">
        <v>2</v>
      </c>
      <c r="C27" s="18" t="s">
        <v>0</v>
      </c>
      <c r="D27" s="4" t="s">
        <v>22</v>
      </c>
      <c r="E27" s="4" t="s">
        <v>23</v>
      </c>
      <c r="F27" s="18" t="s">
        <v>24</v>
      </c>
      <c r="G27" s="51" t="s">
        <v>1</v>
      </c>
    </row>
    <row r="28" spans="1:20" x14ac:dyDescent="0.2">
      <c r="A28" s="70">
        <v>1.7</v>
      </c>
      <c r="B28" s="2" t="s">
        <v>25</v>
      </c>
      <c r="C28" s="27" t="s">
        <v>8</v>
      </c>
      <c r="D28" s="5">
        <f>K3*5/4</f>
        <v>197.06375000000003</v>
      </c>
      <c r="E28" s="71">
        <v>199.39099999999999</v>
      </c>
      <c r="F28" s="24">
        <f>E28-D28</f>
        <v>2.3272499999999638</v>
      </c>
      <c r="G28" s="92">
        <v>20.32501135</v>
      </c>
    </row>
    <row r="29" spans="1:20" x14ac:dyDescent="0.2">
      <c r="A29" s="70">
        <v>2.7</v>
      </c>
      <c r="B29" s="2" t="s">
        <v>25</v>
      </c>
      <c r="C29" s="27" t="s">
        <v>8</v>
      </c>
      <c r="D29" s="5">
        <f t="shared" ref="D29:D48" si="2">K4*5/4</f>
        <v>199.22750000000002</v>
      </c>
      <c r="E29" s="71">
        <v>198.30500000000001</v>
      </c>
      <c r="F29" s="24">
        <f t="shared" ref="F29:F48" si="3">E29-D29</f>
        <v>-0.92250000000001364</v>
      </c>
      <c r="G29" s="92">
        <v>-8.0348966540000006</v>
      </c>
    </row>
    <row r="30" spans="1:20" x14ac:dyDescent="0.2">
      <c r="A30" s="70">
        <v>3.7</v>
      </c>
      <c r="B30" s="2" t="s">
        <v>25</v>
      </c>
      <c r="C30" s="27" t="s">
        <v>8</v>
      </c>
      <c r="D30" s="5">
        <f t="shared" si="2"/>
        <v>199.22750000000002</v>
      </c>
      <c r="E30" s="71">
        <v>198.30500000000001</v>
      </c>
      <c r="F30" s="24">
        <f t="shared" si="3"/>
        <v>-0.92250000000001364</v>
      </c>
      <c r="G30" s="92">
        <v>-8.0348966540000006</v>
      </c>
    </row>
    <row r="31" spans="1:20" x14ac:dyDescent="0.2">
      <c r="A31" s="70">
        <v>4.7</v>
      </c>
      <c r="B31" s="2" t="s">
        <v>25</v>
      </c>
      <c r="C31" s="27" t="s">
        <v>8</v>
      </c>
      <c r="D31" s="5">
        <f t="shared" si="2"/>
        <v>198.14250000000001</v>
      </c>
      <c r="E31" s="71">
        <v>199.39099999999999</v>
      </c>
      <c r="F31" s="24">
        <f t="shared" si="3"/>
        <v>1.2484999999999786</v>
      </c>
      <c r="G31" s="92">
        <v>10.874317850000001</v>
      </c>
    </row>
    <row r="32" spans="1:20" x14ac:dyDescent="0.2">
      <c r="A32" s="70" t="s">
        <v>37</v>
      </c>
      <c r="B32" s="26" t="s">
        <v>55</v>
      </c>
      <c r="C32" s="27" t="s">
        <v>61</v>
      </c>
      <c r="D32" s="5">
        <f>K7*5/4*2</f>
        <v>199.11100000000002</v>
      </c>
      <c r="E32" s="71">
        <v>198.30500000000001</v>
      </c>
      <c r="F32" s="24">
        <f t="shared" si="3"/>
        <v>-0.8060000000000116</v>
      </c>
      <c r="G32" s="92">
        <v>-7.0222464960000002</v>
      </c>
    </row>
    <row r="33" spans="1:20" x14ac:dyDescent="0.2">
      <c r="A33" s="70" t="s">
        <v>36</v>
      </c>
      <c r="B33" s="2" t="s">
        <v>25</v>
      </c>
      <c r="C33" s="27" t="s">
        <v>60</v>
      </c>
      <c r="D33" s="5">
        <f>K8*4/5</f>
        <v>158.64400000000001</v>
      </c>
      <c r="E33" s="71">
        <v>156.792</v>
      </c>
      <c r="F33" s="24">
        <f t="shared" si="3"/>
        <v>-1.8520000000000039</v>
      </c>
      <c r="G33" s="92">
        <v>-20.329209729999999</v>
      </c>
    </row>
    <row r="34" spans="1:20" x14ac:dyDescent="0.2">
      <c r="A34" s="70">
        <v>11.7</v>
      </c>
      <c r="B34" s="2" t="s">
        <v>25</v>
      </c>
      <c r="C34" s="27" t="s">
        <v>8</v>
      </c>
      <c r="D34" s="5">
        <f t="shared" si="2"/>
        <v>197.06375000000003</v>
      </c>
      <c r="E34" s="71">
        <v>198.30500000000001</v>
      </c>
      <c r="F34" s="24">
        <f t="shared" si="3"/>
        <v>1.2412499999999795</v>
      </c>
      <c r="G34" s="92">
        <v>10.86992581</v>
      </c>
    </row>
    <row r="35" spans="1:20" x14ac:dyDescent="0.2">
      <c r="A35" s="70">
        <v>12.7</v>
      </c>
      <c r="B35" s="2" t="s">
        <v>25</v>
      </c>
      <c r="C35" s="27" t="s">
        <v>8</v>
      </c>
      <c r="D35" s="5">
        <f t="shared" si="2"/>
        <v>199.22750000000002</v>
      </c>
      <c r="E35" s="71">
        <v>197.22499999999999</v>
      </c>
      <c r="F35" s="24">
        <f t="shared" si="3"/>
        <v>-2.0025000000000261</v>
      </c>
      <c r="G35" s="92">
        <v>-17.489235990000001</v>
      </c>
    </row>
    <row r="36" spans="1:20" x14ac:dyDescent="0.2">
      <c r="A36" s="70">
        <v>17.5</v>
      </c>
      <c r="B36" s="2" t="s">
        <v>25</v>
      </c>
      <c r="C36" s="27" t="s">
        <v>8</v>
      </c>
      <c r="D36" s="5">
        <f t="shared" si="2"/>
        <v>198.14250000000001</v>
      </c>
      <c r="E36" s="71">
        <v>199.39099999999999</v>
      </c>
      <c r="F36" s="24">
        <f t="shared" si="3"/>
        <v>1.2484999999999786</v>
      </c>
      <c r="G36" s="92">
        <v>10.874317850000001</v>
      </c>
    </row>
    <row r="37" spans="1:20" x14ac:dyDescent="0.2">
      <c r="A37" s="70">
        <v>18.7</v>
      </c>
      <c r="B37" s="2" t="s">
        <v>25</v>
      </c>
      <c r="C37" s="27" t="s">
        <v>8</v>
      </c>
      <c r="D37" s="5">
        <f t="shared" si="2"/>
        <v>198.14250000000001</v>
      </c>
      <c r="E37" s="71">
        <v>199.39099999999999</v>
      </c>
      <c r="F37" s="24">
        <f t="shared" si="3"/>
        <v>1.2484999999999786</v>
      </c>
      <c r="G37" s="92">
        <v>10.874317850000001</v>
      </c>
    </row>
    <row r="38" spans="1:20" x14ac:dyDescent="0.2">
      <c r="A38" s="70">
        <v>27.7</v>
      </c>
      <c r="B38" s="2" t="s">
        <v>25</v>
      </c>
      <c r="C38" s="27" t="s">
        <v>8</v>
      </c>
      <c r="D38" s="5">
        <f t="shared" si="2"/>
        <v>199.22750000000002</v>
      </c>
      <c r="E38" s="71">
        <v>199.39099999999999</v>
      </c>
      <c r="F38" s="24">
        <f t="shared" si="3"/>
        <v>0.16349999999997067</v>
      </c>
      <c r="G38" s="92">
        <v>1.4201888920000001</v>
      </c>
    </row>
    <row r="39" spans="1:20" x14ac:dyDescent="0.2">
      <c r="A39" s="70">
        <v>28.7</v>
      </c>
      <c r="B39" s="2" t="s">
        <v>25</v>
      </c>
      <c r="C39" s="27" t="s">
        <v>8</v>
      </c>
      <c r="D39" s="5">
        <f t="shared" si="2"/>
        <v>199.22750000000002</v>
      </c>
      <c r="E39" s="71">
        <v>198.30500000000001</v>
      </c>
      <c r="F39" s="24">
        <f t="shared" si="3"/>
        <v>-0.92250000000001364</v>
      </c>
      <c r="G39" s="92">
        <v>-8.0348966540000006</v>
      </c>
    </row>
    <row r="40" spans="1:20" s="48" customFormat="1" x14ac:dyDescent="0.2">
      <c r="A40" s="70" t="s">
        <v>57</v>
      </c>
      <c r="B40" s="26" t="s">
        <v>55</v>
      </c>
      <c r="C40" s="26" t="s">
        <v>61</v>
      </c>
      <c r="D40" s="5">
        <f>K15*5/4*2</f>
        <v>198.08875</v>
      </c>
      <c r="E40" s="80">
        <v>200.982</v>
      </c>
      <c r="F40" s="24">
        <f t="shared" si="3"/>
        <v>2.8932499999999948</v>
      </c>
      <c r="G40" s="92">
        <v>25.102784310000001</v>
      </c>
      <c r="H40" s="42"/>
      <c r="I40" s="44"/>
      <c r="J40" s="70"/>
      <c r="K40" s="68"/>
      <c r="L40" s="71"/>
      <c r="M40" s="35"/>
      <c r="N40" s="35"/>
      <c r="O40" s="35"/>
      <c r="P40" s="35"/>
      <c r="Q40" s="38"/>
      <c r="R40" s="38"/>
      <c r="S40" s="38"/>
      <c r="T40" s="35"/>
    </row>
    <row r="41" spans="1:20" x14ac:dyDescent="0.2">
      <c r="A41" s="70" t="s">
        <v>58</v>
      </c>
      <c r="B41" s="2" t="s">
        <v>25</v>
      </c>
      <c r="C41" s="27" t="s">
        <v>60</v>
      </c>
      <c r="D41" s="5">
        <f t="shared" ref="D41:D42" si="4">K16*4/5</f>
        <v>160.78559999999999</v>
      </c>
      <c r="E41" s="77">
        <v>159.72399999999999</v>
      </c>
      <c r="F41" s="24">
        <f t="shared" si="3"/>
        <v>-1.0615999999999985</v>
      </c>
      <c r="G41" s="92">
        <v>-11.46851631</v>
      </c>
      <c r="H41" s="19"/>
      <c r="I41" s="21"/>
      <c r="J41" s="70"/>
      <c r="K41" s="68"/>
      <c r="L41" s="71"/>
      <c r="M41" s="35"/>
      <c r="N41" s="35"/>
      <c r="O41" s="35"/>
      <c r="P41" s="35"/>
      <c r="Q41" s="38"/>
      <c r="R41" s="38"/>
      <c r="S41" s="38"/>
      <c r="T41" s="35"/>
    </row>
    <row r="42" spans="1:20" x14ac:dyDescent="0.2">
      <c r="A42" s="70" t="s">
        <v>49</v>
      </c>
      <c r="B42" s="2" t="s">
        <v>25</v>
      </c>
      <c r="C42" s="27" t="s">
        <v>60</v>
      </c>
      <c r="D42" s="5">
        <f t="shared" si="4"/>
        <v>160.38640000000001</v>
      </c>
      <c r="E42" s="71">
        <v>156.792</v>
      </c>
      <c r="F42" s="24">
        <f t="shared" si="3"/>
        <v>-3.5944000000000074</v>
      </c>
      <c r="G42" s="92">
        <v>-39.23983518</v>
      </c>
    </row>
    <row r="43" spans="1:20" x14ac:dyDescent="0.2">
      <c r="A43" s="70" t="s">
        <v>50</v>
      </c>
      <c r="B43" s="2" t="s">
        <v>25</v>
      </c>
      <c r="C43" s="27" t="s">
        <v>8</v>
      </c>
      <c r="D43" s="5">
        <f t="shared" si="2"/>
        <v>198.14250000000001</v>
      </c>
      <c r="E43" s="71">
        <v>200.483</v>
      </c>
      <c r="F43" s="24">
        <f t="shared" si="3"/>
        <v>2.3404999999999916</v>
      </c>
      <c r="G43" s="92">
        <v>20.329857749999999</v>
      </c>
    </row>
    <row r="44" spans="1:20" x14ac:dyDescent="0.2">
      <c r="A44" s="70" t="s">
        <v>51</v>
      </c>
      <c r="B44" s="2" t="s">
        <v>25</v>
      </c>
      <c r="C44" s="27" t="s">
        <v>60</v>
      </c>
      <c r="D44" s="5">
        <f>K19*4/5</f>
        <v>160.38640000000001</v>
      </c>
      <c r="E44" s="71">
        <v>159.328</v>
      </c>
      <c r="F44" s="24">
        <f t="shared" si="3"/>
        <v>-1.058400000000006</v>
      </c>
      <c r="G44" s="92">
        <v>-11.462385250000001</v>
      </c>
    </row>
    <row r="45" spans="1:20" x14ac:dyDescent="0.2">
      <c r="A45" s="70">
        <v>82.7</v>
      </c>
      <c r="B45" s="2" t="s">
        <v>25</v>
      </c>
      <c r="C45" s="27" t="s">
        <v>8</v>
      </c>
      <c r="D45" s="5">
        <f t="shared" si="2"/>
        <v>198.14250000000001</v>
      </c>
      <c r="E45" s="71">
        <v>200.483</v>
      </c>
      <c r="F45" s="24">
        <f t="shared" si="3"/>
        <v>2.3404999999999916</v>
      </c>
      <c r="G45" s="92">
        <v>20.329857749999999</v>
      </c>
    </row>
    <row r="46" spans="1:20" x14ac:dyDescent="0.2">
      <c r="A46" s="70">
        <v>83.7</v>
      </c>
      <c r="B46" s="2" t="s">
        <v>25</v>
      </c>
      <c r="C46" s="27" t="s">
        <v>8</v>
      </c>
      <c r="D46" s="5">
        <f t="shared" si="2"/>
        <v>197.17937500000002</v>
      </c>
      <c r="E46" s="71">
        <v>199.39099999999999</v>
      </c>
      <c r="F46" s="24">
        <f t="shared" si="3"/>
        <v>2.2116249999999695</v>
      </c>
      <c r="G46" s="92">
        <v>19.309746350000001</v>
      </c>
    </row>
    <row r="47" spans="1:20" x14ac:dyDescent="0.2">
      <c r="A47" s="70">
        <v>84.7</v>
      </c>
      <c r="B47" s="2" t="s">
        <v>25</v>
      </c>
      <c r="C47" s="27" t="s">
        <v>8</v>
      </c>
      <c r="D47" s="5">
        <f t="shared" si="2"/>
        <v>194.92249999999999</v>
      </c>
      <c r="E47" s="71">
        <v>200.483</v>
      </c>
      <c r="F47" s="24">
        <f t="shared" si="3"/>
        <v>5.5605000000000189</v>
      </c>
      <c r="G47" s="92">
        <v>48.69513242</v>
      </c>
    </row>
    <row r="48" spans="1:20" x14ac:dyDescent="0.2">
      <c r="A48" s="70">
        <v>85.7</v>
      </c>
      <c r="B48" s="2" t="s">
        <v>25</v>
      </c>
      <c r="C48" s="27" t="s">
        <v>8</v>
      </c>
      <c r="D48" s="5">
        <f t="shared" si="2"/>
        <v>198.14250000000001</v>
      </c>
      <c r="E48" s="71">
        <v>199.39099999999999</v>
      </c>
      <c r="F48" s="24">
        <f t="shared" si="3"/>
        <v>1.2484999999999786</v>
      </c>
      <c r="G48" s="92">
        <v>10.874317850000001</v>
      </c>
    </row>
    <row r="51" spans="1:7" x14ac:dyDescent="0.2">
      <c r="A51" s="95" t="s">
        <v>5</v>
      </c>
      <c r="B51" s="96"/>
      <c r="C51" s="96"/>
      <c r="D51" s="96"/>
      <c r="E51" s="96"/>
      <c r="F51" s="96"/>
      <c r="G51" s="96"/>
    </row>
    <row r="52" spans="1:7" x14ac:dyDescent="0.2">
      <c r="A52" s="18" t="s">
        <v>21</v>
      </c>
      <c r="B52" s="18" t="s">
        <v>2</v>
      </c>
      <c r="C52" s="10" t="s">
        <v>27</v>
      </c>
      <c r="D52" s="4" t="s">
        <v>22</v>
      </c>
      <c r="E52" s="4" t="s">
        <v>23</v>
      </c>
      <c r="F52" s="18" t="s">
        <v>24</v>
      </c>
      <c r="G52" s="51" t="s">
        <v>1</v>
      </c>
    </row>
    <row r="53" spans="1:7" x14ac:dyDescent="0.2">
      <c r="A53" s="70">
        <v>1.7</v>
      </c>
      <c r="B53" s="2" t="s">
        <v>25</v>
      </c>
      <c r="C53" s="25">
        <v>4</v>
      </c>
      <c r="D53" s="5">
        <f>K3*POWER(2,(4/12))</f>
        <v>198.62781343697668</v>
      </c>
      <c r="E53" s="71">
        <v>199.39099999999999</v>
      </c>
      <c r="F53" s="24">
        <f>E53-D53</f>
        <v>0.76318656302331078</v>
      </c>
      <c r="G53" s="92">
        <v>6.6392815900000004</v>
      </c>
    </row>
    <row r="54" spans="1:7" x14ac:dyDescent="0.2">
      <c r="A54" s="70">
        <v>2.7</v>
      </c>
      <c r="B54" s="2" t="s">
        <v>25</v>
      </c>
      <c r="C54" s="25">
        <v>4</v>
      </c>
      <c r="D54" s="5">
        <f t="shared" ref="D54:D73" si="5">K4*POWER(2,(4/12))</f>
        <v>200.80873677434468</v>
      </c>
      <c r="E54" s="71">
        <v>198.30500000000001</v>
      </c>
      <c r="F54" s="24">
        <f t="shared" ref="F54:F73" si="6">E54-D54</f>
        <v>-2.5037367743446737</v>
      </c>
      <c r="G54" s="92">
        <v>-21.720865750000002</v>
      </c>
    </row>
    <row r="55" spans="1:7" x14ac:dyDescent="0.2">
      <c r="A55" s="70">
        <v>3.7</v>
      </c>
      <c r="B55" s="2" t="s">
        <v>25</v>
      </c>
      <c r="C55" s="25">
        <v>4</v>
      </c>
      <c r="D55" s="5">
        <f t="shared" si="5"/>
        <v>200.80873677434468</v>
      </c>
      <c r="E55" s="71">
        <v>198.30500000000001</v>
      </c>
      <c r="F55" s="24">
        <f t="shared" si="6"/>
        <v>-2.5037367743446737</v>
      </c>
      <c r="G55" s="92">
        <v>-21.720865750000002</v>
      </c>
    </row>
    <row r="56" spans="1:7" x14ac:dyDescent="0.2">
      <c r="A56" s="70">
        <v>4.7</v>
      </c>
      <c r="B56" s="2" t="s">
        <v>25</v>
      </c>
      <c r="C56" s="25">
        <v>4</v>
      </c>
      <c r="D56" s="5">
        <f t="shared" si="5"/>
        <v>199.71512530303593</v>
      </c>
      <c r="E56" s="71">
        <v>199.39099999999999</v>
      </c>
      <c r="F56" s="24">
        <f t="shared" si="6"/>
        <v>-0.32412530303594167</v>
      </c>
      <c r="G56" s="92">
        <v>-2.8117489490000001</v>
      </c>
    </row>
    <row r="57" spans="1:7" x14ac:dyDescent="0.2">
      <c r="A57" s="70" t="s">
        <v>37</v>
      </c>
      <c r="B57" s="26" t="s">
        <v>55</v>
      </c>
      <c r="C57" s="25">
        <v>16</v>
      </c>
      <c r="D57" s="5">
        <f>K7*POWER(2,(16/12))</f>
        <v>200.69131213249446</v>
      </c>
      <c r="E57" s="71">
        <v>198.30500000000001</v>
      </c>
      <c r="F57" s="24">
        <f t="shared" si="6"/>
        <v>-2.386312132494453</v>
      </c>
      <c r="G57" s="92">
        <v>-20.708427969999999</v>
      </c>
    </row>
    <row r="58" spans="1:7" x14ac:dyDescent="0.2">
      <c r="A58" s="70" t="s">
        <v>36</v>
      </c>
      <c r="B58" s="2" t="s">
        <v>25</v>
      </c>
      <c r="C58" s="25">
        <v>4</v>
      </c>
      <c r="D58" s="5">
        <f>K8*POWER(2,(-4/12))</f>
        <v>157.39478280527689</v>
      </c>
      <c r="E58" s="71">
        <v>156.792</v>
      </c>
      <c r="F58" s="24">
        <f t="shared" si="6"/>
        <v>-0.60278280527688821</v>
      </c>
      <c r="G58" s="92">
        <v>-6.6431127300000004</v>
      </c>
    </row>
    <row r="59" spans="1:7" x14ac:dyDescent="0.2">
      <c r="A59" s="70">
        <v>11.7</v>
      </c>
      <c r="B59" s="2" t="s">
        <v>25</v>
      </c>
      <c r="C59" s="25">
        <v>4</v>
      </c>
      <c r="D59" s="5">
        <f t="shared" si="5"/>
        <v>198.62781343697668</v>
      </c>
      <c r="E59" s="71">
        <v>198.30500000000001</v>
      </c>
      <c r="F59" s="24">
        <f t="shared" si="6"/>
        <v>-0.32281343697667353</v>
      </c>
      <c r="G59" s="92">
        <v>-2.8158039559999999</v>
      </c>
    </row>
    <row r="60" spans="1:7" x14ac:dyDescent="0.2">
      <c r="A60" s="70">
        <v>12.7</v>
      </c>
      <c r="B60" s="2" t="s">
        <v>25</v>
      </c>
      <c r="C60" s="25">
        <v>4</v>
      </c>
      <c r="D60" s="5">
        <f t="shared" si="5"/>
        <v>200.80873677434468</v>
      </c>
      <c r="E60" s="71">
        <v>197.22499999999999</v>
      </c>
      <c r="F60" s="24">
        <f t="shared" si="6"/>
        <v>-3.5837367743446862</v>
      </c>
      <c r="G60" s="92">
        <v>-31.175205089999999</v>
      </c>
    </row>
    <row r="61" spans="1:7" x14ac:dyDescent="0.2">
      <c r="A61" s="70">
        <v>17.5</v>
      </c>
      <c r="B61" s="2" t="s">
        <v>25</v>
      </c>
      <c r="C61" s="25">
        <v>4</v>
      </c>
      <c r="D61" s="5">
        <f t="shared" si="5"/>
        <v>199.71512530303593</v>
      </c>
      <c r="E61" s="71">
        <v>199.39099999999999</v>
      </c>
      <c r="F61" s="24">
        <f t="shared" si="6"/>
        <v>-0.32412530303594167</v>
      </c>
      <c r="G61" s="92">
        <v>-2.8117489490000001</v>
      </c>
    </row>
    <row r="62" spans="1:7" x14ac:dyDescent="0.2">
      <c r="A62" s="70">
        <v>18.7</v>
      </c>
      <c r="B62" s="2" t="s">
        <v>25</v>
      </c>
      <c r="C62" s="25">
        <v>4</v>
      </c>
      <c r="D62" s="5">
        <f t="shared" si="5"/>
        <v>199.71512530303593</v>
      </c>
      <c r="E62" s="71">
        <v>199.39099999999999</v>
      </c>
      <c r="F62" s="24">
        <f t="shared" si="6"/>
        <v>-0.32412530303594167</v>
      </c>
      <c r="G62" s="92">
        <v>-2.8117489490000001</v>
      </c>
    </row>
    <row r="63" spans="1:7" x14ac:dyDescent="0.2">
      <c r="A63" s="70">
        <v>27.7</v>
      </c>
      <c r="B63" s="2" t="s">
        <v>25</v>
      </c>
      <c r="C63" s="25">
        <v>4</v>
      </c>
      <c r="D63" s="5">
        <f t="shared" si="5"/>
        <v>200.80873677434468</v>
      </c>
      <c r="E63" s="71">
        <v>199.39099999999999</v>
      </c>
      <c r="F63" s="24">
        <f t="shared" si="6"/>
        <v>-1.4177367743446894</v>
      </c>
      <c r="G63" s="92">
        <v>-12.2657802</v>
      </c>
    </row>
    <row r="64" spans="1:7" x14ac:dyDescent="0.2">
      <c r="A64" s="70">
        <v>28.7</v>
      </c>
      <c r="B64" s="2" t="s">
        <v>25</v>
      </c>
      <c r="C64" s="25">
        <v>4</v>
      </c>
      <c r="D64" s="5">
        <f t="shared" si="5"/>
        <v>200.80873677434468</v>
      </c>
      <c r="E64" s="71">
        <v>198.30500000000001</v>
      </c>
      <c r="F64" s="24">
        <f t="shared" si="6"/>
        <v>-2.5037367743446737</v>
      </c>
      <c r="G64" s="92">
        <v>-21.720865750000002</v>
      </c>
    </row>
    <row r="65" spans="1:20" s="48" customFormat="1" x14ac:dyDescent="0.2">
      <c r="A65" s="70" t="s">
        <v>57</v>
      </c>
      <c r="B65" s="26" t="s">
        <v>55</v>
      </c>
      <c r="C65" s="26">
        <v>16</v>
      </c>
      <c r="D65" s="5">
        <f>K15*POWER(2,(16/12))</f>
        <v>199.66094869789043</v>
      </c>
      <c r="E65" s="80">
        <v>200.982</v>
      </c>
      <c r="F65" s="24">
        <f t="shared" si="6"/>
        <v>1.3210513021095664</v>
      </c>
      <c r="G65" s="92">
        <v>11.417357409999999</v>
      </c>
      <c r="H65" s="42"/>
      <c r="I65" s="44"/>
      <c r="J65" s="70"/>
      <c r="K65" s="68"/>
      <c r="L65" s="71"/>
      <c r="M65" s="35"/>
      <c r="N65" s="35"/>
      <c r="O65" s="35"/>
      <c r="P65" s="35"/>
      <c r="Q65" s="38"/>
      <c r="R65" s="38"/>
      <c r="S65" s="38"/>
      <c r="T65" s="35"/>
    </row>
    <row r="66" spans="1:20" x14ac:dyDescent="0.2">
      <c r="A66" s="70" t="s">
        <v>58</v>
      </c>
      <c r="B66" s="2" t="s">
        <v>25</v>
      </c>
      <c r="C66" s="2">
        <v>4</v>
      </c>
      <c r="D66" s="5">
        <f>K16*POWER(2,(-4/12))</f>
        <v>159.51951911333632</v>
      </c>
      <c r="E66" s="77">
        <v>159.72399999999999</v>
      </c>
      <c r="F66" s="24">
        <f t="shared" si="6"/>
        <v>0.20448088666367426</v>
      </c>
      <c r="G66" s="92">
        <v>2.2179772579999999</v>
      </c>
      <c r="H66" s="19"/>
      <c r="I66" s="21"/>
      <c r="J66" s="70"/>
      <c r="K66" s="68"/>
      <c r="L66" s="71"/>
      <c r="M66" s="35"/>
      <c r="N66" s="35"/>
      <c r="O66" s="35"/>
      <c r="P66" s="35"/>
      <c r="Q66" s="38"/>
      <c r="R66" s="38"/>
      <c r="S66" s="38"/>
      <c r="T66" s="35"/>
    </row>
    <row r="67" spans="1:20" x14ac:dyDescent="0.2">
      <c r="A67" s="70" t="s">
        <v>49</v>
      </c>
      <c r="B67" s="2" t="s">
        <v>25</v>
      </c>
      <c r="C67" s="25">
        <v>4</v>
      </c>
      <c r="D67" s="5">
        <f>K17*POWER(2,(-4/12))</f>
        <v>159.12346255087027</v>
      </c>
      <c r="E67" s="71">
        <v>156.792</v>
      </c>
      <c r="F67" s="24">
        <f t="shared" si="6"/>
        <v>-2.3314625508702704</v>
      </c>
      <c r="G67" s="92">
        <v>-25.553956490000001</v>
      </c>
    </row>
    <row r="68" spans="1:20" x14ac:dyDescent="0.2">
      <c r="A68" s="70" t="s">
        <v>50</v>
      </c>
      <c r="B68" s="2" t="s">
        <v>25</v>
      </c>
      <c r="C68" s="25">
        <v>4</v>
      </c>
      <c r="D68" s="5">
        <f t="shared" si="5"/>
        <v>199.71512530303593</v>
      </c>
      <c r="E68" s="71">
        <v>200.483</v>
      </c>
      <c r="F68" s="24">
        <f t="shared" si="6"/>
        <v>0.76787469696407129</v>
      </c>
      <c r="G68" s="92">
        <v>6.6437909519999998</v>
      </c>
    </row>
    <row r="69" spans="1:20" x14ac:dyDescent="0.2">
      <c r="A69" s="70" t="s">
        <v>51</v>
      </c>
      <c r="B69" s="2" t="s">
        <v>25</v>
      </c>
      <c r="C69" s="25">
        <v>4</v>
      </c>
      <c r="D69" s="5">
        <f>K19*POWER(2,(-4/12))</f>
        <v>159.12346255087027</v>
      </c>
      <c r="E69" s="71">
        <v>159.328</v>
      </c>
      <c r="F69" s="24">
        <f t="shared" si="6"/>
        <v>0.20453744912973093</v>
      </c>
      <c r="G69" s="92">
        <v>2.2234934470000001</v>
      </c>
    </row>
    <row r="70" spans="1:20" x14ac:dyDescent="0.2">
      <c r="A70" s="70">
        <v>82.7</v>
      </c>
      <c r="B70" s="2" t="s">
        <v>25</v>
      </c>
      <c r="C70" s="25">
        <v>4</v>
      </c>
      <c r="D70" s="5">
        <f t="shared" si="5"/>
        <v>199.71512530303593</v>
      </c>
      <c r="E70" s="71">
        <v>200.483</v>
      </c>
      <c r="F70" s="24">
        <f t="shared" si="6"/>
        <v>0.76787469696407129</v>
      </c>
      <c r="G70" s="92">
        <v>6.6437909519999998</v>
      </c>
    </row>
    <row r="71" spans="1:20" x14ac:dyDescent="0.2">
      <c r="A71" s="70">
        <v>83.7</v>
      </c>
      <c r="B71" s="2" t="s">
        <v>25</v>
      </c>
      <c r="C71" s="25">
        <v>4</v>
      </c>
      <c r="D71" s="5">
        <f t="shared" si="5"/>
        <v>198.74435613409193</v>
      </c>
      <c r="E71" s="71">
        <v>199.39099999999999</v>
      </c>
      <c r="F71" s="24">
        <f t="shared" si="6"/>
        <v>0.64664386590806089</v>
      </c>
      <c r="G71" s="92">
        <v>5.6232976030000001</v>
      </c>
    </row>
    <row r="72" spans="1:20" x14ac:dyDescent="0.2">
      <c r="A72" s="70">
        <v>84.7</v>
      </c>
      <c r="B72" s="2" t="s">
        <v>25</v>
      </c>
      <c r="C72" s="25">
        <v>4</v>
      </c>
      <c r="D72" s="5">
        <f t="shared" si="5"/>
        <v>196.46956867850673</v>
      </c>
      <c r="E72" s="71">
        <v>200.483</v>
      </c>
      <c r="F72" s="24">
        <f t="shared" si="6"/>
        <v>4.0134313214932718</v>
      </c>
      <c r="G72" s="92">
        <v>35.008570290000002</v>
      </c>
    </row>
    <row r="73" spans="1:20" x14ac:dyDescent="0.2">
      <c r="A73" s="70">
        <v>85.7</v>
      </c>
      <c r="B73" s="2" t="s">
        <v>25</v>
      </c>
      <c r="C73" s="25">
        <v>4</v>
      </c>
      <c r="D73" s="5">
        <f t="shared" si="5"/>
        <v>199.71512530303593</v>
      </c>
      <c r="E73" s="71">
        <v>199.39099999999999</v>
      </c>
      <c r="F73" s="24">
        <f t="shared" si="6"/>
        <v>-0.32412530303594167</v>
      </c>
      <c r="G73" s="92">
        <v>-2.8117489490000001</v>
      </c>
    </row>
  </sheetData>
  <mergeCells count="3">
    <mergeCell ref="A51:G51"/>
    <mergeCell ref="A1:G1"/>
    <mergeCell ref="A26:G26"/>
  </mergeCells>
  <phoneticPr fontId="4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1D8D-8CBC-4747-B25B-2CA2D97F9711}">
  <dimension ref="A1:O90"/>
  <sheetViews>
    <sheetView tabSelected="1" topLeftCell="D5" workbookViewId="0">
      <selection activeCell="N13" sqref="N13"/>
    </sheetView>
  </sheetViews>
  <sheetFormatPr baseColWidth="10" defaultRowHeight="16" x14ac:dyDescent="0.2"/>
  <sheetData>
    <row r="1" spans="1:9" x14ac:dyDescent="0.2">
      <c r="A1" s="93">
        <v>82.4</v>
      </c>
      <c r="B1" s="91">
        <v>-1.8813669550000001</v>
      </c>
      <c r="C1" s="91">
        <v>-49.421113869999999</v>
      </c>
      <c r="D1" s="91">
        <v>-29.072524000000001</v>
      </c>
      <c r="E1" s="91">
        <v>-23.151673049999999</v>
      </c>
      <c r="F1" s="91">
        <v>-6.2093234649999998</v>
      </c>
      <c r="G1" s="94">
        <v>-18.428799999999999</v>
      </c>
      <c r="H1" s="91">
        <v>-41.18762632</v>
      </c>
      <c r="I1" s="94">
        <v>-52.904800000000002</v>
      </c>
    </row>
    <row r="2" spans="1:9" x14ac:dyDescent="0.2">
      <c r="A2" s="93">
        <v>82.7</v>
      </c>
      <c r="B2" s="91">
        <v>7.5741729449999999</v>
      </c>
      <c r="C2" s="91">
        <v>-34.586627350000001</v>
      </c>
      <c r="D2" s="91">
        <v>-32.707676309999997</v>
      </c>
      <c r="E2" s="91">
        <v>-12.761822540000001</v>
      </c>
      <c r="F2" s="91">
        <v>18.238974120000002</v>
      </c>
      <c r="G2" s="94">
        <v>-11.6248</v>
      </c>
      <c r="H2" s="91">
        <v>-34.554301610000003</v>
      </c>
      <c r="I2" s="94">
        <v>-53.924399999999999</v>
      </c>
    </row>
    <row r="3" spans="1:9" x14ac:dyDescent="0.2">
      <c r="A3" s="93">
        <v>83.4</v>
      </c>
      <c r="B3" s="91">
        <v>-30.317172150000001</v>
      </c>
      <c r="C3" s="91">
        <v>-6.629682195</v>
      </c>
      <c r="D3" s="91">
        <v>0.9069403332</v>
      </c>
      <c r="E3" s="91">
        <v>-4.1449766370000001</v>
      </c>
      <c r="F3" s="91">
        <v>0.60325566180000001</v>
      </c>
      <c r="G3" s="94">
        <v>0.66169999999999995</v>
      </c>
      <c r="H3" s="91">
        <v>-22.17302716</v>
      </c>
      <c r="I3" s="94">
        <v>-18.490200000000002</v>
      </c>
    </row>
    <row r="4" spans="1:9" x14ac:dyDescent="0.2">
      <c r="A4" s="93">
        <v>83.7</v>
      </c>
      <c r="B4" s="91">
        <v>-11.407747260000001</v>
      </c>
      <c r="C4" s="91">
        <v>28.30122982</v>
      </c>
      <c r="D4" s="91">
        <v>-12.416859540000001</v>
      </c>
      <c r="E4" s="91">
        <v>-3.2613138130000001</v>
      </c>
      <c r="F4" s="91">
        <v>0.60325566180000001</v>
      </c>
      <c r="G4" s="94">
        <v>-11.6677</v>
      </c>
      <c r="H4" s="91">
        <v>-15.45378895</v>
      </c>
      <c r="I4" s="94">
        <v>-9.9496000000000002</v>
      </c>
    </row>
    <row r="5" spans="1:9" x14ac:dyDescent="0.2">
      <c r="A5" s="93">
        <v>84.4</v>
      </c>
      <c r="B5" s="91">
        <v>-1.9522073630000001</v>
      </c>
      <c r="C5" s="91">
        <v>-58.90628933</v>
      </c>
      <c r="D5" s="91">
        <v>-29.084647329999999</v>
      </c>
      <c r="E5" s="91">
        <v>-32.649017829999998</v>
      </c>
      <c r="F5" s="91">
        <v>-0.73114155420000004</v>
      </c>
      <c r="G5" s="94">
        <v>-8.9090000000000007</v>
      </c>
      <c r="H5" s="91">
        <v>-41.18762632</v>
      </c>
      <c r="I5" s="94">
        <v>-8.9621999999999993</v>
      </c>
    </row>
    <row r="6" spans="1:9" x14ac:dyDescent="0.2">
      <c r="A6" s="93">
        <v>84.7</v>
      </c>
      <c r="B6" s="91">
        <v>-1.9522073630000001</v>
      </c>
      <c r="C6" s="91">
        <v>-61.964832080000001</v>
      </c>
      <c r="D6" s="91">
        <v>-3.753173265</v>
      </c>
      <c r="E6" s="91">
        <v>-31.703064850000001</v>
      </c>
      <c r="F6" s="91">
        <v>-8.8818730309999996</v>
      </c>
      <c r="G6" s="94">
        <v>-21.238299999999999</v>
      </c>
      <c r="H6" s="91">
        <v>-24.939861130000001</v>
      </c>
      <c r="I6" s="94">
        <v>-29.060600000000001</v>
      </c>
    </row>
    <row r="7" spans="1:9" x14ac:dyDescent="0.2">
      <c r="A7" s="93">
        <v>85.4</v>
      </c>
      <c r="B7" s="91">
        <v>17.029880049999999</v>
      </c>
      <c r="C7" s="91">
        <v>-6.5772545259999999</v>
      </c>
      <c r="D7" s="91">
        <v>-28.11599378</v>
      </c>
      <c r="E7" s="91">
        <v>-4.1538640210000004</v>
      </c>
      <c r="F7" s="91">
        <v>0.60325566180000001</v>
      </c>
      <c r="G7" s="94">
        <v>0.61919999999999997</v>
      </c>
      <c r="H7" s="91">
        <v>-19.130810650000001</v>
      </c>
      <c r="I7" s="94">
        <v>-56.387099999999997</v>
      </c>
    </row>
    <row r="8" spans="1:9" x14ac:dyDescent="0.2">
      <c r="A8" s="93">
        <v>85.7</v>
      </c>
      <c r="B8" s="91">
        <v>-1.8813669550000001</v>
      </c>
      <c r="C8" s="91">
        <v>-1.2413669620000001</v>
      </c>
      <c r="D8" s="91">
        <v>-12.465799580000001</v>
      </c>
      <c r="E8" s="91">
        <v>6.2359864829999996</v>
      </c>
      <c r="F8" s="91">
        <v>8.7539871389999995</v>
      </c>
      <c r="G8" s="94">
        <v>-11.6248</v>
      </c>
      <c r="H8" s="91">
        <v>-31.554690999999998</v>
      </c>
      <c r="I8" s="94">
        <v>-47.223100000000002</v>
      </c>
    </row>
    <row r="18" spans="1:15" x14ac:dyDescent="0.2">
      <c r="A18" t="s">
        <v>3</v>
      </c>
    </row>
    <row r="19" spans="1:15" x14ac:dyDescent="0.2">
      <c r="A19" t="s">
        <v>21</v>
      </c>
      <c r="B19" t="s">
        <v>2</v>
      </c>
      <c r="C19" t="s">
        <v>0</v>
      </c>
      <c r="D19" t="s">
        <v>23</v>
      </c>
      <c r="E19" t="s">
        <v>22</v>
      </c>
      <c r="F19" t="s">
        <v>24</v>
      </c>
      <c r="G19" t="s">
        <v>1</v>
      </c>
      <c r="H19" t="s">
        <v>0</v>
      </c>
      <c r="I19" t="s">
        <v>22</v>
      </c>
      <c r="J19" t="s">
        <v>24</v>
      </c>
      <c r="K19" t="s">
        <v>1</v>
      </c>
      <c r="L19" t="s">
        <v>27</v>
      </c>
      <c r="M19" t="s">
        <v>22</v>
      </c>
      <c r="N19" t="s">
        <v>24</v>
      </c>
      <c r="O19" t="s">
        <v>1</v>
      </c>
    </row>
    <row r="20" spans="1:15" x14ac:dyDescent="0.2">
      <c r="A20">
        <v>1.7</v>
      </c>
      <c r="B20" t="s">
        <v>25</v>
      </c>
      <c r="C20" t="s">
        <v>6</v>
      </c>
      <c r="D20">
        <v>188.55199999999999</v>
      </c>
      <c r="E20">
        <v>189.47165625</v>
      </c>
      <c r="F20">
        <v>-0.91965625000000273</v>
      </c>
      <c r="G20">
        <v>-8.4239114980000007</v>
      </c>
      <c r="H20" t="s">
        <v>8</v>
      </c>
      <c r="I20">
        <v>187.13249999999999</v>
      </c>
      <c r="J20">
        <v>1.4194999999999993</v>
      </c>
      <c r="K20">
        <v>13.082777849999999</v>
      </c>
      <c r="L20">
        <v>4</v>
      </c>
      <c r="M20">
        <v>188.61774069556188</v>
      </c>
      <c r="N20">
        <v>-6.5740695561885332E-2</v>
      </c>
      <c r="O20">
        <v>-0.60313475959999996</v>
      </c>
    </row>
    <row r="21" spans="1:15" x14ac:dyDescent="0.2">
      <c r="A21">
        <v>2.7</v>
      </c>
      <c r="B21" t="s">
        <v>25</v>
      </c>
      <c r="C21" t="s">
        <v>6</v>
      </c>
      <c r="D21">
        <v>189.441</v>
      </c>
      <c r="E21">
        <v>187.69598437499999</v>
      </c>
      <c r="F21">
        <v>1.7450156250000077</v>
      </c>
      <c r="G21">
        <v>16.02083579</v>
      </c>
      <c r="H21" t="s">
        <v>8</v>
      </c>
      <c r="I21">
        <v>185.37875</v>
      </c>
      <c r="J21">
        <v>4.0622500000000059</v>
      </c>
      <c r="K21">
        <v>37.526802570000001</v>
      </c>
      <c r="L21">
        <v>4</v>
      </c>
      <c r="M21">
        <v>186.85007146255938</v>
      </c>
      <c r="N21">
        <v>2.5909285374406181</v>
      </c>
      <c r="O21">
        <v>23.840718970000001</v>
      </c>
    </row>
    <row r="22" spans="1:15" x14ac:dyDescent="0.2">
      <c r="A22">
        <v>3.7</v>
      </c>
      <c r="B22" t="s">
        <v>25</v>
      </c>
      <c r="C22" t="s">
        <v>6</v>
      </c>
      <c r="D22">
        <v>190.33500000000001</v>
      </c>
      <c r="E22">
        <v>190.36645312500002</v>
      </c>
      <c r="F22">
        <v>-3.145312500001296E-2</v>
      </c>
      <c r="G22">
        <v>-0.28649150410000002</v>
      </c>
      <c r="H22" t="s">
        <v>8</v>
      </c>
      <c r="I22">
        <v>188.01625000000001</v>
      </c>
      <c r="J22">
        <v>2.3187499999999943</v>
      </c>
      <c r="K22">
        <v>21.219763990000001</v>
      </c>
      <c r="L22">
        <v>4</v>
      </c>
      <c r="M22">
        <v>189.50850487783757</v>
      </c>
      <c r="N22">
        <v>0.82649512216244148</v>
      </c>
      <c r="O22">
        <v>7.5339828100000004</v>
      </c>
    </row>
    <row r="23" spans="1:15" x14ac:dyDescent="0.2">
      <c r="A23">
        <v>4.7</v>
      </c>
      <c r="B23" t="s">
        <v>25</v>
      </c>
      <c r="C23" t="s">
        <v>6</v>
      </c>
      <c r="D23">
        <v>187.666</v>
      </c>
      <c r="E23">
        <v>189.47165625</v>
      </c>
      <c r="F23">
        <v>-1.8056562499999984</v>
      </c>
      <c r="G23">
        <v>-16.578099779999999</v>
      </c>
      <c r="H23" t="s">
        <v>8</v>
      </c>
      <c r="I23">
        <v>187.13249999999999</v>
      </c>
      <c r="J23">
        <v>0.53350000000000364</v>
      </c>
      <c r="K23">
        <v>4.9285895699999998</v>
      </c>
      <c r="L23">
        <v>4</v>
      </c>
      <c r="M23">
        <v>188.61774069556188</v>
      </c>
      <c r="N23">
        <v>-0.95174069556188101</v>
      </c>
      <c r="O23">
        <v>-8.7573230399999993</v>
      </c>
    </row>
    <row r="24" spans="1:15" x14ac:dyDescent="0.2">
      <c r="A24" t="s">
        <v>37</v>
      </c>
      <c r="B24" t="s">
        <v>55</v>
      </c>
      <c r="C24" t="s">
        <v>56</v>
      </c>
      <c r="D24">
        <v>189.441</v>
      </c>
      <c r="E24">
        <v>191.46881249999998</v>
      </c>
      <c r="F24">
        <v>-2.0278124999999818</v>
      </c>
      <c r="G24">
        <v>-18.432865570000001</v>
      </c>
      <c r="H24" t="s">
        <v>61</v>
      </c>
      <c r="I24">
        <v>189.10499999999999</v>
      </c>
      <c r="J24">
        <v>0.33600000000001273</v>
      </c>
      <c r="K24">
        <v>3.0733110020000001</v>
      </c>
      <c r="L24">
        <v>16</v>
      </c>
      <c r="M24">
        <v>190.60589611229597</v>
      </c>
      <c r="N24">
        <v>-1.1648961122959633</v>
      </c>
      <c r="O24">
        <v>-10.61301044</v>
      </c>
    </row>
    <row r="25" spans="1:15" x14ac:dyDescent="0.2">
      <c r="A25" t="s">
        <v>36</v>
      </c>
      <c r="B25" t="s">
        <v>25</v>
      </c>
      <c r="C25" t="s">
        <v>52</v>
      </c>
      <c r="D25">
        <v>149.00299999999999</v>
      </c>
      <c r="E25">
        <v>149.68177777777777</v>
      </c>
      <c r="F25">
        <v>-0.67877777777778192</v>
      </c>
      <c r="G25">
        <v>-7.8689219919999998</v>
      </c>
      <c r="H25" t="s">
        <v>60</v>
      </c>
      <c r="I25">
        <v>151.55279999999999</v>
      </c>
      <c r="J25">
        <v>-2.5498000000000047</v>
      </c>
      <c r="K25">
        <v>-29.374954559999999</v>
      </c>
      <c r="L25">
        <v>4</v>
      </c>
      <c r="M25">
        <v>150.35942134295382</v>
      </c>
      <c r="N25">
        <v>-1.356421342953837</v>
      </c>
      <c r="O25">
        <v>-15.688422689999999</v>
      </c>
    </row>
    <row r="26" spans="1:15" x14ac:dyDescent="0.2">
      <c r="A26">
        <v>11.7</v>
      </c>
      <c r="B26" t="s">
        <v>25</v>
      </c>
      <c r="C26" t="s">
        <v>6</v>
      </c>
      <c r="D26">
        <v>189.441</v>
      </c>
      <c r="E26">
        <v>190.36645312500002</v>
      </c>
      <c r="F26">
        <v>-0.92545312500001842</v>
      </c>
      <c r="G26">
        <v>-8.4372229809999997</v>
      </c>
      <c r="H26" t="s">
        <v>8</v>
      </c>
      <c r="I26">
        <v>188.01625000000001</v>
      </c>
      <c r="J26">
        <v>1.4247499999999889</v>
      </c>
      <c r="K26">
        <v>13.06903251</v>
      </c>
      <c r="L26">
        <v>4</v>
      </c>
      <c r="M26">
        <v>189.50850487783757</v>
      </c>
      <c r="N26">
        <v>-6.7504877837563981E-2</v>
      </c>
      <c r="O26">
        <v>-0.6167486673</v>
      </c>
    </row>
    <row r="27" spans="1:15" x14ac:dyDescent="0.2">
      <c r="A27">
        <v>12.7</v>
      </c>
      <c r="B27" t="s">
        <v>25</v>
      </c>
      <c r="C27" t="s">
        <v>6</v>
      </c>
      <c r="D27">
        <v>190.33500000000001</v>
      </c>
      <c r="E27">
        <v>191.265046875</v>
      </c>
      <c r="F27">
        <v>-0.93004687499998795</v>
      </c>
      <c r="G27">
        <v>-8.4384216629999997</v>
      </c>
      <c r="H27" t="s">
        <v>8</v>
      </c>
      <c r="I27">
        <v>188.90375</v>
      </c>
      <c r="J27">
        <v>1.4312500000000057</v>
      </c>
      <c r="K27">
        <v>13.066985409999999</v>
      </c>
      <c r="L27">
        <v>4</v>
      </c>
      <c r="M27">
        <v>190.40304882326291</v>
      </c>
      <c r="N27">
        <v>-6.804882326289885E-2</v>
      </c>
      <c r="O27">
        <v>-0.61839856589999997</v>
      </c>
    </row>
    <row r="28" spans="1:15" x14ac:dyDescent="0.2">
      <c r="A28">
        <v>17.5</v>
      </c>
      <c r="B28" t="s">
        <v>25</v>
      </c>
      <c r="C28" t="s">
        <v>6</v>
      </c>
      <c r="D28">
        <v>190.33500000000001</v>
      </c>
      <c r="E28">
        <v>190.36645312500002</v>
      </c>
      <c r="F28">
        <v>-3.145312500001296E-2</v>
      </c>
      <c r="G28">
        <v>-0.28649150410000002</v>
      </c>
      <c r="H28" t="s">
        <v>8</v>
      </c>
      <c r="I28">
        <v>188.01625000000001</v>
      </c>
      <c r="J28">
        <v>2.3187499999999943</v>
      </c>
      <c r="K28">
        <v>21.219763990000001</v>
      </c>
      <c r="L28">
        <v>4</v>
      </c>
      <c r="M28">
        <v>189.50850487783757</v>
      </c>
      <c r="N28">
        <v>0.82649512216244148</v>
      </c>
      <c r="O28">
        <v>7.5339828100000004</v>
      </c>
    </row>
    <row r="29" spans="1:15" x14ac:dyDescent="0.2">
      <c r="A29">
        <v>18.7</v>
      </c>
      <c r="B29" t="s">
        <v>25</v>
      </c>
      <c r="C29" t="s">
        <v>6</v>
      </c>
      <c r="D29">
        <v>189.441</v>
      </c>
      <c r="E29">
        <v>189.47165625</v>
      </c>
      <c r="F29">
        <v>-3.0656249999992724E-2</v>
      </c>
      <c r="G29">
        <v>-0.28053367130000001</v>
      </c>
      <c r="H29" t="s">
        <v>8</v>
      </c>
      <c r="I29">
        <v>187.13249999999999</v>
      </c>
      <c r="J29">
        <v>2.3085000000000093</v>
      </c>
      <c r="K29">
        <v>21.226155680000002</v>
      </c>
      <c r="L29">
        <v>4</v>
      </c>
      <c r="M29">
        <v>188.61774069556188</v>
      </c>
      <c r="N29">
        <v>0.82325930443812467</v>
      </c>
      <c r="O29">
        <v>7.5402430669999996</v>
      </c>
    </row>
    <row r="30" spans="1:15" x14ac:dyDescent="0.2">
      <c r="A30">
        <v>27.7</v>
      </c>
      <c r="B30" t="s">
        <v>25</v>
      </c>
      <c r="C30" t="s">
        <v>6</v>
      </c>
      <c r="D30">
        <v>189.441</v>
      </c>
      <c r="E30">
        <v>190.36645312500002</v>
      </c>
      <c r="F30">
        <v>-0.92545312500001842</v>
      </c>
      <c r="G30">
        <v>-8.4372229809999997</v>
      </c>
      <c r="H30" t="s">
        <v>8</v>
      </c>
      <c r="I30">
        <v>188.01625000000001</v>
      </c>
      <c r="J30">
        <v>1.4247499999999889</v>
      </c>
      <c r="K30">
        <v>13.06903251</v>
      </c>
      <c r="L30">
        <v>4</v>
      </c>
      <c r="M30">
        <v>189.50850487783757</v>
      </c>
      <c r="N30">
        <v>-6.7504877837563981E-2</v>
      </c>
      <c r="O30">
        <v>-0.6167486673</v>
      </c>
    </row>
    <row r="31" spans="1:15" x14ac:dyDescent="0.2">
      <c r="A31">
        <v>28.7</v>
      </c>
      <c r="B31" t="s">
        <v>25</v>
      </c>
      <c r="C31" t="s">
        <v>6</v>
      </c>
      <c r="D31">
        <v>189.441</v>
      </c>
      <c r="E31">
        <v>190.36645312500002</v>
      </c>
      <c r="F31">
        <v>-0.92545312500001842</v>
      </c>
      <c r="G31">
        <v>-8.4372229809999997</v>
      </c>
      <c r="H31" t="s">
        <v>8</v>
      </c>
      <c r="I31">
        <v>188.01625000000001</v>
      </c>
      <c r="J31">
        <v>1.4247499999999889</v>
      </c>
      <c r="K31">
        <v>13.06903251</v>
      </c>
      <c r="L31">
        <v>4</v>
      </c>
      <c r="M31">
        <v>189.50850487783757</v>
      </c>
      <c r="N31">
        <v>-6.7504877837563981E-2</v>
      </c>
      <c r="O31">
        <v>-0.6167486673</v>
      </c>
    </row>
    <row r="32" spans="1:15" x14ac:dyDescent="0.2">
      <c r="A32" t="s">
        <v>57</v>
      </c>
      <c r="B32" t="s">
        <v>55</v>
      </c>
      <c r="C32" t="s">
        <v>56</v>
      </c>
      <c r="D32">
        <v>188.66300000000001</v>
      </c>
      <c r="E32">
        <v>190.73816718750001</v>
      </c>
      <c r="F32">
        <v>-2.0751671875</v>
      </c>
      <c r="G32">
        <v>-18.938752579999999</v>
      </c>
      <c r="H32" t="s">
        <v>61</v>
      </c>
      <c r="I32">
        <v>188.383375</v>
      </c>
      <c r="J32">
        <v>0.27962500000001</v>
      </c>
      <c r="K32">
        <v>2.5676050949999998</v>
      </c>
      <c r="L32">
        <v>16</v>
      </c>
      <c r="M32">
        <v>189.87854369019166</v>
      </c>
      <c r="N32">
        <v>-1.2155436901916516</v>
      </c>
      <c r="O32">
        <v>-11.11805294</v>
      </c>
    </row>
    <row r="33" spans="1:15" x14ac:dyDescent="0.2">
      <c r="A33" t="s">
        <v>58</v>
      </c>
      <c r="B33" t="s">
        <v>25</v>
      </c>
      <c r="C33" t="s">
        <v>52</v>
      </c>
      <c r="D33">
        <v>150.70599999999999</v>
      </c>
      <c r="E33">
        <v>149.06706172839506</v>
      </c>
      <c r="F33">
        <v>1.6389382716049283</v>
      </c>
      <c r="G33">
        <v>18.92996905</v>
      </c>
      <c r="H33" t="s">
        <v>60</v>
      </c>
      <c r="I33">
        <v>150.93040000000002</v>
      </c>
      <c r="J33">
        <v>-0.22440000000003124</v>
      </c>
      <c r="K33">
        <v>-2.5758760700000001</v>
      </c>
      <c r="L33">
        <v>4</v>
      </c>
      <c r="M33">
        <v>149.74192233373822</v>
      </c>
      <c r="N33">
        <v>0.96407766626177249</v>
      </c>
      <c r="O33">
        <v>11.110668280000001</v>
      </c>
    </row>
    <row r="34" spans="1:15" x14ac:dyDescent="0.2">
      <c r="A34" t="s">
        <v>49</v>
      </c>
      <c r="B34" t="s">
        <v>25</v>
      </c>
      <c r="C34" t="s">
        <v>52</v>
      </c>
      <c r="D34">
        <v>149.70599999999999</v>
      </c>
      <c r="E34">
        <v>148.27930864197532</v>
      </c>
      <c r="F34">
        <v>1.4266913580246694</v>
      </c>
      <c r="G34">
        <v>16.577800929999999</v>
      </c>
      <c r="H34" t="s">
        <v>60</v>
      </c>
      <c r="I34">
        <v>150.1328</v>
      </c>
      <c r="J34">
        <v>-0.42680000000001428</v>
      </c>
      <c r="K34">
        <v>-4.9285895699999998</v>
      </c>
      <c r="L34">
        <v>4</v>
      </c>
      <c r="M34">
        <v>148.95060290933205</v>
      </c>
      <c r="N34">
        <v>0.75539709066794103</v>
      </c>
      <c r="O34">
        <v>8.7577303799999999</v>
      </c>
    </row>
    <row r="35" spans="1:15" x14ac:dyDescent="0.2">
      <c r="A35" t="s">
        <v>50</v>
      </c>
      <c r="B35" t="s">
        <v>25</v>
      </c>
      <c r="C35" t="s">
        <v>6</v>
      </c>
      <c r="D35">
        <v>190.33500000000001</v>
      </c>
      <c r="E35">
        <v>190.36645312500002</v>
      </c>
      <c r="F35">
        <v>-3.145312500001296E-2</v>
      </c>
      <c r="G35">
        <v>-0.28649150410000002</v>
      </c>
      <c r="H35" t="s">
        <v>8</v>
      </c>
      <c r="I35">
        <v>188.01625000000001</v>
      </c>
      <c r="J35">
        <v>2.3187499999999943</v>
      </c>
      <c r="K35">
        <v>21.219763990000001</v>
      </c>
      <c r="L35">
        <v>4</v>
      </c>
      <c r="M35">
        <v>189.50850487783757</v>
      </c>
      <c r="N35">
        <v>0.82649512216244148</v>
      </c>
      <c r="O35">
        <v>7.5339828100000004</v>
      </c>
    </row>
    <row r="36" spans="1:15" x14ac:dyDescent="0.2">
      <c r="A36" t="s">
        <v>51</v>
      </c>
      <c r="B36" t="s">
        <v>25</v>
      </c>
      <c r="C36" t="s">
        <v>52</v>
      </c>
      <c r="D36">
        <v>149.70599999999999</v>
      </c>
      <c r="E36">
        <v>150.38814814814816</v>
      </c>
      <c r="F36">
        <v>-0.6821481481481726</v>
      </c>
      <c r="G36">
        <v>-7.8700432859999996</v>
      </c>
      <c r="H36" t="s">
        <v>60</v>
      </c>
      <c r="I36">
        <v>152.268</v>
      </c>
      <c r="J36">
        <v>-2.5620000000000118</v>
      </c>
      <c r="K36">
        <v>-29.376887150000002</v>
      </c>
      <c r="L36">
        <v>4</v>
      </c>
      <c r="M36">
        <v>151.06898961318362</v>
      </c>
      <c r="N36">
        <v>-1.362989613183629</v>
      </c>
      <c r="O36">
        <v>-15.690720049999999</v>
      </c>
    </row>
    <row r="37" spans="1:15" x14ac:dyDescent="0.2">
      <c r="A37">
        <v>82.7</v>
      </c>
      <c r="B37" t="s">
        <v>25</v>
      </c>
      <c r="C37" t="s">
        <v>6</v>
      </c>
      <c r="D37">
        <v>190.33500000000001</v>
      </c>
      <c r="E37">
        <v>189.47165625</v>
      </c>
      <c r="F37">
        <v>0.86334375000001273</v>
      </c>
      <c r="G37">
        <v>7.8701978060000002</v>
      </c>
      <c r="H37" t="s">
        <v>8</v>
      </c>
      <c r="I37">
        <v>187.13249999999999</v>
      </c>
      <c r="J37">
        <v>3.2025000000000148</v>
      </c>
      <c r="K37">
        <v>29.376887150000002</v>
      </c>
      <c r="L37">
        <v>4</v>
      </c>
      <c r="M37">
        <v>188.61774069556188</v>
      </c>
      <c r="N37">
        <v>1.7172593044381301</v>
      </c>
      <c r="O37">
        <v>15.690974539999999</v>
      </c>
    </row>
    <row r="38" spans="1:15" x14ac:dyDescent="0.2">
      <c r="A38">
        <v>83.7</v>
      </c>
      <c r="B38" t="s">
        <v>25</v>
      </c>
      <c r="C38" t="s">
        <v>6</v>
      </c>
      <c r="D38">
        <v>189.441</v>
      </c>
      <c r="E38">
        <v>189.47165625</v>
      </c>
      <c r="F38">
        <v>-3.0656249999992724E-2</v>
      </c>
      <c r="G38">
        <v>-0.28053367130000001</v>
      </c>
      <c r="H38" t="s">
        <v>8</v>
      </c>
      <c r="I38">
        <v>187.13249999999999</v>
      </c>
      <c r="J38">
        <v>2.3085000000000093</v>
      </c>
      <c r="K38">
        <v>21.226155680000002</v>
      </c>
      <c r="L38">
        <v>4</v>
      </c>
      <c r="M38">
        <v>188.61774069556188</v>
      </c>
      <c r="N38">
        <v>0.82325930443812467</v>
      </c>
      <c r="O38">
        <v>7.5402430669999996</v>
      </c>
    </row>
    <row r="39" spans="1:15" x14ac:dyDescent="0.2">
      <c r="A39">
        <v>84.7</v>
      </c>
      <c r="B39" t="s">
        <v>25</v>
      </c>
      <c r="C39" t="s">
        <v>6</v>
      </c>
      <c r="D39">
        <v>189.441</v>
      </c>
      <c r="E39">
        <v>190.36645312500002</v>
      </c>
      <c r="F39">
        <v>-0.92545312500001842</v>
      </c>
      <c r="G39">
        <v>-8.4372229809999997</v>
      </c>
      <c r="H39" t="s">
        <v>8</v>
      </c>
      <c r="I39">
        <v>188.01625000000001</v>
      </c>
      <c r="J39">
        <v>1.4247499999999889</v>
      </c>
      <c r="K39">
        <v>13.06903251</v>
      </c>
      <c r="L39">
        <v>4</v>
      </c>
      <c r="M39">
        <v>189.50850487783757</v>
      </c>
      <c r="N39">
        <v>-6.7504877837563981E-2</v>
      </c>
      <c r="O39">
        <v>-0.6167486673</v>
      </c>
    </row>
    <row r="40" spans="1:15" x14ac:dyDescent="0.2">
      <c r="A40">
        <v>85.7</v>
      </c>
      <c r="B40" t="s">
        <v>25</v>
      </c>
      <c r="C40" t="s">
        <v>6</v>
      </c>
      <c r="D40">
        <v>190.33500000000001</v>
      </c>
      <c r="E40">
        <v>190.73728125</v>
      </c>
      <c r="F40">
        <v>-0.40228124999998727</v>
      </c>
      <c r="G40">
        <v>-3.6553468549999999</v>
      </c>
      <c r="H40" t="s">
        <v>8</v>
      </c>
      <c r="I40">
        <v>188.38249999999999</v>
      </c>
      <c r="J40">
        <v>1.9525000000000148</v>
      </c>
      <c r="K40">
        <v>17.851112929999999</v>
      </c>
      <c r="L40">
        <v>4</v>
      </c>
      <c r="M40">
        <v>189.87766174545675</v>
      </c>
      <c r="N40">
        <v>0.45733825454325938</v>
      </c>
      <c r="O40">
        <v>4.164478001</v>
      </c>
    </row>
    <row r="43" spans="1:15" x14ac:dyDescent="0.2">
      <c r="A43" t="s">
        <v>4</v>
      </c>
    </row>
    <row r="44" spans="1:15" x14ac:dyDescent="0.2">
      <c r="A44" t="s">
        <v>21</v>
      </c>
      <c r="B44" t="s">
        <v>2</v>
      </c>
      <c r="C44" t="s">
        <v>0</v>
      </c>
      <c r="D44" t="s">
        <v>22</v>
      </c>
      <c r="E44" t="s">
        <v>23</v>
      </c>
      <c r="F44" t="s">
        <v>24</v>
      </c>
      <c r="G44" t="s">
        <v>1</v>
      </c>
    </row>
    <row r="45" spans="1:15" x14ac:dyDescent="0.2">
      <c r="A45">
        <v>1.7</v>
      </c>
      <c r="B45" t="s">
        <v>25</v>
      </c>
      <c r="C45" t="s">
        <v>8</v>
      </c>
      <c r="D45">
        <v>187.13249999999999</v>
      </c>
      <c r="E45">
        <v>188.55199999999999</v>
      </c>
      <c r="F45">
        <v>1.4194999999999993</v>
      </c>
      <c r="G45">
        <v>13.082777849999999</v>
      </c>
    </row>
    <row r="46" spans="1:15" x14ac:dyDescent="0.2">
      <c r="A46">
        <v>2.7</v>
      </c>
      <c r="B46" t="s">
        <v>25</v>
      </c>
      <c r="C46" t="s">
        <v>8</v>
      </c>
      <c r="D46">
        <v>185.37875</v>
      </c>
      <c r="E46">
        <v>189.441</v>
      </c>
      <c r="F46">
        <v>4.0622500000000059</v>
      </c>
      <c r="G46">
        <v>37.526802570000001</v>
      </c>
    </row>
    <row r="47" spans="1:15" x14ac:dyDescent="0.2">
      <c r="A47">
        <v>3.7</v>
      </c>
      <c r="B47" t="s">
        <v>25</v>
      </c>
      <c r="C47" t="s">
        <v>8</v>
      </c>
      <c r="D47">
        <v>188.01625000000001</v>
      </c>
      <c r="E47">
        <v>190.33500000000001</v>
      </c>
      <c r="F47">
        <v>2.3187499999999943</v>
      </c>
      <c r="G47">
        <v>21.219763990000001</v>
      </c>
    </row>
    <row r="48" spans="1:15" x14ac:dyDescent="0.2">
      <c r="A48">
        <v>4.7</v>
      </c>
      <c r="B48" t="s">
        <v>25</v>
      </c>
      <c r="C48" t="s">
        <v>8</v>
      </c>
      <c r="D48">
        <v>187.13249999999999</v>
      </c>
      <c r="E48">
        <v>187.666</v>
      </c>
      <c r="F48">
        <v>0.53350000000000364</v>
      </c>
      <c r="G48">
        <v>4.9285895699999998</v>
      </c>
    </row>
    <row r="49" spans="1:7" x14ac:dyDescent="0.2">
      <c r="A49" t="s">
        <v>37</v>
      </c>
      <c r="B49" t="s">
        <v>55</v>
      </c>
      <c r="C49" t="s">
        <v>61</v>
      </c>
      <c r="D49">
        <v>189.10499999999999</v>
      </c>
      <c r="E49">
        <v>189.441</v>
      </c>
      <c r="F49">
        <v>0.33600000000001273</v>
      </c>
      <c r="G49">
        <v>3.0733110020000001</v>
      </c>
    </row>
    <row r="50" spans="1:7" x14ac:dyDescent="0.2">
      <c r="A50" t="s">
        <v>36</v>
      </c>
      <c r="B50" t="s">
        <v>25</v>
      </c>
      <c r="C50" t="s">
        <v>60</v>
      </c>
      <c r="D50">
        <v>151.55279999999999</v>
      </c>
      <c r="E50">
        <v>149.00299999999999</v>
      </c>
      <c r="F50">
        <v>-2.5498000000000047</v>
      </c>
      <c r="G50">
        <v>-29.374954559999999</v>
      </c>
    </row>
    <row r="51" spans="1:7" x14ac:dyDescent="0.2">
      <c r="A51">
        <v>11.7</v>
      </c>
      <c r="B51" t="s">
        <v>25</v>
      </c>
      <c r="C51" t="s">
        <v>8</v>
      </c>
      <c r="D51">
        <v>188.01625000000001</v>
      </c>
      <c r="E51">
        <v>189.441</v>
      </c>
      <c r="F51">
        <v>1.4247499999999889</v>
      </c>
      <c r="G51">
        <v>13.06903251</v>
      </c>
    </row>
    <row r="52" spans="1:7" x14ac:dyDescent="0.2">
      <c r="A52">
        <v>12.7</v>
      </c>
      <c r="B52" t="s">
        <v>25</v>
      </c>
      <c r="C52" t="s">
        <v>8</v>
      </c>
      <c r="D52">
        <v>188.90375</v>
      </c>
      <c r="E52">
        <v>190.33500000000001</v>
      </c>
      <c r="F52">
        <v>1.4312500000000057</v>
      </c>
      <c r="G52">
        <v>13.066985409999999</v>
      </c>
    </row>
    <row r="53" spans="1:7" x14ac:dyDescent="0.2">
      <c r="A53">
        <v>17.5</v>
      </c>
      <c r="B53" t="s">
        <v>25</v>
      </c>
      <c r="C53" t="s">
        <v>8</v>
      </c>
      <c r="D53">
        <v>188.01625000000001</v>
      </c>
      <c r="E53">
        <v>190.33500000000001</v>
      </c>
      <c r="F53">
        <v>2.3187499999999943</v>
      </c>
      <c r="G53">
        <v>21.219763990000001</v>
      </c>
    </row>
    <row r="54" spans="1:7" x14ac:dyDescent="0.2">
      <c r="A54">
        <v>18.7</v>
      </c>
      <c r="B54" t="s">
        <v>25</v>
      </c>
      <c r="C54" t="s">
        <v>8</v>
      </c>
      <c r="D54">
        <v>187.13249999999999</v>
      </c>
      <c r="E54">
        <v>189.441</v>
      </c>
      <c r="F54">
        <v>2.3085000000000093</v>
      </c>
      <c r="G54">
        <v>21.226155680000002</v>
      </c>
    </row>
    <row r="55" spans="1:7" x14ac:dyDescent="0.2">
      <c r="A55">
        <v>27.7</v>
      </c>
      <c r="B55" t="s">
        <v>25</v>
      </c>
      <c r="C55" t="s">
        <v>8</v>
      </c>
      <c r="D55">
        <v>188.01625000000001</v>
      </c>
      <c r="E55">
        <v>189.441</v>
      </c>
      <c r="F55">
        <v>1.4247499999999889</v>
      </c>
      <c r="G55">
        <v>13.06903251</v>
      </c>
    </row>
    <row r="56" spans="1:7" x14ac:dyDescent="0.2">
      <c r="A56">
        <v>28.7</v>
      </c>
      <c r="B56" t="s">
        <v>25</v>
      </c>
      <c r="C56" t="s">
        <v>8</v>
      </c>
      <c r="D56">
        <v>188.01625000000001</v>
      </c>
      <c r="E56">
        <v>189.441</v>
      </c>
      <c r="F56">
        <v>1.4247499999999889</v>
      </c>
      <c r="G56">
        <v>13.06903251</v>
      </c>
    </row>
    <row r="57" spans="1:7" x14ac:dyDescent="0.2">
      <c r="A57" t="s">
        <v>57</v>
      </c>
      <c r="B57" t="s">
        <v>55</v>
      </c>
      <c r="C57" t="s">
        <v>61</v>
      </c>
      <c r="D57">
        <v>188.383375</v>
      </c>
      <c r="E57">
        <v>188.66300000000001</v>
      </c>
      <c r="F57">
        <v>0.27962500000001</v>
      </c>
      <c r="G57">
        <v>2.5676050949999998</v>
      </c>
    </row>
    <row r="58" spans="1:7" x14ac:dyDescent="0.2">
      <c r="A58" t="s">
        <v>58</v>
      </c>
      <c r="B58" t="s">
        <v>25</v>
      </c>
      <c r="C58" t="s">
        <v>60</v>
      </c>
      <c r="D58">
        <v>150.93040000000002</v>
      </c>
      <c r="E58">
        <v>150.70599999999999</v>
      </c>
      <c r="F58">
        <v>-0.22440000000003124</v>
      </c>
      <c r="G58">
        <v>-2.5758760700000001</v>
      </c>
    </row>
    <row r="59" spans="1:7" x14ac:dyDescent="0.2">
      <c r="A59" t="s">
        <v>49</v>
      </c>
      <c r="B59" t="s">
        <v>25</v>
      </c>
      <c r="C59" t="s">
        <v>60</v>
      </c>
      <c r="D59">
        <v>150.1328</v>
      </c>
      <c r="E59">
        <v>149.70599999999999</v>
      </c>
      <c r="F59">
        <v>-0.42680000000001428</v>
      </c>
      <c r="G59">
        <v>-4.9285895699999998</v>
      </c>
    </row>
    <row r="60" spans="1:7" x14ac:dyDescent="0.2">
      <c r="A60" t="s">
        <v>50</v>
      </c>
      <c r="B60" t="s">
        <v>25</v>
      </c>
      <c r="C60" t="s">
        <v>8</v>
      </c>
      <c r="D60">
        <v>188.01625000000001</v>
      </c>
      <c r="E60">
        <v>190.33500000000001</v>
      </c>
      <c r="F60">
        <v>2.3187499999999943</v>
      </c>
      <c r="G60">
        <v>21.219763990000001</v>
      </c>
    </row>
    <row r="61" spans="1:7" x14ac:dyDescent="0.2">
      <c r="A61" t="s">
        <v>51</v>
      </c>
      <c r="B61" t="s">
        <v>25</v>
      </c>
      <c r="C61" t="s">
        <v>60</v>
      </c>
      <c r="D61">
        <v>152.268</v>
      </c>
      <c r="E61">
        <v>149.70599999999999</v>
      </c>
      <c r="F61">
        <v>-2.5620000000000118</v>
      </c>
      <c r="G61">
        <v>-29.376887150000002</v>
      </c>
    </row>
    <row r="62" spans="1:7" x14ac:dyDescent="0.2">
      <c r="A62">
        <v>82.7</v>
      </c>
      <c r="B62" t="s">
        <v>25</v>
      </c>
      <c r="C62" t="s">
        <v>8</v>
      </c>
      <c r="D62">
        <v>187.13249999999999</v>
      </c>
      <c r="E62">
        <v>190.33500000000001</v>
      </c>
      <c r="F62">
        <v>3.2025000000000148</v>
      </c>
      <c r="G62">
        <v>29.376887150000002</v>
      </c>
    </row>
    <row r="63" spans="1:7" x14ac:dyDescent="0.2">
      <c r="A63">
        <v>83.7</v>
      </c>
      <c r="B63" t="s">
        <v>25</v>
      </c>
      <c r="C63" t="s">
        <v>8</v>
      </c>
      <c r="D63">
        <v>187.13249999999999</v>
      </c>
      <c r="E63">
        <v>189.441</v>
      </c>
      <c r="F63">
        <v>2.3085000000000093</v>
      </c>
      <c r="G63">
        <v>21.226155680000002</v>
      </c>
    </row>
    <row r="64" spans="1:7" x14ac:dyDescent="0.2">
      <c r="A64">
        <v>84.7</v>
      </c>
      <c r="B64" t="s">
        <v>25</v>
      </c>
      <c r="C64" t="s">
        <v>8</v>
      </c>
      <c r="D64">
        <v>188.01625000000001</v>
      </c>
      <c r="E64">
        <v>189.441</v>
      </c>
      <c r="F64">
        <v>1.4247499999999889</v>
      </c>
      <c r="G64">
        <v>13.06903251</v>
      </c>
    </row>
    <row r="65" spans="1:7" x14ac:dyDescent="0.2">
      <c r="A65">
        <v>85.7</v>
      </c>
      <c r="B65" t="s">
        <v>25</v>
      </c>
      <c r="C65" t="s">
        <v>8</v>
      </c>
      <c r="D65">
        <v>188.38249999999999</v>
      </c>
      <c r="E65">
        <v>190.33500000000001</v>
      </c>
      <c r="F65">
        <v>1.9525000000000148</v>
      </c>
      <c r="G65">
        <v>17.851112929999999</v>
      </c>
    </row>
    <row r="68" spans="1:7" x14ac:dyDescent="0.2">
      <c r="A68" t="s">
        <v>5</v>
      </c>
    </row>
    <row r="69" spans="1:7" x14ac:dyDescent="0.2">
      <c r="A69" t="s">
        <v>21</v>
      </c>
      <c r="B69" t="s">
        <v>2</v>
      </c>
      <c r="C69" t="s">
        <v>27</v>
      </c>
      <c r="D69" t="s">
        <v>22</v>
      </c>
      <c r="E69" t="s">
        <v>23</v>
      </c>
      <c r="F69" t="s">
        <v>24</v>
      </c>
      <c r="G69" t="s">
        <v>1</v>
      </c>
    </row>
    <row r="70" spans="1:7" x14ac:dyDescent="0.2">
      <c r="A70">
        <v>1.7</v>
      </c>
      <c r="B70" t="s">
        <v>25</v>
      </c>
      <c r="C70">
        <v>4</v>
      </c>
      <c r="D70">
        <v>188.61774069556188</v>
      </c>
      <c r="E70">
        <v>188.55199999999999</v>
      </c>
      <c r="F70">
        <v>-6.5740695561885332E-2</v>
      </c>
      <c r="G70">
        <v>-0.60313475959999996</v>
      </c>
    </row>
    <row r="71" spans="1:7" x14ac:dyDescent="0.2">
      <c r="A71">
        <v>2.7</v>
      </c>
      <c r="B71" t="s">
        <v>25</v>
      </c>
      <c r="C71">
        <v>4</v>
      </c>
      <c r="D71">
        <v>186.85007146255938</v>
      </c>
      <c r="E71">
        <v>189.441</v>
      </c>
      <c r="F71">
        <v>2.5909285374406181</v>
      </c>
      <c r="G71">
        <v>23.840718970000001</v>
      </c>
    </row>
    <row r="72" spans="1:7" x14ac:dyDescent="0.2">
      <c r="A72">
        <v>3.7</v>
      </c>
      <c r="B72" t="s">
        <v>25</v>
      </c>
      <c r="C72">
        <v>4</v>
      </c>
      <c r="D72">
        <v>189.50850487783757</v>
      </c>
      <c r="E72">
        <v>190.33500000000001</v>
      </c>
      <c r="F72">
        <v>0.82649512216244148</v>
      </c>
      <c r="G72">
        <v>7.5339828100000004</v>
      </c>
    </row>
    <row r="73" spans="1:7" x14ac:dyDescent="0.2">
      <c r="A73">
        <v>4.7</v>
      </c>
      <c r="B73" t="s">
        <v>25</v>
      </c>
      <c r="C73">
        <v>4</v>
      </c>
      <c r="D73">
        <v>188.61774069556188</v>
      </c>
      <c r="E73">
        <v>187.666</v>
      </c>
      <c r="F73">
        <v>-0.95174069556188101</v>
      </c>
      <c r="G73">
        <v>-8.7573230399999993</v>
      </c>
    </row>
    <row r="74" spans="1:7" x14ac:dyDescent="0.2">
      <c r="A74" t="s">
        <v>37</v>
      </c>
      <c r="B74" t="s">
        <v>55</v>
      </c>
      <c r="C74">
        <v>16</v>
      </c>
      <c r="D74">
        <v>190.60589611229597</v>
      </c>
      <c r="E74">
        <v>189.441</v>
      </c>
      <c r="F74">
        <v>-1.1648961122959633</v>
      </c>
      <c r="G74">
        <v>-10.61301044</v>
      </c>
    </row>
    <row r="75" spans="1:7" x14ac:dyDescent="0.2">
      <c r="A75" t="s">
        <v>36</v>
      </c>
      <c r="B75" t="s">
        <v>25</v>
      </c>
      <c r="C75">
        <v>4</v>
      </c>
      <c r="D75">
        <v>150.35942134295382</v>
      </c>
      <c r="E75">
        <v>149.00299999999999</v>
      </c>
      <c r="F75">
        <v>-1.356421342953837</v>
      </c>
      <c r="G75">
        <v>-15.688422689999999</v>
      </c>
    </row>
    <row r="76" spans="1:7" x14ac:dyDescent="0.2">
      <c r="A76">
        <v>11.7</v>
      </c>
      <c r="B76" t="s">
        <v>25</v>
      </c>
      <c r="C76">
        <v>4</v>
      </c>
      <c r="D76">
        <v>189.50850487783757</v>
      </c>
      <c r="E76">
        <v>189.441</v>
      </c>
      <c r="F76">
        <v>-6.7504877837563981E-2</v>
      </c>
      <c r="G76">
        <v>-0.6167486673</v>
      </c>
    </row>
    <row r="77" spans="1:7" x14ac:dyDescent="0.2">
      <c r="A77">
        <v>12.7</v>
      </c>
      <c r="B77" t="s">
        <v>25</v>
      </c>
      <c r="C77">
        <v>4</v>
      </c>
      <c r="D77">
        <v>190.40304882326291</v>
      </c>
      <c r="E77">
        <v>190.33500000000001</v>
      </c>
      <c r="F77">
        <v>-6.804882326289885E-2</v>
      </c>
      <c r="G77">
        <v>-0.61839856589999997</v>
      </c>
    </row>
    <row r="78" spans="1:7" x14ac:dyDescent="0.2">
      <c r="A78">
        <v>17.5</v>
      </c>
      <c r="B78" t="s">
        <v>25</v>
      </c>
      <c r="C78">
        <v>4</v>
      </c>
      <c r="D78">
        <v>189.50850487783757</v>
      </c>
      <c r="E78">
        <v>190.33500000000001</v>
      </c>
      <c r="F78">
        <v>0.82649512216244148</v>
      </c>
      <c r="G78">
        <v>7.5339828100000004</v>
      </c>
    </row>
    <row r="79" spans="1:7" x14ac:dyDescent="0.2">
      <c r="A79">
        <v>18.7</v>
      </c>
      <c r="B79" t="s">
        <v>25</v>
      </c>
      <c r="C79">
        <v>4</v>
      </c>
      <c r="D79">
        <v>188.61774069556188</v>
      </c>
      <c r="E79">
        <v>189.441</v>
      </c>
      <c r="F79">
        <v>0.82325930443812467</v>
      </c>
      <c r="G79">
        <v>7.5402430669999996</v>
      </c>
    </row>
    <row r="80" spans="1:7" x14ac:dyDescent="0.2">
      <c r="A80">
        <v>27.7</v>
      </c>
      <c r="B80" t="s">
        <v>25</v>
      </c>
      <c r="C80">
        <v>4</v>
      </c>
      <c r="D80">
        <v>189.50850487783757</v>
      </c>
      <c r="E80">
        <v>189.441</v>
      </c>
      <c r="F80">
        <v>-6.7504877837563981E-2</v>
      </c>
      <c r="G80">
        <v>-0.6167486673</v>
      </c>
    </row>
    <row r="81" spans="1:7" x14ac:dyDescent="0.2">
      <c r="A81">
        <v>28.7</v>
      </c>
      <c r="B81" t="s">
        <v>25</v>
      </c>
      <c r="C81">
        <v>4</v>
      </c>
      <c r="D81">
        <v>189.50850487783757</v>
      </c>
      <c r="E81">
        <v>189.441</v>
      </c>
      <c r="F81">
        <v>-6.7504877837563981E-2</v>
      </c>
      <c r="G81">
        <v>-0.6167486673</v>
      </c>
    </row>
    <row r="82" spans="1:7" x14ac:dyDescent="0.2">
      <c r="A82" t="s">
        <v>57</v>
      </c>
      <c r="B82" t="s">
        <v>55</v>
      </c>
      <c r="C82">
        <v>16</v>
      </c>
      <c r="D82">
        <v>189.87854369019166</v>
      </c>
      <c r="E82">
        <v>188.66300000000001</v>
      </c>
      <c r="F82">
        <v>-1.2155436901916516</v>
      </c>
      <c r="G82">
        <v>-11.11805294</v>
      </c>
    </row>
    <row r="83" spans="1:7" x14ac:dyDescent="0.2">
      <c r="A83" t="s">
        <v>58</v>
      </c>
      <c r="B83" t="s">
        <v>25</v>
      </c>
      <c r="C83">
        <v>4</v>
      </c>
      <c r="D83">
        <v>149.74192233373822</v>
      </c>
      <c r="E83">
        <v>150.70599999999999</v>
      </c>
      <c r="F83">
        <v>0.96407766626177249</v>
      </c>
      <c r="G83">
        <v>11.110668280000001</v>
      </c>
    </row>
    <row r="84" spans="1:7" x14ac:dyDescent="0.2">
      <c r="A84" t="s">
        <v>49</v>
      </c>
      <c r="B84" t="s">
        <v>25</v>
      </c>
      <c r="C84">
        <v>4</v>
      </c>
      <c r="D84">
        <v>148.95060290933205</v>
      </c>
      <c r="E84">
        <v>149.70599999999999</v>
      </c>
      <c r="F84">
        <v>0.75539709066794103</v>
      </c>
      <c r="G84">
        <v>8.7577303799999999</v>
      </c>
    </row>
    <row r="85" spans="1:7" x14ac:dyDescent="0.2">
      <c r="A85" t="s">
        <v>50</v>
      </c>
      <c r="B85" t="s">
        <v>25</v>
      </c>
      <c r="C85">
        <v>4</v>
      </c>
      <c r="D85">
        <v>189.50850487783757</v>
      </c>
      <c r="E85">
        <v>190.33500000000001</v>
      </c>
      <c r="F85">
        <v>0.82649512216244148</v>
      </c>
      <c r="G85">
        <v>7.5339828100000004</v>
      </c>
    </row>
    <row r="86" spans="1:7" x14ac:dyDescent="0.2">
      <c r="A86" t="s">
        <v>51</v>
      </c>
      <c r="B86" t="s">
        <v>25</v>
      </c>
      <c r="C86">
        <v>4</v>
      </c>
      <c r="D86">
        <v>151.06898961318362</v>
      </c>
      <c r="E86">
        <v>149.70599999999999</v>
      </c>
      <c r="F86">
        <v>-1.362989613183629</v>
      </c>
      <c r="G86">
        <v>-15.690720049999999</v>
      </c>
    </row>
    <row r="87" spans="1:7" x14ac:dyDescent="0.2">
      <c r="A87">
        <v>82.7</v>
      </c>
      <c r="B87" t="s">
        <v>25</v>
      </c>
      <c r="C87">
        <v>4</v>
      </c>
      <c r="D87">
        <v>188.61774069556188</v>
      </c>
      <c r="E87">
        <v>190.33500000000001</v>
      </c>
      <c r="F87">
        <v>1.7172593044381301</v>
      </c>
      <c r="G87">
        <v>15.690974539999999</v>
      </c>
    </row>
    <row r="88" spans="1:7" x14ac:dyDescent="0.2">
      <c r="A88">
        <v>83.7</v>
      </c>
      <c r="B88" t="s">
        <v>25</v>
      </c>
      <c r="C88">
        <v>4</v>
      </c>
      <c r="D88">
        <v>188.61774069556188</v>
      </c>
      <c r="E88">
        <v>189.441</v>
      </c>
      <c r="F88">
        <v>0.82325930443812467</v>
      </c>
      <c r="G88">
        <v>7.5402430669999996</v>
      </c>
    </row>
    <row r="89" spans="1:7" x14ac:dyDescent="0.2">
      <c r="A89">
        <v>84.7</v>
      </c>
      <c r="B89" t="s">
        <v>25</v>
      </c>
      <c r="C89">
        <v>4</v>
      </c>
      <c r="D89">
        <v>189.50850487783757</v>
      </c>
      <c r="E89">
        <v>189.441</v>
      </c>
      <c r="F89">
        <v>-6.7504877837563981E-2</v>
      </c>
      <c r="G89">
        <v>-0.6167486673</v>
      </c>
    </row>
    <row r="90" spans="1:7" x14ac:dyDescent="0.2">
      <c r="A90">
        <v>85.7</v>
      </c>
      <c r="B90" t="s">
        <v>25</v>
      </c>
      <c r="C90">
        <v>4</v>
      </c>
      <c r="D90">
        <v>189.87766174545675</v>
      </c>
      <c r="E90">
        <v>190.33500000000001</v>
      </c>
      <c r="F90">
        <v>0.45733825454325938</v>
      </c>
      <c r="G90">
        <v>4.164478001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BF31-C148-C645-8596-E70915920635}">
  <dimension ref="A1:V100"/>
  <sheetViews>
    <sheetView topLeftCell="A30" zoomScale="110" zoomScaleNormal="110" workbookViewId="0">
      <selection activeCell="G2" sqref="G1:G1048576"/>
    </sheetView>
  </sheetViews>
  <sheetFormatPr baseColWidth="10" defaultRowHeight="16" x14ac:dyDescent="0.2"/>
  <cols>
    <col min="1" max="1" width="11.6640625" customWidth="1"/>
    <col min="2" max="2" width="16.1640625" customWidth="1"/>
    <col min="3" max="3" width="24.33203125" customWidth="1"/>
    <col min="4" max="4" width="30.1640625" customWidth="1"/>
    <col min="5" max="5" width="24.83203125" customWidth="1"/>
    <col min="6" max="6" width="14.33203125" customWidth="1"/>
    <col min="7" max="7" width="14" style="11" customWidth="1"/>
    <col min="8" max="8" width="11.5" customWidth="1"/>
    <col min="9" max="9" width="12.6640625" customWidth="1"/>
    <col min="11" max="11" width="15" style="7" customWidth="1"/>
    <col min="12" max="12" width="16.83203125" style="9" customWidth="1"/>
    <col min="13" max="13" width="25.6640625" style="9" customWidth="1"/>
    <col min="14" max="14" width="10.83203125" style="9"/>
  </cols>
  <sheetData>
    <row r="1" spans="1:22" x14ac:dyDescent="0.2">
      <c r="A1" s="97" t="s">
        <v>3</v>
      </c>
      <c r="B1" s="97"/>
      <c r="C1" s="97"/>
      <c r="D1" s="97"/>
      <c r="E1" s="97"/>
      <c r="F1" s="97"/>
      <c r="G1" s="97"/>
      <c r="H1">
        <v>155.56299999999999</v>
      </c>
      <c r="I1">
        <v>440</v>
      </c>
      <c r="K1" s="33"/>
      <c r="L1" s="33"/>
      <c r="M1" s="33"/>
      <c r="N1" s="33"/>
      <c r="O1" s="33"/>
      <c r="P1" s="33"/>
      <c r="Q1" s="38"/>
      <c r="R1" s="38"/>
      <c r="S1" s="38"/>
      <c r="T1" s="34"/>
      <c r="V1" s="12"/>
    </row>
    <row r="2" spans="1:22" x14ac:dyDescent="0.2">
      <c r="A2" s="72" t="s">
        <v>21</v>
      </c>
      <c r="B2" s="72" t="s">
        <v>2</v>
      </c>
      <c r="C2" s="72" t="s">
        <v>0</v>
      </c>
      <c r="D2" s="4" t="s">
        <v>22</v>
      </c>
      <c r="E2" s="4" t="s">
        <v>23</v>
      </c>
      <c r="F2" s="72" t="s">
        <v>24</v>
      </c>
      <c r="G2" s="51" t="s">
        <v>1</v>
      </c>
      <c r="H2" t="s">
        <v>15</v>
      </c>
      <c r="I2">
        <v>480</v>
      </c>
      <c r="J2" s="72" t="s">
        <v>21</v>
      </c>
      <c r="K2" s="47" t="s">
        <v>53</v>
      </c>
      <c r="L2" s="47" t="s">
        <v>54</v>
      </c>
      <c r="M2" s="34"/>
      <c r="N2" s="34"/>
      <c r="O2" s="34"/>
      <c r="P2" s="34"/>
      <c r="Q2" s="38"/>
      <c r="R2" s="38"/>
      <c r="S2" s="38"/>
      <c r="T2" s="35"/>
      <c r="V2" s="13"/>
    </row>
    <row r="3" spans="1:22" x14ac:dyDescent="0.2">
      <c r="A3" s="70">
        <v>1.7</v>
      </c>
      <c r="B3" s="2" t="s">
        <v>25</v>
      </c>
      <c r="C3" s="2" t="s">
        <v>6</v>
      </c>
      <c r="D3" s="5">
        <f>K3*81/64</f>
        <v>220.14154687499999</v>
      </c>
      <c r="E3" s="71">
        <f>L3</f>
        <v>219.99199999999999</v>
      </c>
      <c r="F3" s="24">
        <f>E3-D3</f>
        <v>-0.14954687499999864</v>
      </c>
      <c r="G3" s="91">
        <v>-1.176095436</v>
      </c>
      <c r="H3" t="s">
        <v>19</v>
      </c>
      <c r="I3">
        <f>(I2*H1)/I1</f>
        <v>169.7050909090909</v>
      </c>
      <c r="J3" s="69">
        <v>1.6</v>
      </c>
      <c r="K3" s="76">
        <v>173.93899999999999</v>
      </c>
      <c r="L3" s="75">
        <v>219.99199999999999</v>
      </c>
      <c r="M3" s="35"/>
      <c r="N3" s="35"/>
      <c r="O3" s="35"/>
      <c r="P3" s="35"/>
      <c r="Q3" s="38"/>
      <c r="R3" s="38"/>
      <c r="S3" s="38"/>
      <c r="T3" s="35"/>
      <c r="V3" s="13"/>
    </row>
    <row r="4" spans="1:22" x14ac:dyDescent="0.2">
      <c r="A4" s="70">
        <v>2.7</v>
      </c>
      <c r="B4" s="2" t="s">
        <v>25</v>
      </c>
      <c r="C4" s="2" t="s">
        <v>6</v>
      </c>
      <c r="D4" s="5">
        <f t="shared" ref="D4:D21" si="0">K4*81/64</f>
        <v>221.34768750000001</v>
      </c>
      <c r="E4" s="71">
        <f t="shared" ref="E4:E23" si="1">L4</f>
        <v>215.238</v>
      </c>
      <c r="F4" s="24">
        <f t="shared" ref="F4:F23" si="2">E4-D4</f>
        <v>-6.1096875000000068</v>
      </c>
      <c r="G4" s="91">
        <v>-48.457891480000001</v>
      </c>
      <c r="H4" t="s">
        <v>34</v>
      </c>
      <c r="I4">
        <v>84.852699999999999</v>
      </c>
      <c r="J4" s="69">
        <v>2.6</v>
      </c>
      <c r="K4" s="76">
        <v>174.892</v>
      </c>
      <c r="L4" s="75">
        <v>215.238</v>
      </c>
      <c r="M4" s="35"/>
      <c r="N4" s="35"/>
      <c r="O4" s="35"/>
      <c r="P4" s="35"/>
      <c r="Q4" s="38"/>
      <c r="R4" s="38"/>
      <c r="S4" s="38"/>
      <c r="T4" s="35"/>
      <c r="V4" s="13"/>
    </row>
    <row r="5" spans="1:22" x14ac:dyDescent="0.2">
      <c r="A5" s="70">
        <v>3.7</v>
      </c>
      <c r="B5" s="2" t="s">
        <v>25</v>
      </c>
      <c r="C5" s="2" t="s">
        <v>6</v>
      </c>
      <c r="D5" s="5">
        <f t="shared" si="0"/>
        <v>221.34768750000001</v>
      </c>
      <c r="E5" s="71">
        <f t="shared" si="1"/>
        <v>218.79400000000001</v>
      </c>
      <c r="F5" s="24">
        <f t="shared" si="2"/>
        <v>-2.5536874999999952</v>
      </c>
      <c r="G5" s="91">
        <v>-20.089448470000001</v>
      </c>
      <c r="H5" t="s">
        <v>17</v>
      </c>
      <c r="J5" s="69">
        <v>3.6</v>
      </c>
      <c r="K5" s="76">
        <v>174.892</v>
      </c>
      <c r="L5" s="75">
        <v>218.79400000000001</v>
      </c>
      <c r="M5" s="35"/>
      <c r="N5" s="35"/>
      <c r="O5" s="35"/>
      <c r="P5" s="35"/>
      <c r="Q5" s="38"/>
      <c r="R5" s="38"/>
      <c r="S5" s="38"/>
      <c r="T5" s="35"/>
      <c r="V5" s="13"/>
    </row>
    <row r="6" spans="1:22" x14ac:dyDescent="0.2">
      <c r="A6" s="70">
        <v>4.7</v>
      </c>
      <c r="B6" s="2" t="s">
        <v>25</v>
      </c>
      <c r="C6" s="2" t="s">
        <v>6</v>
      </c>
      <c r="D6" s="5">
        <f t="shared" si="0"/>
        <v>221.34768750000001</v>
      </c>
      <c r="E6" s="71">
        <f t="shared" si="1"/>
        <v>222.40899999999999</v>
      </c>
      <c r="F6" s="24">
        <f t="shared" si="2"/>
        <v>1.0613124999999854</v>
      </c>
      <c r="G6" s="91">
        <v>8.2809440369999994</v>
      </c>
      <c r="H6" s="19"/>
      <c r="I6" s="20"/>
      <c r="J6" s="69">
        <v>4.5999999999999996</v>
      </c>
      <c r="K6" s="76">
        <v>174.892</v>
      </c>
      <c r="L6" s="75">
        <v>222.40899999999999</v>
      </c>
      <c r="M6" s="35"/>
      <c r="N6" s="35"/>
      <c r="O6" s="35"/>
      <c r="P6" s="35"/>
      <c r="Q6" s="38"/>
      <c r="R6" s="38"/>
      <c r="S6" s="38"/>
      <c r="T6" s="40"/>
      <c r="V6" s="14"/>
    </row>
    <row r="7" spans="1:22" x14ac:dyDescent="0.2">
      <c r="A7" s="70" t="s">
        <v>37</v>
      </c>
      <c r="B7" s="26" t="s">
        <v>55</v>
      </c>
      <c r="C7" s="26" t="s">
        <v>56</v>
      </c>
      <c r="D7" s="5">
        <f>K7*2*81/64</f>
        <v>226.1044125</v>
      </c>
      <c r="E7" s="71">
        <f t="shared" si="1"/>
        <v>219.99199999999999</v>
      </c>
      <c r="F7" s="24">
        <f t="shared" si="2"/>
        <v>-6.1124125000000049</v>
      </c>
      <c r="G7" s="91">
        <v>-47.445607320000001</v>
      </c>
      <c r="H7" s="19"/>
      <c r="I7" s="21"/>
      <c r="J7" s="69" t="s">
        <v>44</v>
      </c>
      <c r="K7" s="76">
        <v>89.325199999999995</v>
      </c>
      <c r="L7" s="75">
        <v>219.99199999999999</v>
      </c>
      <c r="M7" s="35"/>
      <c r="N7" s="35"/>
      <c r="O7" s="35"/>
      <c r="P7" s="35"/>
      <c r="Q7" s="38"/>
      <c r="R7" s="38"/>
      <c r="S7" s="38"/>
      <c r="T7" s="35"/>
      <c r="V7" s="13"/>
    </row>
    <row r="8" spans="1:22" x14ac:dyDescent="0.2">
      <c r="A8" s="70" t="s">
        <v>36</v>
      </c>
      <c r="B8" s="2" t="s">
        <v>25</v>
      </c>
      <c r="C8" s="2" t="s">
        <v>52</v>
      </c>
      <c r="D8" s="5">
        <f>K8*64/81</f>
        <v>173.82083950617283</v>
      </c>
      <c r="E8" s="71">
        <f t="shared" si="1"/>
        <v>174.892</v>
      </c>
      <c r="F8" s="24">
        <f t="shared" si="2"/>
        <v>1.0711604938271648</v>
      </c>
      <c r="G8" s="91">
        <v>10.63628147</v>
      </c>
      <c r="H8" s="19"/>
      <c r="I8" s="21"/>
      <c r="J8" s="69" t="s">
        <v>45</v>
      </c>
      <c r="K8" s="76">
        <v>219.99199999999999</v>
      </c>
      <c r="L8" s="75">
        <v>174.892</v>
      </c>
      <c r="M8" s="35"/>
      <c r="N8" s="35"/>
      <c r="O8" s="35"/>
      <c r="P8" s="35"/>
      <c r="Q8" s="38"/>
      <c r="R8" s="38"/>
      <c r="S8" s="38"/>
      <c r="T8" s="35"/>
      <c r="V8" s="13"/>
    </row>
    <row r="9" spans="1:22" x14ac:dyDescent="0.2">
      <c r="A9" s="70">
        <v>11.7</v>
      </c>
      <c r="B9" s="2" t="s">
        <v>25</v>
      </c>
      <c r="C9" s="2" t="s">
        <v>6</v>
      </c>
      <c r="D9" s="5">
        <f t="shared" si="0"/>
        <v>221.34768750000001</v>
      </c>
      <c r="E9" s="71">
        <f t="shared" si="1"/>
        <v>219.99199999999999</v>
      </c>
      <c r="F9" s="24">
        <f t="shared" si="2"/>
        <v>-1.3556875000000161</v>
      </c>
      <c r="G9" s="91">
        <v>-10.635985760000001</v>
      </c>
      <c r="H9" s="19"/>
      <c r="I9" s="20"/>
      <c r="J9" s="69">
        <v>11.6</v>
      </c>
      <c r="K9" s="76">
        <v>174.892</v>
      </c>
      <c r="L9" s="75">
        <v>219.99199999999999</v>
      </c>
      <c r="M9" s="35"/>
      <c r="N9" s="35"/>
      <c r="O9" s="35"/>
      <c r="P9" s="35"/>
      <c r="Q9" s="38"/>
      <c r="R9" s="38"/>
      <c r="S9" s="38"/>
      <c r="T9" s="35"/>
      <c r="V9" s="13"/>
    </row>
    <row r="10" spans="1:22" x14ac:dyDescent="0.2">
      <c r="A10" s="70">
        <v>12.7</v>
      </c>
      <c r="B10" s="2" t="s">
        <v>25</v>
      </c>
      <c r="C10" s="2" t="s">
        <v>6</v>
      </c>
      <c r="D10" s="5">
        <f t="shared" si="0"/>
        <v>220.14154687499999</v>
      </c>
      <c r="E10" s="71">
        <f t="shared" si="1"/>
        <v>218.79400000000001</v>
      </c>
      <c r="F10" s="24">
        <f t="shared" si="2"/>
        <v>-1.3475468749999777</v>
      </c>
      <c r="G10" s="91">
        <v>-10.629558149999999</v>
      </c>
      <c r="H10" s="19"/>
      <c r="I10" s="20"/>
      <c r="J10" s="69">
        <v>12.6</v>
      </c>
      <c r="K10" s="76">
        <v>173.93899999999999</v>
      </c>
      <c r="L10" s="75">
        <v>218.79400000000001</v>
      </c>
      <c r="M10" s="35"/>
      <c r="N10" s="35"/>
      <c r="O10" s="35"/>
      <c r="P10" s="35"/>
      <c r="Q10" s="38"/>
      <c r="R10" s="38"/>
      <c r="S10" s="38"/>
      <c r="T10" s="35"/>
      <c r="V10" s="13"/>
    </row>
    <row r="11" spans="1:22" x14ac:dyDescent="0.2">
      <c r="A11" s="70">
        <v>17.5</v>
      </c>
      <c r="B11" s="2" t="s">
        <v>25</v>
      </c>
      <c r="C11" s="2" t="s">
        <v>6</v>
      </c>
      <c r="D11" s="5">
        <f t="shared" si="0"/>
        <v>221.34768750000001</v>
      </c>
      <c r="E11" s="71">
        <f t="shared" si="1"/>
        <v>218.79400000000001</v>
      </c>
      <c r="F11" s="24">
        <f t="shared" si="2"/>
        <v>-2.5536874999999952</v>
      </c>
      <c r="G11" s="91">
        <v>-20.089448470000001</v>
      </c>
      <c r="H11" s="19"/>
      <c r="I11" s="20"/>
      <c r="J11" s="69">
        <v>17.399999999999999</v>
      </c>
      <c r="K11" s="76">
        <v>174.892</v>
      </c>
      <c r="L11" s="75">
        <v>218.79400000000001</v>
      </c>
      <c r="M11" s="35"/>
      <c r="N11" s="35"/>
      <c r="O11" s="35"/>
      <c r="P11" s="35"/>
      <c r="Q11" s="38"/>
      <c r="R11" s="38"/>
      <c r="S11" s="38"/>
      <c r="T11" s="35"/>
      <c r="V11" s="13"/>
    </row>
    <row r="12" spans="1:22" x14ac:dyDescent="0.2">
      <c r="A12" s="70">
        <v>18.7</v>
      </c>
      <c r="B12" s="2" t="s">
        <v>25</v>
      </c>
      <c r="C12" s="2" t="s">
        <v>6</v>
      </c>
      <c r="D12" s="5">
        <f t="shared" si="0"/>
        <v>220.14154687499999</v>
      </c>
      <c r="E12" s="71">
        <f t="shared" si="1"/>
        <v>219.99199999999999</v>
      </c>
      <c r="F12" s="24">
        <f t="shared" si="2"/>
        <v>-0.14954687499999864</v>
      </c>
      <c r="G12" s="91">
        <v>-1.176095436</v>
      </c>
      <c r="H12" s="19"/>
      <c r="I12" s="21"/>
      <c r="J12" s="69">
        <v>18.600000000000001</v>
      </c>
      <c r="K12" s="76">
        <v>173.93899999999999</v>
      </c>
      <c r="L12" s="75">
        <v>219.99199999999999</v>
      </c>
      <c r="M12" s="35"/>
      <c r="N12" s="35"/>
      <c r="O12" s="35"/>
      <c r="P12" s="35"/>
      <c r="Q12" s="38"/>
      <c r="R12" s="38"/>
      <c r="S12" s="38"/>
      <c r="T12" s="35"/>
      <c r="V12" s="13"/>
    </row>
    <row r="13" spans="1:22" x14ac:dyDescent="0.2">
      <c r="A13" s="70">
        <v>27.7</v>
      </c>
      <c r="B13" s="2" t="s">
        <v>25</v>
      </c>
      <c r="C13" s="2" t="s">
        <v>6</v>
      </c>
      <c r="D13" s="5">
        <f t="shared" si="0"/>
        <v>222.56015625000001</v>
      </c>
      <c r="E13" s="71">
        <f t="shared" si="1"/>
        <v>219.99199999999999</v>
      </c>
      <c r="F13" s="24">
        <f t="shared" si="2"/>
        <v>-2.5681562500000155</v>
      </c>
      <c r="G13" s="91">
        <v>-20.093472349999999</v>
      </c>
      <c r="H13" s="19"/>
      <c r="I13" s="20"/>
      <c r="J13" s="69">
        <v>27.6</v>
      </c>
      <c r="K13" s="76">
        <v>175.85</v>
      </c>
      <c r="L13" s="75">
        <v>219.99199999999999</v>
      </c>
      <c r="M13" s="35"/>
      <c r="N13" s="35"/>
      <c r="O13" s="35"/>
      <c r="P13" s="35"/>
      <c r="Q13" s="38"/>
      <c r="R13" s="38"/>
      <c r="S13" s="38"/>
      <c r="T13" s="35"/>
      <c r="V13" s="13"/>
    </row>
    <row r="14" spans="1:22" x14ac:dyDescent="0.2">
      <c r="A14" s="70">
        <v>28.7</v>
      </c>
      <c r="B14" s="26" t="s">
        <v>25</v>
      </c>
      <c r="C14" s="26" t="s">
        <v>6</v>
      </c>
      <c r="D14" s="5">
        <f t="shared" si="0"/>
        <v>220.14154687499999</v>
      </c>
      <c r="E14" s="71">
        <f t="shared" si="1"/>
        <v>219.99199999999999</v>
      </c>
      <c r="F14" s="24">
        <f t="shared" si="2"/>
        <v>-0.14954687499999864</v>
      </c>
      <c r="G14" s="91">
        <v>-1.176095436</v>
      </c>
      <c r="H14" s="19"/>
      <c r="I14" s="20"/>
      <c r="J14" s="69">
        <v>28.6</v>
      </c>
      <c r="K14" s="76">
        <v>173.93899999999999</v>
      </c>
      <c r="L14" s="75">
        <v>219.99199999999999</v>
      </c>
      <c r="M14" s="35"/>
      <c r="N14" s="35"/>
      <c r="O14" s="35"/>
      <c r="P14" s="35"/>
      <c r="Q14" s="38"/>
      <c r="R14" s="38"/>
      <c r="S14" s="38"/>
      <c r="T14" s="35"/>
      <c r="V14" s="13"/>
    </row>
    <row r="15" spans="1:22" x14ac:dyDescent="0.2">
      <c r="A15" s="70" t="s">
        <v>57</v>
      </c>
      <c r="B15" s="26" t="s">
        <v>55</v>
      </c>
      <c r="C15" s="26" t="s">
        <v>56</v>
      </c>
      <c r="D15" s="5">
        <f>K15*2*81/64</f>
        <v>226.685840625</v>
      </c>
      <c r="E15" s="71">
        <f t="shared" si="1"/>
        <v>222.36600000000001</v>
      </c>
      <c r="F15" s="24">
        <f t="shared" si="2"/>
        <v>-4.3198406249999834</v>
      </c>
      <c r="G15" s="91">
        <v>-33.309366760000003</v>
      </c>
      <c r="H15" s="19"/>
      <c r="I15" s="20"/>
      <c r="J15" s="70" t="s">
        <v>57</v>
      </c>
      <c r="K15" s="77">
        <v>89.554900000000004</v>
      </c>
      <c r="L15" s="80">
        <v>222.36600000000001</v>
      </c>
      <c r="M15" s="35"/>
      <c r="N15" s="35"/>
      <c r="O15" s="35"/>
      <c r="P15" s="35"/>
      <c r="Q15" s="38"/>
      <c r="R15" s="38"/>
      <c r="S15" s="38"/>
      <c r="T15" s="40"/>
      <c r="V15" s="14"/>
    </row>
    <row r="16" spans="1:22" x14ac:dyDescent="0.2">
      <c r="A16" s="70" t="s">
        <v>58</v>
      </c>
      <c r="B16" s="2" t="s">
        <v>25</v>
      </c>
      <c r="C16" s="2" t="s">
        <v>52</v>
      </c>
      <c r="D16" s="5">
        <f>K16*64/81</f>
        <v>175.69659259259259</v>
      </c>
      <c r="E16" s="71">
        <f t="shared" si="1"/>
        <v>176.65799999999999</v>
      </c>
      <c r="F16" s="24">
        <f t="shared" si="2"/>
        <v>0.96140740740739261</v>
      </c>
      <c r="G16" s="91">
        <v>9.4473723070000002</v>
      </c>
      <c r="H16" s="19"/>
      <c r="I16" s="21"/>
      <c r="J16" s="70" t="s">
        <v>58</v>
      </c>
      <c r="K16" s="80">
        <v>222.36600000000001</v>
      </c>
      <c r="L16" s="77">
        <v>176.65799999999999</v>
      </c>
      <c r="M16" s="35"/>
      <c r="N16" s="35"/>
      <c r="O16" s="35"/>
      <c r="P16" s="35"/>
      <c r="Q16" s="38"/>
      <c r="R16" s="38"/>
      <c r="S16" s="38"/>
      <c r="T16" s="35"/>
      <c r="V16" s="13"/>
    </row>
    <row r="17" spans="1:22" x14ac:dyDescent="0.2">
      <c r="A17" s="70" t="s">
        <v>49</v>
      </c>
      <c r="B17" s="2" t="s">
        <v>25</v>
      </c>
      <c r="C17" s="2" t="s">
        <v>52</v>
      </c>
      <c r="D17" s="5">
        <f>K17*64/81</f>
        <v>171.93244444444446</v>
      </c>
      <c r="E17" s="71">
        <f t="shared" si="1"/>
        <v>174.892</v>
      </c>
      <c r="F17" s="24">
        <f t="shared" si="2"/>
        <v>2.9595555555555393</v>
      </c>
      <c r="G17" s="91">
        <v>29.547429000000001</v>
      </c>
      <c r="H17" s="19"/>
      <c r="I17" s="21"/>
      <c r="J17" s="69">
        <v>40.5</v>
      </c>
      <c r="K17" s="76">
        <v>217.602</v>
      </c>
      <c r="L17" s="75">
        <v>174.892</v>
      </c>
      <c r="M17" s="35"/>
      <c r="N17" s="35"/>
      <c r="O17" s="35"/>
      <c r="P17" s="35"/>
      <c r="Q17" s="38"/>
      <c r="R17" s="38"/>
      <c r="S17" s="38"/>
      <c r="T17" s="35"/>
      <c r="V17" s="13"/>
    </row>
    <row r="18" spans="1:22" x14ac:dyDescent="0.2">
      <c r="A18" s="70" t="s">
        <v>50</v>
      </c>
      <c r="B18" s="2" t="s">
        <v>25</v>
      </c>
      <c r="C18" s="2" t="s">
        <v>6</v>
      </c>
      <c r="D18" s="5">
        <f t="shared" si="0"/>
        <v>221.34768750000001</v>
      </c>
      <c r="E18" s="71">
        <f t="shared" si="1"/>
        <v>221.197</v>
      </c>
      <c r="F18" s="24">
        <f t="shared" si="2"/>
        <v>-0.15068750000000364</v>
      </c>
      <c r="G18" s="91">
        <v>-1.1790762889999999</v>
      </c>
      <c r="H18" s="19"/>
      <c r="I18" s="21"/>
      <c r="J18" s="69">
        <v>42.4</v>
      </c>
      <c r="K18" s="76">
        <v>174.892</v>
      </c>
      <c r="L18" s="75">
        <v>221.197</v>
      </c>
      <c r="M18" s="35"/>
      <c r="N18" s="35"/>
      <c r="O18" s="35"/>
      <c r="P18" s="35"/>
      <c r="Q18" s="38"/>
      <c r="R18" s="38"/>
      <c r="S18" s="38"/>
      <c r="T18" s="35"/>
      <c r="V18" s="13"/>
    </row>
    <row r="19" spans="1:22" x14ac:dyDescent="0.2">
      <c r="A19" s="70" t="s">
        <v>51</v>
      </c>
      <c r="B19" s="2" t="s">
        <v>25</v>
      </c>
      <c r="C19" s="2" t="s">
        <v>52</v>
      </c>
      <c r="D19" s="5">
        <f>K19*64/81</f>
        <v>174.77293827160494</v>
      </c>
      <c r="E19" s="71">
        <f t="shared" si="1"/>
        <v>175.85</v>
      </c>
      <c r="F19" s="24">
        <f t="shared" si="2"/>
        <v>1.0770617283950514</v>
      </c>
      <c r="G19" s="91">
        <v>10.63660166</v>
      </c>
      <c r="H19" s="19"/>
      <c r="I19" s="21"/>
      <c r="J19" s="69" t="s">
        <v>47</v>
      </c>
      <c r="K19" s="76">
        <v>221.197</v>
      </c>
      <c r="L19" s="75">
        <v>175.85</v>
      </c>
      <c r="M19" s="35"/>
      <c r="N19" s="35"/>
      <c r="O19" s="35"/>
      <c r="P19" s="35"/>
      <c r="Q19" s="38"/>
      <c r="R19" s="38"/>
      <c r="S19" s="38"/>
      <c r="T19" s="35"/>
      <c r="V19" s="13"/>
    </row>
    <row r="20" spans="1:22" x14ac:dyDescent="0.2">
      <c r="A20" s="70">
        <v>82.7</v>
      </c>
      <c r="B20" s="2" t="s">
        <v>25</v>
      </c>
      <c r="C20" s="2" t="s">
        <v>6</v>
      </c>
      <c r="D20" s="5">
        <f t="shared" si="0"/>
        <v>221.34768750000001</v>
      </c>
      <c r="E20" s="71">
        <f t="shared" si="1"/>
        <v>219.99199999999999</v>
      </c>
      <c r="F20" s="24">
        <f t="shared" si="2"/>
        <v>-1.3556875000000161</v>
      </c>
      <c r="G20" s="91">
        <v>-10.635985760000001</v>
      </c>
      <c r="H20" s="19"/>
      <c r="I20" s="20"/>
      <c r="J20" s="69">
        <v>82.6</v>
      </c>
      <c r="K20" s="76">
        <v>174.892</v>
      </c>
      <c r="L20" s="75">
        <v>219.99199999999999</v>
      </c>
      <c r="M20" s="35"/>
      <c r="N20" s="35"/>
      <c r="O20" s="35"/>
      <c r="P20" s="35"/>
      <c r="Q20" s="38"/>
      <c r="R20" s="38"/>
      <c r="S20" s="38"/>
      <c r="T20" s="35"/>
      <c r="V20" s="13"/>
    </row>
    <row r="21" spans="1:22" x14ac:dyDescent="0.2">
      <c r="A21" s="70">
        <v>83.7</v>
      </c>
      <c r="B21" s="2" t="s">
        <v>25</v>
      </c>
      <c r="C21" s="2" t="s">
        <v>6</v>
      </c>
      <c r="D21" s="5">
        <f t="shared" si="0"/>
        <v>222.56015625000001</v>
      </c>
      <c r="E21" s="71">
        <f t="shared" si="1"/>
        <v>218.92699999999999</v>
      </c>
      <c r="F21" s="24">
        <f t="shared" si="2"/>
        <v>-3.6331562500000132</v>
      </c>
      <c r="G21" s="91">
        <v>-28.49487616</v>
      </c>
      <c r="H21" s="19"/>
      <c r="I21" s="22"/>
      <c r="J21" s="69">
        <v>83.6</v>
      </c>
      <c r="K21" s="76">
        <v>175.85</v>
      </c>
      <c r="L21" s="75">
        <v>218.92699999999999</v>
      </c>
      <c r="M21" s="35"/>
      <c r="N21" s="35"/>
      <c r="O21" s="35"/>
      <c r="P21" s="35"/>
      <c r="Q21" s="38"/>
      <c r="R21" s="38"/>
      <c r="S21" s="38"/>
      <c r="T21" s="35"/>
      <c r="V21" s="13"/>
    </row>
    <row r="22" spans="1:22" x14ac:dyDescent="0.2">
      <c r="A22" s="70">
        <v>84.7</v>
      </c>
      <c r="B22" s="2" t="s">
        <v>25</v>
      </c>
      <c r="C22" s="2" t="s">
        <v>6</v>
      </c>
      <c r="D22" s="5">
        <f>K22*81/64</f>
        <v>220.14154687499999</v>
      </c>
      <c r="E22" s="71">
        <f t="shared" si="1"/>
        <v>217.73</v>
      </c>
      <c r="F22" s="24">
        <f t="shared" si="2"/>
        <v>-2.4115468749999991</v>
      </c>
      <c r="G22" s="91">
        <v>-19.0691247</v>
      </c>
      <c r="H22" s="19"/>
      <c r="I22" s="22"/>
      <c r="J22" s="69">
        <v>84.6</v>
      </c>
      <c r="K22" s="76">
        <v>173.93899999999999</v>
      </c>
      <c r="L22" s="75">
        <v>217.73</v>
      </c>
      <c r="M22" s="35"/>
      <c r="N22" s="35"/>
      <c r="O22" s="35"/>
      <c r="P22" s="35"/>
      <c r="Q22" s="38"/>
      <c r="R22" s="38"/>
      <c r="S22" s="38"/>
      <c r="T22" s="35"/>
      <c r="V22" s="13"/>
    </row>
    <row r="23" spans="1:22" x14ac:dyDescent="0.2">
      <c r="A23" s="70">
        <v>85.7</v>
      </c>
      <c r="B23" s="2" t="s">
        <v>25</v>
      </c>
      <c r="C23" s="2" t="s">
        <v>6</v>
      </c>
      <c r="D23" s="5">
        <f>K23*81/64</f>
        <v>221.34768750000001</v>
      </c>
      <c r="E23" s="71">
        <f t="shared" si="1"/>
        <v>219.99199999999999</v>
      </c>
      <c r="F23" s="24">
        <f t="shared" si="2"/>
        <v>-1.3556875000000161</v>
      </c>
      <c r="G23" s="91">
        <v>-10.635985760000001</v>
      </c>
      <c r="H23" s="19"/>
      <c r="I23" s="20"/>
      <c r="J23" s="69">
        <v>85.6</v>
      </c>
      <c r="K23" s="76">
        <v>174.892</v>
      </c>
      <c r="L23" s="75">
        <v>219.99199999999999</v>
      </c>
      <c r="M23" s="35"/>
      <c r="N23" s="35"/>
      <c r="O23" s="35"/>
      <c r="P23" s="35"/>
      <c r="Q23" s="38"/>
      <c r="R23" s="38"/>
      <c r="S23" s="38"/>
      <c r="T23" s="38"/>
      <c r="V23" s="13"/>
    </row>
    <row r="24" spans="1:22" x14ac:dyDescent="0.2">
      <c r="J24" s="69"/>
      <c r="K24" s="68"/>
      <c r="L24" s="71"/>
      <c r="M24" s="36"/>
      <c r="N24" s="36"/>
      <c r="O24" s="38"/>
      <c r="P24" s="38"/>
      <c r="Q24" s="38"/>
      <c r="R24" s="38"/>
      <c r="S24" s="38"/>
      <c r="T24" s="38"/>
      <c r="V24" s="13"/>
    </row>
    <row r="25" spans="1:22" x14ac:dyDescent="0.2">
      <c r="K25" s="41"/>
      <c r="L25" s="36"/>
      <c r="M25" s="36"/>
      <c r="N25" s="36"/>
      <c r="O25" s="38"/>
      <c r="P25" s="38"/>
      <c r="Q25" s="38"/>
      <c r="R25" s="38"/>
      <c r="S25" s="38"/>
      <c r="T25" s="38"/>
      <c r="V25" s="13"/>
    </row>
    <row r="26" spans="1:22" x14ac:dyDescent="0.2">
      <c r="A26" s="97" t="s">
        <v>4</v>
      </c>
      <c r="B26" s="97"/>
      <c r="C26" s="97"/>
      <c r="D26" s="97"/>
      <c r="E26" s="97"/>
      <c r="F26" s="97"/>
      <c r="G26" s="97"/>
      <c r="V26" s="13"/>
    </row>
    <row r="27" spans="1:22" x14ac:dyDescent="0.2">
      <c r="A27" s="72" t="s">
        <v>21</v>
      </c>
      <c r="B27" s="72" t="s">
        <v>2</v>
      </c>
      <c r="C27" s="72" t="s">
        <v>0</v>
      </c>
      <c r="D27" s="4" t="s">
        <v>22</v>
      </c>
      <c r="E27" s="4" t="s">
        <v>23</v>
      </c>
      <c r="F27" s="72" t="s">
        <v>24</v>
      </c>
      <c r="G27" s="51" t="s">
        <v>1</v>
      </c>
      <c r="V27" s="13"/>
    </row>
    <row r="28" spans="1:22" x14ac:dyDescent="0.2">
      <c r="A28" s="70">
        <v>1.7</v>
      </c>
      <c r="B28" s="2" t="s">
        <v>25</v>
      </c>
      <c r="C28" s="27" t="s">
        <v>8</v>
      </c>
      <c r="D28" s="5">
        <f>K3*5/4</f>
        <v>217.42374999999998</v>
      </c>
      <c r="E28" s="71">
        <f>L3</f>
        <v>219.99199999999999</v>
      </c>
      <c r="F28" s="24">
        <f>E28-D28</f>
        <v>2.5682500000000061</v>
      </c>
      <c r="G28" s="91">
        <v>20.3294274</v>
      </c>
    </row>
    <row r="29" spans="1:22" x14ac:dyDescent="0.2">
      <c r="A29" s="70">
        <v>2.7</v>
      </c>
      <c r="B29" s="2" t="s">
        <v>25</v>
      </c>
      <c r="C29" s="27" t="s">
        <v>8</v>
      </c>
      <c r="D29" s="5">
        <f t="shared" ref="D29:D48" si="3">K4*5/4</f>
        <v>218.61500000000001</v>
      </c>
      <c r="E29" s="71">
        <f t="shared" ref="E29:E48" si="4">L4</f>
        <v>215.238</v>
      </c>
      <c r="F29" s="24">
        <f t="shared" ref="F29:F48" si="5">E29-D29</f>
        <v>-3.3770000000000095</v>
      </c>
      <c r="G29" s="91">
        <v>-26.951504119999999</v>
      </c>
    </row>
    <row r="30" spans="1:22" x14ac:dyDescent="0.2">
      <c r="A30" s="70">
        <v>3.7</v>
      </c>
      <c r="B30" s="2" t="s">
        <v>25</v>
      </c>
      <c r="C30" s="27" t="s">
        <v>8</v>
      </c>
      <c r="D30" s="5">
        <f t="shared" si="3"/>
        <v>218.61500000000001</v>
      </c>
      <c r="E30" s="71">
        <f t="shared" si="4"/>
        <v>218.79400000000001</v>
      </c>
      <c r="F30" s="24">
        <f t="shared" si="5"/>
        <v>0.17900000000000205</v>
      </c>
      <c r="G30" s="91">
        <v>1.416938893</v>
      </c>
    </row>
    <row r="31" spans="1:22" x14ac:dyDescent="0.2">
      <c r="A31" s="70">
        <v>4.7</v>
      </c>
      <c r="B31" s="2" t="s">
        <v>25</v>
      </c>
      <c r="C31" s="27" t="s">
        <v>8</v>
      </c>
      <c r="D31" s="5">
        <f t="shared" si="3"/>
        <v>218.61500000000001</v>
      </c>
      <c r="E31" s="71">
        <f t="shared" si="4"/>
        <v>222.40899999999999</v>
      </c>
      <c r="F31" s="24">
        <f t="shared" si="5"/>
        <v>3.7939999999999827</v>
      </c>
      <c r="G31" s="91">
        <v>29.787331399999999</v>
      </c>
    </row>
    <row r="32" spans="1:22" x14ac:dyDescent="0.2">
      <c r="A32" s="70" t="s">
        <v>37</v>
      </c>
      <c r="B32" s="26" t="s">
        <v>55</v>
      </c>
      <c r="C32" s="27" t="s">
        <v>61</v>
      </c>
      <c r="D32" s="5">
        <f>K7*5/4*2</f>
        <v>223.31299999999999</v>
      </c>
      <c r="E32" s="71">
        <f t="shared" si="4"/>
        <v>219.99199999999999</v>
      </c>
      <c r="F32" s="24">
        <f t="shared" si="5"/>
        <v>-3.320999999999998</v>
      </c>
      <c r="G32" s="91">
        <v>-25.939413439999999</v>
      </c>
    </row>
    <row r="33" spans="1:7" x14ac:dyDescent="0.2">
      <c r="A33" s="70" t="s">
        <v>36</v>
      </c>
      <c r="B33" s="2" t="s">
        <v>25</v>
      </c>
      <c r="C33" s="27" t="s">
        <v>60</v>
      </c>
      <c r="D33" s="5">
        <f>K8*4/5</f>
        <v>175.99359999999999</v>
      </c>
      <c r="E33" s="71">
        <f t="shared" si="4"/>
        <v>174.892</v>
      </c>
      <c r="F33" s="24">
        <f t="shared" si="5"/>
        <v>-1.1015999999999906</v>
      </c>
      <c r="G33" s="91">
        <v>-10.870401599999999</v>
      </c>
    </row>
    <row r="34" spans="1:7" x14ac:dyDescent="0.2">
      <c r="A34" s="70">
        <v>11.7</v>
      </c>
      <c r="B34" s="2" t="s">
        <v>25</v>
      </c>
      <c r="C34" s="27" t="s">
        <v>8</v>
      </c>
      <c r="D34" s="5">
        <f>K9*5/4</f>
        <v>218.61500000000001</v>
      </c>
      <c r="E34" s="71">
        <f t="shared" si="4"/>
        <v>219.99199999999999</v>
      </c>
      <c r="F34" s="24">
        <f t="shared" si="5"/>
        <v>1.3769999999999811</v>
      </c>
      <c r="G34" s="91">
        <v>10.870401599999999</v>
      </c>
    </row>
    <row r="35" spans="1:7" x14ac:dyDescent="0.2">
      <c r="A35" s="70">
        <v>12.7</v>
      </c>
      <c r="B35" s="2" t="s">
        <v>25</v>
      </c>
      <c r="C35" s="27" t="s">
        <v>8</v>
      </c>
      <c r="D35" s="5">
        <f t="shared" si="3"/>
        <v>217.42374999999998</v>
      </c>
      <c r="E35" s="71">
        <f t="shared" si="4"/>
        <v>218.79400000000001</v>
      </c>
      <c r="F35" s="24">
        <f t="shared" si="5"/>
        <v>1.3702500000000271</v>
      </c>
      <c r="G35" s="91">
        <v>10.87596469</v>
      </c>
    </row>
    <row r="36" spans="1:7" x14ac:dyDescent="0.2">
      <c r="A36" s="70">
        <v>17.5</v>
      </c>
      <c r="B36" s="2" t="s">
        <v>25</v>
      </c>
      <c r="C36" s="27" t="s">
        <v>8</v>
      </c>
      <c r="D36" s="5">
        <f t="shared" si="3"/>
        <v>218.61500000000001</v>
      </c>
      <c r="E36" s="71">
        <f t="shared" si="4"/>
        <v>218.79400000000001</v>
      </c>
      <c r="F36" s="24">
        <f t="shared" si="5"/>
        <v>0.17900000000000205</v>
      </c>
      <c r="G36" s="91">
        <v>1.416938893</v>
      </c>
    </row>
    <row r="37" spans="1:7" x14ac:dyDescent="0.2">
      <c r="A37" s="70">
        <v>18.7</v>
      </c>
      <c r="B37" s="2" t="s">
        <v>25</v>
      </c>
      <c r="C37" s="27" t="s">
        <v>8</v>
      </c>
      <c r="D37" s="5">
        <f t="shared" si="3"/>
        <v>217.42374999999998</v>
      </c>
      <c r="E37" s="71">
        <f t="shared" si="4"/>
        <v>219.99199999999999</v>
      </c>
      <c r="F37" s="24">
        <f t="shared" si="5"/>
        <v>2.5682500000000061</v>
      </c>
      <c r="G37" s="91">
        <v>20.3294274</v>
      </c>
    </row>
    <row r="38" spans="1:7" x14ac:dyDescent="0.2">
      <c r="A38" s="70">
        <v>27.7</v>
      </c>
      <c r="B38" s="2" t="s">
        <v>25</v>
      </c>
      <c r="C38" s="27" t="s">
        <v>8</v>
      </c>
      <c r="D38" s="5">
        <f t="shared" si="3"/>
        <v>219.8125</v>
      </c>
      <c r="E38" s="71">
        <f t="shared" si="4"/>
        <v>219.99199999999999</v>
      </c>
      <c r="F38" s="24">
        <f t="shared" si="5"/>
        <v>0.17949999999999022</v>
      </c>
      <c r="G38" s="91">
        <v>1.413157569</v>
      </c>
    </row>
    <row r="39" spans="1:7" x14ac:dyDescent="0.2">
      <c r="A39" s="70">
        <v>28.7</v>
      </c>
      <c r="B39" s="2" t="s">
        <v>25</v>
      </c>
      <c r="C39" s="27" t="s">
        <v>8</v>
      </c>
      <c r="D39" s="5">
        <f t="shared" si="3"/>
        <v>217.42374999999998</v>
      </c>
      <c r="E39" s="71">
        <f t="shared" si="4"/>
        <v>219.99199999999999</v>
      </c>
      <c r="F39" s="24">
        <f t="shared" si="5"/>
        <v>2.5682500000000061</v>
      </c>
      <c r="G39" s="91">
        <v>20.3294274</v>
      </c>
    </row>
    <row r="40" spans="1:7" x14ac:dyDescent="0.2">
      <c r="A40" s="70" t="s">
        <v>57</v>
      </c>
      <c r="B40" s="26" t="s">
        <v>55</v>
      </c>
      <c r="C40" s="26" t="s">
        <v>61</v>
      </c>
      <c r="D40" s="5">
        <f>K15*5/4*2</f>
        <v>223.88724999999999</v>
      </c>
      <c r="E40" s="71">
        <f t="shared" si="4"/>
        <v>222.36600000000001</v>
      </c>
      <c r="F40" s="24">
        <f t="shared" si="5"/>
        <v>-1.5212499999999807</v>
      </c>
      <c r="G40" s="91">
        <v>-11.803774049999999</v>
      </c>
    </row>
    <row r="41" spans="1:7" x14ac:dyDescent="0.2">
      <c r="A41" s="70" t="s">
        <v>58</v>
      </c>
      <c r="B41" s="2" t="s">
        <v>25</v>
      </c>
      <c r="C41" s="27" t="s">
        <v>60</v>
      </c>
      <c r="D41" s="5">
        <f t="shared" ref="D41:D42" si="6">K16*4/5</f>
        <v>177.89280000000002</v>
      </c>
      <c r="E41" s="71">
        <f t="shared" si="4"/>
        <v>176.65799999999999</v>
      </c>
      <c r="F41" s="24">
        <f t="shared" si="5"/>
        <v>-1.2348000000000354</v>
      </c>
      <c r="G41" s="91">
        <v>-12.058844300000001</v>
      </c>
    </row>
    <row r="42" spans="1:7" x14ac:dyDescent="0.2">
      <c r="A42" s="70" t="s">
        <v>49</v>
      </c>
      <c r="B42" s="2" t="s">
        <v>25</v>
      </c>
      <c r="C42" s="27" t="s">
        <v>60</v>
      </c>
      <c r="D42" s="5">
        <f t="shared" si="6"/>
        <v>174.08160000000001</v>
      </c>
      <c r="E42" s="71">
        <f t="shared" si="4"/>
        <v>174.892</v>
      </c>
      <c r="F42" s="24">
        <f t="shared" si="5"/>
        <v>0.81039999999998713</v>
      </c>
      <c r="G42" s="91">
        <v>8.0406918770000004</v>
      </c>
    </row>
    <row r="43" spans="1:7" x14ac:dyDescent="0.2">
      <c r="A43" s="70" t="s">
        <v>50</v>
      </c>
      <c r="B43" s="2" t="s">
        <v>25</v>
      </c>
      <c r="C43" s="27" t="s">
        <v>8</v>
      </c>
      <c r="D43" s="5">
        <f t="shared" si="3"/>
        <v>218.61500000000001</v>
      </c>
      <c r="E43" s="71">
        <f t="shared" si="4"/>
        <v>221.197</v>
      </c>
      <c r="F43" s="24">
        <f t="shared" si="5"/>
        <v>2.5819999999999936</v>
      </c>
      <c r="G43" s="91">
        <v>20.32731107</v>
      </c>
    </row>
    <row r="44" spans="1:7" x14ac:dyDescent="0.2">
      <c r="A44" s="70" t="s">
        <v>51</v>
      </c>
      <c r="B44" s="2" t="s">
        <v>25</v>
      </c>
      <c r="C44" s="27" t="s">
        <v>60</v>
      </c>
      <c r="D44" s="5">
        <f>K19*4/5</f>
        <v>176.95760000000001</v>
      </c>
      <c r="E44" s="71">
        <f t="shared" si="4"/>
        <v>175.85</v>
      </c>
      <c r="F44" s="24">
        <f t="shared" si="5"/>
        <v>-1.1076000000000192</v>
      </c>
      <c r="G44" s="91">
        <v>-10.87006704</v>
      </c>
    </row>
    <row r="45" spans="1:7" x14ac:dyDescent="0.2">
      <c r="A45" s="70">
        <v>82.7</v>
      </c>
      <c r="B45" s="2" t="s">
        <v>25</v>
      </c>
      <c r="C45" s="27" t="s">
        <v>8</v>
      </c>
      <c r="D45" s="5">
        <f t="shared" si="3"/>
        <v>218.61500000000001</v>
      </c>
      <c r="E45" s="71">
        <f t="shared" si="4"/>
        <v>219.99199999999999</v>
      </c>
      <c r="F45" s="24">
        <f t="shared" si="5"/>
        <v>1.3769999999999811</v>
      </c>
      <c r="G45" s="91">
        <v>10.870401599999999</v>
      </c>
    </row>
    <row r="46" spans="1:7" x14ac:dyDescent="0.2">
      <c r="A46" s="70">
        <v>83.7</v>
      </c>
      <c r="B46" s="2" t="s">
        <v>25</v>
      </c>
      <c r="C46" s="27" t="s">
        <v>8</v>
      </c>
      <c r="D46" s="5">
        <f t="shared" si="3"/>
        <v>219.8125</v>
      </c>
      <c r="E46" s="71">
        <f t="shared" si="4"/>
        <v>218.92699999999999</v>
      </c>
      <c r="F46" s="24">
        <f t="shared" si="5"/>
        <v>-0.8855000000000075</v>
      </c>
      <c r="G46" s="91">
        <v>-6.9882462460000001</v>
      </c>
    </row>
    <row r="47" spans="1:7" x14ac:dyDescent="0.2">
      <c r="A47" s="70">
        <v>84.7</v>
      </c>
      <c r="B47" s="2" t="s">
        <v>25</v>
      </c>
      <c r="C47" s="27" t="s">
        <v>8</v>
      </c>
      <c r="D47" s="5">
        <f t="shared" si="3"/>
        <v>217.42374999999998</v>
      </c>
      <c r="E47" s="71">
        <f t="shared" si="4"/>
        <v>217.73</v>
      </c>
      <c r="F47" s="24">
        <f t="shared" si="5"/>
        <v>0.30625000000000568</v>
      </c>
      <c r="G47" s="91">
        <v>2.4363981350000001</v>
      </c>
    </row>
    <row r="48" spans="1:7" x14ac:dyDescent="0.2">
      <c r="A48" s="70">
        <v>85.7</v>
      </c>
      <c r="B48" s="2" t="s">
        <v>25</v>
      </c>
      <c r="C48" s="27" t="s">
        <v>8</v>
      </c>
      <c r="D48" s="5">
        <f t="shared" si="3"/>
        <v>218.61500000000001</v>
      </c>
      <c r="E48" s="71">
        <f t="shared" si="4"/>
        <v>219.99199999999999</v>
      </c>
      <c r="F48" s="24">
        <f t="shared" si="5"/>
        <v>1.3769999999999811</v>
      </c>
      <c r="G48" s="91">
        <v>10.870401599999999</v>
      </c>
    </row>
    <row r="51" spans="1:7" x14ac:dyDescent="0.2">
      <c r="A51" s="95" t="s">
        <v>5</v>
      </c>
      <c r="B51" s="96"/>
      <c r="C51" s="96"/>
      <c r="D51" s="96"/>
      <c r="E51" s="96"/>
      <c r="F51" s="96"/>
      <c r="G51" s="96"/>
    </row>
    <row r="52" spans="1:7" x14ac:dyDescent="0.2">
      <c r="A52" s="72" t="s">
        <v>21</v>
      </c>
      <c r="B52" s="72" t="s">
        <v>2</v>
      </c>
      <c r="C52" s="10" t="s">
        <v>27</v>
      </c>
      <c r="D52" s="4" t="s">
        <v>22</v>
      </c>
      <c r="E52" s="4" t="s">
        <v>23</v>
      </c>
      <c r="F52" s="72" t="s">
        <v>24</v>
      </c>
      <c r="G52" s="51" t="s">
        <v>1</v>
      </c>
    </row>
    <row r="53" spans="1:7" x14ac:dyDescent="0.2">
      <c r="A53" s="70">
        <v>1.7</v>
      </c>
      <c r="B53" s="2" t="s">
        <v>25</v>
      </c>
      <c r="C53" s="25">
        <v>4</v>
      </c>
      <c r="D53" s="5">
        <f>K3*POWER(2,(4/12))</f>
        <v>219.14940749766433</v>
      </c>
      <c r="E53" s="71">
        <f>L3</f>
        <v>219.99199999999999</v>
      </c>
      <c r="F53" s="24">
        <f>E53-D53</f>
        <v>0.84259250233566263</v>
      </c>
      <c r="G53" s="91">
        <v>6.6435986219999998</v>
      </c>
    </row>
    <row r="54" spans="1:7" x14ac:dyDescent="0.2">
      <c r="A54" s="70">
        <v>2.7</v>
      </c>
      <c r="B54" s="2" t="s">
        <v>25</v>
      </c>
      <c r="C54" s="25">
        <v>4</v>
      </c>
      <c r="D54" s="5">
        <f t="shared" ref="D54:D73" si="7">K4*POWER(2,(4/12))</f>
        <v>220.35011225821415</v>
      </c>
      <c r="E54" s="71">
        <f t="shared" ref="E54:E73" si="8">L4</f>
        <v>215.238</v>
      </c>
      <c r="F54" s="24">
        <f t="shared" ref="F54:F73" si="9">E54-D54</f>
        <v>-5.1121122582141538</v>
      </c>
      <c r="G54" s="91">
        <v>-40.637693949999999</v>
      </c>
    </row>
    <row r="55" spans="1:7" x14ac:dyDescent="0.2">
      <c r="A55" s="70">
        <v>3.7</v>
      </c>
      <c r="B55" s="2" t="s">
        <v>25</v>
      </c>
      <c r="C55" s="25">
        <v>4</v>
      </c>
      <c r="D55" s="5">
        <f t="shared" si="7"/>
        <v>220.35011225821415</v>
      </c>
      <c r="E55" s="71">
        <f t="shared" si="8"/>
        <v>218.79400000000001</v>
      </c>
      <c r="F55" s="24">
        <f t="shared" si="9"/>
        <v>-1.5561122582141422</v>
      </c>
      <c r="G55" s="91">
        <v>-12.26925093</v>
      </c>
    </row>
    <row r="56" spans="1:7" x14ac:dyDescent="0.2">
      <c r="A56" s="70">
        <v>4.7</v>
      </c>
      <c r="B56" s="2" t="s">
        <v>25</v>
      </c>
      <c r="C56" s="25">
        <v>4</v>
      </c>
      <c r="D56" s="5">
        <f t="shared" si="7"/>
        <v>220.35011225821415</v>
      </c>
      <c r="E56" s="71">
        <f t="shared" si="8"/>
        <v>222.40899999999999</v>
      </c>
      <c r="F56" s="24">
        <f t="shared" si="9"/>
        <v>2.0588877417858384</v>
      </c>
      <c r="G56" s="91">
        <v>16.10114158</v>
      </c>
    </row>
    <row r="57" spans="1:7" x14ac:dyDescent="0.2">
      <c r="A57" s="70" t="s">
        <v>37</v>
      </c>
      <c r="B57" s="26" t="s">
        <v>55</v>
      </c>
      <c r="C57" s="25">
        <v>16</v>
      </c>
      <c r="D57" s="5">
        <f>K7*POWER(2,(16/12))</f>
        <v>225.08539953213901</v>
      </c>
      <c r="E57" s="71">
        <f t="shared" si="8"/>
        <v>219.99199999999999</v>
      </c>
      <c r="F57" s="24">
        <f t="shared" si="9"/>
        <v>-5.0933995321390171</v>
      </c>
      <c r="G57" s="91">
        <v>-39.625703170000001</v>
      </c>
    </row>
    <row r="58" spans="1:7" x14ac:dyDescent="0.2">
      <c r="A58" s="70" t="s">
        <v>36</v>
      </c>
      <c r="B58" s="2" t="s">
        <v>25</v>
      </c>
      <c r="C58" s="25">
        <v>4</v>
      </c>
      <c r="D58" s="5">
        <f>K8*POWER(2,(-4/12))</f>
        <v>174.60776611229406</v>
      </c>
      <c r="E58" s="71">
        <f t="shared" si="8"/>
        <v>174.892</v>
      </c>
      <c r="F58" s="24">
        <f t="shared" si="9"/>
        <v>0.2842338877059376</v>
      </c>
      <c r="G58" s="91">
        <v>2.8155485360000001</v>
      </c>
    </row>
    <row r="59" spans="1:7" x14ac:dyDescent="0.2">
      <c r="A59" s="70">
        <v>11.7</v>
      </c>
      <c r="B59" s="2" t="s">
        <v>25</v>
      </c>
      <c r="C59" s="25">
        <v>4</v>
      </c>
      <c r="D59" s="5">
        <f t="shared" si="7"/>
        <v>220.35011225821415</v>
      </c>
      <c r="E59" s="71">
        <f t="shared" si="8"/>
        <v>219.99199999999999</v>
      </c>
      <c r="F59" s="24">
        <f t="shared" si="9"/>
        <v>-0.35811225821416315</v>
      </c>
      <c r="G59" s="91">
        <v>-2.8157882230000002</v>
      </c>
    </row>
    <row r="60" spans="1:7" x14ac:dyDescent="0.2">
      <c r="A60" s="70">
        <v>12.7</v>
      </c>
      <c r="B60" s="2" t="s">
        <v>25</v>
      </c>
      <c r="C60" s="25">
        <v>4</v>
      </c>
      <c r="D60" s="5">
        <f t="shared" si="7"/>
        <v>219.14940749766433</v>
      </c>
      <c r="E60" s="71">
        <f t="shared" si="8"/>
        <v>218.79400000000001</v>
      </c>
      <c r="F60" s="24">
        <f t="shared" si="9"/>
        <v>-0.35540749766431645</v>
      </c>
      <c r="G60" s="91">
        <v>-2.8098640879999999</v>
      </c>
    </row>
    <row r="61" spans="1:7" x14ac:dyDescent="0.2">
      <c r="A61" s="70">
        <v>17.5</v>
      </c>
      <c r="B61" s="2" t="s">
        <v>25</v>
      </c>
      <c r="C61" s="25">
        <v>4</v>
      </c>
      <c r="D61" s="5">
        <f t="shared" si="7"/>
        <v>220.35011225821415</v>
      </c>
      <c r="E61" s="71">
        <f t="shared" si="8"/>
        <v>218.79400000000001</v>
      </c>
      <c r="F61" s="24">
        <f t="shared" si="9"/>
        <v>-1.5561122582141422</v>
      </c>
      <c r="G61" s="91">
        <v>-12.26925093</v>
      </c>
    </row>
    <row r="62" spans="1:7" x14ac:dyDescent="0.2">
      <c r="A62" s="70">
        <v>18.7</v>
      </c>
      <c r="B62" s="2" t="s">
        <v>25</v>
      </c>
      <c r="C62" s="25">
        <v>4</v>
      </c>
      <c r="D62" s="5">
        <f t="shared" si="7"/>
        <v>219.14940749766433</v>
      </c>
      <c r="E62" s="71">
        <f t="shared" si="8"/>
        <v>219.99199999999999</v>
      </c>
      <c r="F62" s="24">
        <f t="shared" si="9"/>
        <v>0.84259250233566263</v>
      </c>
      <c r="G62" s="91">
        <v>6.6435986219999998</v>
      </c>
    </row>
    <row r="63" spans="1:7" x14ac:dyDescent="0.2">
      <c r="A63" s="70">
        <v>27.7</v>
      </c>
      <c r="B63" s="2" t="s">
        <v>25</v>
      </c>
      <c r="C63" s="25">
        <v>4</v>
      </c>
      <c r="D63" s="5">
        <f t="shared" si="7"/>
        <v>221.55711662401345</v>
      </c>
      <c r="E63" s="71">
        <f t="shared" si="8"/>
        <v>219.99199999999999</v>
      </c>
      <c r="F63" s="24">
        <f t="shared" si="9"/>
        <v>-1.5651166240134557</v>
      </c>
      <c r="G63" s="91">
        <v>-12.27299867</v>
      </c>
    </row>
    <row r="64" spans="1:7" x14ac:dyDescent="0.2">
      <c r="A64" s="70">
        <v>28.7</v>
      </c>
      <c r="B64" s="2" t="s">
        <v>25</v>
      </c>
      <c r="C64" s="25">
        <v>4</v>
      </c>
      <c r="D64" s="5">
        <f t="shared" si="7"/>
        <v>219.14940749766433</v>
      </c>
      <c r="E64" s="71">
        <f t="shared" si="8"/>
        <v>219.99199999999999</v>
      </c>
      <c r="F64" s="24">
        <f t="shared" si="9"/>
        <v>0.84259250233566263</v>
      </c>
      <c r="G64" s="91">
        <v>6.6435986219999998</v>
      </c>
    </row>
    <row r="65" spans="1:12" x14ac:dyDescent="0.2">
      <c r="A65" s="70" t="s">
        <v>57</v>
      </c>
      <c r="B65" s="26" t="s">
        <v>55</v>
      </c>
      <c r="C65" s="26">
        <v>16</v>
      </c>
      <c r="D65" s="5">
        <f>K15*POWER(2,(16/12))</f>
        <v>225.66420726246074</v>
      </c>
      <c r="E65" s="71">
        <f t="shared" si="8"/>
        <v>222.36600000000001</v>
      </c>
      <c r="F65" s="24">
        <f t="shared" si="9"/>
        <v>-3.2982072624607213</v>
      </c>
      <c r="G65" s="91">
        <v>-25.489617840000001</v>
      </c>
    </row>
    <row r="66" spans="1:12" x14ac:dyDescent="0.2">
      <c r="A66" s="70" t="s">
        <v>58</v>
      </c>
      <c r="B66" s="2" t="s">
        <v>25</v>
      </c>
      <c r="C66" s="2">
        <v>4</v>
      </c>
      <c r="D66" s="5">
        <f>K16*POWER(2,(-4/12))</f>
        <v>176.49201116098033</v>
      </c>
      <c r="E66" s="71">
        <f t="shared" si="8"/>
        <v>176.65799999999999</v>
      </c>
      <c r="F66" s="24">
        <f t="shared" si="9"/>
        <v>0.16598883901966133</v>
      </c>
      <c r="G66" s="91">
        <v>1.627551314</v>
      </c>
    </row>
    <row r="67" spans="1:12" x14ac:dyDescent="0.2">
      <c r="A67" s="70" t="s">
        <v>49</v>
      </c>
      <c r="B67" s="2" t="s">
        <v>25</v>
      </c>
      <c r="C67" s="25">
        <v>4</v>
      </c>
      <c r="D67" s="5">
        <f>K17*POWER(2,(-4/12))</f>
        <v>172.71082185519205</v>
      </c>
      <c r="E67" s="71">
        <f t="shared" si="8"/>
        <v>174.892</v>
      </c>
      <c r="F67" s="24">
        <f t="shared" si="9"/>
        <v>2.1811781448079444</v>
      </c>
      <c r="G67" s="91">
        <v>21.727197090000001</v>
      </c>
    </row>
    <row r="68" spans="1:12" x14ac:dyDescent="0.2">
      <c r="A68" s="70" t="s">
        <v>50</v>
      </c>
      <c r="B68" s="2" t="s">
        <v>25</v>
      </c>
      <c r="C68" s="25">
        <v>4</v>
      </c>
      <c r="D68" s="5">
        <f t="shared" si="7"/>
        <v>220.35011225821415</v>
      </c>
      <c r="E68" s="71">
        <f t="shared" si="8"/>
        <v>221.197</v>
      </c>
      <c r="F68" s="24">
        <f t="shared" si="9"/>
        <v>0.84688774178584936</v>
      </c>
      <c r="G68" s="91">
        <v>6.6411212490000002</v>
      </c>
    </row>
    <row r="69" spans="1:12" x14ac:dyDescent="0.2">
      <c r="A69" s="70" t="s">
        <v>51</v>
      </c>
      <c r="B69" s="2" t="s">
        <v>25</v>
      </c>
      <c r="C69" s="25">
        <v>4</v>
      </c>
      <c r="D69" s="5">
        <f>K19*POWER(2,(-4/12))</f>
        <v>175.5641752461049</v>
      </c>
      <c r="E69" s="71">
        <f t="shared" si="8"/>
        <v>175.85</v>
      </c>
      <c r="F69" s="24">
        <f t="shared" si="9"/>
        <v>0.28582475389509909</v>
      </c>
      <c r="G69" s="91">
        <v>2.8159749970000001</v>
      </c>
    </row>
    <row r="70" spans="1:12" x14ac:dyDescent="0.2">
      <c r="A70" s="70">
        <v>82.7</v>
      </c>
      <c r="B70" s="2" t="s">
        <v>25</v>
      </c>
      <c r="C70" s="25">
        <v>4</v>
      </c>
      <c r="D70" s="5">
        <f t="shared" si="7"/>
        <v>220.35011225821415</v>
      </c>
      <c r="E70" s="71">
        <f t="shared" si="8"/>
        <v>219.99199999999999</v>
      </c>
      <c r="F70" s="24">
        <f t="shared" si="9"/>
        <v>-0.35811225821416315</v>
      </c>
      <c r="G70" s="91">
        <v>-2.8157882230000002</v>
      </c>
    </row>
    <row r="71" spans="1:12" x14ac:dyDescent="0.2">
      <c r="A71" s="70">
        <v>83.7</v>
      </c>
      <c r="B71" s="2" t="s">
        <v>25</v>
      </c>
      <c r="C71" s="25">
        <v>4</v>
      </c>
      <c r="D71" s="5">
        <f t="shared" si="7"/>
        <v>221.55711662401345</v>
      </c>
      <c r="E71" s="71">
        <f t="shared" si="8"/>
        <v>218.92699999999999</v>
      </c>
      <c r="F71" s="24">
        <f t="shared" si="9"/>
        <v>-2.6301166240134535</v>
      </c>
      <c r="G71" s="91">
        <v>-20.674402480000001</v>
      </c>
    </row>
    <row r="72" spans="1:12" x14ac:dyDescent="0.2">
      <c r="A72" s="70">
        <v>84.7</v>
      </c>
      <c r="B72" s="2" t="s">
        <v>25</v>
      </c>
      <c r="C72" s="25">
        <v>4</v>
      </c>
      <c r="D72" s="5">
        <f t="shared" si="7"/>
        <v>219.14940749766433</v>
      </c>
      <c r="E72" s="71">
        <f t="shared" si="8"/>
        <v>217.73</v>
      </c>
      <c r="F72" s="24">
        <f t="shared" si="9"/>
        <v>-1.4194074976643378</v>
      </c>
      <c r="G72" s="91">
        <v>-11.249430650000001</v>
      </c>
    </row>
    <row r="73" spans="1:12" x14ac:dyDescent="0.2">
      <c r="A73" s="70">
        <v>85.7</v>
      </c>
      <c r="B73" s="2" t="s">
        <v>25</v>
      </c>
      <c r="C73" s="25">
        <v>4</v>
      </c>
      <c r="D73" s="5">
        <f t="shared" si="7"/>
        <v>220.35011225821415</v>
      </c>
      <c r="E73" s="71">
        <f t="shared" si="8"/>
        <v>219.99199999999999</v>
      </c>
      <c r="F73" s="24">
        <f t="shared" si="9"/>
        <v>-0.35811225821416315</v>
      </c>
      <c r="G73" s="91">
        <v>-2.8157882230000002</v>
      </c>
    </row>
    <row r="74" spans="1:12" x14ac:dyDescent="0.2">
      <c r="A74" s="70"/>
      <c r="B74" s="2"/>
      <c r="C74" s="25"/>
      <c r="D74" s="5"/>
      <c r="E74" s="71"/>
      <c r="F74" s="24"/>
      <c r="G74" s="52"/>
      <c r="L74" s="7"/>
    </row>
    <row r="76" spans="1:12" x14ac:dyDescent="0.2">
      <c r="A76" s="17"/>
      <c r="B76" s="17"/>
      <c r="C76" s="17"/>
      <c r="D76" s="17"/>
      <c r="E76" s="17"/>
      <c r="F76" s="17"/>
      <c r="G76" s="14"/>
    </row>
    <row r="77" spans="1:12" x14ac:dyDescent="0.2">
      <c r="A77" s="23"/>
      <c r="B77" s="23"/>
      <c r="C77" s="23"/>
      <c r="D77" s="23"/>
      <c r="E77" s="23"/>
      <c r="F77" s="23"/>
      <c r="G77" s="89"/>
    </row>
    <row r="78" spans="1:12" x14ac:dyDescent="0.2">
      <c r="A78" s="87"/>
      <c r="B78" s="87"/>
      <c r="C78" s="88"/>
      <c r="D78" s="89"/>
      <c r="E78" s="89"/>
      <c r="F78" s="87"/>
      <c r="G78" s="90"/>
    </row>
    <row r="79" spans="1:12" x14ac:dyDescent="0.2">
      <c r="A79" s="74"/>
      <c r="B79" s="60"/>
      <c r="C79" s="30"/>
      <c r="D79" s="61"/>
      <c r="E79" s="75"/>
      <c r="F79" s="14"/>
      <c r="G79" s="19"/>
    </row>
    <row r="80" spans="1:12" x14ac:dyDescent="0.2">
      <c r="A80" s="74"/>
      <c r="B80" s="60"/>
      <c r="C80" s="30"/>
      <c r="D80" s="61"/>
      <c r="E80" s="75"/>
      <c r="F80" s="14"/>
      <c r="G80" s="19"/>
    </row>
    <row r="81" spans="1:7" x14ac:dyDescent="0.2">
      <c r="A81" s="74"/>
      <c r="B81" s="60"/>
      <c r="C81" s="30"/>
      <c r="D81" s="61"/>
      <c r="E81" s="75"/>
      <c r="F81" s="14"/>
      <c r="G81" s="19"/>
    </row>
    <row r="82" spans="1:7" x14ac:dyDescent="0.2">
      <c r="A82" s="74"/>
      <c r="B82" s="60"/>
      <c r="C82" s="30"/>
      <c r="D82" s="61"/>
      <c r="E82" s="75"/>
      <c r="F82" s="14"/>
      <c r="G82" s="19"/>
    </row>
    <row r="83" spans="1:7" x14ac:dyDescent="0.2">
      <c r="A83" s="74"/>
      <c r="B83" s="63"/>
      <c r="C83" s="30"/>
      <c r="D83" s="61"/>
      <c r="E83" s="75"/>
      <c r="F83" s="14"/>
      <c r="G83" s="19"/>
    </row>
    <row r="84" spans="1:7" x14ac:dyDescent="0.2">
      <c r="A84" s="74"/>
      <c r="B84" s="60"/>
      <c r="C84" s="30"/>
      <c r="D84" s="61"/>
      <c r="E84" s="75"/>
      <c r="F84" s="14"/>
      <c r="G84" s="19"/>
    </row>
    <row r="85" spans="1:7" x14ac:dyDescent="0.2">
      <c r="A85" s="74"/>
      <c r="B85" s="60"/>
      <c r="C85" s="30"/>
      <c r="D85" s="61"/>
      <c r="E85" s="75"/>
      <c r="F85" s="14"/>
      <c r="G85" s="19"/>
    </row>
    <row r="86" spans="1:7" x14ac:dyDescent="0.2">
      <c r="A86" s="74"/>
      <c r="B86" s="60"/>
      <c r="C86" s="30"/>
      <c r="D86" s="61"/>
      <c r="E86" s="75"/>
      <c r="F86" s="14"/>
      <c r="G86" s="19"/>
    </row>
    <row r="87" spans="1:7" x14ac:dyDescent="0.2">
      <c r="A87" s="74"/>
      <c r="B87" s="60"/>
      <c r="C87" s="30"/>
      <c r="D87" s="61"/>
      <c r="E87" s="75"/>
      <c r="F87" s="14"/>
      <c r="G87" s="19"/>
    </row>
    <row r="88" spans="1:7" x14ac:dyDescent="0.2">
      <c r="A88" s="74"/>
      <c r="B88" s="60"/>
      <c r="C88" s="30"/>
      <c r="D88" s="61"/>
      <c r="E88" s="75"/>
      <c r="F88" s="14"/>
      <c r="G88" s="19"/>
    </row>
    <row r="89" spans="1:7" x14ac:dyDescent="0.2">
      <c r="A89" s="74"/>
      <c r="B89" s="60"/>
      <c r="C89" s="30"/>
      <c r="D89" s="61"/>
      <c r="E89" s="75"/>
      <c r="F89" s="14"/>
      <c r="G89" s="19"/>
    </row>
    <row r="90" spans="1:7" x14ac:dyDescent="0.2">
      <c r="A90" s="74"/>
      <c r="B90" s="60"/>
      <c r="C90" s="30"/>
      <c r="D90" s="61"/>
      <c r="E90" s="75"/>
      <c r="F90" s="14"/>
      <c r="G90" s="19"/>
    </row>
    <row r="91" spans="1:7" x14ac:dyDescent="0.2">
      <c r="A91" s="74"/>
      <c r="B91" s="63"/>
      <c r="C91" s="63"/>
      <c r="D91" s="61"/>
      <c r="E91" s="80"/>
      <c r="F91" s="14"/>
      <c r="G91" s="19"/>
    </row>
    <row r="92" spans="1:7" x14ac:dyDescent="0.2">
      <c r="A92" s="74"/>
      <c r="B92" s="60"/>
      <c r="C92" s="60"/>
      <c r="D92" s="61"/>
      <c r="E92" s="77"/>
      <c r="F92" s="14"/>
      <c r="G92" s="19"/>
    </row>
    <row r="93" spans="1:7" x14ac:dyDescent="0.2">
      <c r="A93" s="74"/>
      <c r="B93" s="60"/>
      <c r="C93" s="30"/>
      <c r="D93" s="61"/>
      <c r="E93" s="75"/>
      <c r="F93" s="14"/>
      <c r="G93" s="19"/>
    </row>
    <row r="94" spans="1:7" x14ac:dyDescent="0.2">
      <c r="A94" s="74"/>
      <c r="B94" s="60"/>
      <c r="C94" s="30"/>
      <c r="D94" s="61"/>
      <c r="E94" s="75"/>
      <c r="F94" s="14"/>
      <c r="G94" s="19"/>
    </row>
    <row r="95" spans="1:7" x14ac:dyDescent="0.2">
      <c r="A95" s="74"/>
      <c r="B95" s="60"/>
      <c r="C95" s="30"/>
      <c r="D95" s="61"/>
      <c r="E95" s="75"/>
      <c r="F95" s="14"/>
      <c r="G95" s="19"/>
    </row>
    <row r="96" spans="1:7" x14ac:dyDescent="0.2">
      <c r="A96" s="74"/>
      <c r="B96" s="60"/>
      <c r="C96" s="30"/>
      <c r="D96" s="61"/>
      <c r="E96" s="75"/>
      <c r="F96" s="14"/>
      <c r="G96" s="19"/>
    </row>
    <row r="97" spans="1:7" x14ac:dyDescent="0.2">
      <c r="A97" s="74"/>
      <c r="B97" s="60"/>
      <c r="C97" s="30"/>
      <c r="D97" s="61"/>
      <c r="E97" s="75"/>
      <c r="F97" s="14"/>
      <c r="G97" s="19"/>
    </row>
    <row r="98" spans="1:7" x14ac:dyDescent="0.2">
      <c r="A98" s="74"/>
      <c r="B98" s="60"/>
      <c r="C98" s="30"/>
      <c r="D98" s="61"/>
      <c r="E98" s="75"/>
      <c r="F98" s="14"/>
      <c r="G98" s="19"/>
    </row>
    <row r="99" spans="1:7" x14ac:dyDescent="0.2">
      <c r="A99" s="74"/>
      <c r="B99" s="60"/>
      <c r="C99" s="30"/>
      <c r="D99" s="61"/>
      <c r="E99" s="75"/>
      <c r="F99" s="14"/>
      <c r="G99" s="19"/>
    </row>
    <row r="100" spans="1:7" x14ac:dyDescent="0.2">
      <c r="A100" s="17"/>
      <c r="B100" s="17"/>
      <c r="C100" s="17"/>
      <c r="D100" s="17"/>
      <c r="E100" s="17"/>
      <c r="F100" s="17"/>
      <c r="G100" s="14"/>
    </row>
  </sheetData>
  <mergeCells count="3">
    <mergeCell ref="A26:G26"/>
    <mergeCell ref="A51:G51"/>
    <mergeCell ref="A1:G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4FF1-D75C-7444-8EE7-759AF3143ECC}">
  <dimension ref="A1:U79"/>
  <sheetViews>
    <sheetView topLeftCell="A33" zoomScale="110" zoomScaleNormal="110" workbookViewId="0">
      <selection activeCell="G2" sqref="G1:G1048576"/>
    </sheetView>
  </sheetViews>
  <sheetFormatPr baseColWidth="10" defaultRowHeight="16" x14ac:dyDescent="0.2"/>
  <cols>
    <col min="2" max="2" width="18" customWidth="1"/>
    <col min="3" max="3" width="26.33203125" customWidth="1"/>
    <col min="4" max="4" width="30.33203125" customWidth="1"/>
    <col min="5" max="5" width="24.6640625" customWidth="1"/>
    <col min="6" max="6" width="15.1640625" customWidth="1"/>
    <col min="7" max="7" width="16.5" style="11" customWidth="1"/>
    <col min="8" max="8" width="11.83203125" customWidth="1"/>
    <col min="9" max="9" width="9.83203125" customWidth="1"/>
    <col min="11" max="11" width="16.6640625" style="7" customWidth="1"/>
    <col min="12" max="12" width="14.33203125" style="7" customWidth="1"/>
    <col min="13" max="13" width="23.1640625" style="9" customWidth="1"/>
    <col min="14" max="14" width="10.83203125" style="9"/>
  </cols>
  <sheetData>
    <row r="1" spans="1:21" x14ac:dyDescent="0.2">
      <c r="A1" s="97" t="s">
        <v>3</v>
      </c>
      <c r="B1" s="97"/>
      <c r="C1" s="97"/>
      <c r="D1" s="97"/>
      <c r="E1" s="97"/>
      <c r="F1" s="97"/>
      <c r="G1" s="97"/>
      <c r="K1" s="33"/>
      <c r="L1" s="33"/>
      <c r="M1" s="33"/>
      <c r="N1" s="33"/>
      <c r="O1" s="33"/>
      <c r="P1" s="33"/>
      <c r="Q1" s="38"/>
      <c r="R1" s="38"/>
      <c r="S1" s="38"/>
      <c r="T1" s="38"/>
      <c r="U1" s="38"/>
    </row>
    <row r="2" spans="1:21" x14ac:dyDescent="0.2">
      <c r="A2" s="72" t="s">
        <v>21</v>
      </c>
      <c r="B2" s="72" t="s">
        <v>2</v>
      </c>
      <c r="C2" s="72" t="s">
        <v>0</v>
      </c>
      <c r="D2" s="4" t="s">
        <v>22</v>
      </c>
      <c r="E2" s="4" t="s">
        <v>23</v>
      </c>
      <c r="F2" s="72" t="s">
        <v>24</v>
      </c>
      <c r="G2" s="51" t="s">
        <v>1</v>
      </c>
      <c r="H2" t="s">
        <v>30</v>
      </c>
      <c r="I2">
        <v>440</v>
      </c>
      <c r="J2" s="72" t="s">
        <v>21</v>
      </c>
      <c r="K2" s="47" t="s">
        <v>53</v>
      </c>
      <c r="L2" s="47" t="s">
        <v>54</v>
      </c>
      <c r="M2" s="34"/>
      <c r="N2" s="34"/>
      <c r="O2" s="34"/>
      <c r="P2" s="34"/>
      <c r="Q2" s="38"/>
      <c r="R2" s="38"/>
      <c r="S2" s="38"/>
      <c r="T2" s="38"/>
      <c r="U2" s="38"/>
    </row>
    <row r="3" spans="1:21" x14ac:dyDescent="0.2">
      <c r="A3" s="70">
        <v>1.7</v>
      </c>
      <c r="B3" s="2" t="s">
        <v>25</v>
      </c>
      <c r="C3" s="2" t="s">
        <v>6</v>
      </c>
      <c r="D3" s="5">
        <f>K3*81/64</f>
        <v>199.018265625</v>
      </c>
      <c r="E3" s="71">
        <f>L3</f>
        <v>197.58199999999999</v>
      </c>
      <c r="F3" s="24">
        <f>E3-D3</f>
        <v>-1.4362656250000043</v>
      </c>
      <c r="G3" s="91">
        <v>-12.539487919999999</v>
      </c>
      <c r="H3" t="s">
        <v>28</v>
      </c>
      <c r="I3">
        <v>155.56299999999999</v>
      </c>
      <c r="J3" s="69">
        <v>1.6</v>
      </c>
      <c r="K3" s="76">
        <v>157.249</v>
      </c>
      <c r="L3" s="75">
        <v>197.58199999999999</v>
      </c>
      <c r="M3" s="35"/>
      <c r="N3" s="35"/>
      <c r="O3" s="35"/>
      <c r="P3" s="35"/>
      <c r="Q3" s="39"/>
      <c r="R3" s="38"/>
      <c r="S3" s="38"/>
      <c r="T3" s="39"/>
      <c r="U3" s="38"/>
    </row>
    <row r="4" spans="1:21" x14ac:dyDescent="0.2">
      <c r="A4" s="70">
        <v>2.7</v>
      </c>
      <c r="B4" s="2" t="s">
        <v>25</v>
      </c>
      <c r="C4" s="2" t="s">
        <v>6</v>
      </c>
      <c r="D4" s="5">
        <f t="shared" ref="D4:D21" si="0">K4*81/64</f>
        <v>197.912109375</v>
      </c>
      <c r="E4" s="71">
        <f t="shared" ref="E4:E23" si="1">L4</f>
        <v>199.79499999999999</v>
      </c>
      <c r="F4" s="24">
        <f t="shared" ref="F4:F23" si="2">E4-D4</f>
        <v>1.8828906249999875</v>
      </c>
      <c r="G4" s="91">
        <v>16.392792320000002</v>
      </c>
      <c r="H4" t="s">
        <v>32</v>
      </c>
      <c r="I4" s="11">
        <v>77.781700000000001</v>
      </c>
      <c r="J4" s="69">
        <v>2.6</v>
      </c>
      <c r="K4" s="76">
        <v>156.375</v>
      </c>
      <c r="L4" s="75">
        <v>199.79499999999999</v>
      </c>
      <c r="M4" s="35"/>
      <c r="N4" s="35"/>
      <c r="O4" s="35"/>
      <c r="P4" s="35"/>
      <c r="Q4" s="38"/>
      <c r="R4" s="38"/>
      <c r="S4" s="38"/>
      <c r="T4" s="38"/>
      <c r="U4" s="38"/>
    </row>
    <row r="5" spans="1:21" x14ac:dyDescent="0.2">
      <c r="A5" s="70">
        <v>3.7</v>
      </c>
      <c r="B5" s="2" t="s">
        <v>25</v>
      </c>
      <c r="C5" s="2" t="s">
        <v>6</v>
      </c>
      <c r="D5" s="5">
        <f t="shared" si="0"/>
        <v>201.24703124999999</v>
      </c>
      <c r="E5" s="71">
        <f t="shared" si="1"/>
        <v>198.685</v>
      </c>
      <c r="F5" s="24">
        <f t="shared" si="2"/>
        <v>-2.5620312499999898</v>
      </c>
      <c r="G5" s="91">
        <v>-22.181182339999999</v>
      </c>
      <c r="H5" s="19"/>
      <c r="I5" s="20"/>
      <c r="J5" s="69">
        <v>3.6</v>
      </c>
      <c r="K5" s="76">
        <v>159.01</v>
      </c>
      <c r="L5" s="75">
        <v>198.685</v>
      </c>
      <c r="M5" s="35"/>
      <c r="N5" s="35"/>
      <c r="O5" s="35"/>
      <c r="P5" s="35"/>
      <c r="Q5" s="38"/>
      <c r="R5" s="38"/>
      <c r="S5" s="38"/>
      <c r="T5" s="38"/>
      <c r="U5" s="38"/>
    </row>
    <row r="6" spans="1:21" x14ac:dyDescent="0.2">
      <c r="A6" s="70">
        <v>4.7</v>
      </c>
      <c r="B6" s="2" t="s">
        <v>25</v>
      </c>
      <c r="C6" s="2" t="s">
        <v>6</v>
      </c>
      <c r="D6" s="5">
        <f t="shared" si="0"/>
        <v>196.81354687500001</v>
      </c>
      <c r="E6" s="71">
        <f t="shared" si="1"/>
        <v>198.685</v>
      </c>
      <c r="F6" s="24">
        <f t="shared" si="2"/>
        <v>1.8714531249999879</v>
      </c>
      <c r="G6" s="91">
        <v>16.384530949999998</v>
      </c>
      <c r="H6" s="19"/>
      <c r="I6" s="20"/>
      <c r="J6" s="69">
        <v>4.5999999999999996</v>
      </c>
      <c r="K6" s="76">
        <v>155.50700000000001</v>
      </c>
      <c r="L6" s="75">
        <v>198.685</v>
      </c>
      <c r="M6" s="35"/>
      <c r="N6" s="35"/>
      <c r="O6" s="35"/>
      <c r="P6" s="35"/>
      <c r="Q6" s="38"/>
      <c r="R6" s="38"/>
      <c r="S6" s="38"/>
      <c r="T6" s="38"/>
      <c r="U6" s="38"/>
    </row>
    <row r="7" spans="1:21" x14ac:dyDescent="0.2">
      <c r="A7" s="70" t="s">
        <v>37</v>
      </c>
      <c r="B7" s="26" t="s">
        <v>55</v>
      </c>
      <c r="C7" s="26" t="s">
        <v>56</v>
      </c>
      <c r="D7" s="5">
        <f>K7*2*81/64</f>
        <v>200.65168125</v>
      </c>
      <c r="E7" s="71">
        <f t="shared" si="1"/>
        <v>196.48400000000001</v>
      </c>
      <c r="F7" s="24">
        <f t="shared" si="2"/>
        <v>-4.1676812499999869</v>
      </c>
      <c r="G7" s="91">
        <v>-36.337851479999998</v>
      </c>
      <c r="H7" s="19"/>
      <c r="I7" s="21"/>
      <c r="J7" s="69" t="s">
        <v>44</v>
      </c>
      <c r="K7" s="76">
        <v>79.269800000000004</v>
      </c>
      <c r="L7" s="75">
        <v>196.48400000000001</v>
      </c>
      <c r="M7" s="35"/>
      <c r="N7" s="40"/>
      <c r="O7" s="35"/>
      <c r="P7" s="35"/>
      <c r="Q7" s="38"/>
      <c r="R7" s="38"/>
      <c r="S7" s="38"/>
      <c r="T7" s="38"/>
      <c r="U7" s="38"/>
    </row>
    <row r="8" spans="1:21" x14ac:dyDescent="0.2">
      <c r="A8" s="70" t="s">
        <v>36</v>
      </c>
      <c r="B8" s="2" t="s">
        <v>25</v>
      </c>
      <c r="C8" s="2" t="s">
        <v>52</v>
      </c>
      <c r="D8" s="5">
        <f>K8*64/81</f>
        <v>155.24661728395063</v>
      </c>
      <c r="E8" s="71">
        <f t="shared" si="1"/>
        <v>157.249</v>
      </c>
      <c r="F8" s="24">
        <f t="shared" si="2"/>
        <v>2.0023827160493681</v>
      </c>
      <c r="G8" s="91">
        <v>22.18700364</v>
      </c>
      <c r="H8" s="19"/>
      <c r="I8" s="21"/>
      <c r="J8" s="69" t="s">
        <v>45</v>
      </c>
      <c r="K8" s="76">
        <v>196.48400000000001</v>
      </c>
      <c r="L8" s="75">
        <v>157.249</v>
      </c>
      <c r="M8" s="35"/>
      <c r="N8" s="35"/>
      <c r="O8" s="35"/>
      <c r="P8" s="35"/>
      <c r="Q8" s="38"/>
      <c r="R8" s="38"/>
      <c r="S8" s="38"/>
      <c r="T8" s="38"/>
      <c r="U8" s="38"/>
    </row>
    <row r="9" spans="1:21" x14ac:dyDescent="0.2">
      <c r="A9" s="70">
        <v>11.7</v>
      </c>
      <c r="B9" s="2" t="s">
        <v>25</v>
      </c>
      <c r="C9" s="2" t="s">
        <v>6</v>
      </c>
      <c r="D9" s="5">
        <f t="shared" si="0"/>
        <v>196.81354687500001</v>
      </c>
      <c r="E9" s="71">
        <f t="shared" si="1"/>
        <v>195.393</v>
      </c>
      <c r="F9" s="24">
        <f t="shared" si="2"/>
        <v>-1.4205468750000136</v>
      </c>
      <c r="G9" s="91">
        <v>-12.54047916</v>
      </c>
      <c r="H9" s="19"/>
      <c r="I9" s="20"/>
      <c r="J9" s="69">
        <v>11.6</v>
      </c>
      <c r="K9" s="76">
        <v>155.50700000000001</v>
      </c>
      <c r="L9" s="75">
        <v>195.393</v>
      </c>
      <c r="M9" s="35"/>
      <c r="N9" s="35"/>
      <c r="O9" s="35"/>
      <c r="P9" s="35"/>
      <c r="Q9" s="38"/>
      <c r="R9" s="38"/>
      <c r="S9" s="38"/>
      <c r="T9" s="38"/>
      <c r="U9" s="38"/>
    </row>
    <row r="10" spans="1:21" x14ac:dyDescent="0.2">
      <c r="A10" s="70">
        <v>12.7</v>
      </c>
      <c r="B10" s="2" t="s">
        <v>25</v>
      </c>
      <c r="C10" s="2" t="s">
        <v>6</v>
      </c>
      <c r="D10" s="5">
        <f t="shared" si="0"/>
        <v>197.912109375</v>
      </c>
      <c r="E10" s="71">
        <f t="shared" si="1"/>
        <v>199.79499999999999</v>
      </c>
      <c r="F10" s="24">
        <f t="shared" si="2"/>
        <v>1.8828906249999875</v>
      </c>
      <c r="G10" s="91">
        <v>16.392792320000002</v>
      </c>
      <c r="H10" s="19"/>
      <c r="I10" s="20"/>
      <c r="J10" s="69">
        <v>12.6</v>
      </c>
      <c r="K10" s="76">
        <v>156.375</v>
      </c>
      <c r="L10" s="75">
        <v>199.79499999999999</v>
      </c>
      <c r="M10" s="35"/>
      <c r="N10" s="35"/>
      <c r="O10" s="35"/>
      <c r="P10" s="35"/>
      <c r="Q10" s="38"/>
      <c r="R10" s="38"/>
      <c r="S10" s="38"/>
      <c r="T10" s="38"/>
      <c r="U10" s="38"/>
    </row>
    <row r="11" spans="1:21" x14ac:dyDescent="0.2">
      <c r="A11" s="70">
        <v>17.5</v>
      </c>
      <c r="B11" s="2" t="s">
        <v>25</v>
      </c>
      <c r="C11" s="2" t="s">
        <v>6</v>
      </c>
      <c r="D11" s="5">
        <f t="shared" si="0"/>
        <v>197.912109375</v>
      </c>
      <c r="E11" s="71">
        <f t="shared" si="1"/>
        <v>199.79499999999999</v>
      </c>
      <c r="F11" s="24">
        <f t="shared" si="2"/>
        <v>1.8828906249999875</v>
      </c>
      <c r="G11" s="91">
        <v>16.392792320000002</v>
      </c>
      <c r="H11" s="19"/>
      <c r="I11" s="20"/>
      <c r="J11" s="69">
        <v>17.399999999999999</v>
      </c>
      <c r="K11" s="76">
        <v>156.375</v>
      </c>
      <c r="L11" s="75">
        <v>199.79499999999999</v>
      </c>
      <c r="M11" s="35"/>
      <c r="N11" s="35"/>
      <c r="O11" s="35"/>
      <c r="P11" s="35"/>
      <c r="Q11" s="38"/>
      <c r="R11" s="38"/>
      <c r="S11" s="38"/>
      <c r="T11" s="38"/>
      <c r="U11" s="38"/>
    </row>
    <row r="12" spans="1:21" x14ac:dyDescent="0.2">
      <c r="A12" s="70">
        <v>18.7</v>
      </c>
      <c r="B12" s="2" t="s">
        <v>25</v>
      </c>
      <c r="C12" s="2" t="s">
        <v>6</v>
      </c>
      <c r="D12" s="5">
        <f t="shared" si="0"/>
        <v>200.129484375</v>
      </c>
      <c r="E12" s="71">
        <f t="shared" si="1"/>
        <v>198.685</v>
      </c>
      <c r="F12" s="24">
        <f t="shared" si="2"/>
        <v>-1.4444843750000018</v>
      </c>
      <c r="G12" s="91">
        <v>-12.541061170000001</v>
      </c>
      <c r="H12" s="19"/>
      <c r="I12" s="21"/>
      <c r="J12" s="69">
        <v>18.600000000000001</v>
      </c>
      <c r="K12" s="76">
        <v>158.12700000000001</v>
      </c>
      <c r="L12" s="75">
        <v>198.685</v>
      </c>
      <c r="M12" s="35"/>
      <c r="N12" s="35"/>
      <c r="O12" s="35"/>
      <c r="P12" s="35"/>
      <c r="Q12" s="38"/>
      <c r="R12" s="38"/>
      <c r="S12" s="38"/>
      <c r="T12" s="38"/>
      <c r="U12" s="38"/>
    </row>
    <row r="13" spans="1:21" x14ac:dyDescent="0.2">
      <c r="A13" s="70">
        <v>27.7</v>
      </c>
      <c r="B13" s="2" t="s">
        <v>25</v>
      </c>
      <c r="C13" s="2" t="s">
        <v>6</v>
      </c>
      <c r="D13" s="5">
        <f t="shared" si="0"/>
        <v>199.018265625</v>
      </c>
      <c r="E13" s="71">
        <f t="shared" si="1"/>
        <v>196.48400000000001</v>
      </c>
      <c r="F13" s="24">
        <f t="shared" si="2"/>
        <v>-2.5342656249999891</v>
      </c>
      <c r="G13" s="91">
        <v>-22.187109920000001</v>
      </c>
      <c r="H13" s="19"/>
      <c r="I13" s="20"/>
      <c r="J13" s="69">
        <v>27.6</v>
      </c>
      <c r="K13" s="76">
        <v>157.249</v>
      </c>
      <c r="L13" s="75">
        <v>196.48400000000001</v>
      </c>
      <c r="M13" s="35"/>
      <c r="N13" s="35"/>
      <c r="O13" s="35"/>
      <c r="P13" s="35"/>
      <c r="Q13" s="38"/>
      <c r="R13" s="38"/>
      <c r="S13" s="38"/>
      <c r="T13" s="38"/>
      <c r="U13" s="38"/>
    </row>
    <row r="14" spans="1:21" x14ac:dyDescent="0.2">
      <c r="A14" s="70">
        <v>28.7</v>
      </c>
      <c r="B14" s="26" t="s">
        <v>25</v>
      </c>
      <c r="C14" s="26" t="s">
        <v>6</v>
      </c>
      <c r="D14" s="5">
        <f t="shared" si="0"/>
        <v>197.912109375</v>
      </c>
      <c r="E14" s="71">
        <f t="shared" si="1"/>
        <v>196.48400000000001</v>
      </c>
      <c r="F14" s="24">
        <f t="shared" si="2"/>
        <v>-1.4281093749999911</v>
      </c>
      <c r="G14" s="91">
        <v>-12.5375791</v>
      </c>
      <c r="H14" s="19"/>
      <c r="I14" s="20"/>
      <c r="J14" s="69">
        <v>28.6</v>
      </c>
      <c r="K14" s="76">
        <v>156.375</v>
      </c>
      <c r="L14" s="75">
        <v>196.48400000000001</v>
      </c>
      <c r="M14" s="35"/>
      <c r="N14" s="35"/>
      <c r="O14" s="35"/>
      <c r="P14" s="35"/>
      <c r="Q14" s="38"/>
      <c r="R14" s="38"/>
      <c r="S14" s="38"/>
      <c r="T14" s="38"/>
      <c r="U14" s="38"/>
    </row>
    <row r="15" spans="1:21" x14ac:dyDescent="0.2">
      <c r="A15" s="70" t="s">
        <v>57</v>
      </c>
      <c r="B15" s="26" t="s">
        <v>55</v>
      </c>
      <c r="C15" s="26" t="s">
        <v>56</v>
      </c>
      <c r="D15" s="5">
        <f>K15*2*81/64</f>
        <v>198.90334687499998</v>
      </c>
      <c r="E15" s="71">
        <f t="shared" si="1"/>
        <v>197.49299999999999</v>
      </c>
      <c r="F15" s="24">
        <f t="shared" si="2"/>
        <v>-1.4103468749999877</v>
      </c>
      <c r="G15" s="91">
        <v>-12.31883184</v>
      </c>
      <c r="H15" s="19"/>
      <c r="I15" s="20"/>
      <c r="J15" s="70" t="s">
        <v>57</v>
      </c>
      <c r="K15" s="77">
        <v>78.579099999999997</v>
      </c>
      <c r="L15" s="76">
        <v>197.49299999999999</v>
      </c>
      <c r="M15" s="35"/>
      <c r="N15" s="35"/>
      <c r="O15" s="35"/>
      <c r="P15" s="35"/>
      <c r="Q15" s="38"/>
      <c r="R15" s="38"/>
      <c r="S15" s="38"/>
      <c r="T15" s="38"/>
      <c r="U15" s="38"/>
    </row>
    <row r="16" spans="1:21" x14ac:dyDescent="0.2">
      <c r="A16" s="70" t="s">
        <v>58</v>
      </c>
      <c r="B16" s="2" t="s">
        <v>25</v>
      </c>
      <c r="C16" s="2" t="s">
        <v>52</v>
      </c>
      <c r="D16" s="5">
        <f>K16*64/81</f>
        <v>156.04385185185185</v>
      </c>
      <c r="E16" s="71">
        <f t="shared" si="1"/>
        <v>156.197</v>
      </c>
      <c r="F16" s="24">
        <f t="shared" si="2"/>
        <v>0.15314814814814781</v>
      </c>
      <c r="G16" s="91">
        <v>1.697740137</v>
      </c>
      <c r="H16" s="19"/>
      <c r="I16" s="21"/>
      <c r="J16" s="70" t="s">
        <v>58</v>
      </c>
      <c r="K16" s="76">
        <v>197.49299999999999</v>
      </c>
      <c r="L16" s="76">
        <v>156.197</v>
      </c>
      <c r="M16" s="35"/>
      <c r="N16" s="40"/>
      <c r="O16" s="35"/>
      <c r="P16" s="35"/>
      <c r="Q16" s="38"/>
      <c r="R16" s="38"/>
      <c r="S16" s="38"/>
      <c r="T16" s="38"/>
      <c r="U16" s="38"/>
    </row>
    <row r="17" spans="1:21" x14ac:dyDescent="0.2">
      <c r="A17" s="70" t="s">
        <v>49</v>
      </c>
      <c r="B17" s="2" t="s">
        <v>25</v>
      </c>
      <c r="C17" s="2" t="s">
        <v>52</v>
      </c>
      <c r="D17" s="5">
        <f>K17*64/81</f>
        <v>155.24661728395063</v>
      </c>
      <c r="E17" s="71">
        <f t="shared" si="1"/>
        <v>155.50700000000001</v>
      </c>
      <c r="F17" s="24">
        <f t="shared" si="2"/>
        <v>0.2603827160493779</v>
      </c>
      <c r="G17" s="91">
        <v>2.9014206229999999</v>
      </c>
      <c r="H17" s="19"/>
      <c r="I17" s="21"/>
      <c r="J17" s="69">
        <v>40.5</v>
      </c>
      <c r="K17" s="76">
        <v>196.48400000000001</v>
      </c>
      <c r="L17" s="75">
        <v>155.50700000000001</v>
      </c>
      <c r="M17" s="35"/>
      <c r="N17" s="35"/>
      <c r="O17" s="35"/>
      <c r="P17" s="35"/>
      <c r="Q17" s="38"/>
      <c r="R17" s="38"/>
      <c r="S17" s="38"/>
      <c r="T17" s="38"/>
      <c r="U17" s="38"/>
    </row>
    <row r="18" spans="1:21" x14ac:dyDescent="0.2">
      <c r="A18" s="70" t="s">
        <v>50</v>
      </c>
      <c r="B18" s="2" t="s">
        <v>25</v>
      </c>
      <c r="C18" s="2" t="s">
        <v>6</v>
      </c>
      <c r="D18" s="5">
        <f t="shared" si="0"/>
        <v>200.129484375</v>
      </c>
      <c r="E18" s="71">
        <f t="shared" si="1"/>
        <v>196.48400000000001</v>
      </c>
      <c r="F18" s="24">
        <f t="shared" si="2"/>
        <v>-3.6454843749999952</v>
      </c>
      <c r="G18" s="91">
        <v>-31.826407669999998</v>
      </c>
      <c r="H18" s="19"/>
      <c r="I18" s="21"/>
      <c r="J18" s="69">
        <v>42.4</v>
      </c>
      <c r="K18" s="76">
        <v>158.12700000000001</v>
      </c>
      <c r="L18" s="75">
        <v>196.48400000000001</v>
      </c>
      <c r="M18" s="35"/>
      <c r="N18" s="35"/>
      <c r="O18" s="35"/>
      <c r="P18" s="35"/>
      <c r="Q18" s="38"/>
      <c r="R18" s="38"/>
      <c r="S18" s="38"/>
      <c r="T18" s="38"/>
      <c r="U18" s="38"/>
    </row>
    <row r="19" spans="1:21" x14ac:dyDescent="0.2">
      <c r="A19" s="70" t="s">
        <v>51</v>
      </c>
      <c r="B19" s="2" t="s">
        <v>25</v>
      </c>
      <c r="C19" s="2" t="s">
        <v>52</v>
      </c>
      <c r="D19" s="5">
        <f>K19*64/81</f>
        <v>155.24661728395063</v>
      </c>
      <c r="E19" s="71">
        <f t="shared" si="1"/>
        <v>158.12700000000001</v>
      </c>
      <c r="F19" s="24">
        <f t="shared" si="2"/>
        <v>2.8803827160493825</v>
      </c>
      <c r="G19" s="91">
        <v>31.826465249999998</v>
      </c>
      <c r="H19" s="19"/>
      <c r="I19" s="21"/>
      <c r="J19" s="69" t="s">
        <v>47</v>
      </c>
      <c r="K19" s="76">
        <v>196.48400000000001</v>
      </c>
      <c r="L19" s="75">
        <v>158.12700000000001</v>
      </c>
      <c r="M19" s="35"/>
      <c r="N19" s="35"/>
      <c r="O19" s="35"/>
      <c r="P19" s="35"/>
      <c r="Q19" s="38"/>
      <c r="R19" s="38"/>
      <c r="S19" s="38"/>
      <c r="T19" s="38"/>
      <c r="U19" s="38"/>
    </row>
    <row r="20" spans="1:21" x14ac:dyDescent="0.2">
      <c r="A20" s="70">
        <v>82.7</v>
      </c>
      <c r="B20" s="2" t="s">
        <v>25</v>
      </c>
      <c r="C20" s="2" t="s">
        <v>6</v>
      </c>
      <c r="D20" s="5">
        <f t="shared" si="0"/>
        <v>200.129484375</v>
      </c>
      <c r="E20" s="71">
        <f t="shared" si="1"/>
        <v>196.48400000000001</v>
      </c>
      <c r="F20" s="24">
        <f t="shared" si="2"/>
        <v>-3.6454843749999952</v>
      </c>
      <c r="G20" s="91">
        <v>-31.826407669999998</v>
      </c>
      <c r="H20" s="19"/>
      <c r="I20" s="20"/>
      <c r="J20" s="69">
        <v>82.6</v>
      </c>
      <c r="K20" s="76">
        <v>158.12700000000001</v>
      </c>
      <c r="L20" s="75">
        <v>196.48400000000001</v>
      </c>
      <c r="M20" s="35"/>
      <c r="N20" s="35"/>
      <c r="O20" s="35"/>
      <c r="P20" s="35"/>
      <c r="Q20" s="38"/>
      <c r="R20" s="38"/>
      <c r="S20" s="38"/>
      <c r="T20" s="38"/>
      <c r="U20" s="38"/>
    </row>
    <row r="21" spans="1:21" x14ac:dyDescent="0.2">
      <c r="A21" s="70">
        <v>83.7</v>
      </c>
      <c r="B21" s="2" t="s">
        <v>25</v>
      </c>
      <c r="C21" s="2" t="s">
        <v>6</v>
      </c>
      <c r="D21" s="5">
        <f t="shared" si="0"/>
        <v>201.24703124999999</v>
      </c>
      <c r="E21" s="71">
        <f t="shared" si="1"/>
        <v>196.48400000000001</v>
      </c>
      <c r="F21" s="24">
        <f t="shared" si="2"/>
        <v>-4.7630312499999832</v>
      </c>
      <c r="G21" s="91">
        <v>-41.466528850000003</v>
      </c>
      <c r="H21" s="19"/>
      <c r="I21" s="22"/>
      <c r="J21" s="69">
        <v>83.6</v>
      </c>
      <c r="K21" s="76">
        <v>159.01</v>
      </c>
      <c r="L21" s="75">
        <v>196.48400000000001</v>
      </c>
      <c r="M21" s="35"/>
      <c r="N21" s="35"/>
      <c r="O21" s="35"/>
      <c r="P21" s="35"/>
      <c r="Q21" s="38"/>
      <c r="R21" s="38"/>
      <c r="S21" s="38"/>
      <c r="T21" s="38"/>
      <c r="U21" s="38"/>
    </row>
    <row r="22" spans="1:21" x14ac:dyDescent="0.2">
      <c r="A22" s="70">
        <v>84.7</v>
      </c>
      <c r="B22" s="2" t="s">
        <v>25</v>
      </c>
      <c r="C22" s="2" t="s">
        <v>6</v>
      </c>
      <c r="D22" s="5">
        <f>K22*81/64</f>
        <v>200.129484375</v>
      </c>
      <c r="E22" s="71">
        <f t="shared" si="1"/>
        <v>198.685</v>
      </c>
      <c r="F22" s="24">
        <f t="shared" si="2"/>
        <v>-1.4444843750000018</v>
      </c>
      <c r="G22" s="91">
        <v>-12.541061170000001</v>
      </c>
      <c r="H22" s="19"/>
      <c r="I22" s="22"/>
      <c r="J22" s="69">
        <v>84.6</v>
      </c>
      <c r="K22" s="76">
        <v>158.12700000000001</v>
      </c>
      <c r="L22" s="75">
        <v>198.685</v>
      </c>
      <c r="M22" s="35"/>
      <c r="N22" s="35"/>
      <c r="O22" s="35"/>
      <c r="P22" s="35"/>
      <c r="Q22" s="38"/>
      <c r="R22" s="38"/>
      <c r="S22" s="38"/>
      <c r="T22" s="38"/>
      <c r="U22" s="38"/>
    </row>
    <row r="23" spans="1:21" x14ac:dyDescent="0.2">
      <c r="A23" s="70">
        <v>85.7</v>
      </c>
      <c r="B23" s="2" t="s">
        <v>25</v>
      </c>
      <c r="C23" s="2" t="s">
        <v>6</v>
      </c>
      <c r="D23" s="5">
        <f>K23*81/64</f>
        <v>202.37090624999999</v>
      </c>
      <c r="E23" s="71">
        <f t="shared" si="1"/>
        <v>198.685</v>
      </c>
      <c r="F23" s="24">
        <f t="shared" si="2"/>
        <v>-3.6859062499999879</v>
      </c>
      <c r="G23" s="91">
        <v>-31.822672359999999</v>
      </c>
      <c r="H23" s="19"/>
      <c r="I23" s="20"/>
      <c r="J23" s="69">
        <v>85.6</v>
      </c>
      <c r="K23" s="76">
        <v>159.898</v>
      </c>
      <c r="L23" s="75">
        <v>198.685</v>
      </c>
      <c r="M23" s="35"/>
      <c r="N23" s="35"/>
      <c r="O23" s="35"/>
      <c r="P23" s="35"/>
      <c r="Q23" s="38"/>
      <c r="R23" s="38"/>
      <c r="S23" s="38"/>
      <c r="T23" s="38"/>
      <c r="U23" s="38"/>
    </row>
    <row r="24" spans="1:21" x14ac:dyDescent="0.2">
      <c r="J24" s="26"/>
      <c r="K24" s="49"/>
      <c r="L24" s="49"/>
    </row>
    <row r="26" spans="1:21" x14ac:dyDescent="0.2">
      <c r="A26" s="97" t="s">
        <v>4</v>
      </c>
      <c r="B26" s="97"/>
      <c r="C26" s="97"/>
      <c r="D26" s="97"/>
      <c r="E26" s="97"/>
      <c r="F26" s="97"/>
      <c r="G26" s="97"/>
    </row>
    <row r="27" spans="1:21" x14ac:dyDescent="0.2">
      <c r="A27" s="72" t="s">
        <v>21</v>
      </c>
      <c r="B27" s="72" t="s">
        <v>2</v>
      </c>
      <c r="C27" s="72" t="s">
        <v>0</v>
      </c>
      <c r="D27" s="4" t="s">
        <v>22</v>
      </c>
      <c r="E27" s="4" t="s">
        <v>23</v>
      </c>
      <c r="F27" s="72" t="s">
        <v>24</v>
      </c>
      <c r="G27" s="51" t="s">
        <v>1</v>
      </c>
    </row>
    <row r="28" spans="1:21" x14ac:dyDescent="0.2">
      <c r="A28" s="70">
        <v>1.7</v>
      </c>
      <c r="B28" s="2" t="s">
        <v>25</v>
      </c>
      <c r="C28" s="27" t="s">
        <v>8</v>
      </c>
      <c r="D28" s="5">
        <f>K3*5/4</f>
        <v>196.56125</v>
      </c>
      <c r="E28" s="71">
        <f>L3</f>
        <v>197.58199999999999</v>
      </c>
      <c r="F28" s="24">
        <f>E28-D28</f>
        <v>1.0207499999999925</v>
      </c>
      <c r="G28" s="91">
        <v>8.9666603190000007</v>
      </c>
    </row>
    <row r="29" spans="1:21" x14ac:dyDescent="0.2">
      <c r="A29" s="70">
        <v>2.7</v>
      </c>
      <c r="B29" s="2" t="s">
        <v>25</v>
      </c>
      <c r="C29" s="27" t="s">
        <v>8</v>
      </c>
      <c r="D29" s="5">
        <f t="shared" ref="D29:D48" si="3">K4*5/4</f>
        <v>195.46875</v>
      </c>
      <c r="E29" s="71">
        <f t="shared" ref="E29:E48" si="4">L4</f>
        <v>199.79499999999999</v>
      </c>
      <c r="F29" s="24">
        <f t="shared" ref="F29:F48" si="5">E29-D29</f>
        <v>4.3262499999999875</v>
      </c>
      <c r="G29" s="91">
        <v>37.898557060000002</v>
      </c>
    </row>
    <row r="30" spans="1:21" x14ac:dyDescent="0.2">
      <c r="A30" s="70">
        <v>3.7</v>
      </c>
      <c r="B30" s="2" t="s">
        <v>25</v>
      </c>
      <c r="C30" s="27" t="s">
        <v>8</v>
      </c>
      <c r="D30" s="5">
        <f t="shared" si="3"/>
        <v>198.76249999999999</v>
      </c>
      <c r="E30" s="71">
        <f t="shared" si="4"/>
        <v>198.685</v>
      </c>
      <c r="F30" s="24">
        <f t="shared" si="5"/>
        <v>-7.7499999999986358E-2</v>
      </c>
      <c r="G30" s="91">
        <v>-0.67516157730000004</v>
      </c>
    </row>
    <row r="31" spans="1:21" x14ac:dyDescent="0.2">
      <c r="A31" s="70">
        <v>4.7</v>
      </c>
      <c r="B31" s="2" t="s">
        <v>25</v>
      </c>
      <c r="C31" s="27" t="s">
        <v>8</v>
      </c>
      <c r="D31" s="5">
        <f t="shared" si="3"/>
        <v>194.38375000000002</v>
      </c>
      <c r="E31" s="71">
        <f t="shared" si="4"/>
        <v>198.685</v>
      </c>
      <c r="F31" s="24">
        <f t="shared" si="5"/>
        <v>4.3012499999999818</v>
      </c>
      <c r="G31" s="91">
        <v>37.8899629</v>
      </c>
    </row>
    <row r="32" spans="1:21" x14ac:dyDescent="0.2">
      <c r="A32" s="70" t="s">
        <v>37</v>
      </c>
      <c r="B32" s="26" t="s">
        <v>55</v>
      </c>
      <c r="C32" s="27" t="s">
        <v>61</v>
      </c>
      <c r="D32" s="5">
        <f>K7*5/4*2</f>
        <v>198.17450000000002</v>
      </c>
      <c r="E32" s="71">
        <f t="shared" si="4"/>
        <v>196.48400000000001</v>
      </c>
      <c r="F32" s="24">
        <f t="shared" si="5"/>
        <v>-1.6905000000000143</v>
      </c>
      <c r="G32" s="91">
        <v>-14.831400110000001</v>
      </c>
    </row>
    <row r="33" spans="1:7" x14ac:dyDescent="0.2">
      <c r="A33" s="70" t="s">
        <v>36</v>
      </c>
      <c r="B33" s="2" t="s">
        <v>25</v>
      </c>
      <c r="C33" s="27" t="s">
        <v>60</v>
      </c>
      <c r="D33" s="5">
        <f>K8*4/5</f>
        <v>157.18720000000002</v>
      </c>
      <c r="E33" s="71">
        <f t="shared" si="4"/>
        <v>157.249</v>
      </c>
      <c r="F33" s="24">
        <f t="shared" si="5"/>
        <v>6.1799999999976762E-2</v>
      </c>
      <c r="G33" s="91">
        <v>0.68052129880000001</v>
      </c>
    </row>
    <row r="34" spans="1:7" x14ac:dyDescent="0.2">
      <c r="A34" s="70">
        <v>11.7</v>
      </c>
      <c r="B34" s="2" t="s">
        <v>25</v>
      </c>
      <c r="C34" s="27" t="s">
        <v>8</v>
      </c>
      <c r="D34" s="5">
        <f>K9*5/4</f>
        <v>194.38375000000002</v>
      </c>
      <c r="E34" s="71">
        <f t="shared" si="4"/>
        <v>195.393</v>
      </c>
      <c r="F34" s="24">
        <f t="shared" si="5"/>
        <v>1.0092499999999802</v>
      </c>
      <c r="G34" s="91">
        <v>8.9649527960000004</v>
      </c>
    </row>
    <row r="35" spans="1:7" x14ac:dyDescent="0.2">
      <c r="A35" s="70">
        <v>12.7</v>
      </c>
      <c r="B35" s="2" t="s">
        <v>25</v>
      </c>
      <c r="C35" s="27" t="s">
        <v>8</v>
      </c>
      <c r="D35" s="5">
        <f t="shared" si="3"/>
        <v>195.46875</v>
      </c>
      <c r="E35" s="71">
        <f t="shared" si="4"/>
        <v>199.79499999999999</v>
      </c>
      <c r="F35" s="24">
        <f t="shared" si="5"/>
        <v>4.3262499999999875</v>
      </c>
      <c r="G35" s="91">
        <v>37.898557060000002</v>
      </c>
    </row>
    <row r="36" spans="1:7" x14ac:dyDescent="0.2">
      <c r="A36" s="70">
        <v>17.5</v>
      </c>
      <c r="B36" s="2" t="s">
        <v>25</v>
      </c>
      <c r="C36" s="27" t="s">
        <v>8</v>
      </c>
      <c r="D36" s="5">
        <f t="shared" si="3"/>
        <v>195.46875</v>
      </c>
      <c r="E36" s="71">
        <f t="shared" si="4"/>
        <v>199.79499999999999</v>
      </c>
      <c r="F36" s="24">
        <f t="shared" si="5"/>
        <v>4.3262499999999875</v>
      </c>
      <c r="G36" s="91">
        <v>37.898557060000002</v>
      </c>
    </row>
    <row r="37" spans="1:7" x14ac:dyDescent="0.2">
      <c r="A37" s="70">
        <v>18.7</v>
      </c>
      <c r="B37" s="2" t="s">
        <v>25</v>
      </c>
      <c r="C37" s="27" t="s">
        <v>8</v>
      </c>
      <c r="D37" s="5">
        <f t="shared" si="3"/>
        <v>197.65875</v>
      </c>
      <c r="E37" s="71">
        <f t="shared" si="4"/>
        <v>198.685</v>
      </c>
      <c r="F37" s="24">
        <f t="shared" si="5"/>
        <v>1.0262500000000045</v>
      </c>
      <c r="G37" s="91">
        <v>8.9649256590000004</v>
      </c>
    </row>
    <row r="38" spans="1:7" x14ac:dyDescent="0.2">
      <c r="A38" s="70">
        <v>27.7</v>
      </c>
      <c r="B38" s="2" t="s">
        <v>25</v>
      </c>
      <c r="C38" s="27" t="s">
        <v>8</v>
      </c>
      <c r="D38" s="5">
        <f t="shared" si="3"/>
        <v>196.56125</v>
      </c>
      <c r="E38" s="71">
        <f t="shared" si="4"/>
        <v>196.48400000000001</v>
      </c>
      <c r="F38" s="24">
        <f t="shared" si="5"/>
        <v>-7.7249999999992269E-2</v>
      </c>
      <c r="G38" s="91">
        <v>-0.68096167910000005</v>
      </c>
    </row>
    <row r="39" spans="1:7" x14ac:dyDescent="0.2">
      <c r="A39" s="70">
        <v>28.7</v>
      </c>
      <c r="B39" s="2" t="s">
        <v>25</v>
      </c>
      <c r="C39" s="27" t="s">
        <v>8</v>
      </c>
      <c r="D39" s="5">
        <f t="shared" si="3"/>
        <v>195.46875</v>
      </c>
      <c r="E39" s="71">
        <f t="shared" si="4"/>
        <v>196.48400000000001</v>
      </c>
      <c r="F39" s="24">
        <f t="shared" si="5"/>
        <v>1.0152500000000089</v>
      </c>
      <c r="G39" s="91">
        <v>8.968185643</v>
      </c>
    </row>
    <row r="40" spans="1:7" x14ac:dyDescent="0.2">
      <c r="A40" s="70" t="s">
        <v>57</v>
      </c>
      <c r="B40" s="26" t="s">
        <v>55</v>
      </c>
      <c r="C40" s="26" t="s">
        <v>61</v>
      </c>
      <c r="D40" s="5">
        <f>K15*5/4*2</f>
        <v>196.44774999999998</v>
      </c>
      <c r="E40" s="71">
        <f t="shared" si="4"/>
        <v>197.49299999999999</v>
      </c>
      <c r="F40" s="24">
        <f t="shared" si="5"/>
        <v>1.04525000000001</v>
      </c>
      <c r="G40" s="91">
        <v>9.1866091250000004</v>
      </c>
    </row>
    <row r="41" spans="1:7" x14ac:dyDescent="0.2">
      <c r="A41" s="70" t="s">
        <v>58</v>
      </c>
      <c r="B41" s="2" t="s">
        <v>25</v>
      </c>
      <c r="C41" s="27" t="s">
        <v>60</v>
      </c>
      <c r="D41" s="5">
        <f t="shared" ref="D41:D42" si="6">K16*4/5</f>
        <v>157.99439999999998</v>
      </c>
      <c r="E41" s="71">
        <f t="shared" si="4"/>
        <v>156.197</v>
      </c>
      <c r="F41" s="24">
        <f t="shared" si="5"/>
        <v>-1.7973999999999819</v>
      </c>
      <c r="G41" s="91">
        <v>-19.808015279999999</v>
      </c>
    </row>
    <row r="42" spans="1:7" x14ac:dyDescent="0.2">
      <c r="A42" s="70" t="s">
        <v>49</v>
      </c>
      <c r="B42" s="2" t="s">
        <v>25</v>
      </c>
      <c r="C42" s="27" t="s">
        <v>60</v>
      </c>
      <c r="D42" s="5">
        <f t="shared" si="6"/>
        <v>157.18720000000002</v>
      </c>
      <c r="E42" s="71">
        <f t="shared" si="4"/>
        <v>155.50700000000001</v>
      </c>
      <c r="F42" s="24">
        <f t="shared" si="5"/>
        <v>-1.6802000000000135</v>
      </c>
      <c r="G42" s="91">
        <v>-18.605061719999998</v>
      </c>
    </row>
    <row r="43" spans="1:7" x14ac:dyDescent="0.2">
      <c r="A43" s="70" t="s">
        <v>50</v>
      </c>
      <c r="B43" s="2" t="s">
        <v>25</v>
      </c>
      <c r="C43" s="27" t="s">
        <v>8</v>
      </c>
      <c r="D43" s="5">
        <f t="shared" si="3"/>
        <v>197.65875</v>
      </c>
      <c r="E43" s="71">
        <f t="shared" si="4"/>
        <v>196.48400000000001</v>
      </c>
      <c r="F43" s="24">
        <f t="shared" si="5"/>
        <v>-1.1747499999999889</v>
      </c>
      <c r="G43" s="91">
        <v>-10.320420840000001</v>
      </c>
    </row>
    <row r="44" spans="1:7" x14ac:dyDescent="0.2">
      <c r="A44" s="70" t="s">
        <v>51</v>
      </c>
      <c r="B44" s="2" t="s">
        <v>25</v>
      </c>
      <c r="C44" s="27" t="s">
        <v>60</v>
      </c>
      <c r="D44" s="5">
        <f>K19*4/5</f>
        <v>157.18720000000002</v>
      </c>
      <c r="E44" s="71">
        <f t="shared" si="4"/>
        <v>158.12700000000001</v>
      </c>
      <c r="F44" s="24">
        <f t="shared" si="5"/>
        <v>0.93979999999999109</v>
      </c>
      <c r="G44" s="91">
        <v>10.31998291</v>
      </c>
    </row>
    <row r="45" spans="1:7" x14ac:dyDescent="0.2">
      <c r="A45" s="70">
        <v>82.7</v>
      </c>
      <c r="B45" s="2" t="s">
        <v>25</v>
      </c>
      <c r="C45" s="27" t="s">
        <v>8</v>
      </c>
      <c r="D45" s="5">
        <f t="shared" si="3"/>
        <v>197.65875</v>
      </c>
      <c r="E45" s="71">
        <f t="shared" si="4"/>
        <v>196.48400000000001</v>
      </c>
      <c r="F45" s="24">
        <f t="shared" si="5"/>
        <v>-1.1747499999999889</v>
      </c>
      <c r="G45" s="91">
        <v>-10.320420840000001</v>
      </c>
    </row>
    <row r="46" spans="1:7" x14ac:dyDescent="0.2">
      <c r="A46" s="70">
        <v>83.7</v>
      </c>
      <c r="B46" s="2" t="s">
        <v>25</v>
      </c>
      <c r="C46" s="27" t="s">
        <v>8</v>
      </c>
      <c r="D46" s="5">
        <f t="shared" si="3"/>
        <v>198.76249999999999</v>
      </c>
      <c r="E46" s="71">
        <f t="shared" si="4"/>
        <v>196.48400000000001</v>
      </c>
      <c r="F46" s="24">
        <f t="shared" si="5"/>
        <v>-2.2784999999999798</v>
      </c>
      <c r="G46" s="91">
        <v>-19.96050808</v>
      </c>
    </row>
    <row r="47" spans="1:7" x14ac:dyDescent="0.2">
      <c r="A47" s="70">
        <v>84.7</v>
      </c>
      <c r="B47" s="2" t="s">
        <v>25</v>
      </c>
      <c r="C47" s="27" t="s">
        <v>8</v>
      </c>
      <c r="D47" s="5">
        <f t="shared" si="3"/>
        <v>197.65875</v>
      </c>
      <c r="E47" s="71">
        <f t="shared" si="4"/>
        <v>198.685</v>
      </c>
      <c r="F47" s="24">
        <f t="shared" si="5"/>
        <v>1.0262500000000045</v>
      </c>
      <c r="G47" s="91">
        <v>8.9649256590000004</v>
      </c>
    </row>
    <row r="48" spans="1:7" x14ac:dyDescent="0.2">
      <c r="A48" s="70">
        <v>85.7</v>
      </c>
      <c r="B48" s="2" t="s">
        <v>25</v>
      </c>
      <c r="C48" s="27" t="s">
        <v>8</v>
      </c>
      <c r="D48" s="5">
        <f t="shared" si="3"/>
        <v>199.8725</v>
      </c>
      <c r="E48" s="71">
        <f t="shared" si="4"/>
        <v>198.685</v>
      </c>
      <c r="F48" s="24">
        <f t="shared" si="5"/>
        <v>-1.1875</v>
      </c>
      <c r="G48" s="91">
        <v>-10.316436230000001</v>
      </c>
    </row>
    <row r="51" spans="1:7" x14ac:dyDescent="0.2">
      <c r="A51" s="95" t="s">
        <v>5</v>
      </c>
      <c r="B51" s="96"/>
      <c r="C51" s="96"/>
      <c r="D51" s="96"/>
      <c r="E51" s="96"/>
      <c r="F51" s="96"/>
      <c r="G51" s="96"/>
    </row>
    <row r="52" spans="1:7" x14ac:dyDescent="0.2">
      <c r="A52" s="72" t="s">
        <v>21</v>
      </c>
      <c r="B52" s="72" t="s">
        <v>2</v>
      </c>
      <c r="C52" s="10" t="s">
        <v>27</v>
      </c>
      <c r="D52" s="4" t="s">
        <v>22</v>
      </c>
      <c r="E52" s="4" t="s">
        <v>23</v>
      </c>
      <c r="F52" s="72" t="s">
        <v>24</v>
      </c>
      <c r="G52" s="51" t="s">
        <v>1</v>
      </c>
    </row>
    <row r="53" spans="1:7" x14ac:dyDescent="0.2">
      <c r="A53" s="70">
        <v>1.7</v>
      </c>
      <c r="B53" s="2" t="s">
        <v>25</v>
      </c>
      <c r="C53" s="25">
        <v>4</v>
      </c>
      <c r="D53" s="5">
        <f>K3*POWER(2,(4/12))</f>
        <v>198.12132517491889</v>
      </c>
      <c r="E53" s="71">
        <f>L3</f>
        <v>197.58199999999999</v>
      </c>
      <c r="F53" s="24">
        <f>E53-D53</f>
        <v>-0.53932517491890053</v>
      </c>
      <c r="G53" s="91">
        <v>-4.7189654509999999</v>
      </c>
    </row>
    <row r="54" spans="1:7" x14ac:dyDescent="0.2">
      <c r="A54" s="70">
        <v>2.7</v>
      </c>
      <c r="B54" s="2" t="s">
        <v>25</v>
      </c>
      <c r="C54" s="25">
        <v>4</v>
      </c>
      <c r="D54" s="5">
        <f t="shared" ref="D54:D73" si="7">K4*POWER(2,(4/12))</f>
        <v>197.02015417731079</v>
      </c>
      <c r="E54" s="71">
        <f t="shared" ref="E54:E73" si="8">L4</f>
        <v>199.79499999999999</v>
      </c>
      <c r="F54" s="24">
        <f t="shared" ref="F54:F73" si="9">E54-D54</f>
        <v>2.7748458226892012</v>
      </c>
      <c r="G54" s="91">
        <v>24.212311119999999</v>
      </c>
    </row>
    <row r="55" spans="1:7" x14ac:dyDescent="0.2">
      <c r="A55" s="70">
        <v>3.7</v>
      </c>
      <c r="B55" s="2" t="s">
        <v>25</v>
      </c>
      <c r="C55" s="25">
        <v>4</v>
      </c>
      <c r="D55" s="5">
        <f t="shared" si="7"/>
        <v>200.34004614378378</v>
      </c>
      <c r="E55" s="71">
        <f t="shared" si="8"/>
        <v>198.685</v>
      </c>
      <c r="F55" s="24">
        <f t="shared" si="9"/>
        <v>-1.6550461437837782</v>
      </c>
      <c r="G55" s="91">
        <v>-14.36104896</v>
      </c>
    </row>
    <row r="56" spans="1:7" x14ac:dyDescent="0.2">
      <c r="A56" s="70">
        <v>4.7</v>
      </c>
      <c r="B56" s="2" t="s">
        <v>25</v>
      </c>
      <c r="C56" s="25">
        <v>4</v>
      </c>
      <c r="D56" s="5">
        <f t="shared" si="7"/>
        <v>195.92654270600204</v>
      </c>
      <c r="E56" s="71">
        <f t="shared" si="8"/>
        <v>198.685</v>
      </c>
      <c r="F56" s="24">
        <f t="shared" si="9"/>
        <v>2.7584572939979637</v>
      </c>
      <c r="G56" s="91">
        <v>24.204499439999999</v>
      </c>
    </row>
    <row r="57" spans="1:7" x14ac:dyDescent="0.2">
      <c r="A57" s="70" t="s">
        <v>37</v>
      </c>
      <c r="B57" s="26" t="s">
        <v>55</v>
      </c>
      <c r="C57" s="25">
        <v>16</v>
      </c>
      <c r="D57" s="5">
        <f>K7*POWER(2,(16/12))</f>
        <v>199.74737928191323</v>
      </c>
      <c r="E57" s="71">
        <f t="shared" si="8"/>
        <v>196.48400000000001</v>
      </c>
      <c r="F57" s="24">
        <f t="shared" si="9"/>
        <v>-3.2633792819132168</v>
      </c>
      <c r="G57" s="91">
        <v>-28.51786581</v>
      </c>
    </row>
    <row r="58" spans="1:7" x14ac:dyDescent="0.2">
      <c r="A58" s="70" t="s">
        <v>36</v>
      </c>
      <c r="B58" s="2" t="s">
        <v>25</v>
      </c>
      <c r="C58" s="25">
        <v>4</v>
      </c>
      <c r="D58" s="5">
        <f>K8*POWER(2,(-4/12))</f>
        <v>155.94945414745985</v>
      </c>
      <c r="E58" s="71">
        <f t="shared" si="8"/>
        <v>157.249</v>
      </c>
      <c r="F58" s="24">
        <f t="shared" si="9"/>
        <v>1.2995458525401489</v>
      </c>
      <c r="G58" s="91">
        <v>14.366298410000001</v>
      </c>
    </row>
    <row r="59" spans="1:7" x14ac:dyDescent="0.2">
      <c r="A59" s="70">
        <v>11.7</v>
      </c>
      <c r="B59" s="2" t="s">
        <v>25</v>
      </c>
      <c r="C59" s="25">
        <v>4</v>
      </c>
      <c r="D59" s="5">
        <f t="shared" si="7"/>
        <v>195.92654270600204</v>
      </c>
      <c r="E59" s="71">
        <f t="shared" si="8"/>
        <v>195.393</v>
      </c>
      <c r="F59" s="24">
        <f t="shared" si="9"/>
        <v>-0.5335427060020379</v>
      </c>
      <c r="G59" s="91">
        <v>-4.7205106690000003</v>
      </c>
    </row>
    <row r="60" spans="1:7" x14ac:dyDescent="0.2">
      <c r="A60" s="70">
        <v>12.7</v>
      </c>
      <c r="B60" s="2" t="s">
        <v>25</v>
      </c>
      <c r="C60" s="25">
        <v>4</v>
      </c>
      <c r="D60" s="5">
        <f t="shared" si="7"/>
        <v>197.02015417731079</v>
      </c>
      <c r="E60" s="71">
        <f t="shared" si="8"/>
        <v>199.79499999999999</v>
      </c>
      <c r="F60" s="24">
        <f t="shared" si="9"/>
        <v>2.7748458226892012</v>
      </c>
      <c r="G60" s="91">
        <v>24.212311119999999</v>
      </c>
    </row>
    <row r="61" spans="1:7" x14ac:dyDescent="0.2">
      <c r="A61" s="70">
        <v>17.5</v>
      </c>
      <c r="B61" s="2" t="s">
        <v>25</v>
      </c>
      <c r="C61" s="25">
        <v>4</v>
      </c>
      <c r="D61" s="5">
        <f t="shared" si="7"/>
        <v>197.02015417731079</v>
      </c>
      <c r="E61" s="71">
        <f t="shared" si="8"/>
        <v>199.79499999999999</v>
      </c>
      <c r="F61" s="24">
        <f t="shared" si="9"/>
        <v>2.7748458226892012</v>
      </c>
      <c r="G61" s="91">
        <v>24.212311119999999</v>
      </c>
    </row>
    <row r="62" spans="1:7" x14ac:dyDescent="0.2">
      <c r="A62" s="70">
        <v>18.7</v>
      </c>
      <c r="B62" s="2" t="s">
        <v>25</v>
      </c>
      <c r="C62" s="25">
        <v>4</v>
      </c>
      <c r="D62" s="5">
        <f t="shared" si="7"/>
        <v>199.22753585672663</v>
      </c>
      <c r="E62" s="71">
        <f t="shared" si="8"/>
        <v>198.685</v>
      </c>
      <c r="F62" s="24">
        <f t="shared" si="9"/>
        <v>-0.54253585672663007</v>
      </c>
      <c r="G62" s="91">
        <v>-4.7206109559999998</v>
      </c>
    </row>
    <row r="63" spans="1:7" x14ac:dyDescent="0.2">
      <c r="A63" s="70">
        <v>27.7</v>
      </c>
      <c r="B63" s="2" t="s">
        <v>25</v>
      </c>
      <c r="C63" s="25">
        <v>4</v>
      </c>
      <c r="D63" s="5">
        <f t="shared" si="7"/>
        <v>198.12132517491889</v>
      </c>
      <c r="E63" s="71">
        <f t="shared" si="8"/>
        <v>196.48400000000001</v>
      </c>
      <c r="F63" s="24">
        <f t="shared" si="9"/>
        <v>-1.6373251749188853</v>
      </c>
      <c r="G63" s="91">
        <v>-14.366587450000001</v>
      </c>
    </row>
    <row r="64" spans="1:7" x14ac:dyDescent="0.2">
      <c r="A64" s="70">
        <v>28.7</v>
      </c>
      <c r="B64" s="2" t="s">
        <v>25</v>
      </c>
      <c r="C64" s="25">
        <v>4</v>
      </c>
      <c r="D64" s="5">
        <f t="shared" si="7"/>
        <v>197.02015417731079</v>
      </c>
      <c r="E64" s="71">
        <f t="shared" si="8"/>
        <v>196.48400000000001</v>
      </c>
      <c r="F64" s="24">
        <f t="shared" si="9"/>
        <v>-0.53615417731077741</v>
      </c>
      <c r="G64" s="91">
        <v>-4.7180602980000002</v>
      </c>
    </row>
    <row r="65" spans="1:7" x14ac:dyDescent="0.2">
      <c r="A65" s="70" t="s">
        <v>57</v>
      </c>
      <c r="B65" s="26" t="s">
        <v>55</v>
      </c>
      <c r="C65" s="26">
        <v>16</v>
      </c>
      <c r="D65" s="5">
        <f>K15*POWER(2,(16/12))</f>
        <v>198.00692434358842</v>
      </c>
      <c r="E65" s="71">
        <f t="shared" si="8"/>
        <v>197.49299999999999</v>
      </c>
      <c r="F65" s="24">
        <f t="shared" si="9"/>
        <v>-0.5139243435884282</v>
      </c>
      <c r="G65" s="91">
        <v>-4.4990235319999998</v>
      </c>
    </row>
    <row r="66" spans="1:7" x14ac:dyDescent="0.2">
      <c r="A66" s="70" t="s">
        <v>58</v>
      </c>
      <c r="B66" s="2" t="s">
        <v>25</v>
      </c>
      <c r="C66" s="2">
        <v>4</v>
      </c>
      <c r="D66" s="5">
        <f>K16*POWER(2,(-4/12))</f>
        <v>156.7502979781778</v>
      </c>
      <c r="E66" s="71">
        <f t="shared" si="8"/>
        <v>156.197</v>
      </c>
      <c r="F66" s="24">
        <f t="shared" si="9"/>
        <v>-0.55329797817779536</v>
      </c>
      <c r="G66" s="91">
        <v>-6.1217514729999998</v>
      </c>
    </row>
    <row r="67" spans="1:7" x14ac:dyDescent="0.2">
      <c r="A67" s="70" t="s">
        <v>49</v>
      </c>
      <c r="B67" s="2" t="s">
        <v>25</v>
      </c>
      <c r="C67" s="25">
        <v>4</v>
      </c>
      <c r="D67" s="5">
        <f>K17*POWER(2,(-4/12))</f>
        <v>155.94945414745985</v>
      </c>
      <c r="E67" s="71">
        <f t="shared" si="8"/>
        <v>155.50700000000001</v>
      </c>
      <c r="F67" s="24">
        <f t="shared" si="9"/>
        <v>-0.44245414745984135</v>
      </c>
      <c r="G67" s="91">
        <v>-4.9192846010000002</v>
      </c>
    </row>
    <row r="68" spans="1:7" x14ac:dyDescent="0.2">
      <c r="A68" s="70" t="s">
        <v>50</v>
      </c>
      <c r="B68" s="2" t="s">
        <v>25</v>
      </c>
      <c r="C68" s="25">
        <v>4</v>
      </c>
      <c r="D68" s="5">
        <f t="shared" si="7"/>
        <v>199.22753585672663</v>
      </c>
      <c r="E68" s="71">
        <f t="shared" si="8"/>
        <v>196.48400000000001</v>
      </c>
      <c r="F68" s="24">
        <f t="shared" si="9"/>
        <v>-2.7435358567266235</v>
      </c>
      <c r="G68" s="91">
        <v>-24.005957460000001</v>
      </c>
    </row>
    <row r="69" spans="1:7" x14ac:dyDescent="0.2">
      <c r="A69" s="70" t="s">
        <v>51</v>
      </c>
      <c r="B69" s="2" t="s">
        <v>25</v>
      </c>
      <c r="C69" s="25">
        <v>4</v>
      </c>
      <c r="D69" s="5">
        <f>K19*POWER(2,(-4/12))</f>
        <v>155.94945414745985</v>
      </c>
      <c r="E69" s="71">
        <f t="shared" si="8"/>
        <v>158.12700000000001</v>
      </c>
      <c r="F69" s="24">
        <f t="shared" si="9"/>
        <v>2.1775458525401632</v>
      </c>
      <c r="G69" s="91">
        <v>24.00576002</v>
      </c>
    </row>
    <row r="70" spans="1:7" x14ac:dyDescent="0.2">
      <c r="A70" s="70">
        <v>82.7</v>
      </c>
      <c r="B70" s="2" t="s">
        <v>25</v>
      </c>
      <c r="C70" s="25">
        <v>4</v>
      </c>
      <c r="D70" s="5">
        <f t="shared" si="7"/>
        <v>199.22753585672663</v>
      </c>
      <c r="E70" s="71">
        <f t="shared" si="8"/>
        <v>196.48400000000001</v>
      </c>
      <c r="F70" s="24">
        <f t="shared" si="9"/>
        <v>-2.7435358567266235</v>
      </c>
      <c r="G70" s="91">
        <v>-24.005957460000001</v>
      </c>
    </row>
    <row r="71" spans="1:7" x14ac:dyDescent="0.2">
      <c r="A71" s="70">
        <v>83.7</v>
      </c>
      <c r="B71" s="2" t="s">
        <v>25</v>
      </c>
      <c r="C71" s="25">
        <v>4</v>
      </c>
      <c r="D71" s="5">
        <f t="shared" si="7"/>
        <v>200.34004614378378</v>
      </c>
      <c r="E71" s="71">
        <f t="shared" si="8"/>
        <v>196.48400000000001</v>
      </c>
      <c r="F71" s="24">
        <f t="shared" si="9"/>
        <v>-3.8560461437837716</v>
      </c>
      <c r="G71" s="91">
        <v>-33.646395460000001</v>
      </c>
    </row>
    <row r="72" spans="1:7" x14ac:dyDescent="0.2">
      <c r="A72" s="70">
        <v>84.7</v>
      </c>
      <c r="B72" s="2" t="s">
        <v>25</v>
      </c>
      <c r="C72" s="25">
        <v>4</v>
      </c>
      <c r="D72" s="5">
        <f t="shared" si="7"/>
        <v>199.22753585672663</v>
      </c>
      <c r="E72" s="71">
        <f t="shared" si="8"/>
        <v>198.685</v>
      </c>
      <c r="F72" s="24">
        <f t="shared" si="9"/>
        <v>-0.54253585672663007</v>
      </c>
      <c r="G72" s="91">
        <v>-4.7206109559999998</v>
      </c>
    </row>
    <row r="73" spans="1:7" x14ac:dyDescent="0.2">
      <c r="A73" s="70">
        <v>85.7</v>
      </c>
      <c r="B73" s="57" t="s">
        <v>25</v>
      </c>
      <c r="C73" s="65">
        <v>4</v>
      </c>
      <c r="D73" s="58">
        <f t="shared" si="7"/>
        <v>201.45885603609042</v>
      </c>
      <c r="E73" s="71">
        <f t="shared" si="8"/>
        <v>198.685</v>
      </c>
      <c r="F73" s="59">
        <f t="shared" si="9"/>
        <v>-2.7738560360904216</v>
      </c>
      <c r="G73" s="91">
        <v>-24.00310017</v>
      </c>
    </row>
    <row r="74" spans="1:7" x14ac:dyDescent="0.2">
      <c r="A74" s="60"/>
      <c r="B74" s="60"/>
      <c r="C74" s="30"/>
      <c r="D74" s="61"/>
      <c r="E74" s="14"/>
      <c r="F74" s="14"/>
      <c r="G74" s="31"/>
    </row>
    <row r="75" spans="1:7" x14ac:dyDescent="0.2">
      <c r="A75" s="60"/>
      <c r="B75" s="60"/>
      <c r="C75" s="30"/>
      <c r="D75" s="61"/>
      <c r="E75" s="14"/>
      <c r="F75" s="14"/>
      <c r="G75" s="31"/>
    </row>
    <row r="76" spans="1:7" x14ac:dyDescent="0.2">
      <c r="A76" s="60"/>
      <c r="B76" s="60"/>
      <c r="C76" s="30"/>
      <c r="D76" s="61"/>
      <c r="E76" s="14"/>
      <c r="F76" s="14"/>
      <c r="G76" s="31"/>
    </row>
    <row r="77" spans="1:7" x14ac:dyDescent="0.2">
      <c r="A77" s="60"/>
      <c r="B77" s="60"/>
      <c r="C77" s="30"/>
      <c r="D77" s="61"/>
      <c r="E77" s="14"/>
      <c r="F77" s="14"/>
      <c r="G77" s="31"/>
    </row>
    <row r="78" spans="1:7" x14ac:dyDescent="0.2">
      <c r="A78" s="63"/>
      <c r="B78" s="60"/>
      <c r="C78" s="30"/>
      <c r="D78" s="61"/>
      <c r="E78" s="14"/>
      <c r="F78" s="14"/>
      <c r="G78" s="31"/>
    </row>
    <row r="79" spans="1:7" x14ac:dyDescent="0.2">
      <c r="A79" s="17"/>
      <c r="B79" s="17"/>
      <c r="C79" s="17"/>
      <c r="D79" s="17"/>
      <c r="E79" s="17"/>
      <c r="F79" s="17"/>
      <c r="G79" s="14"/>
    </row>
  </sheetData>
  <mergeCells count="3">
    <mergeCell ref="A1:G1"/>
    <mergeCell ref="A26:G26"/>
    <mergeCell ref="A51:G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0900-4CE1-4743-8CB6-928011FB5229}">
  <dimension ref="A1:T81"/>
  <sheetViews>
    <sheetView topLeftCell="A10" zoomScale="110" zoomScaleNormal="110" workbookViewId="0">
      <selection activeCell="H32" sqref="H32"/>
    </sheetView>
  </sheetViews>
  <sheetFormatPr baseColWidth="10" defaultRowHeight="16" x14ac:dyDescent="0.2"/>
  <cols>
    <col min="1" max="1" width="11.1640625" customWidth="1"/>
    <col min="2" max="2" width="16.6640625" customWidth="1"/>
    <col min="3" max="3" width="23.1640625" customWidth="1"/>
    <col min="4" max="4" width="31.6640625" customWidth="1"/>
    <col min="5" max="5" width="25.83203125" customWidth="1"/>
    <col min="6" max="6" width="18" customWidth="1"/>
    <col min="7" max="7" width="18.33203125" style="11" customWidth="1"/>
    <col min="8" max="8" width="13.6640625" customWidth="1"/>
    <col min="9" max="9" width="13.83203125" customWidth="1"/>
    <col min="11" max="11" width="15.5" style="9" customWidth="1"/>
    <col min="12" max="12" width="16.83203125" style="7" customWidth="1"/>
    <col min="13" max="13" width="26.33203125" style="9" customWidth="1"/>
    <col min="14" max="14" width="10.83203125" style="9"/>
  </cols>
  <sheetData>
    <row r="1" spans="1:20" x14ac:dyDescent="0.2">
      <c r="A1" s="97" t="s">
        <v>3</v>
      </c>
      <c r="B1" s="97"/>
      <c r="C1" s="97"/>
      <c r="D1" s="97"/>
      <c r="E1" s="97"/>
      <c r="F1" s="97"/>
      <c r="G1" s="97"/>
      <c r="H1" s="29">
        <v>155.56299999999999</v>
      </c>
      <c r="I1" s="29">
        <v>440</v>
      </c>
      <c r="K1" s="33"/>
      <c r="L1" s="33"/>
      <c r="M1" s="33"/>
      <c r="N1" s="33"/>
      <c r="O1" s="33"/>
      <c r="P1" s="33"/>
      <c r="Q1" s="38"/>
      <c r="R1" s="38"/>
      <c r="S1" s="38"/>
      <c r="T1" s="38"/>
    </row>
    <row r="2" spans="1:20" x14ac:dyDescent="0.2">
      <c r="A2" s="72" t="s">
        <v>21</v>
      </c>
      <c r="B2" s="72" t="s">
        <v>2</v>
      </c>
      <c r="C2" s="72" t="s">
        <v>0</v>
      </c>
      <c r="D2" s="4" t="s">
        <v>22</v>
      </c>
      <c r="E2" s="4" t="s">
        <v>23</v>
      </c>
      <c r="F2" s="72" t="s">
        <v>24</v>
      </c>
      <c r="G2" s="51" t="s">
        <v>1</v>
      </c>
      <c r="H2" s="17" t="s">
        <v>31</v>
      </c>
      <c r="I2" s="17">
        <v>442</v>
      </c>
      <c r="J2" s="72" t="s">
        <v>21</v>
      </c>
      <c r="K2" s="47" t="s">
        <v>53</v>
      </c>
      <c r="L2" s="47" t="s">
        <v>54</v>
      </c>
      <c r="M2" s="34"/>
      <c r="N2" s="34"/>
      <c r="O2" s="34"/>
      <c r="P2" s="34"/>
      <c r="Q2" s="38"/>
      <c r="R2" s="38"/>
      <c r="S2" s="38"/>
      <c r="T2" s="38"/>
    </row>
    <row r="3" spans="1:20" x14ac:dyDescent="0.2">
      <c r="A3" s="70">
        <v>1.7</v>
      </c>
      <c r="B3" s="2" t="s">
        <v>25</v>
      </c>
      <c r="C3" s="2" t="s">
        <v>6</v>
      </c>
      <c r="D3" s="5">
        <f>K3*81/64</f>
        <v>199.95103125</v>
      </c>
      <c r="E3" s="71">
        <f>L3</f>
        <v>198.79499999999999</v>
      </c>
      <c r="F3" s="24">
        <f>E3-D3</f>
        <v>-1.1560312500000123</v>
      </c>
      <c r="G3" s="91">
        <v>-10.038030060000001</v>
      </c>
      <c r="H3" s="17" t="s">
        <v>26</v>
      </c>
      <c r="I3" s="28">
        <f>(I2*H1)/I1</f>
        <v>156.27010454545453</v>
      </c>
      <c r="J3" s="69">
        <v>1.6</v>
      </c>
      <c r="K3" s="76">
        <v>157.98599999999999</v>
      </c>
      <c r="L3" s="75">
        <v>198.79499999999999</v>
      </c>
      <c r="M3" s="35"/>
      <c r="N3" s="35"/>
      <c r="O3" s="35"/>
      <c r="P3" s="35"/>
      <c r="Q3" s="38"/>
      <c r="R3" s="38"/>
      <c r="S3" s="38"/>
      <c r="T3" s="38"/>
    </row>
    <row r="4" spans="1:20" x14ac:dyDescent="0.2">
      <c r="A4" s="70">
        <v>2.7</v>
      </c>
      <c r="B4" s="2" t="s">
        <v>25</v>
      </c>
      <c r="C4" s="2" t="s">
        <v>6</v>
      </c>
      <c r="D4" s="5">
        <f t="shared" ref="D4:D21" si="0">K4*81/64</f>
        <v>201.04832812500001</v>
      </c>
      <c r="E4" s="71">
        <f t="shared" ref="E4:E23" si="1">L4</f>
        <v>195.559</v>
      </c>
      <c r="F4" s="24">
        <f t="shared" ref="F4:F23" si="2">E4-D4</f>
        <v>-5.4893281250000143</v>
      </c>
      <c r="G4" s="91">
        <v>-47.925844840000003</v>
      </c>
      <c r="H4" t="s">
        <v>33</v>
      </c>
      <c r="I4">
        <v>78.135199999999998</v>
      </c>
      <c r="J4" s="69">
        <v>2.6</v>
      </c>
      <c r="K4" s="76">
        <v>158.85300000000001</v>
      </c>
      <c r="L4" s="75">
        <v>195.559</v>
      </c>
      <c r="M4" s="35"/>
      <c r="N4" s="35"/>
      <c r="O4" s="35"/>
      <c r="P4" s="35"/>
      <c r="Q4" s="38"/>
      <c r="R4" s="38"/>
      <c r="S4" s="38"/>
      <c r="T4" s="38"/>
    </row>
    <row r="5" spans="1:20" x14ac:dyDescent="0.2">
      <c r="A5" s="70">
        <v>3.7</v>
      </c>
      <c r="B5" s="2" t="s">
        <v>25</v>
      </c>
      <c r="C5" s="2" t="s">
        <v>6</v>
      </c>
      <c r="D5" s="5">
        <f t="shared" si="0"/>
        <v>201.04832812500001</v>
      </c>
      <c r="E5" s="71">
        <f t="shared" si="1"/>
        <v>198.79499999999999</v>
      </c>
      <c r="F5" s="24">
        <f t="shared" si="2"/>
        <v>-2.2533281250000243</v>
      </c>
      <c r="G5" s="91">
        <v>-19.512799040000001</v>
      </c>
      <c r="H5" s="17"/>
      <c r="I5" s="17"/>
      <c r="J5" s="69">
        <v>3.6</v>
      </c>
      <c r="K5" s="76">
        <v>158.85300000000001</v>
      </c>
      <c r="L5" s="75">
        <v>198.79499999999999</v>
      </c>
      <c r="M5" s="35"/>
      <c r="N5" s="35"/>
      <c r="O5" s="35"/>
      <c r="P5" s="35"/>
      <c r="Q5" s="38"/>
      <c r="R5" s="38"/>
      <c r="S5" s="38"/>
      <c r="T5" s="38"/>
    </row>
    <row r="6" spans="1:20" x14ac:dyDescent="0.2">
      <c r="A6" s="70">
        <v>4.7</v>
      </c>
      <c r="B6" s="2" t="s">
        <v>25</v>
      </c>
      <c r="C6" s="2" t="s">
        <v>6</v>
      </c>
      <c r="D6" s="5">
        <f t="shared" si="0"/>
        <v>202.15068749999998</v>
      </c>
      <c r="E6" s="71">
        <f t="shared" si="1"/>
        <v>197.71</v>
      </c>
      <c r="F6" s="24">
        <f t="shared" si="2"/>
        <v>-4.4406874999999673</v>
      </c>
      <c r="G6" s="91">
        <v>-38.454427389999999</v>
      </c>
      <c r="H6" s="19"/>
      <c r="I6" s="20"/>
      <c r="J6" s="69">
        <v>4.5999999999999996</v>
      </c>
      <c r="K6" s="76">
        <v>159.72399999999999</v>
      </c>
      <c r="L6" s="75">
        <v>197.71</v>
      </c>
      <c r="M6" s="35"/>
      <c r="N6" s="35"/>
      <c r="O6" s="35"/>
      <c r="P6" s="35"/>
      <c r="Q6" s="38"/>
      <c r="R6" s="38"/>
      <c r="S6" s="38"/>
      <c r="T6" s="38"/>
    </row>
    <row r="7" spans="1:20" x14ac:dyDescent="0.2">
      <c r="A7" s="70" t="s">
        <v>37</v>
      </c>
      <c r="B7" s="26" t="s">
        <v>55</v>
      </c>
      <c r="C7" s="26" t="s">
        <v>56</v>
      </c>
      <c r="D7" s="5">
        <f>K7*2*81/64</f>
        <v>201.82415625000002</v>
      </c>
      <c r="E7" s="71">
        <f t="shared" si="1"/>
        <v>199.88499999999999</v>
      </c>
      <c r="F7" s="24">
        <f t="shared" si="2"/>
        <v>-1.9391562500000248</v>
      </c>
      <c r="G7" s="91">
        <v>-16.714753590000001</v>
      </c>
      <c r="H7" s="19"/>
      <c r="I7" s="21"/>
      <c r="J7" s="69" t="s">
        <v>44</v>
      </c>
      <c r="K7" s="76">
        <v>79.733000000000004</v>
      </c>
      <c r="L7" s="75">
        <v>199.88499999999999</v>
      </c>
      <c r="M7" s="35"/>
      <c r="N7" s="35"/>
      <c r="O7" s="35"/>
      <c r="P7" s="35"/>
      <c r="Q7" s="38"/>
      <c r="R7" s="38"/>
      <c r="S7" s="38"/>
      <c r="T7" s="38"/>
    </row>
    <row r="8" spans="1:20" x14ac:dyDescent="0.2">
      <c r="A8" s="70" t="s">
        <v>36</v>
      </c>
      <c r="B8" s="2" t="s">
        <v>25</v>
      </c>
      <c r="C8" s="2" t="s">
        <v>52</v>
      </c>
      <c r="D8" s="5">
        <f>K8*64/81</f>
        <v>157.93382716049382</v>
      </c>
      <c r="E8" s="71">
        <f t="shared" si="1"/>
        <v>157.98599999999999</v>
      </c>
      <c r="F8" s="24">
        <f t="shared" si="2"/>
        <v>5.2172839506170021E-2</v>
      </c>
      <c r="G8" s="91">
        <v>0.57210987209999997</v>
      </c>
      <c r="H8" s="19"/>
      <c r="I8" s="21"/>
      <c r="J8" s="69" t="s">
        <v>45</v>
      </c>
      <c r="K8" s="76">
        <v>199.88499999999999</v>
      </c>
      <c r="L8" s="75">
        <v>157.98599999999999</v>
      </c>
      <c r="M8" s="35"/>
      <c r="N8" s="35"/>
      <c r="O8" s="35"/>
      <c r="P8" s="35"/>
      <c r="Q8" s="38"/>
      <c r="R8" s="38"/>
      <c r="S8" s="38"/>
      <c r="T8" s="38"/>
    </row>
    <row r="9" spans="1:20" x14ac:dyDescent="0.2">
      <c r="A9" s="70">
        <v>11.7</v>
      </c>
      <c r="B9" s="2" t="s">
        <v>25</v>
      </c>
      <c r="C9" s="2" t="s">
        <v>6</v>
      </c>
      <c r="D9" s="5">
        <f t="shared" si="0"/>
        <v>201.04832812500001</v>
      </c>
      <c r="E9" s="71">
        <f t="shared" si="1"/>
        <v>197.71</v>
      </c>
      <c r="F9" s="24">
        <f t="shared" si="2"/>
        <v>-3.3383281250000039</v>
      </c>
      <c r="G9" s="91">
        <v>-28.987552860000001</v>
      </c>
      <c r="H9" s="19"/>
      <c r="I9" s="20"/>
      <c r="J9" s="69">
        <v>11.6</v>
      </c>
      <c r="K9" s="76">
        <v>158.85300000000001</v>
      </c>
      <c r="L9" s="75">
        <v>197.71</v>
      </c>
      <c r="M9" s="35"/>
      <c r="N9" s="35"/>
      <c r="O9" s="35"/>
      <c r="P9" s="35"/>
      <c r="Q9" s="38"/>
      <c r="R9" s="38"/>
      <c r="S9" s="38"/>
      <c r="T9" s="38"/>
    </row>
    <row r="10" spans="1:20" x14ac:dyDescent="0.2">
      <c r="A10" s="70">
        <v>12.7</v>
      </c>
      <c r="B10" s="2" t="s">
        <v>25</v>
      </c>
      <c r="C10" s="2" t="s">
        <v>6</v>
      </c>
      <c r="D10" s="5">
        <f t="shared" si="0"/>
        <v>199.95103125</v>
      </c>
      <c r="E10" s="71">
        <f t="shared" si="1"/>
        <v>197.71</v>
      </c>
      <c r="F10" s="24">
        <f t="shared" si="2"/>
        <v>-2.2410312499999918</v>
      </c>
      <c r="G10" s="91">
        <v>-19.512783880000001</v>
      </c>
      <c r="H10" s="19"/>
      <c r="I10" s="20"/>
      <c r="J10" s="69">
        <v>12.6</v>
      </c>
      <c r="K10" s="76">
        <v>157.98599999999999</v>
      </c>
      <c r="L10" s="75">
        <v>197.71</v>
      </c>
      <c r="M10" s="35"/>
      <c r="N10" s="35"/>
      <c r="O10" s="35"/>
      <c r="P10" s="35"/>
      <c r="Q10" s="38"/>
      <c r="R10" s="38"/>
      <c r="S10" s="38"/>
      <c r="T10" s="38"/>
    </row>
    <row r="11" spans="1:20" x14ac:dyDescent="0.2">
      <c r="A11" s="70">
        <v>17.5</v>
      </c>
      <c r="B11" s="2" t="s">
        <v>25</v>
      </c>
      <c r="C11" s="2" t="s">
        <v>6</v>
      </c>
      <c r="D11" s="5">
        <f t="shared" si="0"/>
        <v>202.15068749999998</v>
      </c>
      <c r="E11" s="71">
        <f t="shared" si="1"/>
        <v>196.63200000000001</v>
      </c>
      <c r="F11" s="24">
        <f t="shared" si="2"/>
        <v>-5.5186874999999702</v>
      </c>
      <c r="G11" s="91">
        <v>-47.919688270000002</v>
      </c>
      <c r="H11" s="19"/>
      <c r="I11" s="20"/>
      <c r="J11" s="69">
        <v>17.399999999999999</v>
      </c>
      <c r="K11" s="76">
        <v>159.72399999999999</v>
      </c>
      <c r="L11" s="75">
        <v>196.63200000000001</v>
      </c>
      <c r="M11" s="35"/>
      <c r="N11" s="35"/>
      <c r="O11" s="35"/>
      <c r="P11" s="35"/>
      <c r="Q11" s="38"/>
      <c r="R11" s="38"/>
      <c r="S11" s="38"/>
      <c r="T11" s="38"/>
    </row>
    <row r="12" spans="1:20" x14ac:dyDescent="0.2">
      <c r="A12" s="70">
        <v>18.7</v>
      </c>
      <c r="B12" s="2" t="s">
        <v>25</v>
      </c>
      <c r="C12" s="2" t="s">
        <v>6</v>
      </c>
      <c r="D12" s="5">
        <f t="shared" si="0"/>
        <v>198.8600625</v>
      </c>
      <c r="E12" s="71">
        <f t="shared" si="1"/>
        <v>196.63200000000001</v>
      </c>
      <c r="F12" s="24">
        <f t="shared" si="2"/>
        <v>-2.228062499999993</v>
      </c>
      <c r="G12" s="91">
        <v>-19.506854350000001</v>
      </c>
      <c r="H12" s="19"/>
      <c r="I12" s="21"/>
      <c r="J12" s="69">
        <v>18.600000000000001</v>
      </c>
      <c r="K12" s="76">
        <v>157.124</v>
      </c>
      <c r="L12" s="75">
        <v>196.63200000000001</v>
      </c>
      <c r="M12" s="35"/>
      <c r="N12" s="35"/>
      <c r="O12" s="35"/>
      <c r="P12" s="35"/>
      <c r="Q12" s="38"/>
      <c r="R12" s="38"/>
      <c r="S12" s="38"/>
      <c r="T12" s="38"/>
    </row>
    <row r="13" spans="1:20" x14ac:dyDescent="0.2">
      <c r="A13" s="70">
        <v>27.7</v>
      </c>
      <c r="B13" s="2" t="s">
        <v>25</v>
      </c>
      <c r="C13" s="2" t="s">
        <v>6</v>
      </c>
      <c r="D13" s="5">
        <f t="shared" si="0"/>
        <v>199.95103125</v>
      </c>
      <c r="E13" s="71">
        <f t="shared" si="1"/>
        <v>196.63200000000001</v>
      </c>
      <c r="F13" s="24">
        <f t="shared" si="2"/>
        <v>-3.3190312499999948</v>
      </c>
      <c r="G13" s="91">
        <v>-28.97804477</v>
      </c>
      <c r="H13" s="19"/>
      <c r="I13" s="20"/>
      <c r="J13" s="69">
        <v>27.6</v>
      </c>
      <c r="K13" s="76">
        <v>157.98599999999999</v>
      </c>
      <c r="L13" s="75">
        <v>196.63200000000001</v>
      </c>
      <c r="M13" s="35"/>
      <c r="N13" s="35"/>
      <c r="O13" s="35"/>
      <c r="P13" s="35"/>
      <c r="Q13" s="38"/>
      <c r="R13" s="38"/>
      <c r="S13" s="38"/>
      <c r="T13" s="38"/>
    </row>
    <row r="14" spans="1:20" x14ac:dyDescent="0.2">
      <c r="A14" s="70">
        <v>28.7</v>
      </c>
      <c r="B14" s="26" t="s">
        <v>25</v>
      </c>
      <c r="C14" s="26" t="s">
        <v>6</v>
      </c>
      <c r="D14" s="5">
        <f t="shared" si="0"/>
        <v>202.15068749999998</v>
      </c>
      <c r="E14" s="71">
        <f t="shared" si="1"/>
        <v>197.71</v>
      </c>
      <c r="F14" s="24">
        <f t="shared" si="2"/>
        <v>-4.4406874999999673</v>
      </c>
      <c r="G14" s="91">
        <v>-38.454427389999999</v>
      </c>
      <c r="H14" s="19"/>
      <c r="I14" s="20"/>
      <c r="J14" s="69">
        <v>28.6</v>
      </c>
      <c r="K14" s="76">
        <v>159.72399999999999</v>
      </c>
      <c r="L14" s="75">
        <v>197.71</v>
      </c>
      <c r="M14" s="35"/>
      <c r="N14" s="35"/>
      <c r="O14" s="35"/>
      <c r="P14" s="35"/>
      <c r="Q14" s="38"/>
      <c r="R14" s="38"/>
      <c r="S14" s="38"/>
      <c r="T14" s="38"/>
    </row>
    <row r="15" spans="1:20" x14ac:dyDescent="0.2">
      <c r="A15" s="70" t="s">
        <v>57</v>
      </c>
      <c r="B15" s="26" t="s">
        <v>55</v>
      </c>
      <c r="C15" s="26" t="s">
        <v>56</v>
      </c>
      <c r="D15" s="5">
        <f>K15*2*81/64</f>
        <v>200.06797499999999</v>
      </c>
      <c r="E15" s="71">
        <f t="shared" si="1"/>
        <v>200.38200000000001</v>
      </c>
      <c r="F15" s="24">
        <f t="shared" si="2"/>
        <v>0.3140250000000151</v>
      </c>
      <c r="G15" s="91">
        <v>2.7149836569999999</v>
      </c>
      <c r="H15" s="19"/>
      <c r="I15" s="20"/>
      <c r="J15" s="70" t="s">
        <v>57</v>
      </c>
      <c r="K15" s="77">
        <v>79.039199999999994</v>
      </c>
      <c r="L15" s="75">
        <v>200.38200000000001</v>
      </c>
      <c r="M15" s="35"/>
      <c r="N15" s="35"/>
      <c r="O15" s="35"/>
      <c r="P15" s="35"/>
      <c r="Q15" s="38"/>
      <c r="R15" s="38"/>
      <c r="S15" s="38"/>
      <c r="T15" s="38"/>
    </row>
    <row r="16" spans="1:20" x14ac:dyDescent="0.2">
      <c r="A16" s="70" t="s">
        <v>58</v>
      </c>
      <c r="B16" s="2" t="s">
        <v>25</v>
      </c>
      <c r="C16" s="2" t="s">
        <v>52</v>
      </c>
      <c r="D16" s="5">
        <f>K16*64/81</f>
        <v>158.32651851851853</v>
      </c>
      <c r="E16" s="71">
        <f t="shared" si="1"/>
        <v>159.19300000000001</v>
      </c>
      <c r="F16" s="24">
        <f t="shared" si="2"/>
        <v>0.86648148148148607</v>
      </c>
      <c r="G16" s="91">
        <v>9.4489820459999994</v>
      </c>
      <c r="H16" s="19"/>
      <c r="I16" s="21"/>
      <c r="J16" s="70" t="s">
        <v>58</v>
      </c>
      <c r="K16" s="75">
        <v>200.38200000000001</v>
      </c>
      <c r="L16" s="75">
        <v>159.19300000000001</v>
      </c>
      <c r="M16" s="35"/>
      <c r="N16" s="35"/>
      <c r="O16" s="35"/>
      <c r="P16" s="35"/>
      <c r="Q16" s="38"/>
      <c r="R16" s="38"/>
      <c r="S16" s="38"/>
      <c r="T16" s="38"/>
    </row>
    <row r="17" spans="1:20" x14ac:dyDescent="0.2">
      <c r="A17" s="70" t="s">
        <v>49</v>
      </c>
      <c r="B17" s="2" t="s">
        <v>25</v>
      </c>
      <c r="C17" s="2" t="s">
        <v>52</v>
      </c>
      <c r="D17" s="5">
        <f>K17*64/81</f>
        <v>157.07259259259257</v>
      </c>
      <c r="E17" s="71">
        <f t="shared" si="1"/>
        <v>159.72399999999999</v>
      </c>
      <c r="F17" s="24">
        <f t="shared" si="2"/>
        <v>2.6514074074074188</v>
      </c>
      <c r="G17" s="91">
        <v>28.97948487</v>
      </c>
      <c r="H17" s="19"/>
      <c r="I17" s="21"/>
      <c r="J17" s="69">
        <v>40.5</v>
      </c>
      <c r="K17" s="76">
        <v>198.79499999999999</v>
      </c>
      <c r="L17" s="75">
        <v>159.72399999999999</v>
      </c>
      <c r="M17" s="35"/>
      <c r="N17" s="35"/>
      <c r="O17" s="35"/>
      <c r="P17" s="35"/>
      <c r="Q17" s="38"/>
      <c r="R17" s="38"/>
      <c r="S17" s="38"/>
      <c r="T17" s="38"/>
    </row>
    <row r="18" spans="1:20" x14ac:dyDescent="0.2">
      <c r="A18" s="70" t="s">
        <v>50</v>
      </c>
      <c r="B18" s="2" t="s">
        <v>25</v>
      </c>
      <c r="C18" s="2" t="s">
        <v>6</v>
      </c>
      <c r="D18" s="5">
        <f t="shared" si="0"/>
        <v>198.8600625</v>
      </c>
      <c r="E18" s="71">
        <f t="shared" si="1"/>
        <v>196.63200000000001</v>
      </c>
      <c r="F18" s="24">
        <f t="shared" si="2"/>
        <v>-2.228062499999993</v>
      </c>
      <c r="G18" s="91">
        <v>-19.506854350000001</v>
      </c>
      <c r="H18" s="19"/>
      <c r="I18" s="21"/>
      <c r="J18" s="69">
        <v>42.4</v>
      </c>
      <c r="K18" s="76">
        <v>157.124</v>
      </c>
      <c r="L18" s="75">
        <v>196.63200000000001</v>
      </c>
      <c r="M18" s="35"/>
      <c r="N18" s="35"/>
      <c r="O18" s="35"/>
      <c r="P18" s="35"/>
      <c r="Q18" s="38"/>
      <c r="R18" s="38"/>
      <c r="S18" s="38"/>
      <c r="T18" s="38"/>
    </row>
    <row r="19" spans="1:20" x14ac:dyDescent="0.2">
      <c r="A19" s="70" t="s">
        <v>51</v>
      </c>
      <c r="B19" s="2" t="s">
        <v>25</v>
      </c>
      <c r="C19" s="2" t="s">
        <v>52</v>
      </c>
      <c r="D19" s="5">
        <f>K19*64/81</f>
        <v>154.51575308641975</v>
      </c>
      <c r="E19" s="71">
        <f t="shared" si="1"/>
        <v>154.56700000000001</v>
      </c>
      <c r="F19" s="24">
        <f t="shared" si="2"/>
        <v>5.1246913580257569E-2</v>
      </c>
      <c r="G19" s="91">
        <v>0.5735627096</v>
      </c>
      <c r="H19" s="19"/>
      <c r="I19" s="21"/>
      <c r="J19" s="69" t="s">
        <v>47</v>
      </c>
      <c r="K19" s="76">
        <v>195.559</v>
      </c>
      <c r="L19" s="75">
        <v>154.56700000000001</v>
      </c>
      <c r="M19" s="35"/>
      <c r="N19" s="35"/>
      <c r="O19" s="35"/>
      <c r="P19" s="35"/>
      <c r="Q19" s="38"/>
      <c r="R19" s="38"/>
      <c r="S19" s="38"/>
      <c r="T19" s="38"/>
    </row>
    <row r="20" spans="1:20" x14ac:dyDescent="0.2">
      <c r="A20" s="70">
        <v>82.7</v>
      </c>
      <c r="B20" s="2" t="s">
        <v>25</v>
      </c>
      <c r="C20" s="2" t="s">
        <v>6</v>
      </c>
      <c r="D20" s="5">
        <f t="shared" si="0"/>
        <v>201.04832812500001</v>
      </c>
      <c r="E20" s="71">
        <f t="shared" si="1"/>
        <v>199.88499999999999</v>
      </c>
      <c r="F20" s="24">
        <f t="shared" si="2"/>
        <v>-1.1633281250000209</v>
      </c>
      <c r="G20" s="91">
        <v>-10.046310549999999</v>
      </c>
      <c r="H20" s="19"/>
      <c r="I20" s="20"/>
      <c r="J20" s="69">
        <v>82.6</v>
      </c>
      <c r="K20" s="76">
        <v>158.85300000000001</v>
      </c>
      <c r="L20" s="75">
        <v>199.88499999999999</v>
      </c>
      <c r="M20" s="35"/>
      <c r="N20" s="35"/>
      <c r="O20" s="35"/>
      <c r="P20" s="35"/>
      <c r="Q20" s="38"/>
      <c r="R20" s="38"/>
      <c r="S20" s="38"/>
      <c r="T20" s="38"/>
    </row>
    <row r="21" spans="1:20" x14ac:dyDescent="0.2">
      <c r="A21" s="70">
        <v>83.7</v>
      </c>
      <c r="B21" s="2" t="s">
        <v>25</v>
      </c>
      <c r="C21" s="2" t="s">
        <v>6</v>
      </c>
      <c r="D21" s="5">
        <f t="shared" si="0"/>
        <v>202.15068749999998</v>
      </c>
      <c r="E21" s="71">
        <f t="shared" si="1"/>
        <v>199.88499999999999</v>
      </c>
      <c r="F21" s="24">
        <f t="shared" si="2"/>
        <v>-2.2656874999999843</v>
      </c>
      <c r="G21" s="91">
        <v>-19.51318508</v>
      </c>
      <c r="H21" s="19"/>
      <c r="I21" s="22"/>
      <c r="J21" s="69">
        <v>83.6</v>
      </c>
      <c r="K21" s="76">
        <v>159.72399999999999</v>
      </c>
      <c r="L21" s="75">
        <v>199.88499999999999</v>
      </c>
      <c r="M21" s="35"/>
      <c r="N21" s="35"/>
      <c r="O21" s="35"/>
      <c r="P21" s="35"/>
      <c r="Q21" s="38"/>
      <c r="R21" s="38"/>
      <c r="S21" s="38"/>
      <c r="T21" s="38"/>
    </row>
    <row r="22" spans="1:20" x14ac:dyDescent="0.2">
      <c r="A22" s="70">
        <v>84.7</v>
      </c>
      <c r="B22" s="2" t="s">
        <v>25</v>
      </c>
      <c r="C22" s="2" t="s">
        <v>6</v>
      </c>
      <c r="D22" s="5">
        <f>K22*81/64</f>
        <v>202.15068749999998</v>
      </c>
      <c r="E22" s="71">
        <f t="shared" si="1"/>
        <v>197.71</v>
      </c>
      <c r="F22" s="24">
        <f t="shared" si="2"/>
        <v>-4.4406874999999673</v>
      </c>
      <c r="G22" s="91">
        <v>-38.454427389999999</v>
      </c>
      <c r="H22" s="19"/>
      <c r="I22" s="22"/>
      <c r="J22" s="69">
        <v>84.6</v>
      </c>
      <c r="K22" s="76">
        <v>159.72399999999999</v>
      </c>
      <c r="L22" s="75">
        <v>197.71</v>
      </c>
      <c r="M22" s="35"/>
      <c r="N22" s="35"/>
      <c r="O22" s="35"/>
      <c r="P22" s="35"/>
      <c r="Q22" s="38"/>
      <c r="R22" s="38"/>
      <c r="S22" s="38"/>
      <c r="T22" s="38"/>
    </row>
    <row r="23" spans="1:20" x14ac:dyDescent="0.2">
      <c r="A23" s="70">
        <v>85.7</v>
      </c>
      <c r="B23" s="2" t="s">
        <v>25</v>
      </c>
      <c r="C23" s="2" t="s">
        <v>6</v>
      </c>
      <c r="D23" s="5">
        <f>K23*81/64</f>
        <v>202.15068749999998</v>
      </c>
      <c r="E23" s="71">
        <f t="shared" si="1"/>
        <v>199.88499999999999</v>
      </c>
      <c r="F23" s="24">
        <f t="shared" si="2"/>
        <v>-2.2656874999999843</v>
      </c>
      <c r="G23" s="91">
        <v>-19.51318508</v>
      </c>
      <c r="H23" s="19"/>
      <c r="I23" s="20"/>
      <c r="J23" s="69">
        <v>85.6</v>
      </c>
      <c r="K23" s="76">
        <v>159.72399999999999</v>
      </c>
      <c r="L23" s="75">
        <v>199.88499999999999</v>
      </c>
      <c r="M23" s="35"/>
      <c r="N23" s="35"/>
      <c r="O23" s="35"/>
      <c r="P23" s="35"/>
      <c r="Q23" s="38"/>
      <c r="R23" s="38"/>
      <c r="S23" s="38"/>
      <c r="T23" s="38"/>
    </row>
    <row r="24" spans="1:20" x14ac:dyDescent="0.2">
      <c r="J24" s="26"/>
      <c r="K24" s="50"/>
      <c r="L24" s="49"/>
      <c r="M24" s="36"/>
      <c r="N24" s="36"/>
      <c r="O24" s="38"/>
      <c r="P24" s="38"/>
      <c r="Q24" s="38"/>
      <c r="R24" s="38"/>
      <c r="S24" s="38"/>
      <c r="T24" s="38"/>
    </row>
    <row r="25" spans="1:20" x14ac:dyDescent="0.2">
      <c r="M25" s="36"/>
      <c r="N25" s="36"/>
      <c r="O25" s="38"/>
      <c r="P25" s="38"/>
      <c r="Q25" s="38"/>
      <c r="R25" s="38"/>
      <c r="S25" s="38"/>
      <c r="T25" s="38"/>
    </row>
    <row r="26" spans="1:20" x14ac:dyDescent="0.2">
      <c r="A26" s="97" t="s">
        <v>4</v>
      </c>
      <c r="B26" s="97"/>
      <c r="C26" s="97"/>
      <c r="D26" s="97"/>
      <c r="E26" s="97"/>
      <c r="F26" s="97"/>
      <c r="G26" s="97"/>
      <c r="K26" s="36"/>
      <c r="L26" s="41"/>
      <c r="M26" s="36"/>
      <c r="N26" s="36"/>
      <c r="O26" s="38"/>
      <c r="P26" s="38"/>
      <c r="Q26" s="38"/>
      <c r="R26" s="38"/>
      <c r="S26" s="38"/>
      <c r="T26" s="38"/>
    </row>
    <row r="27" spans="1:20" x14ac:dyDescent="0.2">
      <c r="A27" s="72" t="s">
        <v>21</v>
      </c>
      <c r="B27" s="72" t="s">
        <v>2</v>
      </c>
      <c r="C27" s="72" t="s">
        <v>0</v>
      </c>
      <c r="D27" s="4" t="s">
        <v>22</v>
      </c>
      <c r="E27" s="4" t="s">
        <v>23</v>
      </c>
      <c r="F27" s="72" t="s">
        <v>24</v>
      </c>
      <c r="G27" s="51" t="s">
        <v>1</v>
      </c>
    </row>
    <row r="28" spans="1:20" x14ac:dyDescent="0.2">
      <c r="A28" s="70">
        <v>1.7</v>
      </c>
      <c r="B28" s="2" t="s">
        <v>25</v>
      </c>
      <c r="C28" s="27" t="s">
        <v>8</v>
      </c>
      <c r="D28" s="5">
        <f>K3*5/4</f>
        <v>197.48249999999999</v>
      </c>
      <c r="E28" s="71">
        <f>L3</f>
        <v>198.79499999999999</v>
      </c>
      <c r="F28" s="24">
        <f>E28-D28</f>
        <v>1.3125</v>
      </c>
      <c r="G28" s="91">
        <v>11.46798896</v>
      </c>
    </row>
    <row r="29" spans="1:20" x14ac:dyDescent="0.2">
      <c r="A29" s="70">
        <v>2.7</v>
      </c>
      <c r="B29" s="2" t="s">
        <v>25</v>
      </c>
      <c r="C29" s="27" t="s">
        <v>8</v>
      </c>
      <c r="D29" s="5">
        <f t="shared" ref="D29:D48" si="3">K4*5/4</f>
        <v>198.56625000000003</v>
      </c>
      <c r="E29" s="71">
        <f t="shared" ref="E29:E48" si="4">L4</f>
        <v>195.559</v>
      </c>
      <c r="F29" s="24">
        <f t="shared" ref="F29:F48" si="5">E29-D29</f>
        <v>-3.0072500000000275</v>
      </c>
      <c r="G29" s="91">
        <v>-26.420233360000001</v>
      </c>
    </row>
    <row r="30" spans="1:20" x14ac:dyDescent="0.2">
      <c r="A30" s="70">
        <v>3.7</v>
      </c>
      <c r="B30" s="2" t="s">
        <v>25</v>
      </c>
      <c r="C30" s="27" t="s">
        <v>8</v>
      </c>
      <c r="D30" s="5">
        <f t="shared" si="3"/>
        <v>198.56625000000003</v>
      </c>
      <c r="E30" s="71">
        <f t="shared" si="4"/>
        <v>198.79499999999999</v>
      </c>
      <c r="F30" s="24">
        <f t="shared" si="5"/>
        <v>0.22874999999996248</v>
      </c>
      <c r="G30" s="91">
        <v>1.9928124389999999</v>
      </c>
    </row>
    <row r="31" spans="1:20" x14ac:dyDescent="0.2">
      <c r="A31" s="70">
        <v>4.7</v>
      </c>
      <c r="B31" s="2" t="s">
        <v>25</v>
      </c>
      <c r="C31" s="27" t="s">
        <v>8</v>
      </c>
      <c r="D31" s="5">
        <f t="shared" si="3"/>
        <v>199.65499999999997</v>
      </c>
      <c r="E31" s="71">
        <f t="shared" si="4"/>
        <v>197.71</v>
      </c>
      <c r="F31" s="24">
        <f t="shared" si="5"/>
        <v>-1.9449999999999648</v>
      </c>
      <c r="G31" s="91">
        <v>-16.94803074</v>
      </c>
    </row>
    <row r="32" spans="1:20" x14ac:dyDescent="0.2">
      <c r="A32" s="70" t="s">
        <v>37</v>
      </c>
      <c r="B32" s="26" t="s">
        <v>55</v>
      </c>
      <c r="C32" s="27" t="s">
        <v>61</v>
      </c>
      <c r="D32" s="5">
        <f>K7*5/4*2</f>
        <v>199.33250000000001</v>
      </c>
      <c r="E32" s="71">
        <f t="shared" si="4"/>
        <v>199.88499999999999</v>
      </c>
      <c r="F32" s="24">
        <f t="shared" si="5"/>
        <v>0.55249999999998067</v>
      </c>
      <c r="G32" s="91">
        <v>4.7919112899999998</v>
      </c>
    </row>
    <row r="33" spans="1:7" x14ac:dyDescent="0.2">
      <c r="A33" s="70" t="s">
        <v>36</v>
      </c>
      <c r="B33" s="2" t="s">
        <v>25</v>
      </c>
      <c r="C33" s="27" t="s">
        <v>60</v>
      </c>
      <c r="D33" s="5">
        <f>K8*4/5</f>
        <v>159.90799999999999</v>
      </c>
      <c r="E33" s="71">
        <f t="shared" si="4"/>
        <v>157.98599999999999</v>
      </c>
      <c r="F33" s="24">
        <f t="shared" si="5"/>
        <v>-1.921999999999997</v>
      </c>
      <c r="G33" s="91">
        <v>-20.934477449999999</v>
      </c>
    </row>
    <row r="34" spans="1:7" x14ac:dyDescent="0.2">
      <c r="A34" s="70">
        <v>11.7</v>
      </c>
      <c r="B34" s="2" t="s">
        <v>25</v>
      </c>
      <c r="C34" s="27" t="s">
        <v>8</v>
      </c>
      <c r="D34" s="5">
        <f>K9*5/4</f>
        <v>198.56625000000003</v>
      </c>
      <c r="E34" s="71">
        <f t="shared" si="4"/>
        <v>197.71</v>
      </c>
      <c r="F34" s="24">
        <f t="shared" si="5"/>
        <v>-0.85625000000001705</v>
      </c>
      <c r="G34" s="91">
        <v>-7.4819413810000004</v>
      </c>
    </row>
    <row r="35" spans="1:7" x14ac:dyDescent="0.2">
      <c r="A35" s="70">
        <v>12.7</v>
      </c>
      <c r="B35" s="2" t="s">
        <v>25</v>
      </c>
      <c r="C35" s="27" t="s">
        <v>8</v>
      </c>
      <c r="D35" s="5">
        <f t="shared" si="3"/>
        <v>197.48249999999999</v>
      </c>
      <c r="E35" s="71">
        <f t="shared" si="4"/>
        <v>197.71</v>
      </c>
      <c r="F35" s="24">
        <f t="shared" si="5"/>
        <v>0.22750000000002046</v>
      </c>
      <c r="G35" s="91">
        <v>1.9932351429999999</v>
      </c>
    </row>
    <row r="36" spans="1:7" x14ac:dyDescent="0.2">
      <c r="A36" s="70">
        <v>17.5</v>
      </c>
      <c r="B36" s="2" t="s">
        <v>25</v>
      </c>
      <c r="C36" s="27" t="s">
        <v>8</v>
      </c>
      <c r="D36" s="5">
        <f t="shared" si="3"/>
        <v>199.65499999999997</v>
      </c>
      <c r="E36" s="71">
        <f t="shared" si="4"/>
        <v>196.63200000000001</v>
      </c>
      <c r="F36" s="24">
        <f t="shared" si="5"/>
        <v>-3.0229999999999677</v>
      </c>
      <c r="G36" s="91">
        <v>-26.413291619999999</v>
      </c>
    </row>
    <row r="37" spans="1:7" x14ac:dyDescent="0.2">
      <c r="A37" s="70">
        <v>18.7</v>
      </c>
      <c r="B37" s="2" t="s">
        <v>25</v>
      </c>
      <c r="C37" s="27" t="s">
        <v>8</v>
      </c>
      <c r="D37" s="5">
        <f t="shared" si="3"/>
        <v>196.405</v>
      </c>
      <c r="E37" s="71">
        <f t="shared" si="4"/>
        <v>196.63200000000001</v>
      </c>
      <c r="F37" s="24">
        <f t="shared" si="5"/>
        <v>0.22700000000000387</v>
      </c>
      <c r="G37" s="91">
        <v>1.9997617160000001</v>
      </c>
    </row>
    <row r="38" spans="1:7" x14ac:dyDescent="0.2">
      <c r="A38" s="70">
        <v>27.7</v>
      </c>
      <c r="B38" s="2" t="s">
        <v>25</v>
      </c>
      <c r="C38" s="27" t="s">
        <v>8</v>
      </c>
      <c r="D38" s="5">
        <f t="shared" si="3"/>
        <v>197.48249999999999</v>
      </c>
      <c r="E38" s="71">
        <f t="shared" si="4"/>
        <v>196.63200000000001</v>
      </c>
      <c r="F38" s="24">
        <f t="shared" si="5"/>
        <v>-0.85049999999998249</v>
      </c>
      <c r="G38" s="91">
        <v>-7.4720257410000004</v>
      </c>
    </row>
    <row r="39" spans="1:7" x14ac:dyDescent="0.2">
      <c r="A39" s="70">
        <v>28.7</v>
      </c>
      <c r="B39" s="2" t="s">
        <v>25</v>
      </c>
      <c r="C39" s="27" t="s">
        <v>8</v>
      </c>
      <c r="D39" s="5">
        <f t="shared" si="3"/>
        <v>199.65499999999997</v>
      </c>
      <c r="E39" s="71">
        <f t="shared" si="4"/>
        <v>197.71</v>
      </c>
      <c r="F39" s="24">
        <f t="shared" si="5"/>
        <v>-1.9449999999999648</v>
      </c>
      <c r="G39" s="91">
        <v>-16.94803074</v>
      </c>
    </row>
    <row r="40" spans="1:7" x14ac:dyDescent="0.2">
      <c r="A40" s="70" t="s">
        <v>57</v>
      </c>
      <c r="B40" s="26" t="s">
        <v>55</v>
      </c>
      <c r="C40" s="26" t="s">
        <v>61</v>
      </c>
      <c r="D40" s="5">
        <f>K15*5/4*2</f>
        <v>197.59799999999998</v>
      </c>
      <c r="E40" s="71">
        <f t="shared" si="4"/>
        <v>200.38200000000001</v>
      </c>
      <c r="F40" s="24">
        <f t="shared" si="5"/>
        <v>2.7840000000000202</v>
      </c>
      <c r="G40" s="91">
        <v>24.22148958</v>
      </c>
    </row>
    <row r="41" spans="1:7" x14ac:dyDescent="0.2">
      <c r="A41" s="70" t="s">
        <v>58</v>
      </c>
      <c r="B41" s="2" t="s">
        <v>25</v>
      </c>
      <c r="C41" s="27" t="s">
        <v>60</v>
      </c>
      <c r="D41" s="5">
        <f t="shared" ref="D41:D42" si="6">K16*4/5</f>
        <v>160.3056</v>
      </c>
      <c r="E41" s="71">
        <f t="shared" si="4"/>
        <v>159.19300000000001</v>
      </c>
      <c r="F41" s="24">
        <f t="shared" si="5"/>
        <v>-1.1125999999999863</v>
      </c>
      <c r="G41" s="91">
        <v>-12.05751004</v>
      </c>
    </row>
    <row r="42" spans="1:7" x14ac:dyDescent="0.2">
      <c r="A42" s="70" t="s">
        <v>49</v>
      </c>
      <c r="B42" s="2" t="s">
        <v>25</v>
      </c>
      <c r="C42" s="27" t="s">
        <v>60</v>
      </c>
      <c r="D42" s="5">
        <f t="shared" si="6"/>
        <v>159.036</v>
      </c>
      <c r="E42" s="71">
        <f t="shared" si="4"/>
        <v>159.72399999999999</v>
      </c>
      <c r="F42" s="24">
        <f t="shared" si="5"/>
        <v>0.68799999999998818</v>
      </c>
      <c r="G42" s="91">
        <v>7.4732769189999999</v>
      </c>
    </row>
    <row r="43" spans="1:7" x14ac:dyDescent="0.2">
      <c r="A43" s="70" t="s">
        <v>50</v>
      </c>
      <c r="B43" s="2" t="s">
        <v>25</v>
      </c>
      <c r="C43" s="27" t="s">
        <v>8</v>
      </c>
      <c r="D43" s="5">
        <f t="shared" si="3"/>
        <v>196.405</v>
      </c>
      <c r="E43" s="71">
        <f t="shared" si="4"/>
        <v>196.63200000000001</v>
      </c>
      <c r="F43" s="24">
        <f t="shared" si="5"/>
        <v>0.22700000000000387</v>
      </c>
      <c r="G43" s="91">
        <v>1.9997617160000001</v>
      </c>
    </row>
    <row r="44" spans="1:7" x14ac:dyDescent="0.2">
      <c r="A44" s="70" t="s">
        <v>51</v>
      </c>
      <c r="B44" s="2" t="s">
        <v>25</v>
      </c>
      <c r="C44" s="27" t="s">
        <v>60</v>
      </c>
      <c r="D44" s="5">
        <f>K19*4/5</f>
        <v>156.44720000000001</v>
      </c>
      <c r="E44" s="71">
        <f t="shared" si="4"/>
        <v>154.56700000000001</v>
      </c>
      <c r="F44" s="24">
        <f t="shared" si="5"/>
        <v>-1.8802000000000021</v>
      </c>
      <c r="G44" s="91">
        <v>-20.932201259999999</v>
      </c>
    </row>
    <row r="45" spans="1:7" x14ac:dyDescent="0.2">
      <c r="A45" s="70">
        <v>82.7</v>
      </c>
      <c r="B45" s="2" t="s">
        <v>25</v>
      </c>
      <c r="C45" s="27" t="s">
        <v>8</v>
      </c>
      <c r="D45" s="5">
        <f t="shared" si="3"/>
        <v>198.56625000000003</v>
      </c>
      <c r="E45" s="71">
        <f t="shared" si="4"/>
        <v>199.88499999999999</v>
      </c>
      <c r="F45" s="24">
        <f t="shared" si="5"/>
        <v>1.3187499999999659</v>
      </c>
      <c r="G45" s="91">
        <v>11.459300929999999</v>
      </c>
    </row>
    <row r="46" spans="1:7" x14ac:dyDescent="0.2">
      <c r="A46" s="70">
        <v>83.7</v>
      </c>
      <c r="B46" s="2" t="s">
        <v>25</v>
      </c>
      <c r="C46" s="27" t="s">
        <v>8</v>
      </c>
      <c r="D46" s="5">
        <f t="shared" si="3"/>
        <v>199.65499999999997</v>
      </c>
      <c r="E46" s="71">
        <f t="shared" si="4"/>
        <v>199.88499999999999</v>
      </c>
      <c r="F46" s="24">
        <f t="shared" si="5"/>
        <v>0.23000000000001819</v>
      </c>
      <c r="G46" s="91">
        <v>1.9932115699999999</v>
      </c>
    </row>
    <row r="47" spans="1:7" x14ac:dyDescent="0.2">
      <c r="A47" s="70">
        <v>84.7</v>
      </c>
      <c r="B47" s="2" t="s">
        <v>25</v>
      </c>
      <c r="C47" s="27" t="s">
        <v>8</v>
      </c>
      <c r="D47" s="5">
        <f t="shared" si="3"/>
        <v>199.65499999999997</v>
      </c>
      <c r="E47" s="71">
        <f t="shared" si="4"/>
        <v>197.71</v>
      </c>
      <c r="F47" s="24">
        <f t="shared" si="5"/>
        <v>-1.9449999999999648</v>
      </c>
      <c r="G47" s="91">
        <v>-16.94803074</v>
      </c>
    </row>
    <row r="48" spans="1:7" x14ac:dyDescent="0.2">
      <c r="A48" s="70">
        <v>85.7</v>
      </c>
      <c r="B48" s="2" t="s">
        <v>25</v>
      </c>
      <c r="C48" s="27" t="s">
        <v>8</v>
      </c>
      <c r="D48" s="5">
        <f t="shared" si="3"/>
        <v>199.65499999999997</v>
      </c>
      <c r="E48" s="71">
        <f t="shared" si="4"/>
        <v>199.88499999999999</v>
      </c>
      <c r="F48" s="24">
        <f t="shared" si="5"/>
        <v>0.23000000000001819</v>
      </c>
      <c r="G48" s="91">
        <v>1.9932115699999999</v>
      </c>
    </row>
    <row r="51" spans="1:7" x14ac:dyDescent="0.2">
      <c r="A51" s="95" t="s">
        <v>5</v>
      </c>
      <c r="B51" s="96"/>
      <c r="C51" s="96"/>
      <c r="D51" s="96"/>
      <c r="E51" s="96"/>
      <c r="F51" s="96"/>
      <c r="G51" s="96"/>
    </row>
    <row r="52" spans="1:7" x14ac:dyDescent="0.2">
      <c r="A52" s="72" t="s">
        <v>21</v>
      </c>
      <c r="B52" s="72" t="s">
        <v>2</v>
      </c>
      <c r="C52" s="10" t="s">
        <v>27</v>
      </c>
      <c r="D52" s="4" t="s">
        <v>22</v>
      </c>
      <c r="E52" s="4" t="s">
        <v>23</v>
      </c>
      <c r="F52" s="72" t="s">
        <v>24</v>
      </c>
      <c r="G52" s="51" t="s">
        <v>1</v>
      </c>
    </row>
    <row r="53" spans="1:7" x14ac:dyDescent="0.2">
      <c r="A53" s="70">
        <v>1.7</v>
      </c>
      <c r="B53" s="2" t="s">
        <v>25</v>
      </c>
      <c r="C53" s="25">
        <v>4</v>
      </c>
      <c r="D53" s="5">
        <f>K3*POWER(2,(4/12))</f>
        <v>199.04988698869141</v>
      </c>
      <c r="E53" s="71">
        <f>L3</f>
        <v>198.79499999999999</v>
      </c>
      <c r="F53" s="24">
        <f>E53-D53</f>
        <v>-0.25488698869142468</v>
      </c>
      <c r="G53" s="91">
        <v>-2.218410338</v>
      </c>
    </row>
    <row r="54" spans="1:7" x14ac:dyDescent="0.2">
      <c r="A54" s="70">
        <v>2.7</v>
      </c>
      <c r="B54" s="2" t="s">
        <v>25</v>
      </c>
      <c r="C54" s="25">
        <v>4</v>
      </c>
      <c r="D54" s="5">
        <f t="shared" ref="D54:D73" si="7">K4*POWER(2,(4/12))</f>
        <v>200.14223853895029</v>
      </c>
      <c r="E54" s="71">
        <f t="shared" ref="E54:E73" si="8">L4</f>
        <v>195.559</v>
      </c>
      <c r="F54" s="24">
        <f t="shared" ref="F54:F73" si="9">E54-D54</f>
        <v>-4.5832385389502974</v>
      </c>
      <c r="G54" s="91">
        <v>-40.105750200000003</v>
      </c>
    </row>
    <row r="55" spans="1:7" x14ac:dyDescent="0.2">
      <c r="A55" s="70">
        <v>3.7</v>
      </c>
      <c r="B55" s="2" t="s">
        <v>25</v>
      </c>
      <c r="C55" s="25">
        <v>4</v>
      </c>
      <c r="D55" s="5">
        <f t="shared" si="7"/>
        <v>200.14223853895029</v>
      </c>
      <c r="E55" s="71">
        <f t="shared" si="8"/>
        <v>198.79499999999999</v>
      </c>
      <c r="F55" s="24">
        <f t="shared" si="9"/>
        <v>-1.3472385389503074</v>
      </c>
      <c r="G55" s="91">
        <v>-11.6927044</v>
      </c>
    </row>
    <row r="56" spans="1:7" x14ac:dyDescent="0.2">
      <c r="A56" s="70">
        <v>4.7</v>
      </c>
      <c r="B56" s="2" t="s">
        <v>25</v>
      </c>
      <c r="C56" s="25">
        <v>4</v>
      </c>
      <c r="D56" s="5">
        <f t="shared" si="7"/>
        <v>201.23962977340872</v>
      </c>
      <c r="E56" s="71">
        <f t="shared" si="8"/>
        <v>197.71</v>
      </c>
      <c r="F56" s="24">
        <f t="shared" si="9"/>
        <v>-3.5296297734087148</v>
      </c>
      <c r="G56" s="91">
        <v>-30.634060739999999</v>
      </c>
    </row>
    <row r="57" spans="1:7" x14ac:dyDescent="0.2">
      <c r="A57" s="70" t="s">
        <v>37</v>
      </c>
      <c r="B57" s="26" t="s">
        <v>55</v>
      </c>
      <c r="C57" s="25">
        <v>16</v>
      </c>
      <c r="D57" s="5">
        <f>K7*POWER(2,(16/12))</f>
        <v>200.91457014253584</v>
      </c>
      <c r="E57" s="71">
        <f t="shared" si="8"/>
        <v>199.88499999999999</v>
      </c>
      <c r="F57" s="24">
        <f t="shared" si="9"/>
        <v>-1.0295701425358459</v>
      </c>
      <c r="G57" s="91">
        <v>-8.8946321200000007</v>
      </c>
    </row>
    <row r="58" spans="1:7" x14ac:dyDescent="0.2">
      <c r="A58" s="70" t="s">
        <v>36</v>
      </c>
      <c r="B58" s="2" t="s">
        <v>25</v>
      </c>
      <c r="C58" s="25">
        <v>4</v>
      </c>
      <c r="D58" s="5">
        <f>K8*POWER(2,(-4/12))</f>
        <v>158.64882963633175</v>
      </c>
      <c r="E58" s="71">
        <f t="shared" si="8"/>
        <v>157.98599999999999</v>
      </c>
      <c r="F58" s="24">
        <f t="shared" si="9"/>
        <v>-0.6628296363317645</v>
      </c>
      <c r="G58" s="91">
        <v>-7.2478679140000004</v>
      </c>
    </row>
    <row r="59" spans="1:7" x14ac:dyDescent="0.2">
      <c r="A59" s="70">
        <v>11.7</v>
      </c>
      <c r="B59" s="2" t="s">
        <v>25</v>
      </c>
      <c r="C59" s="25">
        <v>4</v>
      </c>
      <c r="D59" s="5">
        <f t="shared" si="7"/>
        <v>200.14223853895029</v>
      </c>
      <c r="E59" s="71">
        <f t="shared" si="8"/>
        <v>197.71</v>
      </c>
      <c r="F59" s="24">
        <f t="shared" si="9"/>
        <v>-2.432238538950287</v>
      </c>
      <c r="G59" s="91">
        <v>-21.16745822</v>
      </c>
    </row>
    <row r="60" spans="1:7" x14ac:dyDescent="0.2">
      <c r="A60" s="70">
        <v>12.7</v>
      </c>
      <c r="B60" s="2" t="s">
        <v>25</v>
      </c>
      <c r="C60" s="25">
        <v>4</v>
      </c>
      <c r="D60" s="5">
        <f t="shared" si="7"/>
        <v>199.04988698869141</v>
      </c>
      <c r="E60" s="71">
        <f t="shared" si="8"/>
        <v>197.71</v>
      </c>
      <c r="F60" s="24">
        <f t="shared" si="9"/>
        <v>-1.3398869886914042</v>
      </c>
      <c r="G60" s="91">
        <v>-11.69316416</v>
      </c>
    </row>
    <row r="61" spans="1:7" x14ac:dyDescent="0.2">
      <c r="A61" s="70">
        <v>17.5</v>
      </c>
      <c r="B61" s="2" t="s">
        <v>25</v>
      </c>
      <c r="C61" s="25">
        <v>4</v>
      </c>
      <c r="D61" s="5">
        <f t="shared" si="7"/>
        <v>201.23962977340872</v>
      </c>
      <c r="E61" s="71">
        <f t="shared" si="8"/>
        <v>196.63200000000001</v>
      </c>
      <c r="F61" s="24">
        <f t="shared" si="9"/>
        <v>-4.6076297734087177</v>
      </c>
      <c r="G61" s="91">
        <v>-40.099321619999998</v>
      </c>
    </row>
    <row r="62" spans="1:7" x14ac:dyDescent="0.2">
      <c r="A62" s="70">
        <v>18.7</v>
      </c>
      <c r="B62" s="2" t="s">
        <v>25</v>
      </c>
      <c r="C62" s="25">
        <v>4</v>
      </c>
      <c r="D62" s="5">
        <f t="shared" si="7"/>
        <v>197.96383504368205</v>
      </c>
      <c r="E62" s="71">
        <f t="shared" si="8"/>
        <v>196.63200000000001</v>
      </c>
      <c r="F62" s="24">
        <f t="shared" si="9"/>
        <v>-1.3318350436820481</v>
      </c>
      <c r="G62" s="91">
        <v>-11.68621795</v>
      </c>
    </row>
    <row r="63" spans="1:7" x14ac:dyDescent="0.2">
      <c r="A63" s="70">
        <v>27.7</v>
      </c>
      <c r="B63" s="2" t="s">
        <v>25</v>
      </c>
      <c r="C63" s="25">
        <v>4</v>
      </c>
      <c r="D63" s="5">
        <f t="shared" si="7"/>
        <v>199.04988698869141</v>
      </c>
      <c r="E63" s="71">
        <f t="shared" si="8"/>
        <v>196.63200000000001</v>
      </c>
      <c r="F63" s="24">
        <f t="shared" si="9"/>
        <v>-2.4178869886914072</v>
      </c>
      <c r="G63" s="91">
        <v>-21.158425040000001</v>
      </c>
    </row>
    <row r="64" spans="1:7" x14ac:dyDescent="0.2">
      <c r="A64" s="70">
        <v>28.7</v>
      </c>
      <c r="B64" s="2" t="s">
        <v>25</v>
      </c>
      <c r="C64" s="25">
        <v>4</v>
      </c>
      <c r="D64" s="5">
        <f t="shared" si="7"/>
        <v>201.23962977340872</v>
      </c>
      <c r="E64" s="71">
        <f t="shared" si="8"/>
        <v>197.71</v>
      </c>
      <c r="F64" s="24">
        <f t="shared" si="9"/>
        <v>-3.5296297734087148</v>
      </c>
      <c r="G64" s="91">
        <v>-30.634060739999999</v>
      </c>
    </row>
    <row r="65" spans="1:7" x14ac:dyDescent="0.2">
      <c r="A65" s="70" t="s">
        <v>57</v>
      </c>
      <c r="B65" s="26" t="s">
        <v>55</v>
      </c>
      <c r="C65" s="26">
        <v>16</v>
      </c>
      <c r="D65" s="5">
        <f>K15*POWER(2,(16/12))</f>
        <v>199.16630369370168</v>
      </c>
      <c r="E65" s="71">
        <f t="shared" si="8"/>
        <v>200.38200000000001</v>
      </c>
      <c r="F65" s="24">
        <f t="shared" si="9"/>
        <v>1.2156963062983266</v>
      </c>
      <c r="G65" s="91">
        <v>10.53523556</v>
      </c>
    </row>
    <row r="66" spans="1:7" x14ac:dyDescent="0.2">
      <c r="A66" s="70" t="s">
        <v>58</v>
      </c>
      <c r="B66" s="2" t="s">
        <v>25</v>
      </c>
      <c r="C66" s="2">
        <v>4</v>
      </c>
      <c r="D66" s="5">
        <f>K16*POWER(2,(-4/12))</f>
        <v>159.04329879774588</v>
      </c>
      <c r="E66" s="71">
        <f t="shared" si="8"/>
        <v>159.19300000000001</v>
      </c>
      <c r="F66" s="24">
        <f t="shared" si="9"/>
        <v>0.14970120225413552</v>
      </c>
      <c r="G66" s="91">
        <v>1.628763006</v>
      </c>
    </row>
    <row r="67" spans="1:7" x14ac:dyDescent="0.2">
      <c r="A67" s="70" t="s">
        <v>49</v>
      </c>
      <c r="B67" s="2" t="s">
        <v>25</v>
      </c>
      <c r="C67" s="25">
        <v>4</v>
      </c>
      <c r="D67" s="5">
        <f>K17*POWER(2,(-4/12))</f>
        <v>157.78369606300907</v>
      </c>
      <c r="E67" s="71">
        <f t="shared" si="8"/>
        <v>159.72399999999999</v>
      </c>
      <c r="F67" s="24">
        <f t="shared" si="9"/>
        <v>1.9403039369909152</v>
      </c>
      <c r="G67" s="91">
        <v>21.15951986</v>
      </c>
    </row>
    <row r="68" spans="1:7" x14ac:dyDescent="0.2">
      <c r="A68" s="70" t="s">
        <v>50</v>
      </c>
      <c r="B68" s="2" t="s">
        <v>25</v>
      </c>
      <c r="C68" s="25">
        <v>4</v>
      </c>
      <c r="D68" s="5">
        <f t="shared" si="7"/>
        <v>197.96383504368205</v>
      </c>
      <c r="E68" s="71">
        <f t="shared" si="8"/>
        <v>196.63200000000001</v>
      </c>
      <c r="F68" s="24">
        <f t="shared" si="9"/>
        <v>-1.3318350436820481</v>
      </c>
      <c r="G68" s="91">
        <v>-11.68621795</v>
      </c>
    </row>
    <row r="69" spans="1:7" x14ac:dyDescent="0.2">
      <c r="A69" s="70" t="s">
        <v>51</v>
      </c>
      <c r="B69" s="2" t="s">
        <v>25</v>
      </c>
      <c r="C69" s="25">
        <v>4</v>
      </c>
      <c r="D69" s="5">
        <f>K19*POWER(2,(-4/12))</f>
        <v>155.21528116092455</v>
      </c>
      <c r="E69" s="71">
        <f t="shared" si="8"/>
        <v>154.56700000000001</v>
      </c>
      <c r="F69" s="24">
        <f t="shared" si="9"/>
        <v>-0.64828116092454025</v>
      </c>
      <c r="G69" s="91">
        <v>-7.2461252470000002</v>
      </c>
    </row>
    <row r="70" spans="1:7" x14ac:dyDescent="0.2">
      <c r="A70" s="70">
        <v>82.7</v>
      </c>
      <c r="B70" s="2" t="s">
        <v>25</v>
      </c>
      <c r="C70" s="25">
        <v>4</v>
      </c>
      <c r="D70" s="5">
        <f t="shared" si="7"/>
        <v>200.14223853895029</v>
      </c>
      <c r="E70" s="71">
        <f t="shared" si="8"/>
        <v>199.88499999999999</v>
      </c>
      <c r="F70" s="24">
        <f t="shared" si="9"/>
        <v>-0.25723853895030402</v>
      </c>
      <c r="G70" s="91">
        <v>-2.2262159110000002</v>
      </c>
    </row>
    <row r="71" spans="1:7" x14ac:dyDescent="0.2">
      <c r="A71" s="70">
        <v>83.7</v>
      </c>
      <c r="B71" s="2" t="s">
        <v>25</v>
      </c>
      <c r="C71" s="25">
        <v>4</v>
      </c>
      <c r="D71" s="5">
        <f t="shared" si="7"/>
        <v>201.23962977340872</v>
      </c>
      <c r="E71" s="71">
        <f t="shared" si="8"/>
        <v>199.88499999999999</v>
      </c>
      <c r="F71" s="24">
        <f t="shared" si="9"/>
        <v>-1.3546297734087318</v>
      </c>
      <c r="G71" s="91">
        <v>-11.692818430000001</v>
      </c>
    </row>
    <row r="72" spans="1:7" x14ac:dyDescent="0.2">
      <c r="A72" s="70">
        <v>84.7</v>
      </c>
      <c r="B72" s="2" t="s">
        <v>25</v>
      </c>
      <c r="C72" s="25">
        <v>4</v>
      </c>
      <c r="D72" s="5">
        <f t="shared" si="7"/>
        <v>201.23962977340872</v>
      </c>
      <c r="E72" s="71">
        <f t="shared" si="8"/>
        <v>197.71</v>
      </c>
      <c r="F72" s="24">
        <f t="shared" si="9"/>
        <v>-3.5296297734087148</v>
      </c>
      <c r="G72" s="91">
        <v>-30.634060739999999</v>
      </c>
    </row>
    <row r="73" spans="1:7" x14ac:dyDescent="0.2">
      <c r="A73" s="70">
        <v>85.7</v>
      </c>
      <c r="B73" s="57" t="s">
        <v>25</v>
      </c>
      <c r="C73" s="65">
        <v>4</v>
      </c>
      <c r="D73" s="58">
        <f t="shared" si="7"/>
        <v>201.23962977340872</v>
      </c>
      <c r="E73" s="71">
        <f t="shared" si="8"/>
        <v>199.88499999999999</v>
      </c>
      <c r="F73" s="59">
        <f t="shared" si="9"/>
        <v>-1.3546297734087318</v>
      </c>
      <c r="G73" s="91">
        <v>-11.692818430000001</v>
      </c>
    </row>
    <row r="74" spans="1:7" x14ac:dyDescent="0.2">
      <c r="A74" s="60"/>
      <c r="B74" s="60"/>
      <c r="C74" s="30"/>
      <c r="D74" s="61"/>
      <c r="E74" s="14"/>
      <c r="F74" s="14"/>
      <c r="G74" s="31"/>
    </row>
    <row r="75" spans="1:7" x14ac:dyDescent="0.2">
      <c r="A75" s="60"/>
      <c r="B75" s="60"/>
      <c r="C75" s="30"/>
      <c r="D75" s="61"/>
      <c r="E75" s="14"/>
      <c r="F75" s="14"/>
      <c r="G75" s="31"/>
    </row>
    <row r="76" spans="1:7" x14ac:dyDescent="0.2">
      <c r="A76" s="60"/>
      <c r="B76" s="60"/>
      <c r="C76" s="30"/>
      <c r="D76" s="61"/>
      <c r="E76" s="14"/>
      <c r="F76" s="14"/>
      <c r="G76" s="31"/>
    </row>
    <row r="77" spans="1:7" x14ac:dyDescent="0.2">
      <c r="A77" s="60"/>
      <c r="B77" s="60"/>
      <c r="C77" s="30"/>
      <c r="D77" s="61"/>
      <c r="E77" s="14"/>
      <c r="F77" s="14"/>
      <c r="G77" s="31"/>
    </row>
    <row r="78" spans="1:7" x14ac:dyDescent="0.2">
      <c r="A78" s="63"/>
      <c r="B78" s="60"/>
      <c r="C78" s="30"/>
      <c r="D78" s="61"/>
      <c r="E78" s="14"/>
      <c r="F78" s="14"/>
      <c r="G78" s="31"/>
    </row>
    <row r="79" spans="1:7" x14ac:dyDescent="0.2">
      <c r="A79" s="17"/>
      <c r="B79" s="17"/>
      <c r="C79" s="17"/>
      <c r="D79" s="17"/>
      <c r="E79" s="17"/>
      <c r="F79" s="17"/>
      <c r="G79" s="14"/>
    </row>
    <row r="80" spans="1:7" x14ac:dyDescent="0.2">
      <c r="A80" s="17"/>
      <c r="B80" s="17"/>
      <c r="C80" s="17"/>
      <c r="D80" s="17"/>
      <c r="E80" s="17"/>
      <c r="F80" s="17"/>
      <c r="G80" s="14"/>
    </row>
    <row r="81" spans="1:7" x14ac:dyDescent="0.2">
      <c r="A81" s="17"/>
      <c r="B81" s="17"/>
      <c r="C81" s="17"/>
      <c r="D81" s="17"/>
      <c r="E81" s="17"/>
      <c r="F81" s="17"/>
      <c r="G81" s="14"/>
    </row>
  </sheetData>
  <mergeCells count="3">
    <mergeCell ref="A1:G1"/>
    <mergeCell ref="A26:G26"/>
    <mergeCell ref="A51:G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3FA5-6BDA-F642-933B-99E7A681D299}">
  <dimension ref="A1:U79"/>
  <sheetViews>
    <sheetView zoomScale="110" zoomScaleNormal="110" workbookViewId="0">
      <selection sqref="A1:G73"/>
    </sheetView>
  </sheetViews>
  <sheetFormatPr baseColWidth="10" defaultRowHeight="16" x14ac:dyDescent="0.2"/>
  <cols>
    <col min="2" max="2" width="16.83203125" customWidth="1"/>
    <col min="3" max="3" width="24.33203125" customWidth="1"/>
    <col min="4" max="4" width="29.83203125" customWidth="1"/>
    <col min="5" max="5" width="28.1640625" customWidth="1"/>
    <col min="6" max="6" width="19.5" customWidth="1"/>
    <col min="7" max="7" width="17" style="11" customWidth="1"/>
    <col min="8" max="9" width="23.1640625" customWidth="1"/>
    <col min="11" max="11" width="15.5" style="7" customWidth="1"/>
    <col min="12" max="12" width="19.1640625" style="7" customWidth="1"/>
    <col min="13" max="13" width="29.33203125" style="37" customWidth="1"/>
    <col min="14" max="14" width="10.83203125" style="9"/>
    <col min="21" max="21" width="10.83203125" style="17"/>
  </cols>
  <sheetData>
    <row r="1" spans="1:21" x14ac:dyDescent="0.2">
      <c r="A1" s="97" t="s">
        <v>3</v>
      </c>
      <c r="B1" s="97"/>
      <c r="C1" s="97"/>
      <c r="D1" s="97"/>
      <c r="E1" s="97"/>
      <c r="F1" s="97"/>
      <c r="G1" s="97"/>
      <c r="H1">
        <v>155.56299999999999</v>
      </c>
      <c r="I1">
        <v>440</v>
      </c>
      <c r="K1" s="33"/>
      <c r="L1" s="33"/>
      <c r="M1" s="33"/>
      <c r="N1" s="32"/>
      <c r="O1" s="32"/>
      <c r="P1" s="32"/>
      <c r="S1">
        <v>440</v>
      </c>
      <c r="T1" s="15" t="s">
        <v>20</v>
      </c>
      <c r="U1" s="12"/>
    </row>
    <row r="2" spans="1:21" x14ac:dyDescent="0.2">
      <c r="A2" s="72" t="s">
        <v>21</v>
      </c>
      <c r="B2" s="72" t="s">
        <v>2</v>
      </c>
      <c r="C2" s="72" t="s">
        <v>0</v>
      </c>
      <c r="D2" s="4" t="s">
        <v>22</v>
      </c>
      <c r="E2" s="4" t="s">
        <v>23</v>
      </c>
      <c r="F2" s="72" t="s">
        <v>24</v>
      </c>
      <c r="G2" s="51" t="s">
        <v>1</v>
      </c>
      <c r="H2" t="s">
        <v>12</v>
      </c>
      <c r="I2">
        <v>420</v>
      </c>
      <c r="J2" s="72" t="s">
        <v>21</v>
      </c>
      <c r="K2" s="47" t="s">
        <v>53</v>
      </c>
      <c r="L2" s="47" t="s">
        <v>54</v>
      </c>
      <c r="M2" s="34"/>
      <c r="N2" s="12"/>
      <c r="O2" s="12"/>
      <c r="P2" s="12"/>
      <c r="R2" t="s">
        <v>12</v>
      </c>
      <c r="S2">
        <v>420</v>
      </c>
      <c r="T2" s="16">
        <v>233.08199999999999</v>
      </c>
      <c r="U2" s="13"/>
    </row>
    <row r="3" spans="1:21" x14ac:dyDescent="0.2">
      <c r="A3" s="70">
        <v>1.7</v>
      </c>
      <c r="B3" s="2" t="s">
        <v>25</v>
      </c>
      <c r="C3" s="2" t="s">
        <v>6</v>
      </c>
      <c r="D3" s="5">
        <f>K3*81/64</f>
        <v>189.47165625</v>
      </c>
      <c r="E3" s="71">
        <f>L3</f>
        <v>188.55199999999999</v>
      </c>
      <c r="F3" s="24">
        <f>E3-D3</f>
        <v>-0.91965625000000273</v>
      </c>
      <c r="G3" s="91">
        <v>-8.4239114980000007</v>
      </c>
      <c r="H3" t="s">
        <v>13</v>
      </c>
      <c r="I3">
        <f>(I2*H1)/I1</f>
        <v>148.49195454545452</v>
      </c>
      <c r="J3" s="69">
        <v>1.6</v>
      </c>
      <c r="K3" s="76">
        <v>149.70599999999999</v>
      </c>
      <c r="L3" s="75">
        <v>188.55199999999999</v>
      </c>
      <c r="M3" s="35"/>
      <c r="N3" s="13"/>
      <c r="O3" s="13"/>
      <c r="P3" s="13"/>
      <c r="R3" t="s">
        <v>13</v>
      </c>
      <c r="S3">
        <v>74.246099999999998</v>
      </c>
      <c r="T3" s="16">
        <v>233.08199999999999</v>
      </c>
      <c r="U3" s="13"/>
    </row>
    <row r="4" spans="1:21" x14ac:dyDescent="0.2">
      <c r="A4" s="70">
        <v>2.7</v>
      </c>
      <c r="B4" s="2" t="s">
        <v>25</v>
      </c>
      <c r="C4" s="2" t="s">
        <v>6</v>
      </c>
      <c r="D4" s="5">
        <f t="shared" ref="D4:D21" si="0">K4*81/64</f>
        <v>187.69598437499999</v>
      </c>
      <c r="E4" s="71">
        <f t="shared" ref="E4:E23" si="1">L4</f>
        <v>189.441</v>
      </c>
      <c r="F4" s="24">
        <f t="shared" ref="F4:F23" si="2">E4-D4</f>
        <v>1.7450156250000077</v>
      </c>
      <c r="G4" s="91">
        <v>16.02083579</v>
      </c>
      <c r="H4" t="s">
        <v>13</v>
      </c>
      <c r="I4" s="1">
        <v>74.246099999999998</v>
      </c>
      <c r="J4" s="69">
        <v>2.6</v>
      </c>
      <c r="K4" s="76">
        <v>148.303</v>
      </c>
      <c r="L4" s="75">
        <v>189.441</v>
      </c>
      <c r="M4" s="35"/>
      <c r="N4" s="13"/>
      <c r="O4" s="13"/>
      <c r="P4" s="13"/>
      <c r="T4" s="16">
        <v>233.08199999999999</v>
      </c>
      <c r="U4" s="13"/>
    </row>
    <row r="5" spans="1:21" x14ac:dyDescent="0.2">
      <c r="A5" s="70">
        <v>3.7</v>
      </c>
      <c r="B5" s="2" t="s">
        <v>25</v>
      </c>
      <c r="C5" s="2" t="s">
        <v>6</v>
      </c>
      <c r="D5" s="5">
        <f t="shared" si="0"/>
        <v>190.36645312500002</v>
      </c>
      <c r="E5" s="71">
        <f t="shared" si="1"/>
        <v>190.33500000000001</v>
      </c>
      <c r="F5" s="24">
        <f t="shared" si="2"/>
        <v>-3.145312500001296E-2</v>
      </c>
      <c r="G5" s="91">
        <v>-0.28649150410000002</v>
      </c>
      <c r="H5" s="19"/>
      <c r="I5" s="20"/>
      <c r="J5" s="69">
        <v>3.6</v>
      </c>
      <c r="K5" s="76">
        <v>150.41300000000001</v>
      </c>
      <c r="L5" s="75">
        <v>190.33500000000001</v>
      </c>
      <c r="M5" s="35"/>
      <c r="N5" s="13"/>
      <c r="O5" s="13"/>
      <c r="P5" s="13"/>
      <c r="T5" s="16">
        <v>233.08199999999999</v>
      </c>
      <c r="U5" s="13"/>
    </row>
    <row r="6" spans="1:21" x14ac:dyDescent="0.2">
      <c r="A6" s="70">
        <v>4.7</v>
      </c>
      <c r="B6" s="2" t="s">
        <v>25</v>
      </c>
      <c r="C6" s="2" t="s">
        <v>6</v>
      </c>
      <c r="D6" s="5">
        <f t="shared" si="0"/>
        <v>189.47165625</v>
      </c>
      <c r="E6" s="71">
        <f t="shared" si="1"/>
        <v>187.666</v>
      </c>
      <c r="F6" s="24">
        <f t="shared" si="2"/>
        <v>-1.8056562499999984</v>
      </c>
      <c r="G6" s="91">
        <v>-16.578099779999999</v>
      </c>
      <c r="H6" s="19"/>
      <c r="I6" s="20"/>
      <c r="J6" s="69">
        <v>4.5999999999999996</v>
      </c>
      <c r="K6" s="76">
        <v>149.70599999999999</v>
      </c>
      <c r="L6" s="75">
        <v>187.666</v>
      </c>
      <c r="M6" s="35"/>
      <c r="N6" s="13"/>
      <c r="O6" s="13"/>
      <c r="P6" s="13"/>
      <c r="T6" s="11">
        <v>77.781700000000001</v>
      </c>
      <c r="U6" s="14"/>
    </row>
    <row r="7" spans="1:21" x14ac:dyDescent="0.2">
      <c r="A7" s="70" t="s">
        <v>37</v>
      </c>
      <c r="B7" s="26" t="s">
        <v>55</v>
      </c>
      <c r="C7" s="26" t="s">
        <v>56</v>
      </c>
      <c r="D7" s="5">
        <f>K7*2*81/64</f>
        <v>191.46881249999998</v>
      </c>
      <c r="E7" s="71">
        <f t="shared" si="1"/>
        <v>189.441</v>
      </c>
      <c r="F7" s="24">
        <f t="shared" si="2"/>
        <v>-2.0278124999999818</v>
      </c>
      <c r="G7" s="91">
        <v>-18.432865570000001</v>
      </c>
      <c r="H7" s="19"/>
      <c r="I7" s="21"/>
      <c r="J7" s="69" t="s">
        <v>44</v>
      </c>
      <c r="K7" s="76">
        <v>75.641999999999996</v>
      </c>
      <c r="L7" s="75">
        <v>189.441</v>
      </c>
      <c r="M7" s="35"/>
      <c r="N7" s="13"/>
      <c r="O7" s="13"/>
      <c r="P7" s="13"/>
      <c r="T7" s="16">
        <v>73.416200000000003</v>
      </c>
      <c r="U7" s="13"/>
    </row>
    <row r="8" spans="1:21" x14ac:dyDescent="0.2">
      <c r="A8" s="70" t="s">
        <v>36</v>
      </c>
      <c r="B8" s="2" t="s">
        <v>25</v>
      </c>
      <c r="C8" s="2" t="s">
        <v>52</v>
      </c>
      <c r="D8" s="5">
        <f>K8*64/81</f>
        <v>149.68177777777777</v>
      </c>
      <c r="E8" s="71">
        <f t="shared" si="1"/>
        <v>149.00299999999999</v>
      </c>
      <c r="F8" s="24">
        <f t="shared" si="2"/>
        <v>-0.67877777777778192</v>
      </c>
      <c r="G8" s="91">
        <v>-7.8689219919999998</v>
      </c>
      <c r="H8" s="19"/>
      <c r="I8" s="21"/>
      <c r="J8" s="69" t="s">
        <v>45</v>
      </c>
      <c r="K8" s="76">
        <v>189.441</v>
      </c>
      <c r="L8" s="75">
        <v>149.00299999999999</v>
      </c>
      <c r="M8" s="35"/>
      <c r="N8" s="13"/>
      <c r="O8" s="13"/>
      <c r="P8" s="13"/>
      <c r="T8" s="16">
        <v>261.62599999999998</v>
      </c>
      <c r="U8" s="13"/>
    </row>
    <row r="9" spans="1:21" x14ac:dyDescent="0.2">
      <c r="A9" s="70">
        <v>11.7</v>
      </c>
      <c r="B9" s="2" t="s">
        <v>25</v>
      </c>
      <c r="C9" s="2" t="s">
        <v>6</v>
      </c>
      <c r="D9" s="5">
        <f t="shared" si="0"/>
        <v>190.36645312500002</v>
      </c>
      <c r="E9" s="71">
        <f t="shared" si="1"/>
        <v>189.441</v>
      </c>
      <c r="F9" s="24">
        <f t="shared" si="2"/>
        <v>-0.92545312500001842</v>
      </c>
      <c r="G9" s="91">
        <v>-8.4372229809999997</v>
      </c>
      <c r="H9" s="19"/>
      <c r="I9" s="20"/>
      <c r="J9" s="69">
        <v>11.6</v>
      </c>
      <c r="K9" s="76">
        <v>150.41300000000001</v>
      </c>
      <c r="L9" s="75">
        <v>189.441</v>
      </c>
      <c r="M9" s="35"/>
      <c r="N9" s="13"/>
      <c r="O9" s="13"/>
      <c r="P9" s="13"/>
      <c r="T9" s="16">
        <v>261.62599999999998</v>
      </c>
      <c r="U9" s="13"/>
    </row>
    <row r="10" spans="1:21" x14ac:dyDescent="0.2">
      <c r="A10" s="70">
        <v>12.7</v>
      </c>
      <c r="B10" s="2" t="s">
        <v>25</v>
      </c>
      <c r="C10" s="2" t="s">
        <v>6</v>
      </c>
      <c r="D10" s="5">
        <f t="shared" si="0"/>
        <v>191.265046875</v>
      </c>
      <c r="E10" s="71">
        <f t="shared" si="1"/>
        <v>190.33500000000001</v>
      </c>
      <c r="F10" s="24">
        <f t="shared" si="2"/>
        <v>-0.93004687499998795</v>
      </c>
      <c r="G10" s="91">
        <v>-8.4384216629999997</v>
      </c>
      <c r="H10" s="19"/>
      <c r="I10" s="20"/>
      <c r="J10" s="69">
        <v>12.6</v>
      </c>
      <c r="K10" s="76">
        <v>151.12299999999999</v>
      </c>
      <c r="L10" s="75">
        <v>190.33500000000001</v>
      </c>
      <c r="M10" s="35"/>
      <c r="N10" s="13"/>
      <c r="O10" s="13"/>
      <c r="P10" s="13"/>
      <c r="T10" s="16">
        <v>233.08199999999999</v>
      </c>
      <c r="U10" s="13"/>
    </row>
    <row r="11" spans="1:21" x14ac:dyDescent="0.2">
      <c r="A11" s="70">
        <v>17.5</v>
      </c>
      <c r="B11" s="2" t="s">
        <v>25</v>
      </c>
      <c r="C11" s="2" t="s">
        <v>6</v>
      </c>
      <c r="D11" s="5">
        <f t="shared" si="0"/>
        <v>190.36645312500002</v>
      </c>
      <c r="E11" s="71">
        <f t="shared" si="1"/>
        <v>190.33500000000001</v>
      </c>
      <c r="F11" s="24">
        <f t="shared" si="2"/>
        <v>-3.145312500001296E-2</v>
      </c>
      <c r="G11" s="91">
        <v>-0.28649150410000002</v>
      </c>
      <c r="H11" s="19"/>
      <c r="I11" s="20"/>
      <c r="J11" s="69">
        <v>17.399999999999999</v>
      </c>
      <c r="K11" s="76">
        <v>150.41300000000001</v>
      </c>
      <c r="L11" s="75">
        <v>190.33500000000001</v>
      </c>
      <c r="M11" s="35"/>
      <c r="N11" s="13"/>
      <c r="O11" s="13"/>
      <c r="P11" s="13"/>
      <c r="T11" s="16">
        <v>155.56299999999999</v>
      </c>
      <c r="U11" s="13"/>
    </row>
    <row r="12" spans="1:21" x14ac:dyDescent="0.2">
      <c r="A12" s="70">
        <v>18.7</v>
      </c>
      <c r="B12" s="2" t="s">
        <v>25</v>
      </c>
      <c r="C12" s="2" t="s">
        <v>6</v>
      </c>
      <c r="D12" s="5">
        <f t="shared" si="0"/>
        <v>189.47165625</v>
      </c>
      <c r="E12" s="71">
        <f t="shared" si="1"/>
        <v>189.441</v>
      </c>
      <c r="F12" s="24">
        <f t="shared" si="2"/>
        <v>-3.0656249999992724E-2</v>
      </c>
      <c r="G12" s="91">
        <v>-0.28053367130000001</v>
      </c>
      <c r="H12" s="19"/>
      <c r="I12" s="21"/>
      <c r="J12" s="69">
        <v>18.600000000000001</v>
      </c>
      <c r="K12" s="76">
        <v>149.70599999999999</v>
      </c>
      <c r="L12" s="75">
        <v>189.441</v>
      </c>
      <c r="M12" s="35"/>
      <c r="N12" s="13"/>
      <c r="O12" s="13"/>
      <c r="P12" s="13"/>
      <c r="T12" s="16">
        <v>233.08199999999999</v>
      </c>
      <c r="U12" s="13"/>
    </row>
    <row r="13" spans="1:21" x14ac:dyDescent="0.2">
      <c r="A13" s="70">
        <v>27.7</v>
      </c>
      <c r="B13" s="2" t="s">
        <v>25</v>
      </c>
      <c r="C13" s="2" t="s">
        <v>6</v>
      </c>
      <c r="D13" s="5">
        <f t="shared" si="0"/>
        <v>190.36645312500002</v>
      </c>
      <c r="E13" s="71">
        <f t="shared" si="1"/>
        <v>189.441</v>
      </c>
      <c r="F13" s="24">
        <f t="shared" si="2"/>
        <v>-0.92545312500001842</v>
      </c>
      <c r="G13" s="91">
        <v>-8.4372229809999997</v>
      </c>
      <c r="H13" s="19"/>
      <c r="I13" s="20"/>
      <c r="J13" s="69">
        <v>27.6</v>
      </c>
      <c r="K13" s="76">
        <v>150.41300000000001</v>
      </c>
      <c r="L13" s="75">
        <v>189.441</v>
      </c>
      <c r="M13" s="35"/>
      <c r="N13" s="13"/>
      <c r="O13" s="13"/>
      <c r="P13" s="13"/>
      <c r="T13" s="16">
        <v>261.62599999999998</v>
      </c>
      <c r="U13" s="13"/>
    </row>
    <row r="14" spans="1:21" x14ac:dyDescent="0.2">
      <c r="A14" s="70">
        <v>28.7</v>
      </c>
      <c r="B14" s="26" t="s">
        <v>25</v>
      </c>
      <c r="C14" s="26" t="s">
        <v>6</v>
      </c>
      <c r="D14" s="5">
        <f t="shared" si="0"/>
        <v>190.36645312500002</v>
      </c>
      <c r="E14" s="71">
        <f t="shared" si="1"/>
        <v>189.441</v>
      </c>
      <c r="F14" s="24">
        <f t="shared" si="2"/>
        <v>-0.92545312500001842</v>
      </c>
      <c r="G14" s="91">
        <v>-8.4372229809999997</v>
      </c>
      <c r="H14" s="19"/>
      <c r="I14" s="20"/>
      <c r="J14" s="69">
        <v>28.6</v>
      </c>
      <c r="K14" s="76">
        <v>150.41300000000001</v>
      </c>
      <c r="L14" s="75">
        <v>189.441</v>
      </c>
      <c r="M14" s="35"/>
      <c r="N14" s="13"/>
      <c r="O14" s="13"/>
      <c r="P14" s="13"/>
      <c r="T14" s="16">
        <v>261.62599999999998</v>
      </c>
      <c r="U14" s="13"/>
    </row>
    <row r="15" spans="1:21" x14ac:dyDescent="0.2">
      <c r="A15" s="70" t="s">
        <v>57</v>
      </c>
      <c r="B15" s="26" t="s">
        <v>55</v>
      </c>
      <c r="C15" s="26" t="s">
        <v>56</v>
      </c>
      <c r="D15" s="5">
        <f>K15*2*81/64</f>
        <v>190.73816718750001</v>
      </c>
      <c r="E15" s="71">
        <f t="shared" si="1"/>
        <v>188.66300000000001</v>
      </c>
      <c r="F15" s="24">
        <f t="shared" si="2"/>
        <v>-2.0751671875</v>
      </c>
      <c r="G15" s="91">
        <v>-18.938752579999999</v>
      </c>
      <c r="H15" s="19"/>
      <c r="I15" s="20"/>
      <c r="J15" s="70" t="s">
        <v>57</v>
      </c>
      <c r="K15" s="77">
        <v>75.353350000000006</v>
      </c>
      <c r="L15" s="76">
        <v>188.66300000000001</v>
      </c>
      <c r="M15" s="35"/>
      <c r="N15" s="13"/>
      <c r="O15" s="13"/>
      <c r="P15" s="13"/>
      <c r="T15" s="11">
        <v>77.781700000000001</v>
      </c>
      <c r="U15" s="14"/>
    </row>
    <row r="16" spans="1:21" x14ac:dyDescent="0.2">
      <c r="A16" s="70" t="s">
        <v>58</v>
      </c>
      <c r="B16" s="2" t="s">
        <v>25</v>
      </c>
      <c r="C16" s="2" t="s">
        <v>52</v>
      </c>
      <c r="D16" s="5">
        <f>K16*64/81</f>
        <v>149.06706172839506</v>
      </c>
      <c r="E16" s="71">
        <f t="shared" si="1"/>
        <v>150.70599999999999</v>
      </c>
      <c r="F16" s="24">
        <f t="shared" si="2"/>
        <v>1.6389382716049283</v>
      </c>
      <c r="G16" s="91">
        <v>18.92996905</v>
      </c>
      <c r="H16" s="19"/>
      <c r="I16" s="21"/>
      <c r="J16" s="70" t="s">
        <v>58</v>
      </c>
      <c r="K16" s="76">
        <v>188.66300000000001</v>
      </c>
      <c r="L16" s="76">
        <v>150.70599999999999</v>
      </c>
      <c r="M16" s="35"/>
      <c r="N16" s="13"/>
      <c r="O16" s="13"/>
      <c r="P16" s="13"/>
      <c r="T16" s="16">
        <v>116.541</v>
      </c>
      <c r="U16" s="13"/>
    </row>
    <row r="17" spans="1:21" x14ac:dyDescent="0.2">
      <c r="A17" s="70" t="s">
        <v>49</v>
      </c>
      <c r="B17" s="2" t="s">
        <v>25</v>
      </c>
      <c r="C17" s="2" t="s">
        <v>52</v>
      </c>
      <c r="D17" s="5">
        <f>K17*64/81</f>
        <v>148.27930864197532</v>
      </c>
      <c r="E17" s="71">
        <f t="shared" si="1"/>
        <v>149.70599999999999</v>
      </c>
      <c r="F17" s="24">
        <f t="shared" si="2"/>
        <v>1.4266913580246694</v>
      </c>
      <c r="G17" s="91">
        <v>16.577800929999999</v>
      </c>
      <c r="H17" s="19"/>
      <c r="I17" s="21"/>
      <c r="J17" s="69">
        <v>40.5</v>
      </c>
      <c r="K17" s="76">
        <v>187.666</v>
      </c>
      <c r="L17" s="75">
        <v>149.70599999999999</v>
      </c>
      <c r="M17" s="35"/>
      <c r="N17" s="13"/>
      <c r="O17" s="13"/>
      <c r="P17" s="13"/>
      <c r="T17" s="16">
        <v>155.56299999999999</v>
      </c>
      <c r="U17" s="13"/>
    </row>
    <row r="18" spans="1:21" x14ac:dyDescent="0.2">
      <c r="A18" s="70" t="s">
        <v>50</v>
      </c>
      <c r="B18" s="2" t="s">
        <v>25</v>
      </c>
      <c r="C18" s="2" t="s">
        <v>6</v>
      </c>
      <c r="D18" s="5">
        <f>K18*81/64</f>
        <v>190.36645312500002</v>
      </c>
      <c r="E18" s="71">
        <f t="shared" si="1"/>
        <v>190.33500000000001</v>
      </c>
      <c r="F18" s="24">
        <f t="shared" si="2"/>
        <v>-3.145312500001296E-2</v>
      </c>
      <c r="G18" s="91">
        <v>-0.28649150410000002</v>
      </c>
      <c r="H18" s="19"/>
      <c r="I18" s="21"/>
      <c r="J18" s="69">
        <v>42.4</v>
      </c>
      <c r="K18" s="76">
        <v>150.41300000000001</v>
      </c>
      <c r="L18" s="75">
        <v>190.33500000000001</v>
      </c>
      <c r="M18" s="35"/>
      <c r="N18" s="13"/>
      <c r="O18" s="13"/>
      <c r="P18" s="13"/>
      <c r="T18" s="16">
        <v>146.83199999999999</v>
      </c>
      <c r="U18" s="13"/>
    </row>
    <row r="19" spans="1:21" x14ac:dyDescent="0.2">
      <c r="A19" s="70" t="s">
        <v>51</v>
      </c>
      <c r="B19" s="2" t="s">
        <v>25</v>
      </c>
      <c r="C19" s="2" t="s">
        <v>52</v>
      </c>
      <c r="D19" s="5">
        <f>K19*64/81</f>
        <v>150.38814814814816</v>
      </c>
      <c r="E19" s="71">
        <f t="shared" si="1"/>
        <v>149.70599999999999</v>
      </c>
      <c r="F19" s="24">
        <f t="shared" si="2"/>
        <v>-0.6821481481481726</v>
      </c>
      <c r="G19" s="91">
        <v>-7.8700432859999996</v>
      </c>
      <c r="H19" s="19"/>
      <c r="I19" s="21"/>
      <c r="J19" s="69" t="s">
        <v>47</v>
      </c>
      <c r="K19" s="76">
        <v>190.33500000000001</v>
      </c>
      <c r="L19" s="75">
        <v>149.70599999999999</v>
      </c>
      <c r="M19" s="35"/>
      <c r="N19" s="13"/>
      <c r="O19" s="13"/>
      <c r="P19" s="13"/>
      <c r="T19" s="16">
        <v>146.83199999999999</v>
      </c>
      <c r="U19" s="13"/>
    </row>
    <row r="20" spans="1:21" x14ac:dyDescent="0.2">
      <c r="A20" s="70">
        <v>82.7</v>
      </c>
      <c r="B20" s="2" t="s">
        <v>25</v>
      </c>
      <c r="C20" s="2" t="s">
        <v>6</v>
      </c>
      <c r="D20" s="5">
        <f t="shared" si="0"/>
        <v>189.47165625</v>
      </c>
      <c r="E20" s="71">
        <f t="shared" si="1"/>
        <v>190.33500000000001</v>
      </c>
      <c r="F20" s="24">
        <f t="shared" si="2"/>
        <v>0.86334375000001273</v>
      </c>
      <c r="G20" s="91">
        <v>7.8701978060000002</v>
      </c>
      <c r="H20" s="19"/>
      <c r="I20" s="20"/>
      <c r="J20" s="69">
        <v>82.6</v>
      </c>
      <c r="K20" s="76">
        <v>149.70599999999999</v>
      </c>
      <c r="L20" s="75">
        <v>190.33500000000001</v>
      </c>
      <c r="M20" s="35"/>
      <c r="N20" s="13"/>
      <c r="O20" s="13"/>
      <c r="P20" s="13"/>
      <c r="T20" s="16">
        <v>233.08199999999999</v>
      </c>
      <c r="U20" s="13"/>
    </row>
    <row r="21" spans="1:21" x14ac:dyDescent="0.2">
      <c r="A21" s="70">
        <v>83.7</v>
      </c>
      <c r="B21" s="2" t="s">
        <v>25</v>
      </c>
      <c r="C21" s="2" t="s">
        <v>6</v>
      </c>
      <c r="D21" s="5">
        <f t="shared" si="0"/>
        <v>189.47165625</v>
      </c>
      <c r="E21" s="71">
        <f t="shared" si="1"/>
        <v>189.441</v>
      </c>
      <c r="F21" s="24">
        <f t="shared" si="2"/>
        <v>-3.0656249999992724E-2</v>
      </c>
      <c r="G21" s="91">
        <v>-0.28053367130000001</v>
      </c>
      <c r="H21" s="19"/>
      <c r="I21" s="22"/>
      <c r="J21" s="69">
        <v>83.6</v>
      </c>
      <c r="K21" s="76">
        <v>149.70599999999999</v>
      </c>
      <c r="L21" s="75">
        <v>189.441</v>
      </c>
      <c r="M21" s="35"/>
      <c r="N21" s="13"/>
      <c r="O21" s="13"/>
      <c r="P21" s="13"/>
      <c r="T21" s="16">
        <v>233.08199999999999</v>
      </c>
      <c r="U21" s="13"/>
    </row>
    <row r="22" spans="1:21" x14ac:dyDescent="0.2">
      <c r="A22" s="70">
        <v>84.7</v>
      </c>
      <c r="B22" s="2" t="s">
        <v>25</v>
      </c>
      <c r="C22" s="2" t="s">
        <v>6</v>
      </c>
      <c r="D22" s="5">
        <f>K22*81/64</f>
        <v>190.36645312500002</v>
      </c>
      <c r="E22" s="71">
        <f t="shared" si="1"/>
        <v>189.441</v>
      </c>
      <c r="F22" s="24">
        <f t="shared" si="2"/>
        <v>-0.92545312500001842</v>
      </c>
      <c r="G22" s="91">
        <v>-8.4372229809999997</v>
      </c>
      <c r="H22" s="19"/>
      <c r="I22" s="22"/>
      <c r="J22" s="69">
        <v>84.6</v>
      </c>
      <c r="K22" s="76">
        <v>150.41300000000001</v>
      </c>
      <c r="L22" s="75">
        <v>189.441</v>
      </c>
      <c r="M22" s="35"/>
      <c r="N22" s="13"/>
      <c r="O22" s="13"/>
      <c r="P22" s="13"/>
      <c r="T22" s="16">
        <v>233.08199999999999</v>
      </c>
      <c r="U22" s="13"/>
    </row>
    <row r="23" spans="1:21" x14ac:dyDescent="0.2">
      <c r="A23" s="70">
        <v>85.7</v>
      </c>
      <c r="B23" s="2" t="s">
        <v>25</v>
      </c>
      <c r="C23" s="2" t="s">
        <v>6</v>
      </c>
      <c r="D23" s="5">
        <f>K23*81/64</f>
        <v>190.73728125</v>
      </c>
      <c r="E23" s="71">
        <f t="shared" si="1"/>
        <v>190.33500000000001</v>
      </c>
      <c r="F23" s="24">
        <f t="shared" si="2"/>
        <v>-0.40228124999998727</v>
      </c>
      <c r="G23" s="91">
        <v>-3.6553468549999999</v>
      </c>
      <c r="H23" s="19"/>
      <c r="I23" s="20"/>
      <c r="J23" s="69">
        <v>85.6</v>
      </c>
      <c r="K23" s="76">
        <v>150.70599999999999</v>
      </c>
      <c r="L23" s="75">
        <v>190.33500000000001</v>
      </c>
      <c r="M23" s="35"/>
      <c r="N23" s="13"/>
      <c r="O23" s="13"/>
      <c r="P23" s="13"/>
      <c r="U23" s="13"/>
    </row>
    <row r="24" spans="1:21" x14ac:dyDescent="0.2">
      <c r="J24" s="63"/>
      <c r="K24" s="62"/>
      <c r="L24" s="62"/>
      <c r="M24" s="36"/>
      <c r="N24" s="31"/>
      <c r="O24" s="17"/>
      <c r="P24" s="17"/>
      <c r="U24" s="13"/>
    </row>
    <row r="25" spans="1:21" x14ac:dyDescent="0.2">
      <c r="K25" s="30"/>
      <c r="L25" s="30"/>
      <c r="M25" s="36"/>
      <c r="N25" s="31"/>
      <c r="O25" s="17"/>
      <c r="P25" s="17"/>
      <c r="U25" s="13"/>
    </row>
    <row r="26" spans="1:21" x14ac:dyDescent="0.2">
      <c r="A26" s="97" t="s">
        <v>4</v>
      </c>
      <c r="B26" s="97"/>
      <c r="C26" s="97"/>
      <c r="D26" s="97"/>
      <c r="E26" s="97"/>
      <c r="F26" s="97"/>
      <c r="G26" s="97"/>
      <c r="U26" s="13"/>
    </row>
    <row r="27" spans="1:21" x14ac:dyDescent="0.2">
      <c r="A27" s="72" t="s">
        <v>21</v>
      </c>
      <c r="B27" s="72" t="s">
        <v>2</v>
      </c>
      <c r="C27" s="72" t="s">
        <v>0</v>
      </c>
      <c r="D27" s="4" t="s">
        <v>22</v>
      </c>
      <c r="E27" s="4" t="s">
        <v>23</v>
      </c>
      <c r="F27" s="72" t="s">
        <v>24</v>
      </c>
      <c r="G27" s="51" t="s">
        <v>1</v>
      </c>
      <c r="U27" s="13"/>
    </row>
    <row r="28" spans="1:21" x14ac:dyDescent="0.2">
      <c r="A28" s="70">
        <v>1.7</v>
      </c>
      <c r="B28" s="2" t="s">
        <v>25</v>
      </c>
      <c r="C28" s="27" t="s">
        <v>8</v>
      </c>
      <c r="D28" s="5">
        <f>K3*5/4</f>
        <v>187.13249999999999</v>
      </c>
      <c r="E28" s="71">
        <f>L3</f>
        <v>188.55199999999999</v>
      </c>
      <c r="F28" s="24">
        <f>E28-D28</f>
        <v>1.4194999999999993</v>
      </c>
      <c r="G28" s="91">
        <v>13.082777849999999</v>
      </c>
    </row>
    <row r="29" spans="1:21" x14ac:dyDescent="0.2">
      <c r="A29" s="70">
        <v>2.7</v>
      </c>
      <c r="B29" s="2" t="s">
        <v>25</v>
      </c>
      <c r="C29" s="27" t="s">
        <v>8</v>
      </c>
      <c r="D29" s="5">
        <f t="shared" ref="D29:D48" si="3">K4*5/4</f>
        <v>185.37875</v>
      </c>
      <c r="E29" s="71">
        <f t="shared" ref="E29:E48" si="4">L4</f>
        <v>189.441</v>
      </c>
      <c r="F29" s="24">
        <f t="shared" ref="F29:F48" si="5">E29-D29</f>
        <v>4.0622500000000059</v>
      </c>
      <c r="G29" s="91">
        <v>37.526802570000001</v>
      </c>
    </row>
    <row r="30" spans="1:21" x14ac:dyDescent="0.2">
      <c r="A30" s="70">
        <v>3.7</v>
      </c>
      <c r="B30" s="2" t="s">
        <v>25</v>
      </c>
      <c r="C30" s="27" t="s">
        <v>8</v>
      </c>
      <c r="D30" s="5">
        <f t="shared" si="3"/>
        <v>188.01625000000001</v>
      </c>
      <c r="E30" s="71">
        <f t="shared" si="4"/>
        <v>190.33500000000001</v>
      </c>
      <c r="F30" s="24">
        <f t="shared" si="5"/>
        <v>2.3187499999999943</v>
      </c>
      <c r="G30" s="91">
        <v>21.219763990000001</v>
      </c>
    </row>
    <row r="31" spans="1:21" x14ac:dyDescent="0.2">
      <c r="A31" s="70">
        <v>4.7</v>
      </c>
      <c r="B31" s="2" t="s">
        <v>25</v>
      </c>
      <c r="C31" s="27" t="s">
        <v>8</v>
      </c>
      <c r="D31" s="5">
        <f t="shared" si="3"/>
        <v>187.13249999999999</v>
      </c>
      <c r="E31" s="71">
        <f t="shared" si="4"/>
        <v>187.666</v>
      </c>
      <c r="F31" s="24">
        <f t="shared" si="5"/>
        <v>0.53350000000000364</v>
      </c>
      <c r="G31" s="91">
        <v>4.9285895699999998</v>
      </c>
    </row>
    <row r="32" spans="1:21" x14ac:dyDescent="0.2">
      <c r="A32" s="70" t="s">
        <v>37</v>
      </c>
      <c r="B32" s="26" t="s">
        <v>55</v>
      </c>
      <c r="C32" s="27" t="s">
        <v>61</v>
      </c>
      <c r="D32" s="5">
        <f>K7*5/4*2</f>
        <v>189.10499999999999</v>
      </c>
      <c r="E32" s="71">
        <f t="shared" si="4"/>
        <v>189.441</v>
      </c>
      <c r="F32" s="24">
        <f t="shared" si="5"/>
        <v>0.33600000000001273</v>
      </c>
      <c r="G32" s="91">
        <v>3.0733110020000001</v>
      </c>
    </row>
    <row r="33" spans="1:7" x14ac:dyDescent="0.2">
      <c r="A33" s="70" t="s">
        <v>36</v>
      </c>
      <c r="B33" s="2" t="s">
        <v>25</v>
      </c>
      <c r="C33" s="27" t="s">
        <v>60</v>
      </c>
      <c r="D33" s="5">
        <f>K8*4/5</f>
        <v>151.55279999999999</v>
      </c>
      <c r="E33" s="71">
        <f t="shared" si="4"/>
        <v>149.00299999999999</v>
      </c>
      <c r="F33" s="24">
        <f t="shared" si="5"/>
        <v>-2.5498000000000047</v>
      </c>
      <c r="G33" s="91">
        <v>-29.374954559999999</v>
      </c>
    </row>
    <row r="34" spans="1:7" x14ac:dyDescent="0.2">
      <c r="A34" s="70">
        <v>11.7</v>
      </c>
      <c r="B34" s="2" t="s">
        <v>25</v>
      </c>
      <c r="C34" s="27" t="s">
        <v>8</v>
      </c>
      <c r="D34" s="5">
        <f>K9*5/4</f>
        <v>188.01625000000001</v>
      </c>
      <c r="E34" s="71">
        <f t="shared" si="4"/>
        <v>189.441</v>
      </c>
      <c r="F34" s="24">
        <f t="shared" si="5"/>
        <v>1.4247499999999889</v>
      </c>
      <c r="G34" s="91">
        <v>13.06903251</v>
      </c>
    </row>
    <row r="35" spans="1:7" x14ac:dyDescent="0.2">
      <c r="A35" s="70">
        <v>12.7</v>
      </c>
      <c r="B35" s="2" t="s">
        <v>25</v>
      </c>
      <c r="C35" s="27" t="s">
        <v>8</v>
      </c>
      <c r="D35" s="5">
        <f t="shared" si="3"/>
        <v>188.90375</v>
      </c>
      <c r="E35" s="71">
        <f t="shared" si="4"/>
        <v>190.33500000000001</v>
      </c>
      <c r="F35" s="24">
        <f t="shared" si="5"/>
        <v>1.4312500000000057</v>
      </c>
      <c r="G35" s="91">
        <v>13.066985409999999</v>
      </c>
    </row>
    <row r="36" spans="1:7" x14ac:dyDescent="0.2">
      <c r="A36" s="70">
        <v>17.5</v>
      </c>
      <c r="B36" s="2" t="s">
        <v>25</v>
      </c>
      <c r="C36" s="27" t="s">
        <v>8</v>
      </c>
      <c r="D36" s="5">
        <f t="shared" si="3"/>
        <v>188.01625000000001</v>
      </c>
      <c r="E36" s="71">
        <f t="shared" si="4"/>
        <v>190.33500000000001</v>
      </c>
      <c r="F36" s="24">
        <f t="shared" si="5"/>
        <v>2.3187499999999943</v>
      </c>
      <c r="G36" s="91">
        <v>21.219763990000001</v>
      </c>
    </row>
    <row r="37" spans="1:7" x14ac:dyDescent="0.2">
      <c r="A37" s="70">
        <v>18.7</v>
      </c>
      <c r="B37" s="2" t="s">
        <v>25</v>
      </c>
      <c r="C37" s="27" t="s">
        <v>8</v>
      </c>
      <c r="D37" s="5">
        <f t="shared" si="3"/>
        <v>187.13249999999999</v>
      </c>
      <c r="E37" s="71">
        <f t="shared" si="4"/>
        <v>189.441</v>
      </c>
      <c r="F37" s="24">
        <f t="shared" si="5"/>
        <v>2.3085000000000093</v>
      </c>
      <c r="G37" s="91">
        <v>21.226155680000002</v>
      </c>
    </row>
    <row r="38" spans="1:7" x14ac:dyDescent="0.2">
      <c r="A38" s="70">
        <v>27.7</v>
      </c>
      <c r="B38" s="2" t="s">
        <v>25</v>
      </c>
      <c r="C38" s="27" t="s">
        <v>8</v>
      </c>
      <c r="D38" s="5">
        <f t="shared" si="3"/>
        <v>188.01625000000001</v>
      </c>
      <c r="E38" s="71">
        <f t="shared" si="4"/>
        <v>189.441</v>
      </c>
      <c r="F38" s="24">
        <f t="shared" si="5"/>
        <v>1.4247499999999889</v>
      </c>
      <c r="G38" s="91">
        <v>13.06903251</v>
      </c>
    </row>
    <row r="39" spans="1:7" x14ac:dyDescent="0.2">
      <c r="A39" s="70">
        <v>28.7</v>
      </c>
      <c r="B39" s="2" t="s">
        <v>25</v>
      </c>
      <c r="C39" s="27" t="s">
        <v>8</v>
      </c>
      <c r="D39" s="5">
        <f t="shared" si="3"/>
        <v>188.01625000000001</v>
      </c>
      <c r="E39" s="71">
        <f t="shared" si="4"/>
        <v>189.441</v>
      </c>
      <c r="F39" s="24">
        <f t="shared" si="5"/>
        <v>1.4247499999999889</v>
      </c>
      <c r="G39" s="91">
        <v>13.06903251</v>
      </c>
    </row>
    <row r="40" spans="1:7" x14ac:dyDescent="0.2">
      <c r="A40" s="70" t="s">
        <v>57</v>
      </c>
      <c r="B40" s="26" t="s">
        <v>55</v>
      </c>
      <c r="C40" s="26" t="s">
        <v>61</v>
      </c>
      <c r="D40" s="5">
        <f>K15*5/4*2</f>
        <v>188.383375</v>
      </c>
      <c r="E40" s="71">
        <f t="shared" si="4"/>
        <v>188.66300000000001</v>
      </c>
      <c r="F40" s="24">
        <f t="shared" si="5"/>
        <v>0.27962500000001</v>
      </c>
      <c r="G40" s="91">
        <v>2.5676050949999998</v>
      </c>
    </row>
    <row r="41" spans="1:7" x14ac:dyDescent="0.2">
      <c r="A41" s="70" t="s">
        <v>58</v>
      </c>
      <c r="B41" s="2" t="s">
        <v>25</v>
      </c>
      <c r="C41" s="27" t="s">
        <v>60</v>
      </c>
      <c r="D41" s="5">
        <f t="shared" ref="D41:D42" si="6">K16*4/5</f>
        <v>150.93040000000002</v>
      </c>
      <c r="E41" s="71">
        <f t="shared" si="4"/>
        <v>150.70599999999999</v>
      </c>
      <c r="F41" s="24">
        <f t="shared" si="5"/>
        <v>-0.22440000000003124</v>
      </c>
      <c r="G41" s="91">
        <v>-2.5758760700000001</v>
      </c>
    </row>
    <row r="42" spans="1:7" x14ac:dyDescent="0.2">
      <c r="A42" s="70" t="s">
        <v>49</v>
      </c>
      <c r="B42" s="2" t="s">
        <v>25</v>
      </c>
      <c r="C42" s="27" t="s">
        <v>60</v>
      </c>
      <c r="D42" s="5">
        <f t="shared" si="6"/>
        <v>150.1328</v>
      </c>
      <c r="E42" s="71">
        <f t="shared" si="4"/>
        <v>149.70599999999999</v>
      </c>
      <c r="F42" s="24">
        <f t="shared" si="5"/>
        <v>-0.42680000000001428</v>
      </c>
      <c r="G42" s="91">
        <v>-4.9285895699999998</v>
      </c>
    </row>
    <row r="43" spans="1:7" x14ac:dyDescent="0.2">
      <c r="A43" s="70" t="s">
        <v>50</v>
      </c>
      <c r="B43" s="2" t="s">
        <v>25</v>
      </c>
      <c r="C43" s="27" t="s">
        <v>8</v>
      </c>
      <c r="D43" s="5">
        <f t="shared" si="3"/>
        <v>188.01625000000001</v>
      </c>
      <c r="E43" s="71">
        <f t="shared" si="4"/>
        <v>190.33500000000001</v>
      </c>
      <c r="F43" s="24">
        <f t="shared" si="5"/>
        <v>2.3187499999999943</v>
      </c>
      <c r="G43" s="91">
        <v>21.219763990000001</v>
      </c>
    </row>
    <row r="44" spans="1:7" x14ac:dyDescent="0.2">
      <c r="A44" s="70" t="s">
        <v>51</v>
      </c>
      <c r="B44" s="2" t="s">
        <v>25</v>
      </c>
      <c r="C44" s="27" t="s">
        <v>60</v>
      </c>
      <c r="D44" s="5">
        <f>K19*4/5</f>
        <v>152.268</v>
      </c>
      <c r="E44" s="71">
        <f t="shared" si="4"/>
        <v>149.70599999999999</v>
      </c>
      <c r="F44" s="24">
        <f t="shared" si="5"/>
        <v>-2.5620000000000118</v>
      </c>
      <c r="G44" s="91">
        <v>-29.376887150000002</v>
      </c>
    </row>
    <row r="45" spans="1:7" x14ac:dyDescent="0.2">
      <c r="A45" s="70">
        <v>82.7</v>
      </c>
      <c r="B45" s="2" t="s">
        <v>25</v>
      </c>
      <c r="C45" s="27" t="s">
        <v>8</v>
      </c>
      <c r="D45" s="5">
        <f t="shared" si="3"/>
        <v>187.13249999999999</v>
      </c>
      <c r="E45" s="71">
        <f t="shared" si="4"/>
        <v>190.33500000000001</v>
      </c>
      <c r="F45" s="24">
        <f t="shared" si="5"/>
        <v>3.2025000000000148</v>
      </c>
      <c r="G45" s="91">
        <v>29.376887150000002</v>
      </c>
    </row>
    <row r="46" spans="1:7" x14ac:dyDescent="0.2">
      <c r="A46" s="70">
        <v>83.7</v>
      </c>
      <c r="B46" s="2" t="s">
        <v>25</v>
      </c>
      <c r="C46" s="27" t="s">
        <v>8</v>
      </c>
      <c r="D46" s="5">
        <f t="shared" si="3"/>
        <v>187.13249999999999</v>
      </c>
      <c r="E46" s="71">
        <f t="shared" si="4"/>
        <v>189.441</v>
      </c>
      <c r="F46" s="24">
        <f t="shared" si="5"/>
        <v>2.3085000000000093</v>
      </c>
      <c r="G46" s="91">
        <v>21.226155680000002</v>
      </c>
    </row>
    <row r="47" spans="1:7" x14ac:dyDescent="0.2">
      <c r="A47" s="70">
        <v>84.7</v>
      </c>
      <c r="B47" s="2" t="s">
        <v>25</v>
      </c>
      <c r="C47" s="27" t="s">
        <v>8</v>
      </c>
      <c r="D47" s="5">
        <f t="shared" si="3"/>
        <v>188.01625000000001</v>
      </c>
      <c r="E47" s="71">
        <f t="shared" si="4"/>
        <v>189.441</v>
      </c>
      <c r="F47" s="24">
        <f t="shared" si="5"/>
        <v>1.4247499999999889</v>
      </c>
      <c r="G47" s="91">
        <v>13.06903251</v>
      </c>
    </row>
    <row r="48" spans="1:7" x14ac:dyDescent="0.2">
      <c r="A48" s="70">
        <v>85.7</v>
      </c>
      <c r="B48" s="2" t="s">
        <v>25</v>
      </c>
      <c r="C48" s="27" t="s">
        <v>8</v>
      </c>
      <c r="D48" s="5">
        <f t="shared" si="3"/>
        <v>188.38249999999999</v>
      </c>
      <c r="E48" s="71">
        <f t="shared" si="4"/>
        <v>190.33500000000001</v>
      </c>
      <c r="F48" s="24">
        <f t="shared" si="5"/>
        <v>1.9525000000000148</v>
      </c>
      <c r="G48" s="91">
        <v>17.851112929999999</v>
      </c>
    </row>
    <row r="51" spans="1:7" x14ac:dyDescent="0.2">
      <c r="A51" s="95" t="s">
        <v>5</v>
      </c>
      <c r="B51" s="96"/>
      <c r="C51" s="96"/>
      <c r="D51" s="96"/>
      <c r="E51" s="96"/>
      <c r="F51" s="96"/>
      <c r="G51" s="96"/>
    </row>
    <row r="52" spans="1:7" x14ac:dyDescent="0.2">
      <c r="A52" s="72" t="s">
        <v>21</v>
      </c>
      <c r="B52" s="72" t="s">
        <v>2</v>
      </c>
      <c r="C52" s="10" t="s">
        <v>27</v>
      </c>
      <c r="D52" s="4" t="s">
        <v>22</v>
      </c>
      <c r="E52" s="4" t="s">
        <v>23</v>
      </c>
      <c r="F52" s="72" t="s">
        <v>24</v>
      </c>
      <c r="G52" s="51" t="s">
        <v>1</v>
      </c>
    </row>
    <row r="53" spans="1:7" x14ac:dyDescent="0.2">
      <c r="A53" s="70">
        <v>1.7</v>
      </c>
      <c r="B53" s="2" t="s">
        <v>25</v>
      </c>
      <c r="C53" s="25">
        <v>4</v>
      </c>
      <c r="D53" s="5">
        <f>K3*POWER(2,(4/12))</f>
        <v>188.61774069556188</v>
      </c>
      <c r="E53" s="71">
        <f>L3</f>
        <v>188.55199999999999</v>
      </c>
      <c r="F53" s="24">
        <f>E53-D53</f>
        <v>-6.5740695561885332E-2</v>
      </c>
      <c r="G53" s="91">
        <v>-0.60313475959999996</v>
      </c>
    </row>
    <row r="54" spans="1:7" x14ac:dyDescent="0.2">
      <c r="A54" s="70">
        <v>2.7</v>
      </c>
      <c r="B54" s="2" t="s">
        <v>25</v>
      </c>
      <c r="C54" s="25">
        <v>4</v>
      </c>
      <c r="D54" s="5">
        <f t="shared" ref="D54:D73" si="7">K4*POWER(2,(4/12))</f>
        <v>186.85007146255938</v>
      </c>
      <c r="E54" s="71">
        <f t="shared" ref="E54:E73" si="8">L4</f>
        <v>189.441</v>
      </c>
      <c r="F54" s="24">
        <f t="shared" ref="F54:F73" si="9">E54-D54</f>
        <v>2.5909285374406181</v>
      </c>
      <c r="G54" s="91">
        <v>23.840718970000001</v>
      </c>
    </row>
    <row r="55" spans="1:7" x14ac:dyDescent="0.2">
      <c r="A55" s="70">
        <v>3.7</v>
      </c>
      <c r="B55" s="2" t="s">
        <v>25</v>
      </c>
      <c r="C55" s="25">
        <v>4</v>
      </c>
      <c r="D55" s="5">
        <f t="shared" si="7"/>
        <v>189.50850487783757</v>
      </c>
      <c r="E55" s="71">
        <f t="shared" si="8"/>
        <v>190.33500000000001</v>
      </c>
      <c r="F55" s="24">
        <f t="shared" si="9"/>
        <v>0.82649512216244148</v>
      </c>
      <c r="G55" s="91">
        <v>7.5339828100000004</v>
      </c>
    </row>
    <row r="56" spans="1:7" x14ac:dyDescent="0.2">
      <c r="A56" s="70">
        <v>4.7</v>
      </c>
      <c r="B56" s="2" t="s">
        <v>25</v>
      </c>
      <c r="C56" s="25">
        <v>4</v>
      </c>
      <c r="D56" s="5">
        <f t="shared" si="7"/>
        <v>188.61774069556188</v>
      </c>
      <c r="E56" s="71">
        <f t="shared" si="8"/>
        <v>187.666</v>
      </c>
      <c r="F56" s="24">
        <f t="shared" si="9"/>
        <v>-0.95174069556188101</v>
      </c>
      <c r="G56" s="91">
        <v>-8.7573230399999993</v>
      </c>
    </row>
    <row r="57" spans="1:7" x14ac:dyDescent="0.2">
      <c r="A57" s="70" t="s">
        <v>37</v>
      </c>
      <c r="B57" s="26" t="s">
        <v>55</v>
      </c>
      <c r="C57" s="25">
        <v>16</v>
      </c>
      <c r="D57" s="5">
        <f>K7*POWER(2,(16/12))</f>
        <v>190.60589611229597</v>
      </c>
      <c r="E57" s="71">
        <f t="shared" si="8"/>
        <v>189.441</v>
      </c>
      <c r="F57" s="24">
        <f t="shared" si="9"/>
        <v>-1.1648961122959633</v>
      </c>
      <c r="G57" s="91">
        <v>-10.61301044</v>
      </c>
    </row>
    <row r="58" spans="1:7" x14ac:dyDescent="0.2">
      <c r="A58" s="70" t="s">
        <v>36</v>
      </c>
      <c r="B58" s="2" t="s">
        <v>25</v>
      </c>
      <c r="C58" s="25">
        <v>4</v>
      </c>
      <c r="D58" s="5">
        <f>K8*POWER(2,(-4/12))</f>
        <v>150.35942134295382</v>
      </c>
      <c r="E58" s="71">
        <f t="shared" si="8"/>
        <v>149.00299999999999</v>
      </c>
      <c r="F58" s="24">
        <f t="shared" si="9"/>
        <v>-1.356421342953837</v>
      </c>
      <c r="G58" s="91">
        <v>-15.688422689999999</v>
      </c>
    </row>
    <row r="59" spans="1:7" x14ac:dyDescent="0.2">
      <c r="A59" s="70">
        <v>11.7</v>
      </c>
      <c r="B59" s="2" t="s">
        <v>25</v>
      </c>
      <c r="C59" s="25">
        <v>4</v>
      </c>
      <c r="D59" s="5">
        <f t="shared" si="7"/>
        <v>189.50850487783757</v>
      </c>
      <c r="E59" s="71">
        <f t="shared" si="8"/>
        <v>189.441</v>
      </c>
      <c r="F59" s="24">
        <f t="shared" si="9"/>
        <v>-6.7504877837563981E-2</v>
      </c>
      <c r="G59" s="91">
        <v>-0.6167486673</v>
      </c>
    </row>
    <row r="60" spans="1:7" x14ac:dyDescent="0.2">
      <c r="A60" s="70">
        <v>12.7</v>
      </c>
      <c r="B60" s="2" t="s">
        <v>25</v>
      </c>
      <c r="C60" s="25">
        <v>4</v>
      </c>
      <c r="D60" s="5">
        <f t="shared" si="7"/>
        <v>190.40304882326291</v>
      </c>
      <c r="E60" s="71">
        <f t="shared" si="8"/>
        <v>190.33500000000001</v>
      </c>
      <c r="F60" s="24">
        <f t="shared" si="9"/>
        <v>-6.804882326289885E-2</v>
      </c>
      <c r="G60" s="91">
        <v>-0.61839856589999997</v>
      </c>
    </row>
    <row r="61" spans="1:7" x14ac:dyDescent="0.2">
      <c r="A61" s="70">
        <v>17.5</v>
      </c>
      <c r="B61" s="2" t="s">
        <v>25</v>
      </c>
      <c r="C61" s="25">
        <v>4</v>
      </c>
      <c r="D61" s="5">
        <f t="shared" si="7"/>
        <v>189.50850487783757</v>
      </c>
      <c r="E61" s="71">
        <f t="shared" si="8"/>
        <v>190.33500000000001</v>
      </c>
      <c r="F61" s="24">
        <f t="shared" si="9"/>
        <v>0.82649512216244148</v>
      </c>
      <c r="G61" s="91">
        <v>7.5339828100000004</v>
      </c>
    </row>
    <row r="62" spans="1:7" x14ac:dyDescent="0.2">
      <c r="A62" s="70">
        <v>18.7</v>
      </c>
      <c r="B62" s="2" t="s">
        <v>25</v>
      </c>
      <c r="C62" s="25">
        <v>4</v>
      </c>
      <c r="D62" s="5">
        <f t="shared" si="7"/>
        <v>188.61774069556188</v>
      </c>
      <c r="E62" s="71">
        <f t="shared" si="8"/>
        <v>189.441</v>
      </c>
      <c r="F62" s="24">
        <f t="shared" si="9"/>
        <v>0.82325930443812467</v>
      </c>
      <c r="G62" s="91">
        <v>7.5402430669999996</v>
      </c>
    </row>
    <row r="63" spans="1:7" x14ac:dyDescent="0.2">
      <c r="A63" s="70">
        <v>27.7</v>
      </c>
      <c r="B63" s="2" t="s">
        <v>25</v>
      </c>
      <c r="C63" s="25">
        <v>4</v>
      </c>
      <c r="D63" s="5">
        <f t="shared" si="7"/>
        <v>189.50850487783757</v>
      </c>
      <c r="E63" s="71">
        <f t="shared" si="8"/>
        <v>189.441</v>
      </c>
      <c r="F63" s="24">
        <f t="shared" si="9"/>
        <v>-6.7504877837563981E-2</v>
      </c>
      <c r="G63" s="91">
        <v>-0.6167486673</v>
      </c>
    </row>
    <row r="64" spans="1:7" x14ac:dyDescent="0.2">
      <c r="A64" s="70">
        <v>28.7</v>
      </c>
      <c r="B64" s="2" t="s">
        <v>25</v>
      </c>
      <c r="C64" s="25">
        <v>4</v>
      </c>
      <c r="D64" s="5">
        <f t="shared" si="7"/>
        <v>189.50850487783757</v>
      </c>
      <c r="E64" s="71">
        <f t="shared" si="8"/>
        <v>189.441</v>
      </c>
      <c r="F64" s="24">
        <f t="shared" si="9"/>
        <v>-6.7504877837563981E-2</v>
      </c>
      <c r="G64" s="91">
        <v>-0.6167486673</v>
      </c>
    </row>
    <row r="65" spans="1:7" x14ac:dyDescent="0.2">
      <c r="A65" s="70" t="s">
        <v>57</v>
      </c>
      <c r="B65" s="26" t="s">
        <v>55</v>
      </c>
      <c r="C65" s="26">
        <v>16</v>
      </c>
      <c r="D65" s="5">
        <f>K15*POWER(2,(16/12))</f>
        <v>189.87854369019166</v>
      </c>
      <c r="E65" s="71">
        <f t="shared" si="8"/>
        <v>188.66300000000001</v>
      </c>
      <c r="F65" s="24">
        <f t="shared" si="9"/>
        <v>-1.2155436901916516</v>
      </c>
      <c r="G65" s="91">
        <v>-11.11805294</v>
      </c>
    </row>
    <row r="66" spans="1:7" x14ac:dyDescent="0.2">
      <c r="A66" s="70" t="s">
        <v>58</v>
      </c>
      <c r="B66" s="2" t="s">
        <v>25</v>
      </c>
      <c r="C66" s="2">
        <v>4</v>
      </c>
      <c r="D66" s="5">
        <f>K16*POWER(2,(-4/12))</f>
        <v>149.74192233373822</v>
      </c>
      <c r="E66" s="71">
        <f t="shared" si="8"/>
        <v>150.70599999999999</v>
      </c>
      <c r="F66" s="24">
        <f t="shared" si="9"/>
        <v>0.96407766626177249</v>
      </c>
      <c r="G66" s="91">
        <v>11.110668280000001</v>
      </c>
    </row>
    <row r="67" spans="1:7" x14ac:dyDescent="0.2">
      <c r="A67" s="70" t="s">
        <v>49</v>
      </c>
      <c r="B67" s="2" t="s">
        <v>25</v>
      </c>
      <c r="C67" s="25">
        <v>4</v>
      </c>
      <c r="D67" s="5">
        <f>K17*POWER(2,(-4/12))</f>
        <v>148.95060290933205</v>
      </c>
      <c r="E67" s="71">
        <f t="shared" si="8"/>
        <v>149.70599999999999</v>
      </c>
      <c r="F67" s="24">
        <f t="shared" si="9"/>
        <v>0.75539709066794103</v>
      </c>
      <c r="G67" s="91">
        <v>8.7577303799999999</v>
      </c>
    </row>
    <row r="68" spans="1:7" x14ac:dyDescent="0.2">
      <c r="A68" s="70" t="s">
        <v>50</v>
      </c>
      <c r="B68" s="2" t="s">
        <v>25</v>
      </c>
      <c r="C68" s="25">
        <v>4</v>
      </c>
      <c r="D68" s="5">
        <f t="shared" si="7"/>
        <v>189.50850487783757</v>
      </c>
      <c r="E68" s="71">
        <f t="shared" si="8"/>
        <v>190.33500000000001</v>
      </c>
      <c r="F68" s="24">
        <f t="shared" si="9"/>
        <v>0.82649512216244148</v>
      </c>
      <c r="G68" s="91">
        <v>7.5339828100000004</v>
      </c>
    </row>
    <row r="69" spans="1:7" x14ac:dyDescent="0.2">
      <c r="A69" s="70" t="s">
        <v>51</v>
      </c>
      <c r="B69" s="2" t="s">
        <v>25</v>
      </c>
      <c r="C69" s="25">
        <v>4</v>
      </c>
      <c r="D69" s="5">
        <f>K19*POWER(2,(-4/12))</f>
        <v>151.06898961318362</v>
      </c>
      <c r="E69" s="71">
        <f t="shared" si="8"/>
        <v>149.70599999999999</v>
      </c>
      <c r="F69" s="24">
        <f t="shared" si="9"/>
        <v>-1.362989613183629</v>
      </c>
      <c r="G69" s="91">
        <v>-15.690720049999999</v>
      </c>
    </row>
    <row r="70" spans="1:7" x14ac:dyDescent="0.2">
      <c r="A70" s="70">
        <v>82.7</v>
      </c>
      <c r="B70" s="2" t="s">
        <v>25</v>
      </c>
      <c r="C70" s="25">
        <v>4</v>
      </c>
      <c r="D70" s="5">
        <f t="shared" si="7"/>
        <v>188.61774069556188</v>
      </c>
      <c r="E70" s="71">
        <f t="shared" si="8"/>
        <v>190.33500000000001</v>
      </c>
      <c r="F70" s="24">
        <f t="shared" si="9"/>
        <v>1.7172593044381301</v>
      </c>
      <c r="G70" s="91">
        <v>15.690974539999999</v>
      </c>
    </row>
    <row r="71" spans="1:7" x14ac:dyDescent="0.2">
      <c r="A71" s="70">
        <v>83.7</v>
      </c>
      <c r="B71" s="2" t="s">
        <v>25</v>
      </c>
      <c r="C71" s="25">
        <v>4</v>
      </c>
      <c r="D71" s="5">
        <f t="shared" si="7"/>
        <v>188.61774069556188</v>
      </c>
      <c r="E71" s="71">
        <f t="shared" si="8"/>
        <v>189.441</v>
      </c>
      <c r="F71" s="24">
        <f t="shared" si="9"/>
        <v>0.82325930443812467</v>
      </c>
      <c r="G71" s="91">
        <v>7.5402430669999996</v>
      </c>
    </row>
    <row r="72" spans="1:7" x14ac:dyDescent="0.2">
      <c r="A72" s="70">
        <v>84.7</v>
      </c>
      <c r="B72" s="2" t="s">
        <v>25</v>
      </c>
      <c r="C72" s="25">
        <v>4</v>
      </c>
      <c r="D72" s="5">
        <f t="shared" si="7"/>
        <v>189.50850487783757</v>
      </c>
      <c r="E72" s="71">
        <f t="shared" si="8"/>
        <v>189.441</v>
      </c>
      <c r="F72" s="24">
        <f t="shared" si="9"/>
        <v>-6.7504877837563981E-2</v>
      </c>
      <c r="G72" s="91">
        <v>-0.6167486673</v>
      </c>
    </row>
    <row r="73" spans="1:7" x14ac:dyDescent="0.2">
      <c r="A73" s="70">
        <v>85.7</v>
      </c>
      <c r="B73" s="57" t="s">
        <v>25</v>
      </c>
      <c r="C73" s="65">
        <v>4</v>
      </c>
      <c r="D73" s="58">
        <f t="shared" si="7"/>
        <v>189.87766174545675</v>
      </c>
      <c r="E73" s="71">
        <f t="shared" si="8"/>
        <v>190.33500000000001</v>
      </c>
      <c r="F73" s="59">
        <f t="shared" si="9"/>
        <v>0.45733825454325938</v>
      </c>
      <c r="G73" s="91">
        <v>4.164478001</v>
      </c>
    </row>
    <row r="74" spans="1:7" x14ac:dyDescent="0.2">
      <c r="A74" s="60"/>
      <c r="B74" s="60"/>
      <c r="C74" s="30"/>
      <c r="D74" s="61"/>
      <c r="E74" s="14"/>
      <c r="F74" s="14"/>
      <c r="G74" s="31"/>
    </row>
    <row r="75" spans="1:7" x14ac:dyDescent="0.2">
      <c r="A75" s="60"/>
      <c r="B75" s="60"/>
      <c r="C75" s="30"/>
      <c r="D75" s="61"/>
      <c r="E75" s="14"/>
      <c r="F75" s="14"/>
      <c r="G75" s="31"/>
    </row>
    <row r="76" spans="1:7" x14ac:dyDescent="0.2">
      <c r="A76" s="60"/>
      <c r="B76" s="60"/>
      <c r="C76" s="30"/>
      <c r="D76" s="61"/>
      <c r="E76" s="14"/>
      <c r="F76" s="14"/>
      <c r="G76" s="31"/>
    </row>
    <row r="77" spans="1:7" x14ac:dyDescent="0.2">
      <c r="A77" s="60"/>
      <c r="B77" s="60"/>
      <c r="C77" s="30"/>
      <c r="D77" s="61"/>
      <c r="E77" s="14"/>
      <c r="F77" s="14"/>
      <c r="G77" s="31"/>
    </row>
    <row r="78" spans="1:7" x14ac:dyDescent="0.2">
      <c r="A78" s="63"/>
      <c r="B78" s="60"/>
      <c r="C78" s="30"/>
      <c r="D78" s="61"/>
      <c r="E78" s="14"/>
      <c r="F78" s="14"/>
      <c r="G78" s="31"/>
    </row>
    <row r="79" spans="1:7" x14ac:dyDescent="0.2">
      <c r="A79" s="17"/>
      <c r="B79" s="17"/>
      <c r="C79" s="17"/>
      <c r="D79" s="17"/>
      <c r="E79" s="17"/>
      <c r="F79" s="17"/>
      <c r="G79" s="14"/>
    </row>
  </sheetData>
  <mergeCells count="3">
    <mergeCell ref="A1:G1"/>
    <mergeCell ref="A26:G26"/>
    <mergeCell ref="A51:G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C3B0-FF87-4246-8596-4C6AE1C7A396}">
  <dimension ref="A1:T79"/>
  <sheetViews>
    <sheetView topLeftCell="A35" zoomScale="110" zoomScaleNormal="110" workbookViewId="0">
      <selection activeCell="G38" sqref="G1:G1048576"/>
    </sheetView>
  </sheetViews>
  <sheetFormatPr baseColWidth="10" defaultRowHeight="16" x14ac:dyDescent="0.2"/>
  <cols>
    <col min="1" max="1" width="14.83203125" customWidth="1"/>
    <col min="2" max="2" width="19" customWidth="1"/>
    <col min="3" max="3" width="25.33203125" customWidth="1"/>
    <col min="4" max="4" width="27.83203125" customWidth="1"/>
    <col min="5" max="5" width="26.83203125" customWidth="1"/>
    <col min="6" max="6" width="15.5" customWidth="1"/>
    <col min="7" max="7" width="16" style="11" customWidth="1"/>
    <col min="8" max="8" width="8.5" customWidth="1"/>
    <col min="9" max="9" width="9" customWidth="1"/>
    <col min="11" max="11" width="15.5" style="7" customWidth="1"/>
    <col min="12" max="12" width="17.1640625" style="7" customWidth="1"/>
    <col min="13" max="13" width="27.5" style="55" customWidth="1"/>
    <col min="14" max="14" width="10.83203125" style="9"/>
  </cols>
  <sheetData>
    <row r="1" spans="1:20" x14ac:dyDescent="0.2">
      <c r="A1" s="97" t="s">
        <v>3</v>
      </c>
      <c r="B1" s="97"/>
      <c r="C1" s="97"/>
      <c r="D1" s="97"/>
      <c r="E1" s="97"/>
      <c r="F1" s="97"/>
      <c r="G1" s="97"/>
      <c r="K1" s="33"/>
      <c r="L1" s="33"/>
      <c r="M1" s="53"/>
      <c r="N1" s="33"/>
      <c r="O1" s="33"/>
      <c r="P1" s="33"/>
      <c r="Q1" s="38"/>
    </row>
    <row r="2" spans="1:20" x14ac:dyDescent="0.2">
      <c r="A2" s="72" t="s">
        <v>21</v>
      </c>
      <c r="B2" s="72" t="s">
        <v>2</v>
      </c>
      <c r="C2" s="72" t="s">
        <v>0</v>
      </c>
      <c r="D2" s="4" t="s">
        <v>22</v>
      </c>
      <c r="E2" s="4" t="s">
        <v>23</v>
      </c>
      <c r="F2" s="72" t="s">
        <v>24</v>
      </c>
      <c r="G2" s="51" t="s">
        <v>1</v>
      </c>
      <c r="H2" t="s">
        <v>14</v>
      </c>
      <c r="I2">
        <v>440</v>
      </c>
      <c r="J2" s="72" t="s">
        <v>21</v>
      </c>
      <c r="K2" s="47" t="s">
        <v>53</v>
      </c>
      <c r="L2" s="47" t="s">
        <v>54</v>
      </c>
      <c r="M2" s="53" t="s">
        <v>35</v>
      </c>
      <c r="N2" s="34"/>
      <c r="O2" s="34"/>
      <c r="P2" s="34"/>
      <c r="Q2" s="38"/>
      <c r="S2" t="s">
        <v>14</v>
      </c>
      <c r="T2">
        <v>440</v>
      </c>
    </row>
    <row r="3" spans="1:20" x14ac:dyDescent="0.2">
      <c r="A3" s="70">
        <v>1.7</v>
      </c>
      <c r="B3" s="2" t="s">
        <v>25</v>
      </c>
      <c r="C3" s="2" t="s">
        <v>6</v>
      </c>
      <c r="D3" s="5">
        <f>K3*81/64</f>
        <v>200.94581249999999</v>
      </c>
      <c r="E3" s="71">
        <f>L3</f>
        <v>198.262</v>
      </c>
      <c r="F3" s="24">
        <f>E3-D3</f>
        <v>-2.6838124999999877</v>
      </c>
      <c r="G3" s="91">
        <v>-23.27788155</v>
      </c>
      <c r="H3" t="s">
        <v>29</v>
      </c>
      <c r="I3">
        <v>155.56299999999999</v>
      </c>
      <c r="J3" s="69">
        <v>1.6</v>
      </c>
      <c r="K3" s="76">
        <v>158.77199999999999</v>
      </c>
      <c r="L3" s="75">
        <v>198.262</v>
      </c>
      <c r="M3" s="54"/>
      <c r="N3" s="35"/>
      <c r="O3" s="35"/>
      <c r="P3" s="35"/>
      <c r="Q3" s="39"/>
      <c r="S3" t="s">
        <v>9</v>
      </c>
      <c r="T3" s="6">
        <v>77.781700000000001</v>
      </c>
    </row>
    <row r="4" spans="1:20" x14ac:dyDescent="0.2">
      <c r="A4" s="70">
        <v>2.7</v>
      </c>
      <c r="B4" s="2" t="s">
        <v>25</v>
      </c>
      <c r="C4" s="2" t="s">
        <v>6</v>
      </c>
      <c r="D4" s="5">
        <f t="shared" ref="D4:D21" si="0">K4*81/64</f>
        <v>200.94581249999999</v>
      </c>
      <c r="E4" s="71">
        <f t="shared" ref="E4:E23" si="1">L4</f>
        <v>197.16399999999999</v>
      </c>
      <c r="F4" s="24">
        <f t="shared" ref="F4:F23" si="2">E4-D4</f>
        <v>-3.7818125000000009</v>
      </c>
      <c r="G4" s="91">
        <v>-32.892322030000003</v>
      </c>
      <c r="H4" t="s">
        <v>32</v>
      </c>
      <c r="I4" s="11">
        <v>77.781700000000001</v>
      </c>
      <c r="J4" s="69">
        <v>2.6</v>
      </c>
      <c r="K4" s="76">
        <v>158.77199999999999</v>
      </c>
      <c r="L4" s="75">
        <v>197.16399999999999</v>
      </c>
      <c r="M4" s="54"/>
      <c r="N4" s="35"/>
      <c r="O4" s="35"/>
      <c r="P4" s="35"/>
      <c r="Q4" s="39"/>
    </row>
    <row r="5" spans="1:20" x14ac:dyDescent="0.2">
      <c r="A5" s="70">
        <v>3.7</v>
      </c>
      <c r="B5" s="2" t="s">
        <v>25</v>
      </c>
      <c r="C5" s="2" t="s">
        <v>6</v>
      </c>
      <c r="D5" s="5">
        <f t="shared" si="0"/>
        <v>200.94581249999999</v>
      </c>
      <c r="E5" s="71">
        <f t="shared" si="1"/>
        <v>198.262</v>
      </c>
      <c r="F5" s="24">
        <f t="shared" si="2"/>
        <v>-2.6838124999999877</v>
      </c>
      <c r="G5" s="91">
        <v>-23.27788155</v>
      </c>
      <c r="H5" s="42"/>
      <c r="I5" s="43"/>
      <c r="J5" s="69">
        <v>3.6</v>
      </c>
      <c r="K5" s="76">
        <v>158.77199999999999</v>
      </c>
      <c r="L5" s="75">
        <v>198.262</v>
      </c>
      <c r="M5" s="54"/>
      <c r="N5" s="35"/>
      <c r="O5" s="35"/>
      <c r="P5" s="35"/>
      <c r="Q5" s="38"/>
    </row>
    <row r="6" spans="1:20" x14ac:dyDescent="0.2">
      <c r="A6" s="70">
        <v>4.7</v>
      </c>
      <c r="B6" s="2" t="s">
        <v>25</v>
      </c>
      <c r="C6" s="2" t="s">
        <v>6</v>
      </c>
      <c r="D6" s="5">
        <f t="shared" si="0"/>
        <v>202.06462500000001</v>
      </c>
      <c r="E6" s="71">
        <f t="shared" si="1"/>
        <v>197.16399999999999</v>
      </c>
      <c r="F6" s="24">
        <f t="shared" si="2"/>
        <v>-4.9006250000000193</v>
      </c>
      <c r="G6" s="91">
        <v>-42.504528720000003</v>
      </c>
      <c r="H6" s="42"/>
      <c r="I6" s="43"/>
      <c r="J6" s="69">
        <v>4.5999999999999996</v>
      </c>
      <c r="K6" s="76">
        <v>159.65600000000001</v>
      </c>
      <c r="L6" s="75">
        <v>197.16399999999999</v>
      </c>
      <c r="M6" s="54"/>
      <c r="N6" s="35"/>
      <c r="O6" s="35"/>
      <c r="P6" s="35"/>
      <c r="Q6" s="38"/>
    </row>
    <row r="7" spans="1:20" x14ac:dyDescent="0.2">
      <c r="A7" s="70" t="s">
        <v>37</v>
      </c>
      <c r="B7" s="26" t="s">
        <v>55</v>
      </c>
      <c r="C7" s="26" t="s">
        <v>56</v>
      </c>
      <c r="D7" s="5">
        <f>K7*2*81/64</f>
        <v>199.634625</v>
      </c>
      <c r="E7" s="71">
        <f t="shared" si="1"/>
        <v>198.262</v>
      </c>
      <c r="F7" s="24">
        <f t="shared" si="2"/>
        <v>-1.3726249999999993</v>
      </c>
      <c r="G7" s="91">
        <v>-11.94431559</v>
      </c>
      <c r="H7" s="42"/>
      <c r="I7" s="44"/>
      <c r="J7" s="69" t="s">
        <v>44</v>
      </c>
      <c r="K7" s="76">
        <v>78.867999999999995</v>
      </c>
      <c r="L7" s="75">
        <v>198.262</v>
      </c>
      <c r="M7" s="54"/>
      <c r="N7" s="40"/>
      <c r="O7" s="35"/>
      <c r="P7" s="35"/>
      <c r="Q7" s="38"/>
    </row>
    <row r="8" spans="1:20" x14ac:dyDescent="0.2">
      <c r="A8" s="70" t="s">
        <v>36</v>
      </c>
      <c r="B8" s="2" t="s">
        <v>25</v>
      </c>
      <c r="C8" s="2" t="s">
        <v>52</v>
      </c>
      <c r="D8" s="5">
        <f>K8*64/81</f>
        <v>156.65145679012346</v>
      </c>
      <c r="E8" s="71">
        <f t="shared" si="1"/>
        <v>159.65600000000001</v>
      </c>
      <c r="F8" s="24">
        <f t="shared" si="2"/>
        <v>3.0045432098765446</v>
      </c>
      <c r="G8" s="91">
        <v>32.88982489</v>
      </c>
      <c r="H8" s="42"/>
      <c r="I8" s="44"/>
      <c r="J8" s="69" t="s">
        <v>45</v>
      </c>
      <c r="K8" s="76">
        <v>198.262</v>
      </c>
      <c r="L8" s="75">
        <v>159.65600000000001</v>
      </c>
      <c r="M8" s="54"/>
      <c r="N8" s="35"/>
      <c r="O8" s="35"/>
      <c r="P8" s="35"/>
      <c r="Q8" s="38"/>
    </row>
    <row r="9" spans="1:20" x14ac:dyDescent="0.2">
      <c r="A9" s="70">
        <v>11.7</v>
      </c>
      <c r="B9" s="2" t="s">
        <v>25</v>
      </c>
      <c r="C9" s="2" t="s">
        <v>6</v>
      </c>
      <c r="D9" s="5">
        <f t="shared" si="0"/>
        <v>200.94581249999999</v>
      </c>
      <c r="E9" s="71">
        <f t="shared" si="1"/>
        <v>200.477</v>
      </c>
      <c r="F9" s="24">
        <f t="shared" si="2"/>
        <v>-0.46881249999998431</v>
      </c>
      <c r="G9" s="91">
        <v>-4.0436312589999996</v>
      </c>
      <c r="H9" s="42"/>
      <c r="I9" s="43"/>
      <c r="J9" s="69">
        <v>11.6</v>
      </c>
      <c r="K9" s="76">
        <v>158.77199999999999</v>
      </c>
      <c r="L9" s="75">
        <v>200.477</v>
      </c>
      <c r="M9" s="54"/>
      <c r="N9" s="35"/>
      <c r="O9" s="35"/>
      <c r="P9" s="35"/>
      <c r="Q9" s="38"/>
    </row>
    <row r="10" spans="1:20" x14ac:dyDescent="0.2">
      <c r="A10" s="70">
        <v>12.7</v>
      </c>
      <c r="B10" s="2" t="s">
        <v>25</v>
      </c>
      <c r="C10" s="2" t="s">
        <v>6</v>
      </c>
      <c r="D10" s="5">
        <f t="shared" si="0"/>
        <v>200.94581249999999</v>
      </c>
      <c r="E10" s="71">
        <f t="shared" si="1"/>
        <v>200.477</v>
      </c>
      <c r="F10" s="24">
        <f t="shared" si="2"/>
        <v>-0.46881249999998431</v>
      </c>
      <c r="G10" s="91">
        <v>-4.0436312589999996</v>
      </c>
      <c r="H10" s="42"/>
      <c r="I10" s="43"/>
      <c r="J10" s="69">
        <v>12.6</v>
      </c>
      <c r="K10" s="76">
        <v>158.77199999999999</v>
      </c>
      <c r="L10" s="75">
        <v>200.477</v>
      </c>
      <c r="M10" s="54"/>
      <c r="N10" s="35"/>
      <c r="O10" s="35"/>
      <c r="P10" s="35"/>
      <c r="Q10" s="38"/>
    </row>
    <row r="11" spans="1:20" x14ac:dyDescent="0.2">
      <c r="A11" s="70">
        <v>17.5</v>
      </c>
      <c r="B11" s="2" t="s">
        <v>25</v>
      </c>
      <c r="C11" s="2" t="s">
        <v>6</v>
      </c>
      <c r="D11" s="5">
        <f t="shared" si="0"/>
        <v>202.06462500000001</v>
      </c>
      <c r="E11" s="71">
        <f t="shared" si="1"/>
        <v>198.262</v>
      </c>
      <c r="F11" s="24">
        <f t="shared" si="2"/>
        <v>-3.8026250000000061</v>
      </c>
      <c r="G11" s="91">
        <v>-32.890088230000003</v>
      </c>
      <c r="H11" s="42"/>
      <c r="I11" s="43"/>
      <c r="J11" s="69">
        <v>17.399999999999999</v>
      </c>
      <c r="K11" s="76">
        <v>159.65600000000001</v>
      </c>
      <c r="L11" s="75">
        <v>198.262</v>
      </c>
      <c r="M11" s="54"/>
      <c r="N11" s="35"/>
      <c r="O11" s="35"/>
      <c r="P11" s="35"/>
      <c r="Q11" s="38"/>
    </row>
    <row r="12" spans="1:20" x14ac:dyDescent="0.2">
      <c r="A12" s="70">
        <v>18.7</v>
      </c>
      <c r="B12" s="2" t="s">
        <v>25</v>
      </c>
      <c r="C12" s="2" t="s">
        <v>6</v>
      </c>
      <c r="D12" s="5">
        <f t="shared" si="0"/>
        <v>200.94581249999999</v>
      </c>
      <c r="E12" s="71">
        <f t="shared" si="1"/>
        <v>199.36600000000001</v>
      </c>
      <c r="F12" s="24">
        <f t="shared" si="2"/>
        <v>-1.5798124999999743</v>
      </c>
      <c r="G12" s="91">
        <v>-13.664437319999999</v>
      </c>
      <c r="H12" s="42"/>
      <c r="I12" s="44"/>
      <c r="J12" s="69">
        <v>18.600000000000001</v>
      </c>
      <c r="K12" s="76">
        <v>158.77199999999999</v>
      </c>
      <c r="L12" s="75">
        <v>199.36600000000001</v>
      </c>
      <c r="M12" s="54"/>
      <c r="N12" s="35"/>
      <c r="O12" s="35"/>
      <c r="P12" s="35"/>
      <c r="Q12" s="38"/>
    </row>
    <row r="13" spans="1:20" x14ac:dyDescent="0.2">
      <c r="A13" s="70">
        <v>27.7</v>
      </c>
      <c r="B13" s="2" t="s">
        <v>25</v>
      </c>
      <c r="C13" s="2" t="s">
        <v>6</v>
      </c>
      <c r="D13" s="5">
        <f t="shared" si="0"/>
        <v>200.94581249999999</v>
      </c>
      <c r="E13" s="71">
        <f t="shared" si="1"/>
        <v>197.16399999999999</v>
      </c>
      <c r="F13" s="24">
        <f t="shared" si="2"/>
        <v>-3.7818125000000009</v>
      </c>
      <c r="G13" s="91">
        <v>-32.892322030000003</v>
      </c>
      <c r="H13" s="42"/>
      <c r="I13" s="43"/>
      <c r="J13" s="69">
        <v>27.6</v>
      </c>
      <c r="K13" s="76">
        <v>158.77199999999999</v>
      </c>
      <c r="L13" s="75">
        <v>197.16399999999999</v>
      </c>
      <c r="M13" s="54"/>
      <c r="N13" s="35"/>
      <c r="O13" s="35"/>
      <c r="P13" s="35"/>
      <c r="Q13" s="38"/>
    </row>
    <row r="14" spans="1:20" x14ac:dyDescent="0.2">
      <c r="A14" s="70">
        <v>28.7</v>
      </c>
      <c r="B14" s="26" t="s">
        <v>25</v>
      </c>
      <c r="C14" s="26" t="s">
        <v>6</v>
      </c>
      <c r="D14" s="5">
        <f t="shared" si="0"/>
        <v>202.06462500000001</v>
      </c>
      <c r="E14" s="71">
        <f t="shared" si="1"/>
        <v>196.07300000000001</v>
      </c>
      <c r="F14" s="24">
        <f t="shared" si="2"/>
        <v>-5.9916249999999991</v>
      </c>
      <c r="G14" s="91">
        <v>-52.11085362</v>
      </c>
      <c r="H14" s="42"/>
      <c r="I14" s="43"/>
      <c r="J14" s="69">
        <v>28.6</v>
      </c>
      <c r="K14" s="76">
        <v>159.65600000000001</v>
      </c>
      <c r="L14" s="75">
        <v>196.07300000000001</v>
      </c>
      <c r="M14" s="54"/>
      <c r="N14" s="35"/>
      <c r="O14" s="35"/>
      <c r="P14" s="35"/>
      <c r="Q14" s="38"/>
    </row>
    <row r="15" spans="1:20" x14ac:dyDescent="0.2">
      <c r="A15" s="70" t="s">
        <v>57</v>
      </c>
      <c r="B15" s="26" t="s">
        <v>55</v>
      </c>
      <c r="C15" s="26" t="s">
        <v>56</v>
      </c>
      <c r="D15" s="5">
        <f>K15*2*81/64</f>
        <v>200.51145</v>
      </c>
      <c r="E15" s="71">
        <f t="shared" si="1"/>
        <v>199.28700000000001</v>
      </c>
      <c r="F15" s="24">
        <f t="shared" si="2"/>
        <v>-1.2244499999999903</v>
      </c>
      <c r="G15" s="91">
        <v>-10.60485581</v>
      </c>
      <c r="H15" s="42"/>
      <c r="I15" s="43"/>
      <c r="J15" s="70" t="s">
        <v>57</v>
      </c>
      <c r="K15" s="77">
        <v>79.214399999999998</v>
      </c>
      <c r="L15" s="75">
        <v>199.28700000000001</v>
      </c>
      <c r="M15" s="54"/>
      <c r="N15" s="35"/>
      <c r="O15" s="35"/>
      <c r="P15" s="35"/>
      <c r="Q15" s="38"/>
    </row>
    <row r="16" spans="1:20" x14ac:dyDescent="0.2">
      <c r="A16" s="70" t="s">
        <v>58</v>
      </c>
      <c r="B16" s="2" t="s">
        <v>25</v>
      </c>
      <c r="C16" s="2" t="s">
        <v>52</v>
      </c>
      <c r="D16" s="5">
        <f>K16*64/81</f>
        <v>157.46133333333333</v>
      </c>
      <c r="E16" s="71">
        <f t="shared" si="1"/>
        <v>159.19300000000001</v>
      </c>
      <c r="F16" s="24">
        <f t="shared" si="2"/>
        <v>1.7316666666666833</v>
      </c>
      <c r="G16" s="91">
        <v>18.935526159999998</v>
      </c>
      <c r="H16" s="42"/>
      <c r="I16" s="44"/>
      <c r="J16" s="70" t="s">
        <v>58</v>
      </c>
      <c r="K16" s="75">
        <v>199.28700000000001</v>
      </c>
      <c r="L16" s="75">
        <v>159.19300000000001</v>
      </c>
      <c r="M16" s="54"/>
      <c r="N16" s="40"/>
      <c r="O16" s="35"/>
      <c r="P16" s="35"/>
      <c r="Q16" s="38"/>
    </row>
    <row r="17" spans="1:17" x14ac:dyDescent="0.2">
      <c r="A17" s="70" t="s">
        <v>49</v>
      </c>
      <c r="B17" s="2" t="s">
        <v>25</v>
      </c>
      <c r="C17" s="2" t="s">
        <v>52</v>
      </c>
      <c r="D17" s="5">
        <f>K17*64/81</f>
        <v>157.52375308641976</v>
      </c>
      <c r="E17" s="71">
        <f t="shared" si="1"/>
        <v>158.77199999999999</v>
      </c>
      <c r="F17" s="24">
        <f t="shared" si="2"/>
        <v>1.2482469135802319</v>
      </c>
      <c r="G17" s="91">
        <v>13.66402942</v>
      </c>
      <c r="H17" s="42"/>
      <c r="I17" s="44"/>
      <c r="J17" s="69">
        <v>40.5</v>
      </c>
      <c r="K17" s="76">
        <v>199.36600000000001</v>
      </c>
      <c r="L17" s="75">
        <v>158.77199999999999</v>
      </c>
      <c r="M17" s="54"/>
      <c r="N17" s="35"/>
      <c r="O17" s="35"/>
      <c r="P17" s="35"/>
      <c r="Q17" s="38"/>
    </row>
    <row r="18" spans="1:17" x14ac:dyDescent="0.2">
      <c r="A18" s="70" t="s">
        <v>50</v>
      </c>
      <c r="B18" s="2" t="s">
        <v>25</v>
      </c>
      <c r="C18" s="2" t="s">
        <v>6</v>
      </c>
      <c r="D18" s="5">
        <f t="shared" si="0"/>
        <v>200.94581249999999</v>
      </c>
      <c r="E18" s="71">
        <f t="shared" si="1"/>
        <v>198.262</v>
      </c>
      <c r="F18" s="24">
        <f t="shared" si="2"/>
        <v>-2.6838124999999877</v>
      </c>
      <c r="G18" s="91">
        <v>-23.27788155</v>
      </c>
      <c r="H18" s="42"/>
      <c r="I18" s="44"/>
      <c r="J18" s="69">
        <v>42.4</v>
      </c>
      <c r="K18" s="76">
        <v>158.77199999999999</v>
      </c>
      <c r="L18" s="75">
        <v>198.262</v>
      </c>
      <c r="M18" s="54"/>
      <c r="N18" s="35"/>
      <c r="O18" s="35"/>
      <c r="P18" s="35"/>
      <c r="Q18" s="38"/>
    </row>
    <row r="19" spans="1:17" x14ac:dyDescent="0.2">
      <c r="A19" s="70" t="s">
        <v>51</v>
      </c>
      <c r="B19" s="2" t="s">
        <v>25</v>
      </c>
      <c r="C19" s="2" t="s">
        <v>52</v>
      </c>
      <c r="D19" s="5">
        <f>K19*64/81</f>
        <v>156.65145679012346</v>
      </c>
      <c r="E19" s="71">
        <f t="shared" si="1"/>
        <v>158.77199999999999</v>
      </c>
      <c r="F19" s="24">
        <f t="shared" si="2"/>
        <v>2.12054320987653</v>
      </c>
      <c r="G19" s="91">
        <v>23.277511709999999</v>
      </c>
      <c r="H19" s="42"/>
      <c r="I19" s="44"/>
      <c r="J19" s="69" t="s">
        <v>47</v>
      </c>
      <c r="K19" s="76">
        <v>198.262</v>
      </c>
      <c r="L19" s="75">
        <v>158.77199999999999</v>
      </c>
      <c r="M19" s="54"/>
      <c r="N19" s="35"/>
      <c r="O19" s="35"/>
      <c r="P19" s="35"/>
      <c r="Q19" s="38"/>
    </row>
    <row r="20" spans="1:17" x14ac:dyDescent="0.2">
      <c r="A20" s="70">
        <v>82.7</v>
      </c>
      <c r="B20" s="2" t="s">
        <v>25</v>
      </c>
      <c r="C20" s="2" t="s">
        <v>6</v>
      </c>
      <c r="D20" s="5">
        <f t="shared" si="0"/>
        <v>202.06462500000001</v>
      </c>
      <c r="E20" s="71">
        <f t="shared" si="1"/>
        <v>199.36600000000001</v>
      </c>
      <c r="F20" s="24">
        <f t="shared" si="2"/>
        <v>-2.6986249999999927</v>
      </c>
      <c r="G20" s="91">
        <v>-23.276644000000001</v>
      </c>
      <c r="H20" s="42"/>
      <c r="I20" s="43"/>
      <c r="J20" s="69">
        <v>82.6</v>
      </c>
      <c r="K20" s="76">
        <v>159.65600000000001</v>
      </c>
      <c r="L20" s="75">
        <v>199.36600000000001</v>
      </c>
      <c r="M20" s="54"/>
      <c r="N20" s="35"/>
      <c r="O20" s="35"/>
      <c r="P20" s="35"/>
      <c r="Q20" s="38"/>
    </row>
    <row r="21" spans="1:17" x14ac:dyDescent="0.2">
      <c r="A21" s="70">
        <v>83.7</v>
      </c>
      <c r="B21" s="2" t="s">
        <v>25</v>
      </c>
      <c r="C21" s="2" t="s">
        <v>6</v>
      </c>
      <c r="D21" s="5">
        <f t="shared" si="0"/>
        <v>202.06462500000001</v>
      </c>
      <c r="E21" s="71">
        <f t="shared" si="1"/>
        <v>198.262</v>
      </c>
      <c r="F21" s="24">
        <f t="shared" si="2"/>
        <v>-3.8026250000000061</v>
      </c>
      <c r="G21" s="91">
        <v>-32.890088230000003</v>
      </c>
      <c r="H21" s="42"/>
      <c r="I21" s="45"/>
      <c r="J21" s="69">
        <v>83.6</v>
      </c>
      <c r="K21" s="76">
        <v>159.65600000000001</v>
      </c>
      <c r="L21" s="75">
        <v>198.262</v>
      </c>
      <c r="M21" s="54"/>
      <c r="N21" s="35"/>
      <c r="O21" s="35"/>
      <c r="P21" s="35"/>
      <c r="Q21" s="38"/>
    </row>
    <row r="22" spans="1:17" x14ac:dyDescent="0.2">
      <c r="A22" s="70">
        <v>84.7</v>
      </c>
      <c r="B22" s="2" t="s">
        <v>25</v>
      </c>
      <c r="C22" s="2" t="s">
        <v>6</v>
      </c>
      <c r="D22" s="5">
        <f>K22*81/64</f>
        <v>200.94581249999999</v>
      </c>
      <c r="E22" s="71">
        <f t="shared" si="1"/>
        <v>198.262</v>
      </c>
      <c r="F22" s="24">
        <f t="shared" si="2"/>
        <v>-2.6838124999999877</v>
      </c>
      <c r="G22" s="91">
        <v>-23.27788155</v>
      </c>
      <c r="H22" s="42"/>
      <c r="I22" s="45"/>
      <c r="J22" s="69">
        <v>84.6</v>
      </c>
      <c r="K22" s="76">
        <v>158.77199999999999</v>
      </c>
      <c r="L22" s="75">
        <v>198.262</v>
      </c>
      <c r="M22" s="54"/>
      <c r="N22" s="35"/>
      <c r="O22" s="35"/>
      <c r="P22" s="35"/>
      <c r="Q22" s="38"/>
    </row>
    <row r="23" spans="1:17" x14ac:dyDescent="0.2">
      <c r="A23" s="70">
        <v>85.7</v>
      </c>
      <c r="B23" s="2" t="s">
        <v>25</v>
      </c>
      <c r="C23" s="2" t="s">
        <v>6</v>
      </c>
      <c r="D23" s="5">
        <f>K23*81/64</f>
        <v>202.06462500000001</v>
      </c>
      <c r="E23" s="71">
        <f t="shared" si="1"/>
        <v>199.36600000000001</v>
      </c>
      <c r="F23" s="24">
        <f t="shared" si="2"/>
        <v>-2.6986249999999927</v>
      </c>
      <c r="G23" s="91">
        <v>-23.276644000000001</v>
      </c>
      <c r="H23" s="42"/>
      <c r="I23" s="43"/>
      <c r="J23" s="69">
        <v>85.6</v>
      </c>
      <c r="K23" s="76">
        <v>159.65600000000001</v>
      </c>
      <c r="L23" s="75">
        <v>199.36600000000001</v>
      </c>
      <c r="M23" s="54"/>
      <c r="N23" s="35"/>
      <c r="O23" s="35"/>
      <c r="P23" s="35"/>
      <c r="Q23" s="38"/>
    </row>
    <row r="24" spans="1:17" x14ac:dyDescent="0.2">
      <c r="J24" s="63"/>
      <c r="K24" s="62"/>
      <c r="L24" s="62"/>
      <c r="M24" s="54"/>
    </row>
    <row r="26" spans="1:17" x14ac:dyDescent="0.2">
      <c r="A26" s="97" t="s">
        <v>4</v>
      </c>
      <c r="B26" s="97"/>
      <c r="C26" s="97"/>
      <c r="D26" s="97"/>
      <c r="E26" s="97"/>
      <c r="F26" s="97"/>
      <c r="G26" s="97"/>
    </row>
    <row r="27" spans="1:17" x14ac:dyDescent="0.2">
      <c r="A27" s="72" t="s">
        <v>21</v>
      </c>
      <c r="B27" s="72" t="s">
        <v>2</v>
      </c>
      <c r="C27" s="72" t="s">
        <v>0</v>
      </c>
      <c r="D27" s="4" t="s">
        <v>22</v>
      </c>
      <c r="E27" s="4" t="s">
        <v>23</v>
      </c>
      <c r="F27" s="72" t="s">
        <v>24</v>
      </c>
      <c r="G27" s="51" t="s">
        <v>1</v>
      </c>
    </row>
    <row r="28" spans="1:17" x14ac:dyDescent="0.2">
      <c r="A28" s="70">
        <v>1.7</v>
      </c>
      <c r="B28" s="2" t="s">
        <v>25</v>
      </c>
      <c r="C28" s="27" t="s">
        <v>8</v>
      </c>
      <c r="D28" s="5">
        <f>K3*5/4</f>
        <v>198.46499999999997</v>
      </c>
      <c r="E28" s="71">
        <f>L3</f>
        <v>198.262</v>
      </c>
      <c r="F28" s="24">
        <f>E28-D28</f>
        <v>-0.20299999999997453</v>
      </c>
      <c r="G28" s="91">
        <v>-1.7716996460000001</v>
      </c>
      <c r="J28" s="6"/>
      <c r="K28" s="9"/>
    </row>
    <row r="29" spans="1:17" x14ac:dyDescent="0.2">
      <c r="A29" s="70">
        <v>2.7</v>
      </c>
      <c r="B29" s="2" t="s">
        <v>25</v>
      </c>
      <c r="C29" s="27" t="s">
        <v>8</v>
      </c>
      <c r="D29" s="5">
        <f t="shared" ref="D29:D48" si="3">K4*5/4</f>
        <v>198.46499999999997</v>
      </c>
      <c r="E29" s="71">
        <f t="shared" ref="E29:E48" si="4">L4</f>
        <v>197.16399999999999</v>
      </c>
      <c r="F29" s="24">
        <f t="shared" ref="F29:F48" si="5">E29-D29</f>
        <v>-1.3009999999999877</v>
      </c>
      <c r="G29" s="91">
        <v>-11.386140129999999</v>
      </c>
      <c r="J29" s="6"/>
      <c r="K29" s="9"/>
      <c r="L29" s="56"/>
    </row>
    <row r="30" spans="1:17" x14ac:dyDescent="0.2">
      <c r="A30" s="70">
        <v>3.7</v>
      </c>
      <c r="B30" s="2" t="s">
        <v>25</v>
      </c>
      <c r="C30" s="27" t="s">
        <v>8</v>
      </c>
      <c r="D30" s="5">
        <f t="shared" si="3"/>
        <v>198.46499999999997</v>
      </c>
      <c r="E30" s="71">
        <f t="shared" si="4"/>
        <v>198.262</v>
      </c>
      <c r="F30" s="24">
        <f t="shared" si="5"/>
        <v>-0.20299999999997453</v>
      </c>
      <c r="G30" s="91">
        <v>-1.7716996460000001</v>
      </c>
      <c r="J30" s="6"/>
      <c r="K30" s="9"/>
    </row>
    <row r="31" spans="1:17" x14ac:dyDescent="0.2">
      <c r="A31" s="70">
        <v>4.7</v>
      </c>
      <c r="B31" s="2" t="s">
        <v>25</v>
      </c>
      <c r="C31" s="27" t="s">
        <v>8</v>
      </c>
      <c r="D31" s="5">
        <f t="shared" si="3"/>
        <v>199.57</v>
      </c>
      <c r="E31" s="71">
        <f t="shared" si="4"/>
        <v>197.16399999999999</v>
      </c>
      <c r="F31" s="24">
        <f t="shared" si="5"/>
        <v>-2.4060000000000059</v>
      </c>
      <c r="G31" s="91">
        <v>-20.998453309999999</v>
      </c>
      <c r="J31" s="6"/>
      <c r="K31" s="9"/>
    </row>
    <row r="32" spans="1:17" x14ac:dyDescent="0.2">
      <c r="A32" s="70" t="s">
        <v>37</v>
      </c>
      <c r="B32" s="26" t="s">
        <v>55</v>
      </c>
      <c r="C32" s="27" t="s">
        <v>61</v>
      </c>
      <c r="D32" s="5">
        <f>K7*5/4*2</f>
        <v>197.17</v>
      </c>
      <c r="E32" s="71">
        <f t="shared" si="4"/>
        <v>198.262</v>
      </c>
      <c r="F32" s="24">
        <f t="shared" si="5"/>
        <v>1.092000000000013</v>
      </c>
      <c r="G32" s="91">
        <v>9.5617572039999992</v>
      </c>
      <c r="J32" s="6"/>
      <c r="K32" s="9"/>
    </row>
    <row r="33" spans="1:11" x14ac:dyDescent="0.2">
      <c r="A33" s="70" t="s">
        <v>36</v>
      </c>
      <c r="B33" s="2" t="s">
        <v>25</v>
      </c>
      <c r="C33" s="27" t="s">
        <v>60</v>
      </c>
      <c r="D33" s="5">
        <f>K8*4/5</f>
        <v>158.6096</v>
      </c>
      <c r="E33" s="71">
        <f t="shared" si="4"/>
        <v>159.65600000000001</v>
      </c>
      <c r="F33" s="24">
        <f t="shared" si="5"/>
        <v>1.0464000000000055</v>
      </c>
      <c r="G33" s="91">
        <v>11.38401283</v>
      </c>
      <c r="J33" s="6"/>
      <c r="K33" s="9"/>
    </row>
    <row r="34" spans="1:11" x14ac:dyDescent="0.2">
      <c r="A34" s="70">
        <v>11.7</v>
      </c>
      <c r="B34" s="2" t="s">
        <v>25</v>
      </c>
      <c r="C34" s="27" t="s">
        <v>8</v>
      </c>
      <c r="D34" s="5">
        <f>K9*5/4</f>
        <v>198.46499999999997</v>
      </c>
      <c r="E34" s="71">
        <f t="shared" si="4"/>
        <v>200.477</v>
      </c>
      <c r="F34" s="24">
        <f t="shared" si="5"/>
        <v>2.0120000000000289</v>
      </c>
      <c r="G34" s="91">
        <v>17.46255064</v>
      </c>
      <c r="J34" s="6"/>
      <c r="K34" s="9"/>
    </row>
    <row r="35" spans="1:11" x14ac:dyDescent="0.2">
      <c r="A35" s="70">
        <v>12.7</v>
      </c>
      <c r="B35" s="2" t="s">
        <v>25</v>
      </c>
      <c r="C35" s="27" t="s">
        <v>8</v>
      </c>
      <c r="D35" s="5">
        <f t="shared" si="3"/>
        <v>198.46499999999997</v>
      </c>
      <c r="E35" s="71">
        <f t="shared" si="4"/>
        <v>200.477</v>
      </c>
      <c r="F35" s="24">
        <f t="shared" si="5"/>
        <v>2.0120000000000289</v>
      </c>
      <c r="G35" s="91">
        <v>17.46255064</v>
      </c>
      <c r="J35" s="6"/>
      <c r="K35" s="9"/>
    </row>
    <row r="36" spans="1:11" x14ac:dyDescent="0.2">
      <c r="A36" s="70">
        <v>17.5</v>
      </c>
      <c r="B36" s="2" t="s">
        <v>25</v>
      </c>
      <c r="C36" s="27" t="s">
        <v>8</v>
      </c>
      <c r="D36" s="5">
        <f t="shared" si="3"/>
        <v>199.57</v>
      </c>
      <c r="E36" s="71">
        <f t="shared" si="4"/>
        <v>198.262</v>
      </c>
      <c r="F36" s="24">
        <f t="shared" si="5"/>
        <v>-1.3079999999999927</v>
      </c>
      <c r="G36" s="91">
        <v>-11.38401283</v>
      </c>
      <c r="J36" s="6"/>
      <c r="K36" s="9"/>
    </row>
    <row r="37" spans="1:11" x14ac:dyDescent="0.2">
      <c r="A37" s="70">
        <v>18.7</v>
      </c>
      <c r="B37" s="2" t="s">
        <v>25</v>
      </c>
      <c r="C37" s="27" t="s">
        <v>8</v>
      </c>
      <c r="D37" s="5">
        <f t="shared" si="3"/>
        <v>198.46499999999997</v>
      </c>
      <c r="E37" s="71">
        <f t="shared" si="4"/>
        <v>199.36600000000001</v>
      </c>
      <c r="F37" s="24">
        <f t="shared" si="5"/>
        <v>0.90100000000003888</v>
      </c>
      <c r="G37" s="91">
        <v>7.8417445859999999</v>
      </c>
      <c r="J37" s="6"/>
      <c r="K37" s="9"/>
    </row>
    <row r="38" spans="1:11" x14ac:dyDescent="0.2">
      <c r="A38" s="70">
        <v>27.7</v>
      </c>
      <c r="B38" s="2" t="s">
        <v>25</v>
      </c>
      <c r="C38" s="27" t="s">
        <v>8</v>
      </c>
      <c r="D38" s="5">
        <f t="shared" si="3"/>
        <v>198.46499999999997</v>
      </c>
      <c r="E38" s="71">
        <f t="shared" si="4"/>
        <v>197.16399999999999</v>
      </c>
      <c r="F38" s="24">
        <f t="shared" si="5"/>
        <v>-1.3009999999999877</v>
      </c>
      <c r="G38" s="91">
        <v>-11.386140129999999</v>
      </c>
      <c r="J38" s="6"/>
      <c r="K38" s="9"/>
    </row>
    <row r="39" spans="1:11" x14ac:dyDescent="0.2">
      <c r="A39" s="70">
        <v>28.7</v>
      </c>
      <c r="B39" s="2" t="s">
        <v>25</v>
      </c>
      <c r="C39" s="27" t="s">
        <v>8</v>
      </c>
      <c r="D39" s="5">
        <f t="shared" si="3"/>
        <v>199.57</v>
      </c>
      <c r="E39" s="71">
        <f t="shared" si="4"/>
        <v>196.07300000000001</v>
      </c>
      <c r="F39" s="24">
        <f t="shared" si="5"/>
        <v>-3.4969999999999857</v>
      </c>
      <c r="G39" s="91">
        <v>-30.60477822</v>
      </c>
      <c r="J39" s="6"/>
      <c r="K39" s="9"/>
    </row>
    <row r="40" spans="1:11" x14ac:dyDescent="0.2">
      <c r="A40" s="70" t="s">
        <v>57</v>
      </c>
      <c r="B40" s="26" t="s">
        <v>55</v>
      </c>
      <c r="C40" s="26" t="s">
        <v>61</v>
      </c>
      <c r="D40" s="5">
        <f>K15*5/4*2</f>
        <v>198.036</v>
      </c>
      <c r="E40" s="71">
        <f t="shared" si="4"/>
        <v>199.28700000000001</v>
      </c>
      <c r="F40" s="24">
        <f t="shared" si="5"/>
        <v>1.2510000000000048</v>
      </c>
      <c r="G40" s="91">
        <v>10.9018655</v>
      </c>
      <c r="J40" s="6"/>
      <c r="K40" s="9"/>
    </row>
    <row r="41" spans="1:11" x14ac:dyDescent="0.2">
      <c r="A41" s="70" t="s">
        <v>58</v>
      </c>
      <c r="B41" s="2" t="s">
        <v>25</v>
      </c>
      <c r="C41" s="27" t="s">
        <v>60</v>
      </c>
      <c r="D41" s="5">
        <f t="shared" ref="D41:D42" si="6">K16*4/5</f>
        <v>159.42959999999999</v>
      </c>
      <c r="E41" s="71">
        <f t="shared" si="4"/>
        <v>159.19300000000001</v>
      </c>
      <c r="F41" s="24">
        <f t="shared" si="5"/>
        <v>-0.23659999999998149</v>
      </c>
      <c r="G41" s="91">
        <v>-2.571129928</v>
      </c>
      <c r="J41" s="6"/>
      <c r="K41" s="9"/>
    </row>
    <row r="42" spans="1:11" x14ac:dyDescent="0.2">
      <c r="A42" s="70" t="s">
        <v>49</v>
      </c>
      <c r="B42" s="2" t="s">
        <v>25</v>
      </c>
      <c r="C42" s="27" t="s">
        <v>60</v>
      </c>
      <c r="D42" s="5">
        <f t="shared" si="6"/>
        <v>159.49280000000002</v>
      </c>
      <c r="E42" s="71">
        <f t="shared" si="4"/>
        <v>158.77199999999999</v>
      </c>
      <c r="F42" s="24">
        <f t="shared" si="5"/>
        <v>-0.72080000000002542</v>
      </c>
      <c r="G42" s="91">
        <v>-7.8417445859999999</v>
      </c>
      <c r="J42" s="6"/>
      <c r="K42" s="9"/>
    </row>
    <row r="43" spans="1:11" x14ac:dyDescent="0.2">
      <c r="A43" s="70" t="s">
        <v>50</v>
      </c>
      <c r="B43" s="2" t="s">
        <v>25</v>
      </c>
      <c r="C43" s="27" t="s">
        <v>8</v>
      </c>
      <c r="D43" s="5">
        <f t="shared" si="3"/>
        <v>198.46499999999997</v>
      </c>
      <c r="E43" s="71">
        <f t="shared" si="4"/>
        <v>198.262</v>
      </c>
      <c r="F43" s="24">
        <f t="shared" si="5"/>
        <v>-0.20299999999997453</v>
      </c>
      <c r="G43" s="91">
        <v>-1.7716996460000001</v>
      </c>
      <c r="J43" s="6"/>
      <c r="K43" s="9"/>
    </row>
    <row r="44" spans="1:11" x14ac:dyDescent="0.2">
      <c r="A44" s="70" t="s">
        <v>51</v>
      </c>
      <c r="B44" s="2" t="s">
        <v>25</v>
      </c>
      <c r="C44" s="27" t="s">
        <v>60</v>
      </c>
      <c r="D44" s="5">
        <f>K19*4/5</f>
        <v>158.6096</v>
      </c>
      <c r="E44" s="71">
        <f t="shared" si="4"/>
        <v>158.77199999999999</v>
      </c>
      <c r="F44" s="24">
        <f t="shared" si="5"/>
        <v>0.162399999999991</v>
      </c>
      <c r="G44" s="91">
        <v>1.7716996460000001</v>
      </c>
      <c r="J44" s="6"/>
      <c r="K44" s="9"/>
    </row>
    <row r="45" spans="1:11" x14ac:dyDescent="0.2">
      <c r="A45" s="70">
        <v>82.7</v>
      </c>
      <c r="B45" s="2" t="s">
        <v>25</v>
      </c>
      <c r="C45" s="27" t="s">
        <v>8</v>
      </c>
      <c r="D45" s="5">
        <f t="shared" si="3"/>
        <v>199.57</v>
      </c>
      <c r="E45" s="71">
        <f t="shared" si="4"/>
        <v>199.36600000000001</v>
      </c>
      <c r="F45" s="24">
        <f t="shared" si="5"/>
        <v>-0.20399999999997931</v>
      </c>
      <c r="G45" s="91">
        <v>-1.7705685959999999</v>
      </c>
      <c r="J45" s="6"/>
      <c r="K45" s="9"/>
    </row>
    <row r="46" spans="1:11" x14ac:dyDescent="0.2">
      <c r="A46" s="70">
        <v>83.7</v>
      </c>
      <c r="B46" s="2" t="s">
        <v>25</v>
      </c>
      <c r="C46" s="27" t="s">
        <v>8</v>
      </c>
      <c r="D46" s="5">
        <f t="shared" si="3"/>
        <v>199.57</v>
      </c>
      <c r="E46" s="71">
        <f t="shared" si="4"/>
        <v>198.262</v>
      </c>
      <c r="F46" s="24">
        <f t="shared" si="5"/>
        <v>-1.3079999999999927</v>
      </c>
      <c r="G46" s="91">
        <v>-11.38401283</v>
      </c>
      <c r="J46" s="6"/>
      <c r="K46" s="9"/>
    </row>
    <row r="47" spans="1:11" x14ac:dyDescent="0.2">
      <c r="A47" s="70">
        <v>84.7</v>
      </c>
      <c r="B47" s="2" t="s">
        <v>25</v>
      </c>
      <c r="C47" s="27" t="s">
        <v>8</v>
      </c>
      <c r="D47" s="5">
        <f t="shared" si="3"/>
        <v>198.46499999999997</v>
      </c>
      <c r="E47" s="71">
        <f t="shared" si="4"/>
        <v>198.262</v>
      </c>
      <c r="F47" s="24">
        <f t="shared" si="5"/>
        <v>-0.20299999999997453</v>
      </c>
      <c r="G47" s="91">
        <v>-1.7716996460000001</v>
      </c>
      <c r="J47" s="6"/>
      <c r="K47" s="9"/>
    </row>
    <row r="48" spans="1:11" x14ac:dyDescent="0.2">
      <c r="A48" s="70">
        <v>85.7</v>
      </c>
      <c r="B48" s="2" t="s">
        <v>25</v>
      </c>
      <c r="C48" s="27" t="s">
        <v>8</v>
      </c>
      <c r="D48" s="5">
        <f t="shared" si="3"/>
        <v>199.57</v>
      </c>
      <c r="E48" s="71">
        <f t="shared" si="4"/>
        <v>199.36600000000001</v>
      </c>
      <c r="F48" s="24">
        <f t="shared" si="5"/>
        <v>-0.20399999999997931</v>
      </c>
      <c r="G48" s="91">
        <v>-1.7705685959999999</v>
      </c>
      <c r="J48" s="6"/>
      <c r="K48" s="9"/>
    </row>
    <row r="49" spans="1:11" x14ac:dyDescent="0.2">
      <c r="J49" s="6"/>
      <c r="K49" s="9"/>
    </row>
    <row r="50" spans="1:11" x14ac:dyDescent="0.2">
      <c r="J50" s="6"/>
      <c r="K50" s="9"/>
    </row>
    <row r="51" spans="1:11" x14ac:dyDescent="0.2">
      <c r="A51" s="95" t="s">
        <v>5</v>
      </c>
      <c r="B51" s="96"/>
      <c r="C51" s="96"/>
      <c r="D51" s="96"/>
      <c r="E51" s="96"/>
      <c r="F51" s="96"/>
      <c r="G51" s="96"/>
    </row>
    <row r="52" spans="1:11" x14ac:dyDescent="0.2">
      <c r="A52" s="72" t="s">
        <v>21</v>
      </c>
      <c r="B52" s="72" t="s">
        <v>2</v>
      </c>
      <c r="C52" s="10" t="s">
        <v>27</v>
      </c>
      <c r="D52" s="4" t="s">
        <v>22</v>
      </c>
      <c r="E52" s="4" t="s">
        <v>23</v>
      </c>
      <c r="F52" s="72" t="s">
        <v>24</v>
      </c>
      <c r="G52" s="51" t="s">
        <v>1</v>
      </c>
    </row>
    <row r="53" spans="1:11" x14ac:dyDescent="0.2">
      <c r="A53" s="70">
        <v>1.7</v>
      </c>
      <c r="B53" s="2" t="s">
        <v>25</v>
      </c>
      <c r="C53" s="25">
        <v>4</v>
      </c>
      <c r="D53" s="5">
        <f>K3*POWER(2,(4/12))</f>
        <v>200.04018493390879</v>
      </c>
      <c r="E53" s="71">
        <f>L3</f>
        <v>198.262</v>
      </c>
      <c r="F53" s="24">
        <f>E53-D53</f>
        <v>-1.7781849339087898</v>
      </c>
      <c r="G53" s="91">
        <v>-15.45811617</v>
      </c>
    </row>
    <row r="54" spans="1:11" x14ac:dyDescent="0.2">
      <c r="A54" s="70">
        <v>2.7</v>
      </c>
      <c r="B54" s="2" t="s">
        <v>25</v>
      </c>
      <c r="C54" s="25">
        <v>4</v>
      </c>
      <c r="D54" s="5">
        <f t="shared" ref="D54:D73" si="7">K4*POWER(2,(4/12))</f>
        <v>200.04018493390879</v>
      </c>
      <c r="E54" s="71">
        <f t="shared" ref="E54:E73" si="8">L4</f>
        <v>197.16399999999999</v>
      </c>
      <c r="F54" s="24">
        <f t="shared" ref="F54:F73" si="9">E54-D54</f>
        <v>-2.876184933908803</v>
      </c>
      <c r="G54" s="91">
        <v>-25.072556649999999</v>
      </c>
    </row>
    <row r="55" spans="1:11" x14ac:dyDescent="0.2">
      <c r="A55" s="70">
        <v>3.7</v>
      </c>
      <c r="B55" s="2" t="s">
        <v>25</v>
      </c>
      <c r="C55" s="25">
        <v>4</v>
      </c>
      <c r="D55" s="5">
        <f t="shared" si="7"/>
        <v>200.04018493390879</v>
      </c>
      <c r="E55" s="71">
        <f t="shared" si="8"/>
        <v>198.262</v>
      </c>
      <c r="F55" s="24">
        <f t="shared" si="9"/>
        <v>-1.7781849339087898</v>
      </c>
      <c r="G55" s="91">
        <v>-15.45811617</v>
      </c>
    </row>
    <row r="56" spans="1:11" x14ac:dyDescent="0.2">
      <c r="A56" s="70">
        <v>4.7</v>
      </c>
      <c r="B56" s="2" t="s">
        <v>25</v>
      </c>
      <c r="C56" s="25">
        <v>4</v>
      </c>
      <c r="D56" s="5">
        <f t="shared" si="7"/>
        <v>201.15395514201589</v>
      </c>
      <c r="E56" s="71">
        <f t="shared" si="8"/>
        <v>197.16399999999999</v>
      </c>
      <c r="F56" s="24">
        <f t="shared" si="9"/>
        <v>-3.9899551420159014</v>
      </c>
      <c r="G56" s="91">
        <v>-34.68512552</v>
      </c>
    </row>
    <row r="57" spans="1:11" x14ac:dyDescent="0.2">
      <c r="A57" s="70" t="s">
        <v>37</v>
      </c>
      <c r="B57" s="26" t="s">
        <v>55</v>
      </c>
      <c r="C57" s="25">
        <v>16</v>
      </c>
      <c r="D57" s="5">
        <f>K7*POWER(2,(16/12))</f>
        <v>198.73490672621767</v>
      </c>
      <c r="E57" s="71">
        <f t="shared" si="8"/>
        <v>198.262</v>
      </c>
      <c r="F57" s="24">
        <f t="shared" si="9"/>
        <v>-0.47290672621767271</v>
      </c>
      <c r="G57" s="91">
        <v>-4.124470337</v>
      </c>
    </row>
    <row r="58" spans="1:11" x14ac:dyDescent="0.2">
      <c r="A58" s="70" t="s">
        <v>36</v>
      </c>
      <c r="B58" s="2" t="s">
        <v>25</v>
      </c>
      <c r="C58" s="25">
        <v>4</v>
      </c>
      <c r="D58" s="5">
        <f>K8*POWER(2,(-4/12))</f>
        <v>157.36065368265957</v>
      </c>
      <c r="E58" s="71">
        <f t="shared" si="8"/>
        <v>159.65600000000001</v>
      </c>
      <c r="F58" s="24">
        <f t="shared" si="9"/>
        <v>2.2953463173404316</v>
      </c>
      <c r="G58" s="91">
        <v>25.06978939</v>
      </c>
    </row>
    <row r="59" spans="1:11" x14ac:dyDescent="0.2">
      <c r="A59" s="70">
        <v>11.7</v>
      </c>
      <c r="B59" s="2" t="s">
        <v>25</v>
      </c>
      <c r="C59" s="25">
        <v>4</v>
      </c>
      <c r="D59" s="5">
        <f t="shared" si="7"/>
        <v>200.04018493390879</v>
      </c>
      <c r="E59" s="71">
        <f t="shared" si="8"/>
        <v>200.477</v>
      </c>
      <c r="F59" s="24">
        <f t="shared" si="9"/>
        <v>0.43681506609121357</v>
      </c>
      <c r="G59" s="91">
        <v>3.7761341210000001</v>
      </c>
    </row>
    <row r="60" spans="1:11" x14ac:dyDescent="0.2">
      <c r="A60" s="70">
        <v>12.7</v>
      </c>
      <c r="B60" s="2" t="s">
        <v>25</v>
      </c>
      <c r="C60" s="25">
        <v>4</v>
      </c>
      <c r="D60" s="5">
        <f t="shared" si="7"/>
        <v>200.04018493390879</v>
      </c>
      <c r="E60" s="71">
        <f t="shared" si="8"/>
        <v>200.477</v>
      </c>
      <c r="F60" s="24">
        <f t="shared" si="9"/>
        <v>0.43681506609121357</v>
      </c>
      <c r="G60" s="91">
        <v>3.7761341210000001</v>
      </c>
    </row>
    <row r="61" spans="1:11" x14ac:dyDescent="0.2">
      <c r="A61" s="70">
        <v>17.5</v>
      </c>
      <c r="B61" s="2" t="s">
        <v>25</v>
      </c>
      <c r="C61" s="25">
        <v>4</v>
      </c>
      <c r="D61" s="5">
        <f t="shared" si="7"/>
        <v>201.15395514201589</v>
      </c>
      <c r="E61" s="71">
        <f t="shared" si="8"/>
        <v>198.262</v>
      </c>
      <c r="F61" s="24">
        <f t="shared" si="9"/>
        <v>-2.8919551420158882</v>
      </c>
      <c r="G61" s="91">
        <v>-25.07068503</v>
      </c>
    </row>
    <row r="62" spans="1:11" x14ac:dyDescent="0.2">
      <c r="A62" s="70">
        <v>18.7</v>
      </c>
      <c r="B62" s="2" t="s">
        <v>25</v>
      </c>
      <c r="C62" s="25">
        <v>4</v>
      </c>
      <c r="D62" s="5">
        <f t="shared" si="7"/>
        <v>200.04018493390879</v>
      </c>
      <c r="E62" s="71">
        <f t="shared" si="8"/>
        <v>199.36600000000001</v>
      </c>
      <c r="F62" s="24">
        <f t="shared" si="9"/>
        <v>-0.67418493390877643</v>
      </c>
      <c r="G62" s="91">
        <v>-5.8446719380000003</v>
      </c>
    </row>
    <row r="63" spans="1:11" x14ac:dyDescent="0.2">
      <c r="A63" s="70">
        <v>27.7</v>
      </c>
      <c r="B63" s="2" t="s">
        <v>25</v>
      </c>
      <c r="C63" s="25">
        <v>4</v>
      </c>
      <c r="D63" s="5">
        <f t="shared" si="7"/>
        <v>200.04018493390879</v>
      </c>
      <c r="E63" s="71">
        <f t="shared" si="8"/>
        <v>197.16399999999999</v>
      </c>
      <c r="F63" s="24">
        <f t="shared" si="9"/>
        <v>-2.876184933908803</v>
      </c>
      <c r="G63" s="91">
        <v>-25.072556649999999</v>
      </c>
    </row>
    <row r="64" spans="1:11" x14ac:dyDescent="0.2">
      <c r="A64" s="70">
        <v>28.7</v>
      </c>
      <c r="B64" s="2" t="s">
        <v>25</v>
      </c>
      <c r="C64" s="25">
        <v>4</v>
      </c>
      <c r="D64" s="5">
        <f t="shared" si="7"/>
        <v>201.15395514201589</v>
      </c>
      <c r="E64" s="71">
        <f t="shared" si="8"/>
        <v>196.07300000000001</v>
      </c>
      <c r="F64" s="24">
        <f t="shared" si="9"/>
        <v>-5.0809551420158812</v>
      </c>
      <c r="G64" s="91">
        <v>-44.291450419999997</v>
      </c>
    </row>
    <row r="65" spans="1:7" x14ac:dyDescent="0.2">
      <c r="A65" s="70" t="s">
        <v>57</v>
      </c>
      <c r="B65" s="26" t="s">
        <v>55</v>
      </c>
      <c r="C65" s="26">
        <v>16</v>
      </c>
      <c r="D65" s="5">
        <f>K15*POWER(2,(16/12))</f>
        <v>199.60778002958486</v>
      </c>
      <c r="E65" s="71">
        <f t="shared" si="8"/>
        <v>199.28700000000001</v>
      </c>
      <c r="F65" s="24">
        <f t="shared" si="9"/>
        <v>-0.32078002958485285</v>
      </c>
      <c r="G65" s="91">
        <v>-2.7845938459999999</v>
      </c>
    </row>
    <row r="66" spans="1:7" x14ac:dyDescent="0.2">
      <c r="A66" s="70" t="s">
        <v>58</v>
      </c>
      <c r="B66" s="2" t="s">
        <v>25</v>
      </c>
      <c r="C66" s="2">
        <v>4</v>
      </c>
      <c r="D66" s="5">
        <f>K16*POWER(2,(-4/12))</f>
        <v>158.17419672179327</v>
      </c>
      <c r="E66" s="71">
        <f t="shared" si="8"/>
        <v>159.19300000000001</v>
      </c>
      <c r="F66" s="24">
        <f t="shared" si="9"/>
        <v>1.0188032782067467</v>
      </c>
      <c r="G66" s="91">
        <v>11.11512033</v>
      </c>
    </row>
    <row r="67" spans="1:7" x14ac:dyDescent="0.2">
      <c r="A67" s="70" t="s">
        <v>49</v>
      </c>
      <c r="B67" s="2" t="s">
        <v>25</v>
      </c>
      <c r="C67" s="25">
        <v>4</v>
      </c>
      <c r="D67" s="5">
        <f>K17*POWER(2,(-4/12))</f>
        <v>158.23689906334602</v>
      </c>
      <c r="E67" s="71">
        <f t="shared" si="8"/>
        <v>158.77199999999999</v>
      </c>
      <c r="F67" s="24">
        <f t="shared" si="9"/>
        <v>0.53510093665397562</v>
      </c>
      <c r="G67" s="91">
        <v>5.844531302</v>
      </c>
    </row>
    <row r="68" spans="1:7" x14ac:dyDescent="0.2">
      <c r="A68" s="70" t="s">
        <v>50</v>
      </c>
      <c r="B68" s="2" t="s">
        <v>25</v>
      </c>
      <c r="C68" s="25">
        <v>4</v>
      </c>
      <c r="D68" s="5">
        <f t="shared" si="7"/>
        <v>200.04018493390879</v>
      </c>
      <c r="E68" s="71">
        <f t="shared" si="8"/>
        <v>198.262</v>
      </c>
      <c r="F68" s="24">
        <f t="shared" si="9"/>
        <v>-1.7781849339087898</v>
      </c>
      <c r="G68" s="91">
        <v>-15.45811617</v>
      </c>
    </row>
    <row r="69" spans="1:7" x14ac:dyDescent="0.2">
      <c r="A69" s="70" t="s">
        <v>51</v>
      </c>
      <c r="B69" s="2" t="s">
        <v>25</v>
      </c>
      <c r="C69" s="25">
        <v>4</v>
      </c>
      <c r="D69" s="5">
        <f>K19*POWER(2,(-4/12))</f>
        <v>157.36065368265957</v>
      </c>
      <c r="E69" s="71">
        <f t="shared" si="8"/>
        <v>158.77199999999999</v>
      </c>
      <c r="F69" s="24">
        <f t="shared" si="9"/>
        <v>1.411346317340417</v>
      </c>
      <c r="G69" s="91">
        <v>15.457476209999999</v>
      </c>
    </row>
    <row r="70" spans="1:7" x14ac:dyDescent="0.2">
      <c r="A70" s="70">
        <v>82.7</v>
      </c>
      <c r="B70" s="2" t="s">
        <v>25</v>
      </c>
      <c r="C70" s="25">
        <v>4</v>
      </c>
      <c r="D70" s="5">
        <f t="shared" si="7"/>
        <v>201.15395514201589</v>
      </c>
      <c r="E70" s="71">
        <f t="shared" si="8"/>
        <v>199.36600000000001</v>
      </c>
      <c r="F70" s="24">
        <f t="shared" si="9"/>
        <v>-1.7879551420158748</v>
      </c>
      <c r="G70" s="91">
        <v>-15.457240799999999</v>
      </c>
    </row>
    <row r="71" spans="1:7" x14ac:dyDescent="0.2">
      <c r="A71" s="70">
        <v>83.7</v>
      </c>
      <c r="B71" s="2" t="s">
        <v>25</v>
      </c>
      <c r="C71" s="25">
        <v>4</v>
      </c>
      <c r="D71" s="5">
        <f t="shared" si="7"/>
        <v>201.15395514201589</v>
      </c>
      <c r="E71" s="71">
        <f t="shared" si="8"/>
        <v>198.262</v>
      </c>
      <c r="F71" s="24">
        <f t="shared" si="9"/>
        <v>-2.8919551420158882</v>
      </c>
      <c r="G71" s="91">
        <v>-25.07068503</v>
      </c>
    </row>
    <row r="72" spans="1:7" x14ac:dyDescent="0.2">
      <c r="A72" s="70">
        <v>84.7</v>
      </c>
      <c r="B72" s="2" t="s">
        <v>25</v>
      </c>
      <c r="C72" s="25">
        <v>4</v>
      </c>
      <c r="D72" s="5">
        <f t="shared" si="7"/>
        <v>200.04018493390879</v>
      </c>
      <c r="E72" s="71">
        <f t="shared" si="8"/>
        <v>198.262</v>
      </c>
      <c r="F72" s="24">
        <f t="shared" si="9"/>
        <v>-1.7781849339087898</v>
      </c>
      <c r="G72" s="91">
        <v>-15.45811617</v>
      </c>
    </row>
    <row r="73" spans="1:7" x14ac:dyDescent="0.2">
      <c r="A73" s="70">
        <v>85.7</v>
      </c>
      <c r="B73" s="57" t="s">
        <v>25</v>
      </c>
      <c r="C73" s="65">
        <v>4</v>
      </c>
      <c r="D73" s="58">
        <f t="shared" si="7"/>
        <v>201.15395514201589</v>
      </c>
      <c r="E73" s="71">
        <f t="shared" si="8"/>
        <v>199.36600000000001</v>
      </c>
      <c r="F73" s="59">
        <f t="shared" si="9"/>
        <v>-1.7879551420158748</v>
      </c>
      <c r="G73" s="91">
        <v>-15.457240799999999</v>
      </c>
    </row>
    <row r="74" spans="1:7" x14ac:dyDescent="0.2">
      <c r="A74" s="60"/>
      <c r="B74" s="60"/>
      <c r="C74" s="30"/>
      <c r="D74" s="61"/>
      <c r="E74" s="14"/>
      <c r="F74" s="14"/>
      <c r="G74" s="31"/>
    </row>
    <row r="75" spans="1:7" x14ac:dyDescent="0.2">
      <c r="A75" s="60"/>
      <c r="B75" s="60"/>
      <c r="C75" s="30"/>
      <c r="D75" s="61"/>
      <c r="E75" s="14"/>
      <c r="F75" s="14"/>
      <c r="G75" s="31"/>
    </row>
    <row r="76" spans="1:7" x14ac:dyDescent="0.2">
      <c r="A76" s="60"/>
      <c r="B76" s="60"/>
      <c r="C76" s="30"/>
      <c r="D76" s="61"/>
      <c r="E76" s="14"/>
      <c r="F76" s="14"/>
      <c r="G76" s="31"/>
    </row>
    <row r="77" spans="1:7" x14ac:dyDescent="0.2">
      <c r="A77" s="60"/>
      <c r="B77" s="60"/>
      <c r="C77" s="30"/>
      <c r="D77" s="61"/>
      <c r="E77" s="14"/>
      <c r="F77" s="14"/>
      <c r="G77" s="31"/>
    </row>
    <row r="78" spans="1:7" x14ac:dyDescent="0.2">
      <c r="A78" s="63"/>
      <c r="B78" s="60"/>
      <c r="C78" s="30"/>
      <c r="D78" s="61"/>
      <c r="E78" s="14"/>
      <c r="F78" s="14"/>
      <c r="G78" s="31"/>
    </row>
    <row r="79" spans="1:7" x14ac:dyDescent="0.2">
      <c r="A79" s="17"/>
      <c r="B79" s="17"/>
      <c r="C79" s="17"/>
      <c r="D79" s="17"/>
      <c r="E79" s="17"/>
      <c r="F79" s="17"/>
      <c r="G79" s="14"/>
    </row>
  </sheetData>
  <mergeCells count="3">
    <mergeCell ref="A1:G1"/>
    <mergeCell ref="A26:G26"/>
    <mergeCell ref="A51:G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8466-75AB-C34E-9E8F-6AE723318762}">
  <dimension ref="A1:T79"/>
  <sheetViews>
    <sheetView topLeftCell="A17" zoomScale="110" zoomScaleNormal="110" workbookViewId="0">
      <selection activeCell="G29" sqref="G1:G1048576"/>
    </sheetView>
  </sheetViews>
  <sheetFormatPr baseColWidth="10" defaultRowHeight="16" x14ac:dyDescent="0.2"/>
  <cols>
    <col min="1" max="1" width="11.5" customWidth="1"/>
    <col min="2" max="2" width="13.5" customWidth="1"/>
    <col min="3" max="3" width="27" customWidth="1"/>
    <col min="4" max="4" width="29.6640625" customWidth="1"/>
    <col min="5" max="5" width="27.83203125" customWidth="1"/>
    <col min="6" max="6" width="18" customWidth="1"/>
    <col min="7" max="7" width="16.1640625" style="9" customWidth="1"/>
    <col min="8" max="8" width="16.1640625" customWidth="1"/>
    <col min="9" max="9" width="12.5" customWidth="1"/>
    <col min="11" max="11" width="15.5" style="7" customWidth="1"/>
    <col min="12" max="12" width="16" style="7" customWidth="1"/>
    <col min="13" max="13" width="25" style="9" customWidth="1"/>
    <col min="14" max="14" width="10.83203125" style="9"/>
  </cols>
  <sheetData>
    <row r="1" spans="1:20" x14ac:dyDescent="0.2">
      <c r="A1" s="97" t="s">
        <v>3</v>
      </c>
      <c r="B1" s="97"/>
      <c r="C1" s="97"/>
      <c r="D1" s="97"/>
      <c r="E1" s="97"/>
      <c r="F1" s="97"/>
      <c r="G1" s="97"/>
      <c r="H1">
        <v>155.56299999999999</v>
      </c>
      <c r="I1">
        <v>440</v>
      </c>
      <c r="K1" s="33"/>
      <c r="L1" s="33"/>
      <c r="M1" s="33"/>
      <c r="N1" s="33"/>
      <c r="O1" s="33"/>
      <c r="P1" s="33"/>
      <c r="Q1" s="38"/>
      <c r="R1" s="38"/>
      <c r="S1" s="38"/>
      <c r="T1" s="38"/>
    </row>
    <row r="2" spans="1:20" x14ac:dyDescent="0.2">
      <c r="A2" s="72" t="s">
        <v>21</v>
      </c>
      <c r="B2" s="72" t="s">
        <v>2</v>
      </c>
      <c r="C2" s="72" t="s">
        <v>0</v>
      </c>
      <c r="D2" s="4" t="s">
        <v>22</v>
      </c>
      <c r="E2" s="4" t="s">
        <v>23</v>
      </c>
      <c r="F2" s="72" t="s">
        <v>24</v>
      </c>
      <c r="G2" s="51" t="s">
        <v>1</v>
      </c>
      <c r="H2" t="s">
        <v>10</v>
      </c>
      <c r="I2">
        <v>442</v>
      </c>
      <c r="J2" s="72" t="s">
        <v>21</v>
      </c>
      <c r="K2" s="47" t="s">
        <v>53</v>
      </c>
      <c r="L2" s="47" t="s">
        <v>54</v>
      </c>
      <c r="M2" s="34"/>
      <c r="N2" s="34"/>
      <c r="O2" s="34"/>
      <c r="P2" s="34"/>
      <c r="Q2" s="38"/>
      <c r="R2" s="38"/>
      <c r="S2" s="38"/>
      <c r="T2" s="38"/>
    </row>
    <row r="3" spans="1:20" x14ac:dyDescent="0.2">
      <c r="A3" s="70">
        <v>1.7</v>
      </c>
      <c r="B3" s="2" t="s">
        <v>25</v>
      </c>
      <c r="C3" s="2" t="s">
        <v>6</v>
      </c>
      <c r="D3" s="5">
        <f>K3*81/64</f>
        <v>199.83206250000001</v>
      </c>
      <c r="E3" s="71">
        <f>L3</f>
        <v>198.262</v>
      </c>
      <c r="F3" s="24">
        <f>E3-D3</f>
        <v>-1.5700625000000059</v>
      </c>
      <c r="G3" s="92">
        <v>-13.65619171</v>
      </c>
      <c r="H3" t="s">
        <v>11</v>
      </c>
      <c r="I3">
        <f>(I2*H1)/I1</f>
        <v>156.27010454545453</v>
      </c>
      <c r="J3" s="69">
        <v>1.6</v>
      </c>
      <c r="K3" s="76">
        <v>157.892</v>
      </c>
      <c r="L3" s="75">
        <v>198.262</v>
      </c>
      <c r="M3" s="35"/>
      <c r="N3" s="35"/>
      <c r="O3" s="35"/>
      <c r="P3" s="35"/>
      <c r="Q3" s="38"/>
      <c r="R3" s="38"/>
      <c r="S3" s="38"/>
      <c r="T3" s="38"/>
    </row>
    <row r="4" spans="1:20" x14ac:dyDescent="0.2">
      <c r="A4" s="70">
        <v>2.7</v>
      </c>
      <c r="B4" s="2" t="s">
        <v>25</v>
      </c>
      <c r="C4" s="2" t="s">
        <v>6</v>
      </c>
      <c r="D4" s="5">
        <f t="shared" ref="D4:D21" si="0">K4*81/64</f>
        <v>200.94581249999999</v>
      </c>
      <c r="E4" s="71">
        <f t="shared" ref="E4:E23" si="1">L4</f>
        <v>197.16399999999999</v>
      </c>
      <c r="F4" s="24">
        <f t="shared" ref="F4:F23" si="2">E4-D4</f>
        <v>-3.7818125000000009</v>
      </c>
      <c r="G4" s="92">
        <v>-32.892322030000003</v>
      </c>
      <c r="H4" t="s">
        <v>33</v>
      </c>
      <c r="I4">
        <v>78.135199999999998</v>
      </c>
      <c r="J4" s="69">
        <v>2.6</v>
      </c>
      <c r="K4" s="76">
        <v>158.77199999999999</v>
      </c>
      <c r="L4" s="75">
        <v>197.16399999999999</v>
      </c>
      <c r="M4" s="35"/>
      <c r="N4" s="35"/>
      <c r="O4" s="35"/>
      <c r="P4" s="35"/>
      <c r="Q4" s="38"/>
      <c r="R4" s="38"/>
      <c r="S4" s="38"/>
      <c r="T4" s="38"/>
    </row>
    <row r="5" spans="1:20" x14ac:dyDescent="0.2">
      <c r="A5" s="70">
        <v>3.7</v>
      </c>
      <c r="B5" s="2" t="s">
        <v>25</v>
      </c>
      <c r="C5" s="2" t="s">
        <v>6</v>
      </c>
      <c r="D5" s="5">
        <f t="shared" si="0"/>
        <v>198.72590625000001</v>
      </c>
      <c r="E5" s="71">
        <f t="shared" si="1"/>
        <v>197.16399999999999</v>
      </c>
      <c r="F5" s="24">
        <f t="shared" si="2"/>
        <v>-1.5619062500000211</v>
      </c>
      <c r="G5" s="92">
        <v>-13.66050759</v>
      </c>
      <c r="H5" s="23"/>
      <c r="I5" s="23"/>
      <c r="J5" s="69">
        <v>3.6</v>
      </c>
      <c r="K5" s="76">
        <v>157.018</v>
      </c>
      <c r="L5" s="75">
        <v>197.16399999999999</v>
      </c>
      <c r="M5" s="35"/>
      <c r="N5" s="35"/>
      <c r="O5" s="35"/>
      <c r="P5" s="35"/>
      <c r="Q5" s="38"/>
      <c r="R5" s="38"/>
      <c r="S5" s="38"/>
      <c r="T5" s="38"/>
    </row>
    <row r="6" spans="1:20" x14ac:dyDescent="0.2">
      <c r="A6" s="70">
        <v>4.7</v>
      </c>
      <c r="B6" s="2" t="s">
        <v>25</v>
      </c>
      <c r="C6" s="2" t="s">
        <v>6</v>
      </c>
      <c r="D6" s="5">
        <f t="shared" si="0"/>
        <v>197.62607812499999</v>
      </c>
      <c r="E6" s="71">
        <f t="shared" si="1"/>
        <v>196.07300000000001</v>
      </c>
      <c r="F6" s="24">
        <f t="shared" si="2"/>
        <v>-1.5530781249999848</v>
      </c>
      <c r="G6" s="92">
        <v>-13.65912977</v>
      </c>
      <c r="H6" s="23"/>
      <c r="I6" s="23"/>
      <c r="J6" s="69">
        <v>4.5999999999999996</v>
      </c>
      <c r="K6" s="76">
        <v>156.149</v>
      </c>
      <c r="L6" s="75">
        <v>196.07300000000001</v>
      </c>
      <c r="M6" s="35"/>
      <c r="N6" s="35"/>
      <c r="O6" s="35"/>
      <c r="P6" s="35"/>
      <c r="Q6" s="38"/>
      <c r="R6" s="38"/>
      <c r="S6" s="38"/>
      <c r="T6" s="38"/>
    </row>
    <row r="7" spans="1:20" x14ac:dyDescent="0.2">
      <c r="A7" s="70" t="s">
        <v>37</v>
      </c>
      <c r="B7" s="26" t="s">
        <v>55</v>
      </c>
      <c r="C7" s="26" t="s">
        <v>56</v>
      </c>
      <c r="D7" s="5">
        <f>K7*2*81/64</f>
        <v>200.74634999999998</v>
      </c>
      <c r="E7" s="71">
        <f t="shared" si="1"/>
        <v>197.16399999999999</v>
      </c>
      <c r="F7" s="24">
        <f t="shared" si="2"/>
        <v>-3.582349999999991</v>
      </c>
      <c r="G7" s="92">
        <v>-31.1735528</v>
      </c>
      <c r="H7" s="23"/>
      <c r="I7" s="23"/>
      <c r="J7" s="69" t="s">
        <v>44</v>
      </c>
      <c r="K7" s="76">
        <v>79.307199999999995</v>
      </c>
      <c r="L7" s="75">
        <v>197.16399999999999</v>
      </c>
      <c r="M7" s="35"/>
      <c r="N7" s="35"/>
      <c r="O7" s="35"/>
      <c r="P7" s="35"/>
      <c r="Q7" s="38"/>
      <c r="R7" s="38"/>
      <c r="S7" s="38"/>
      <c r="T7" s="38"/>
    </row>
    <row r="8" spans="1:20" x14ac:dyDescent="0.2">
      <c r="A8" s="70" t="s">
        <v>36</v>
      </c>
      <c r="B8" s="2" t="s">
        <v>25</v>
      </c>
      <c r="C8" s="2" t="s">
        <v>52</v>
      </c>
      <c r="D8" s="5">
        <f>K8*64/81</f>
        <v>155.78390123456788</v>
      </c>
      <c r="E8" s="71">
        <f t="shared" si="1"/>
        <v>157.018</v>
      </c>
      <c r="F8" s="24">
        <f t="shared" si="2"/>
        <v>1.2340987654321225</v>
      </c>
      <c r="G8" s="92">
        <v>13.66057575</v>
      </c>
      <c r="H8" s="23"/>
      <c r="I8" s="23"/>
      <c r="J8" s="69" t="s">
        <v>45</v>
      </c>
      <c r="K8" s="76">
        <v>197.16399999999999</v>
      </c>
      <c r="L8" s="75">
        <v>157.018</v>
      </c>
      <c r="M8" s="35"/>
      <c r="N8" s="35"/>
      <c r="O8" s="35"/>
      <c r="P8" s="35"/>
      <c r="Q8" s="38"/>
      <c r="R8" s="38"/>
      <c r="S8" s="38"/>
      <c r="T8" s="38"/>
    </row>
    <row r="9" spans="1:20" x14ac:dyDescent="0.2">
      <c r="A9" s="70">
        <v>11.7</v>
      </c>
      <c r="B9" s="2" t="s">
        <v>25</v>
      </c>
      <c r="C9" s="2" t="s">
        <v>6</v>
      </c>
      <c r="D9" s="5">
        <f t="shared" si="0"/>
        <v>197.62607812499999</v>
      </c>
      <c r="E9" s="71">
        <f t="shared" si="1"/>
        <v>194.98699999999999</v>
      </c>
      <c r="F9" s="24">
        <f t="shared" si="2"/>
        <v>-2.6390781249999975</v>
      </c>
      <c r="G9" s="92">
        <v>-23.27466197</v>
      </c>
      <c r="H9" s="23"/>
      <c r="I9" s="23"/>
      <c r="J9" s="69">
        <v>11.6</v>
      </c>
      <c r="K9" s="76">
        <v>156.149</v>
      </c>
      <c r="L9" s="75">
        <v>194.98699999999999</v>
      </c>
      <c r="M9" s="35"/>
      <c r="N9" s="35"/>
      <c r="O9" s="35"/>
      <c r="P9" s="35"/>
      <c r="Q9" s="38"/>
      <c r="R9" s="38"/>
      <c r="S9" s="38"/>
      <c r="T9" s="38"/>
    </row>
    <row r="10" spans="1:20" x14ac:dyDescent="0.2">
      <c r="A10" s="70">
        <v>12.7</v>
      </c>
      <c r="B10" s="2" t="s">
        <v>25</v>
      </c>
      <c r="C10" s="2" t="s">
        <v>6</v>
      </c>
      <c r="D10" s="5">
        <f t="shared" si="0"/>
        <v>198.72590625000001</v>
      </c>
      <c r="E10" s="71">
        <f t="shared" si="1"/>
        <v>198.262</v>
      </c>
      <c r="F10" s="24">
        <f t="shared" si="2"/>
        <v>-0.46390625000000796</v>
      </c>
      <c r="G10" s="92">
        <v>-4.0460671010000002</v>
      </c>
      <c r="H10" s="23"/>
      <c r="I10" s="23"/>
      <c r="J10" s="69">
        <v>12.6</v>
      </c>
      <c r="K10" s="76">
        <v>157.018</v>
      </c>
      <c r="L10" s="75">
        <v>198.262</v>
      </c>
      <c r="M10" s="35"/>
      <c r="N10" s="35"/>
      <c r="O10" s="35"/>
      <c r="P10" s="35"/>
      <c r="Q10" s="38"/>
      <c r="R10" s="38"/>
      <c r="S10" s="38"/>
      <c r="T10" s="38"/>
    </row>
    <row r="11" spans="1:20" x14ac:dyDescent="0.2">
      <c r="A11" s="70">
        <v>17.5</v>
      </c>
      <c r="B11" s="2" t="s">
        <v>25</v>
      </c>
      <c r="C11" s="2" t="s">
        <v>6</v>
      </c>
      <c r="D11" s="5">
        <f t="shared" si="0"/>
        <v>200.94581249999999</v>
      </c>
      <c r="E11" s="71">
        <f t="shared" si="1"/>
        <v>197.16399999999999</v>
      </c>
      <c r="F11" s="24">
        <f t="shared" si="2"/>
        <v>-3.7818125000000009</v>
      </c>
      <c r="G11" s="92">
        <v>-32.892322030000003</v>
      </c>
      <c r="H11" s="23"/>
      <c r="I11" s="23"/>
      <c r="J11" s="69">
        <v>17.399999999999999</v>
      </c>
      <c r="K11" s="76">
        <v>158.77199999999999</v>
      </c>
      <c r="L11" s="75">
        <v>197.16399999999999</v>
      </c>
      <c r="M11" s="35"/>
      <c r="N11" s="35"/>
      <c r="O11" s="35"/>
      <c r="P11" s="35"/>
      <c r="Q11" s="38"/>
      <c r="R11" s="38"/>
      <c r="S11" s="38"/>
      <c r="T11" s="38"/>
    </row>
    <row r="12" spans="1:20" x14ac:dyDescent="0.2">
      <c r="A12" s="70">
        <v>18.7</v>
      </c>
      <c r="B12" s="2" t="s">
        <v>25</v>
      </c>
      <c r="C12" s="2" t="s">
        <v>6</v>
      </c>
      <c r="D12" s="5">
        <f t="shared" si="0"/>
        <v>199.83206250000001</v>
      </c>
      <c r="E12" s="71">
        <f t="shared" si="1"/>
        <v>196.07300000000001</v>
      </c>
      <c r="F12" s="24">
        <f t="shared" si="2"/>
        <v>-3.7590624999999989</v>
      </c>
      <c r="G12" s="92">
        <v>-32.876957109999999</v>
      </c>
      <c r="H12" s="23"/>
      <c r="I12" s="23"/>
      <c r="J12" s="69">
        <v>18.600000000000001</v>
      </c>
      <c r="K12" s="76">
        <v>157.892</v>
      </c>
      <c r="L12" s="75">
        <v>196.07300000000001</v>
      </c>
      <c r="M12" s="35"/>
      <c r="N12" s="35"/>
      <c r="O12" s="35"/>
      <c r="P12" s="35"/>
      <c r="Q12" s="38"/>
      <c r="R12" s="38"/>
      <c r="S12" s="38"/>
      <c r="T12" s="38"/>
    </row>
    <row r="13" spans="1:20" x14ac:dyDescent="0.2">
      <c r="A13" s="70">
        <v>27.7</v>
      </c>
      <c r="B13" s="2" t="s">
        <v>25</v>
      </c>
      <c r="C13" s="2" t="s">
        <v>6</v>
      </c>
      <c r="D13" s="5">
        <f t="shared" si="0"/>
        <v>199.83206250000001</v>
      </c>
      <c r="E13" s="71">
        <f t="shared" si="1"/>
        <v>198.262</v>
      </c>
      <c r="F13" s="24">
        <f t="shared" si="2"/>
        <v>-1.5700625000000059</v>
      </c>
      <c r="G13" s="92">
        <v>-13.65619171</v>
      </c>
      <c r="H13" s="23"/>
      <c r="I13" s="23"/>
      <c r="J13" s="69">
        <v>27.6</v>
      </c>
      <c r="K13" s="76">
        <v>157.892</v>
      </c>
      <c r="L13" s="75">
        <v>198.262</v>
      </c>
      <c r="M13" s="35"/>
      <c r="N13" s="35"/>
      <c r="O13" s="35"/>
      <c r="P13" s="35"/>
      <c r="Q13" s="38"/>
      <c r="R13" s="38"/>
      <c r="S13" s="38"/>
      <c r="T13" s="38"/>
    </row>
    <row r="14" spans="1:20" x14ac:dyDescent="0.2">
      <c r="A14" s="70">
        <v>28.7</v>
      </c>
      <c r="B14" s="26" t="s">
        <v>25</v>
      </c>
      <c r="C14" s="26" t="s">
        <v>6</v>
      </c>
      <c r="D14" s="5">
        <f t="shared" si="0"/>
        <v>202.06462500000001</v>
      </c>
      <c r="E14" s="71">
        <f t="shared" si="1"/>
        <v>198.262</v>
      </c>
      <c r="F14" s="24">
        <f t="shared" si="2"/>
        <v>-3.8026250000000061</v>
      </c>
      <c r="G14" s="92">
        <v>-32.890088230000003</v>
      </c>
      <c r="H14" s="23"/>
      <c r="I14" s="23"/>
      <c r="J14" s="69">
        <v>28.6</v>
      </c>
      <c r="K14" s="76">
        <v>159.65600000000001</v>
      </c>
      <c r="L14" s="75">
        <v>198.262</v>
      </c>
      <c r="M14" s="35"/>
      <c r="N14" s="35"/>
      <c r="O14" s="35"/>
      <c r="P14" s="35"/>
      <c r="Q14" s="38"/>
      <c r="R14" s="38"/>
      <c r="S14" s="38"/>
      <c r="T14" s="38"/>
    </row>
    <row r="15" spans="1:20" x14ac:dyDescent="0.2">
      <c r="A15" s="70" t="s">
        <v>57</v>
      </c>
      <c r="B15" s="26" t="s">
        <v>55</v>
      </c>
      <c r="C15" s="26" t="s">
        <v>56</v>
      </c>
      <c r="D15" s="5">
        <f>K15*2*81/64</f>
        <v>202.04943750000001</v>
      </c>
      <c r="E15" s="71">
        <f t="shared" si="1"/>
        <v>198.19800000000001</v>
      </c>
      <c r="F15" s="24">
        <f t="shared" si="2"/>
        <v>-3.851437500000003</v>
      </c>
      <c r="G15" s="92">
        <v>-33.318795440000002</v>
      </c>
      <c r="H15" s="23"/>
      <c r="I15" s="23"/>
      <c r="J15" s="70" t="s">
        <v>57</v>
      </c>
      <c r="K15" s="77">
        <v>79.822000000000003</v>
      </c>
      <c r="L15" s="81">
        <v>198.19800000000001</v>
      </c>
      <c r="M15" s="35"/>
      <c r="N15" s="35"/>
      <c r="O15" s="35"/>
      <c r="P15" s="35"/>
      <c r="Q15" s="38"/>
      <c r="R15" s="38"/>
      <c r="S15" s="38"/>
      <c r="T15" s="38"/>
    </row>
    <row r="16" spans="1:20" x14ac:dyDescent="0.2">
      <c r="A16" s="70" t="s">
        <v>58</v>
      </c>
      <c r="B16" s="2" t="s">
        <v>25</v>
      </c>
      <c r="C16" s="2" t="s">
        <v>52</v>
      </c>
      <c r="D16" s="5">
        <f>K16*64/81</f>
        <v>156.6008888888889</v>
      </c>
      <c r="E16" s="71">
        <f t="shared" si="1"/>
        <v>159.19300000000001</v>
      </c>
      <c r="F16" s="24">
        <f t="shared" si="2"/>
        <v>2.5921111111111088</v>
      </c>
      <c r="G16" s="92">
        <v>28.421274539999999</v>
      </c>
      <c r="H16" s="23"/>
      <c r="I16" s="23"/>
      <c r="J16" s="70" t="s">
        <v>58</v>
      </c>
      <c r="K16" s="81">
        <v>198.19800000000001</v>
      </c>
      <c r="L16" s="75">
        <v>159.19300000000001</v>
      </c>
      <c r="M16" s="35"/>
      <c r="N16" s="35"/>
      <c r="O16" s="35"/>
      <c r="P16" s="35"/>
      <c r="Q16" s="38"/>
      <c r="R16" s="38"/>
      <c r="S16" s="38"/>
      <c r="T16" s="38"/>
    </row>
    <row r="17" spans="1:20" x14ac:dyDescent="0.2">
      <c r="A17" s="70" t="s">
        <v>49</v>
      </c>
      <c r="B17" s="2" t="s">
        <v>25</v>
      </c>
      <c r="C17" s="2" t="s">
        <v>52</v>
      </c>
      <c r="D17" s="5">
        <f>K17*64/81</f>
        <v>156.65145679012346</v>
      </c>
      <c r="E17" s="71">
        <f t="shared" si="1"/>
        <v>158.77199999999999</v>
      </c>
      <c r="F17" s="24">
        <f t="shared" si="2"/>
        <v>2.12054320987653</v>
      </c>
      <c r="G17" s="92">
        <v>23.277511709999999</v>
      </c>
      <c r="H17" s="23"/>
      <c r="I17" s="23"/>
      <c r="J17" s="69">
        <v>40.5</v>
      </c>
      <c r="K17" s="76">
        <v>198.262</v>
      </c>
      <c r="L17" s="75">
        <v>158.77199999999999</v>
      </c>
      <c r="M17" s="35"/>
      <c r="N17" s="35"/>
      <c r="O17" s="35"/>
      <c r="P17" s="35"/>
      <c r="Q17" s="38"/>
      <c r="R17" s="38"/>
      <c r="S17" s="38"/>
      <c r="T17" s="38"/>
    </row>
    <row r="18" spans="1:20" x14ac:dyDescent="0.2">
      <c r="A18" s="70" t="s">
        <v>50</v>
      </c>
      <c r="B18" s="2" t="s">
        <v>25</v>
      </c>
      <c r="C18" s="2" t="s">
        <v>6</v>
      </c>
      <c r="D18" s="5">
        <f t="shared" si="0"/>
        <v>200.94581249999999</v>
      </c>
      <c r="E18" s="71">
        <f t="shared" si="1"/>
        <v>194.98699999999999</v>
      </c>
      <c r="F18" s="24">
        <f t="shared" si="2"/>
        <v>-5.9588124999999934</v>
      </c>
      <c r="G18" s="92">
        <v>-52.114179139999997</v>
      </c>
      <c r="H18" s="23"/>
      <c r="I18" s="23"/>
      <c r="J18" s="69">
        <v>42.4</v>
      </c>
      <c r="K18" s="76">
        <v>158.77199999999999</v>
      </c>
      <c r="L18" s="75">
        <v>194.98699999999999</v>
      </c>
      <c r="M18" s="35"/>
      <c r="N18" s="35"/>
      <c r="O18" s="35"/>
      <c r="P18" s="35"/>
      <c r="Q18" s="38"/>
      <c r="R18" s="38"/>
      <c r="S18" s="38"/>
      <c r="T18" s="38"/>
    </row>
    <row r="19" spans="1:20" x14ac:dyDescent="0.2">
      <c r="A19" s="70" t="s">
        <v>51</v>
      </c>
      <c r="B19" s="2" t="s">
        <v>25</v>
      </c>
      <c r="C19" s="2" t="s">
        <v>52</v>
      </c>
      <c r="D19" s="5">
        <f>K19*64/81</f>
        <v>154.06380246913579</v>
      </c>
      <c r="E19" s="71">
        <f t="shared" si="1"/>
        <v>157.018</v>
      </c>
      <c r="F19" s="24">
        <f t="shared" si="2"/>
        <v>2.9541975308642066</v>
      </c>
      <c r="G19" s="92">
        <v>32.882446880000003</v>
      </c>
      <c r="H19" s="23"/>
      <c r="I19" s="23"/>
      <c r="J19" s="69" t="s">
        <v>47</v>
      </c>
      <c r="K19" s="76">
        <v>194.98699999999999</v>
      </c>
      <c r="L19" s="75">
        <v>157.018</v>
      </c>
      <c r="M19" s="35"/>
      <c r="N19" s="35"/>
      <c r="O19" s="35"/>
      <c r="P19" s="35"/>
      <c r="Q19" s="38"/>
      <c r="R19" s="38"/>
      <c r="S19" s="38"/>
      <c r="T19" s="38"/>
    </row>
    <row r="20" spans="1:20" x14ac:dyDescent="0.2">
      <c r="A20" s="70">
        <v>82.7</v>
      </c>
      <c r="B20" s="2" t="s">
        <v>25</v>
      </c>
      <c r="C20" s="2" t="s">
        <v>6</v>
      </c>
      <c r="D20" s="5">
        <f t="shared" si="0"/>
        <v>199.83206250000001</v>
      </c>
      <c r="E20" s="71">
        <f t="shared" si="1"/>
        <v>197.16399999999999</v>
      </c>
      <c r="F20" s="24">
        <f t="shared" si="2"/>
        <v>-2.6680625000000191</v>
      </c>
      <c r="G20" s="92">
        <v>-23.270632200000001</v>
      </c>
      <c r="H20" s="23"/>
      <c r="I20" s="23"/>
      <c r="J20" s="69">
        <v>82.6</v>
      </c>
      <c r="K20" s="76">
        <v>157.892</v>
      </c>
      <c r="L20" s="75">
        <v>197.16399999999999</v>
      </c>
      <c r="M20" s="35"/>
      <c r="N20" s="35"/>
      <c r="O20" s="35"/>
      <c r="P20" s="35"/>
      <c r="Q20" s="38"/>
      <c r="R20" s="38"/>
      <c r="S20" s="38"/>
      <c r="T20" s="38"/>
    </row>
    <row r="21" spans="1:20" x14ac:dyDescent="0.2">
      <c r="A21" s="70">
        <v>83.7</v>
      </c>
      <c r="B21" s="2" t="s">
        <v>25</v>
      </c>
      <c r="C21" s="2" t="s">
        <v>6</v>
      </c>
      <c r="D21" s="5">
        <f t="shared" si="0"/>
        <v>198.72590625000001</v>
      </c>
      <c r="E21" s="71">
        <f t="shared" si="1"/>
        <v>198.262</v>
      </c>
      <c r="F21" s="24">
        <f t="shared" si="2"/>
        <v>-0.46390625000000796</v>
      </c>
      <c r="G21" s="92">
        <v>-4.0460671010000002</v>
      </c>
      <c r="H21" s="23"/>
      <c r="I21" s="23"/>
      <c r="J21" s="69">
        <v>83.6</v>
      </c>
      <c r="K21" s="76">
        <v>157.018</v>
      </c>
      <c r="L21" s="75">
        <v>198.262</v>
      </c>
      <c r="M21" s="35"/>
      <c r="N21" s="35"/>
      <c r="O21" s="35"/>
      <c r="P21" s="35"/>
      <c r="Q21" s="38"/>
      <c r="R21" s="38"/>
      <c r="S21" s="38"/>
      <c r="T21" s="38"/>
    </row>
    <row r="22" spans="1:20" x14ac:dyDescent="0.2">
      <c r="A22" s="70">
        <v>84.7</v>
      </c>
      <c r="B22" s="2" t="s">
        <v>25</v>
      </c>
      <c r="C22" s="2" t="s">
        <v>6</v>
      </c>
      <c r="D22" s="5">
        <f>K22*81/64</f>
        <v>199.83206250000001</v>
      </c>
      <c r="E22" s="71">
        <f t="shared" si="1"/>
        <v>198.262</v>
      </c>
      <c r="F22" s="24">
        <f t="shared" si="2"/>
        <v>-1.5700625000000059</v>
      </c>
      <c r="G22" s="92">
        <v>-13.65619171</v>
      </c>
      <c r="H22" s="23"/>
      <c r="I22" s="23"/>
      <c r="J22" s="69">
        <v>84.6</v>
      </c>
      <c r="K22" s="76">
        <v>157.892</v>
      </c>
      <c r="L22" s="75">
        <v>198.262</v>
      </c>
      <c r="M22" s="35"/>
      <c r="N22" s="35"/>
      <c r="O22" s="35"/>
      <c r="P22" s="35"/>
      <c r="Q22" s="38"/>
      <c r="R22" s="38"/>
      <c r="S22" s="38"/>
      <c r="T22" s="38"/>
    </row>
    <row r="23" spans="1:20" x14ac:dyDescent="0.2">
      <c r="A23" s="70">
        <v>85.7</v>
      </c>
      <c r="B23" s="2" t="s">
        <v>25</v>
      </c>
      <c r="C23" s="2" t="s">
        <v>6</v>
      </c>
      <c r="D23" s="5">
        <f>K23*81/64</f>
        <v>198.72590625000001</v>
      </c>
      <c r="E23" s="71">
        <f t="shared" si="1"/>
        <v>197.16399999999999</v>
      </c>
      <c r="F23" s="24">
        <f t="shared" si="2"/>
        <v>-1.5619062500000211</v>
      </c>
      <c r="G23" s="92">
        <v>-13.66050759</v>
      </c>
      <c r="H23" s="23"/>
      <c r="I23" s="23"/>
      <c r="J23" s="69">
        <v>85.6</v>
      </c>
      <c r="K23" s="76">
        <v>157.018</v>
      </c>
      <c r="L23" s="75">
        <v>197.16399999999999</v>
      </c>
      <c r="M23" s="35"/>
      <c r="N23" s="35"/>
      <c r="O23" s="35"/>
      <c r="P23" s="35"/>
      <c r="Q23" s="38"/>
      <c r="R23" s="38"/>
      <c r="S23" s="38"/>
      <c r="T23" s="38"/>
    </row>
    <row r="24" spans="1:20" x14ac:dyDescent="0.2">
      <c r="J24" s="63"/>
      <c r="K24" s="62"/>
      <c r="L24" s="62"/>
    </row>
    <row r="26" spans="1:20" x14ac:dyDescent="0.2">
      <c r="A26" s="97" t="s">
        <v>4</v>
      </c>
      <c r="B26" s="97"/>
      <c r="C26" s="97"/>
      <c r="D26" s="97"/>
      <c r="E26" s="97"/>
      <c r="F26" s="97"/>
      <c r="G26" s="97"/>
    </row>
    <row r="27" spans="1:20" x14ac:dyDescent="0.2">
      <c r="A27" s="72" t="s">
        <v>21</v>
      </c>
      <c r="B27" s="72" t="s">
        <v>2</v>
      </c>
      <c r="C27" s="72" t="s">
        <v>0</v>
      </c>
      <c r="D27" s="4" t="s">
        <v>22</v>
      </c>
      <c r="E27" s="4" t="s">
        <v>23</v>
      </c>
      <c r="F27" s="72" t="s">
        <v>24</v>
      </c>
      <c r="G27" s="51" t="s">
        <v>1</v>
      </c>
    </row>
    <row r="28" spans="1:20" x14ac:dyDescent="0.2">
      <c r="A28" s="70">
        <v>1.7</v>
      </c>
      <c r="B28" s="2" t="s">
        <v>25</v>
      </c>
      <c r="C28" s="27" t="s">
        <v>8</v>
      </c>
      <c r="D28" s="5">
        <f>K3*5/4</f>
        <v>197.36500000000001</v>
      </c>
      <c r="E28" s="71">
        <f>L3</f>
        <v>198.262</v>
      </c>
      <c r="F28" s="24">
        <f>E28-D28</f>
        <v>0.89699999999999136</v>
      </c>
      <c r="G28" s="92">
        <v>7.850422762</v>
      </c>
    </row>
    <row r="29" spans="1:20" x14ac:dyDescent="0.2">
      <c r="A29" s="70">
        <v>2.7</v>
      </c>
      <c r="B29" s="2" t="s">
        <v>25</v>
      </c>
      <c r="C29" s="27" t="s">
        <v>8</v>
      </c>
      <c r="D29" s="5">
        <f t="shared" ref="D29:D48" si="3">K4*5/4</f>
        <v>198.46499999999997</v>
      </c>
      <c r="E29" s="71">
        <f t="shared" ref="E29:E48" si="4">L4</f>
        <v>197.16399999999999</v>
      </c>
      <c r="F29" s="24">
        <f t="shared" ref="F29:F48" si="5">E29-D29</f>
        <v>-1.3009999999999877</v>
      </c>
      <c r="G29" s="92">
        <v>-11.386140129999999</v>
      </c>
    </row>
    <row r="30" spans="1:20" x14ac:dyDescent="0.2">
      <c r="A30" s="70">
        <v>3.7</v>
      </c>
      <c r="B30" s="2" t="s">
        <v>25</v>
      </c>
      <c r="C30" s="27" t="s">
        <v>8</v>
      </c>
      <c r="D30" s="5">
        <f t="shared" si="3"/>
        <v>196.27250000000001</v>
      </c>
      <c r="E30" s="71">
        <f t="shared" si="4"/>
        <v>197.16399999999999</v>
      </c>
      <c r="F30" s="24">
        <f t="shared" si="5"/>
        <v>0.89149999999997931</v>
      </c>
      <c r="G30" s="92">
        <v>7.8457275629999996</v>
      </c>
    </row>
    <row r="31" spans="1:20" x14ac:dyDescent="0.2">
      <c r="A31" s="70">
        <v>4.7</v>
      </c>
      <c r="B31" s="2" t="s">
        <v>25</v>
      </c>
      <c r="C31" s="27" t="s">
        <v>8</v>
      </c>
      <c r="D31" s="5">
        <f t="shared" si="3"/>
        <v>195.18625</v>
      </c>
      <c r="E31" s="71">
        <f t="shared" si="4"/>
        <v>196.07300000000001</v>
      </c>
      <c r="F31" s="24">
        <f t="shared" si="5"/>
        <v>0.88675000000000637</v>
      </c>
      <c r="G31" s="92">
        <v>7.846907968</v>
      </c>
    </row>
    <row r="32" spans="1:20" x14ac:dyDescent="0.2">
      <c r="A32" s="70" t="s">
        <v>37</v>
      </c>
      <c r="B32" s="26" t="s">
        <v>55</v>
      </c>
      <c r="C32" s="27" t="s">
        <v>61</v>
      </c>
      <c r="D32" s="5">
        <f>K7*5/4*2</f>
        <v>198.26799999999997</v>
      </c>
      <c r="E32" s="71">
        <f t="shared" si="4"/>
        <v>197.16399999999999</v>
      </c>
      <c r="F32" s="24">
        <f t="shared" si="5"/>
        <v>-1.103999999999985</v>
      </c>
      <c r="G32" s="92">
        <v>-9.6668320019999996</v>
      </c>
    </row>
    <row r="33" spans="1:7" x14ac:dyDescent="0.2">
      <c r="A33" s="70" t="s">
        <v>36</v>
      </c>
      <c r="B33" s="2" t="s">
        <v>25</v>
      </c>
      <c r="C33" s="27" t="s">
        <v>60</v>
      </c>
      <c r="D33" s="5">
        <f>K8*4/5</f>
        <v>157.7312</v>
      </c>
      <c r="E33" s="71">
        <f t="shared" si="4"/>
        <v>157.018</v>
      </c>
      <c r="F33" s="24">
        <f t="shared" si="5"/>
        <v>-0.7132000000000005</v>
      </c>
      <c r="G33" s="92">
        <v>-7.8457275629999996</v>
      </c>
    </row>
    <row r="34" spans="1:7" x14ac:dyDescent="0.2">
      <c r="A34" s="70">
        <v>11.7</v>
      </c>
      <c r="B34" s="2" t="s">
        <v>25</v>
      </c>
      <c r="C34" s="27" t="s">
        <v>8</v>
      </c>
      <c r="D34" s="5">
        <f>K9*5/4</f>
        <v>195.18625</v>
      </c>
      <c r="E34" s="71">
        <f t="shared" si="4"/>
        <v>194.98699999999999</v>
      </c>
      <c r="F34" s="24">
        <f t="shared" si="5"/>
        <v>-0.19925000000000637</v>
      </c>
      <c r="G34" s="92">
        <v>-1.768624229</v>
      </c>
    </row>
    <row r="35" spans="1:7" x14ac:dyDescent="0.2">
      <c r="A35" s="70">
        <v>12.7</v>
      </c>
      <c r="B35" s="2" t="s">
        <v>25</v>
      </c>
      <c r="C35" s="27" t="s">
        <v>8</v>
      </c>
      <c r="D35" s="5">
        <f t="shared" si="3"/>
        <v>196.27250000000001</v>
      </c>
      <c r="E35" s="71">
        <f t="shared" si="4"/>
        <v>198.262</v>
      </c>
      <c r="F35" s="24">
        <f t="shared" si="5"/>
        <v>1.9894999999999925</v>
      </c>
      <c r="G35" s="92">
        <v>17.46016805</v>
      </c>
    </row>
    <row r="36" spans="1:7" x14ac:dyDescent="0.2">
      <c r="A36" s="70">
        <v>17.5</v>
      </c>
      <c r="B36" s="2" t="s">
        <v>25</v>
      </c>
      <c r="C36" s="27" t="s">
        <v>8</v>
      </c>
      <c r="D36" s="5">
        <f t="shared" si="3"/>
        <v>198.46499999999997</v>
      </c>
      <c r="E36" s="71">
        <f t="shared" si="4"/>
        <v>197.16399999999999</v>
      </c>
      <c r="F36" s="24">
        <f t="shared" si="5"/>
        <v>-1.3009999999999877</v>
      </c>
      <c r="G36" s="92">
        <v>-11.386140129999999</v>
      </c>
    </row>
    <row r="37" spans="1:7" x14ac:dyDescent="0.2">
      <c r="A37" s="70">
        <v>18.7</v>
      </c>
      <c r="B37" s="2" t="s">
        <v>25</v>
      </c>
      <c r="C37" s="27" t="s">
        <v>8</v>
      </c>
      <c r="D37" s="5">
        <f t="shared" si="3"/>
        <v>197.36500000000001</v>
      </c>
      <c r="E37" s="71">
        <f t="shared" si="4"/>
        <v>196.07300000000001</v>
      </c>
      <c r="F37" s="24">
        <f t="shared" si="5"/>
        <v>-1.2920000000000016</v>
      </c>
      <c r="G37" s="92">
        <v>-11.37034263</v>
      </c>
    </row>
    <row r="38" spans="1:7" x14ac:dyDescent="0.2">
      <c r="A38" s="70">
        <v>27.7</v>
      </c>
      <c r="B38" s="2" t="s">
        <v>25</v>
      </c>
      <c r="C38" s="27" t="s">
        <v>8</v>
      </c>
      <c r="D38" s="5">
        <f t="shared" si="3"/>
        <v>197.36500000000001</v>
      </c>
      <c r="E38" s="71">
        <f t="shared" si="4"/>
        <v>198.262</v>
      </c>
      <c r="F38" s="24">
        <f t="shared" si="5"/>
        <v>0.89699999999999136</v>
      </c>
      <c r="G38" s="92">
        <v>7.850422762</v>
      </c>
    </row>
    <row r="39" spans="1:7" x14ac:dyDescent="0.2">
      <c r="A39" s="70">
        <v>28.7</v>
      </c>
      <c r="B39" s="2" t="s">
        <v>25</v>
      </c>
      <c r="C39" s="27" t="s">
        <v>8</v>
      </c>
      <c r="D39" s="5">
        <f t="shared" si="3"/>
        <v>199.57</v>
      </c>
      <c r="E39" s="71">
        <f t="shared" si="4"/>
        <v>198.262</v>
      </c>
      <c r="F39" s="24">
        <f t="shared" si="5"/>
        <v>-1.3079999999999927</v>
      </c>
      <c r="G39" s="92">
        <v>-11.38401283</v>
      </c>
    </row>
    <row r="40" spans="1:7" x14ac:dyDescent="0.2">
      <c r="A40" s="70" t="s">
        <v>57</v>
      </c>
      <c r="B40" s="26" t="s">
        <v>55</v>
      </c>
      <c r="C40" s="26" t="s">
        <v>61</v>
      </c>
      <c r="D40" s="5">
        <f>K15*5/4*2</f>
        <v>199.55500000000001</v>
      </c>
      <c r="E40" s="71">
        <f t="shared" si="4"/>
        <v>198.19800000000001</v>
      </c>
      <c r="F40" s="24">
        <f t="shared" si="5"/>
        <v>-1.3569999999999993</v>
      </c>
      <c r="G40" s="92">
        <v>-11.81282715</v>
      </c>
    </row>
    <row r="41" spans="1:7" x14ac:dyDescent="0.2">
      <c r="A41" s="70" t="s">
        <v>58</v>
      </c>
      <c r="B41" s="2" t="s">
        <v>25</v>
      </c>
      <c r="C41" s="27" t="s">
        <v>60</v>
      </c>
      <c r="D41" s="5">
        <f t="shared" ref="D41:D42" si="6">K16*4/5</f>
        <v>158.55840000000001</v>
      </c>
      <c r="E41" s="71">
        <f t="shared" si="4"/>
        <v>159.19300000000001</v>
      </c>
      <c r="F41" s="24">
        <f t="shared" si="5"/>
        <v>0.63460000000000605</v>
      </c>
      <c r="G41" s="92">
        <v>6.915107774</v>
      </c>
    </row>
    <row r="42" spans="1:7" x14ac:dyDescent="0.2">
      <c r="A42" s="70" t="s">
        <v>49</v>
      </c>
      <c r="B42" s="2" t="s">
        <v>25</v>
      </c>
      <c r="C42" s="27" t="s">
        <v>60</v>
      </c>
      <c r="D42" s="5">
        <f t="shared" si="6"/>
        <v>158.6096</v>
      </c>
      <c r="E42" s="71">
        <f t="shared" si="4"/>
        <v>158.77199999999999</v>
      </c>
      <c r="F42" s="24">
        <f t="shared" si="5"/>
        <v>0.162399999999991</v>
      </c>
      <c r="G42" s="92">
        <v>1.7716996460000001</v>
      </c>
    </row>
    <row r="43" spans="1:7" x14ac:dyDescent="0.2">
      <c r="A43" s="70" t="s">
        <v>50</v>
      </c>
      <c r="B43" s="2" t="s">
        <v>25</v>
      </c>
      <c r="C43" s="27" t="s">
        <v>8</v>
      </c>
      <c r="D43" s="5">
        <f t="shared" si="3"/>
        <v>198.46499999999997</v>
      </c>
      <c r="E43" s="71">
        <f t="shared" si="4"/>
        <v>194.98699999999999</v>
      </c>
      <c r="F43" s="24">
        <f t="shared" si="5"/>
        <v>-3.4779999999999802</v>
      </c>
      <c r="G43" s="92">
        <v>-30.607997229999999</v>
      </c>
    </row>
    <row r="44" spans="1:7" x14ac:dyDescent="0.2">
      <c r="A44" s="70" t="s">
        <v>51</v>
      </c>
      <c r="B44" s="2" t="s">
        <v>25</v>
      </c>
      <c r="C44" s="27" t="s">
        <v>60</v>
      </c>
      <c r="D44" s="5">
        <f>K19*4/5</f>
        <v>155.9896</v>
      </c>
      <c r="E44" s="71">
        <f t="shared" si="4"/>
        <v>157.018</v>
      </c>
      <c r="F44" s="24">
        <f t="shared" si="5"/>
        <v>1.0284000000000049</v>
      </c>
      <c r="G44" s="92">
        <v>11.376129540000001</v>
      </c>
    </row>
    <row r="45" spans="1:7" x14ac:dyDescent="0.2">
      <c r="A45" s="70">
        <v>82.7</v>
      </c>
      <c r="B45" s="2" t="s">
        <v>25</v>
      </c>
      <c r="C45" s="27" t="s">
        <v>8</v>
      </c>
      <c r="D45" s="5">
        <f t="shared" si="3"/>
        <v>197.36500000000001</v>
      </c>
      <c r="E45" s="71">
        <f t="shared" si="4"/>
        <v>197.16399999999999</v>
      </c>
      <c r="F45" s="24">
        <f t="shared" si="5"/>
        <v>-0.20100000000002183</v>
      </c>
      <c r="G45" s="92">
        <v>-1.764017722</v>
      </c>
    </row>
    <row r="46" spans="1:7" x14ac:dyDescent="0.2">
      <c r="A46" s="70">
        <v>83.7</v>
      </c>
      <c r="B46" s="2" t="s">
        <v>25</v>
      </c>
      <c r="C46" s="27" t="s">
        <v>8</v>
      </c>
      <c r="D46" s="5">
        <f t="shared" si="3"/>
        <v>196.27250000000001</v>
      </c>
      <c r="E46" s="71">
        <f t="shared" si="4"/>
        <v>198.262</v>
      </c>
      <c r="F46" s="24">
        <f t="shared" si="5"/>
        <v>1.9894999999999925</v>
      </c>
      <c r="G46" s="92">
        <v>17.46016805</v>
      </c>
    </row>
    <row r="47" spans="1:7" x14ac:dyDescent="0.2">
      <c r="A47" s="70">
        <v>84.7</v>
      </c>
      <c r="B47" s="2" t="s">
        <v>25</v>
      </c>
      <c r="C47" s="27" t="s">
        <v>8</v>
      </c>
      <c r="D47" s="5">
        <f t="shared" si="3"/>
        <v>197.36500000000001</v>
      </c>
      <c r="E47" s="71">
        <f t="shared" si="4"/>
        <v>198.262</v>
      </c>
      <c r="F47" s="24">
        <f t="shared" si="5"/>
        <v>0.89699999999999136</v>
      </c>
      <c r="G47" s="92">
        <v>7.850422762</v>
      </c>
    </row>
    <row r="48" spans="1:7" x14ac:dyDescent="0.2">
      <c r="A48" s="70">
        <v>85.7</v>
      </c>
      <c r="B48" s="2" t="s">
        <v>25</v>
      </c>
      <c r="C48" s="27" t="s">
        <v>8</v>
      </c>
      <c r="D48" s="5">
        <f t="shared" si="3"/>
        <v>196.27250000000001</v>
      </c>
      <c r="E48" s="71">
        <f t="shared" si="4"/>
        <v>197.16399999999999</v>
      </c>
      <c r="F48" s="24">
        <f t="shared" si="5"/>
        <v>0.89149999999997931</v>
      </c>
      <c r="G48" s="92">
        <v>7.8457275629999996</v>
      </c>
    </row>
    <row r="51" spans="1:7" x14ac:dyDescent="0.2">
      <c r="A51" s="95" t="s">
        <v>5</v>
      </c>
      <c r="B51" s="96"/>
      <c r="C51" s="96"/>
      <c r="D51" s="96"/>
      <c r="E51" s="96"/>
      <c r="F51" s="96"/>
      <c r="G51" s="96"/>
    </row>
    <row r="52" spans="1:7" x14ac:dyDescent="0.2">
      <c r="A52" s="72" t="s">
        <v>21</v>
      </c>
      <c r="B52" s="72" t="s">
        <v>2</v>
      </c>
      <c r="C52" s="10" t="s">
        <v>27</v>
      </c>
      <c r="D52" s="4" t="s">
        <v>22</v>
      </c>
      <c r="E52" s="4" t="s">
        <v>23</v>
      </c>
      <c r="F52" s="72" t="s">
        <v>24</v>
      </c>
      <c r="G52" s="51" t="s">
        <v>1</v>
      </c>
    </row>
    <row r="53" spans="1:7" x14ac:dyDescent="0.2">
      <c r="A53" s="70">
        <v>1.7</v>
      </c>
      <c r="B53" s="2" t="s">
        <v>25</v>
      </c>
      <c r="C53" s="25">
        <v>4</v>
      </c>
      <c r="D53" s="5">
        <f>K3*POWER(2,(4/12))</f>
        <v>198.93145441000132</v>
      </c>
      <c r="E53" s="71">
        <f>L3</f>
        <v>198.262</v>
      </c>
      <c r="F53" s="24">
        <f>E53-D53</f>
        <v>-0.66945441000132178</v>
      </c>
      <c r="G53" s="92">
        <v>-5.8362601280000002</v>
      </c>
    </row>
    <row r="54" spans="1:7" x14ac:dyDescent="0.2">
      <c r="A54" s="70">
        <v>2.7</v>
      </c>
      <c r="B54" s="2" t="s">
        <v>25</v>
      </c>
      <c r="C54" s="25">
        <v>4</v>
      </c>
      <c r="D54" s="5">
        <f t="shared" ref="D54:D73" si="7">K4*POWER(2,(4/12))</f>
        <v>200.04018493390879</v>
      </c>
      <c r="E54" s="71">
        <f t="shared" ref="E54:E73" si="8">L4</f>
        <v>197.16399999999999</v>
      </c>
      <c r="F54" s="24">
        <f t="shared" ref="F54:F73" si="9">E54-D54</f>
        <v>-2.876184933908803</v>
      </c>
      <c r="G54" s="92">
        <v>-25.072556649999999</v>
      </c>
    </row>
    <row r="55" spans="1:7" x14ac:dyDescent="0.2">
      <c r="A55" s="70">
        <v>3.7</v>
      </c>
      <c r="B55" s="2" t="s">
        <v>25</v>
      </c>
      <c r="C55" s="25">
        <v>4</v>
      </c>
      <c r="D55" s="5">
        <f t="shared" si="7"/>
        <v>197.83028341239319</v>
      </c>
      <c r="E55" s="71">
        <f t="shared" si="8"/>
        <v>197.16399999999999</v>
      </c>
      <c r="F55" s="24">
        <f t="shared" si="9"/>
        <v>-0.66628341239319866</v>
      </c>
      <c r="G55" s="92">
        <v>-5.8407037319999997</v>
      </c>
    </row>
    <row r="56" spans="1:7" x14ac:dyDescent="0.2">
      <c r="A56" s="70">
        <v>4.7</v>
      </c>
      <c r="B56" s="2" t="s">
        <v>25</v>
      </c>
      <c r="C56" s="25">
        <v>4</v>
      </c>
      <c r="D56" s="5">
        <f t="shared" si="7"/>
        <v>196.73541202003454</v>
      </c>
      <c r="E56" s="71">
        <f t="shared" si="8"/>
        <v>196.07300000000001</v>
      </c>
      <c r="F56" s="24">
        <f t="shared" si="9"/>
        <v>-0.66241202003453736</v>
      </c>
      <c r="G56" s="92">
        <v>-5.8388289110000002</v>
      </c>
    </row>
    <row r="57" spans="1:7" x14ac:dyDescent="0.2">
      <c r="A57" s="70" t="s">
        <v>37</v>
      </c>
      <c r="B57" s="26" t="s">
        <v>55</v>
      </c>
      <c r="C57" s="25">
        <v>16</v>
      </c>
      <c r="D57" s="5">
        <f>K7*POWER(2,(16/12))</f>
        <v>199.84162137644532</v>
      </c>
      <c r="E57" s="71">
        <f t="shared" si="8"/>
        <v>197.16399999999999</v>
      </c>
      <c r="F57" s="24">
        <f t="shared" si="9"/>
        <v>-2.6776213764453303</v>
      </c>
      <c r="G57" s="92">
        <v>-23.35293295</v>
      </c>
    </row>
    <row r="58" spans="1:7" x14ac:dyDescent="0.2">
      <c r="A58" s="70" t="s">
        <v>36</v>
      </c>
      <c r="B58" s="2" t="s">
        <v>25</v>
      </c>
      <c r="C58" s="25">
        <v>4</v>
      </c>
      <c r="D58" s="5">
        <f>K8*POWER(2,(-4/12))</f>
        <v>156.48917050512901</v>
      </c>
      <c r="E58" s="71">
        <f t="shared" si="8"/>
        <v>157.018</v>
      </c>
      <c r="F58" s="24">
        <f t="shared" si="9"/>
        <v>0.5288294948709904</v>
      </c>
      <c r="G58" s="92">
        <v>5.8402322709999996</v>
      </c>
    </row>
    <row r="59" spans="1:7" x14ac:dyDescent="0.2">
      <c r="A59" s="70">
        <v>11.7</v>
      </c>
      <c r="B59" s="2" t="s">
        <v>25</v>
      </c>
      <c r="C59" s="25">
        <v>4</v>
      </c>
      <c r="D59" s="5">
        <f t="shared" si="7"/>
        <v>196.73541202003454</v>
      </c>
      <c r="E59" s="71">
        <f t="shared" si="8"/>
        <v>194.98699999999999</v>
      </c>
      <c r="F59" s="24">
        <f t="shared" si="9"/>
        <v>-1.7484120200345501</v>
      </c>
      <c r="G59" s="92">
        <v>-15.454361110000001</v>
      </c>
    </row>
    <row r="60" spans="1:7" x14ac:dyDescent="0.2">
      <c r="A60" s="70">
        <v>12.7</v>
      </c>
      <c r="B60" s="2" t="s">
        <v>25</v>
      </c>
      <c r="C60" s="25">
        <v>4</v>
      </c>
      <c r="D60" s="5">
        <f t="shared" si="7"/>
        <v>197.83028341239319</v>
      </c>
      <c r="E60" s="71">
        <f t="shared" si="8"/>
        <v>198.262</v>
      </c>
      <c r="F60" s="24">
        <f t="shared" si="9"/>
        <v>0.43171658760681453</v>
      </c>
      <c r="G60" s="92">
        <v>3.773736752</v>
      </c>
    </row>
    <row r="61" spans="1:7" x14ac:dyDescent="0.2">
      <c r="A61" s="70">
        <v>17.5</v>
      </c>
      <c r="B61" s="2" t="s">
        <v>25</v>
      </c>
      <c r="C61" s="25">
        <v>4</v>
      </c>
      <c r="D61" s="5">
        <f t="shared" si="7"/>
        <v>200.04018493390879</v>
      </c>
      <c r="E61" s="71">
        <f t="shared" si="8"/>
        <v>197.16399999999999</v>
      </c>
      <c r="F61" s="24">
        <f t="shared" si="9"/>
        <v>-2.876184933908803</v>
      </c>
      <c r="G61" s="92">
        <v>-25.072556649999999</v>
      </c>
    </row>
    <row r="62" spans="1:7" x14ac:dyDescent="0.2">
      <c r="A62" s="70">
        <v>18.7</v>
      </c>
      <c r="B62" s="2" t="s">
        <v>25</v>
      </c>
      <c r="C62" s="25">
        <v>4</v>
      </c>
      <c r="D62" s="5">
        <f t="shared" si="7"/>
        <v>198.93145441000132</v>
      </c>
      <c r="E62" s="71">
        <f t="shared" si="8"/>
        <v>196.07300000000001</v>
      </c>
      <c r="F62" s="24">
        <f t="shared" si="9"/>
        <v>-2.8584544100013147</v>
      </c>
      <c r="G62" s="92">
        <v>-25.05702552</v>
      </c>
    </row>
    <row r="63" spans="1:7" x14ac:dyDescent="0.2">
      <c r="A63" s="70">
        <v>27.7</v>
      </c>
      <c r="B63" s="2" t="s">
        <v>25</v>
      </c>
      <c r="C63" s="25">
        <v>4</v>
      </c>
      <c r="D63" s="5">
        <f t="shared" si="7"/>
        <v>198.93145441000132</v>
      </c>
      <c r="E63" s="71">
        <f t="shared" si="8"/>
        <v>198.262</v>
      </c>
      <c r="F63" s="24">
        <f t="shared" si="9"/>
        <v>-0.66945441000132178</v>
      </c>
      <c r="G63" s="92">
        <v>-5.8362601280000002</v>
      </c>
    </row>
    <row r="64" spans="1:7" x14ac:dyDescent="0.2">
      <c r="A64" s="70">
        <v>28.7</v>
      </c>
      <c r="B64" s="2" t="s">
        <v>25</v>
      </c>
      <c r="C64" s="25">
        <v>4</v>
      </c>
      <c r="D64" s="5">
        <f t="shared" si="7"/>
        <v>201.15395514201589</v>
      </c>
      <c r="E64" s="71">
        <f t="shared" si="8"/>
        <v>198.262</v>
      </c>
      <c r="F64" s="24">
        <f t="shared" si="9"/>
        <v>-2.8919551420158882</v>
      </c>
      <c r="G64" s="92">
        <v>-25.07068503</v>
      </c>
    </row>
    <row r="65" spans="1:7" x14ac:dyDescent="0.2">
      <c r="A65" s="70" t="s">
        <v>57</v>
      </c>
      <c r="B65" s="26" t="s">
        <v>55</v>
      </c>
      <c r="C65" s="26">
        <v>16</v>
      </c>
      <c r="D65" s="5">
        <f>K15*POWER(2,(16/12))</f>
        <v>201.13883608941711</v>
      </c>
      <c r="E65" s="71">
        <f t="shared" si="8"/>
        <v>198.19800000000001</v>
      </c>
      <c r="F65" s="24">
        <f t="shared" si="9"/>
        <v>-2.9408360894171039</v>
      </c>
      <c r="G65" s="92">
        <v>-25.498802659999999</v>
      </c>
    </row>
    <row r="66" spans="1:7" x14ac:dyDescent="0.2">
      <c r="A66" s="70" t="s">
        <v>58</v>
      </c>
      <c r="B66" s="2" t="s">
        <v>25</v>
      </c>
      <c r="C66" s="2">
        <v>4</v>
      </c>
      <c r="D66" s="5">
        <f>K16*POWER(2,(-4/12))</f>
        <v>157.30985684899659</v>
      </c>
      <c r="E66" s="71">
        <f t="shared" si="8"/>
        <v>159.19300000000001</v>
      </c>
      <c r="F66" s="24">
        <f t="shared" si="9"/>
        <v>1.8831431510034236</v>
      </c>
      <c r="G66" s="92">
        <v>20.600919019999999</v>
      </c>
    </row>
    <row r="67" spans="1:7" x14ac:dyDescent="0.2">
      <c r="A67" s="70" t="s">
        <v>49</v>
      </c>
      <c r="B67" s="2" t="s">
        <v>25</v>
      </c>
      <c r="C67" s="25">
        <v>4</v>
      </c>
      <c r="D67" s="5">
        <f>K17*POWER(2,(-4/12))</f>
        <v>157.36065368265957</v>
      </c>
      <c r="E67" s="71">
        <f t="shared" si="8"/>
        <v>158.77199999999999</v>
      </c>
      <c r="F67" s="24">
        <f t="shared" si="9"/>
        <v>1.411346317340417</v>
      </c>
      <c r="G67" s="92">
        <v>15.457476209999999</v>
      </c>
    </row>
    <row r="68" spans="1:7" x14ac:dyDescent="0.2">
      <c r="A68" s="70" t="s">
        <v>50</v>
      </c>
      <c r="B68" s="2" t="s">
        <v>25</v>
      </c>
      <c r="C68" s="25">
        <v>4</v>
      </c>
      <c r="D68" s="5">
        <f t="shared" si="7"/>
        <v>200.04018493390879</v>
      </c>
      <c r="E68" s="71">
        <f t="shared" si="8"/>
        <v>194.98699999999999</v>
      </c>
      <c r="F68" s="24">
        <f t="shared" si="9"/>
        <v>-5.0531849339087955</v>
      </c>
      <c r="G68" s="92">
        <v>-44.294413759999998</v>
      </c>
    </row>
    <row r="69" spans="1:7" x14ac:dyDescent="0.2">
      <c r="A69" s="70" t="s">
        <v>51</v>
      </c>
      <c r="B69" s="2" t="s">
        <v>25</v>
      </c>
      <c r="C69" s="25">
        <v>4</v>
      </c>
      <c r="D69" s="5">
        <f>K19*POWER(2,(-4/12))</f>
        <v>154.76128446006163</v>
      </c>
      <c r="E69" s="71">
        <f t="shared" si="8"/>
        <v>157.018</v>
      </c>
      <c r="F69" s="24">
        <f t="shared" si="9"/>
        <v>2.2567155399383694</v>
      </c>
      <c r="G69" s="92">
        <v>25.062241839999999</v>
      </c>
    </row>
    <row r="70" spans="1:7" x14ac:dyDescent="0.2">
      <c r="A70" s="70">
        <v>82.7</v>
      </c>
      <c r="B70" s="2" t="s">
        <v>25</v>
      </c>
      <c r="C70" s="25">
        <v>4</v>
      </c>
      <c r="D70" s="5">
        <f t="shared" si="7"/>
        <v>198.93145441000132</v>
      </c>
      <c r="E70" s="71">
        <f t="shared" si="8"/>
        <v>197.16399999999999</v>
      </c>
      <c r="F70" s="24">
        <f t="shared" si="9"/>
        <v>-1.767454410001335</v>
      </c>
      <c r="G70" s="92">
        <v>-15.45070061</v>
      </c>
    </row>
    <row r="71" spans="1:7" x14ac:dyDescent="0.2">
      <c r="A71" s="70">
        <v>83.7</v>
      </c>
      <c r="B71" s="2" t="s">
        <v>25</v>
      </c>
      <c r="C71" s="25">
        <v>4</v>
      </c>
      <c r="D71" s="5">
        <f t="shared" si="7"/>
        <v>197.83028341239319</v>
      </c>
      <c r="E71" s="71">
        <f t="shared" si="8"/>
        <v>198.262</v>
      </c>
      <c r="F71" s="24">
        <f t="shared" si="9"/>
        <v>0.43171658760681453</v>
      </c>
      <c r="G71" s="92">
        <v>3.773736752</v>
      </c>
    </row>
    <row r="72" spans="1:7" x14ac:dyDescent="0.2">
      <c r="A72" s="70">
        <v>84.7</v>
      </c>
      <c r="B72" s="2" t="s">
        <v>25</v>
      </c>
      <c r="C72" s="25">
        <v>4</v>
      </c>
      <c r="D72" s="5">
        <f t="shared" si="7"/>
        <v>198.93145441000132</v>
      </c>
      <c r="E72" s="71">
        <f t="shared" si="8"/>
        <v>198.262</v>
      </c>
      <c r="F72" s="24">
        <f t="shared" si="9"/>
        <v>-0.66945441000132178</v>
      </c>
      <c r="G72" s="92">
        <v>-5.8362601280000002</v>
      </c>
    </row>
    <row r="73" spans="1:7" x14ac:dyDescent="0.2">
      <c r="A73" s="70">
        <v>85.7</v>
      </c>
      <c r="B73" s="57" t="s">
        <v>25</v>
      </c>
      <c r="C73" s="65">
        <v>4</v>
      </c>
      <c r="D73" s="58">
        <f t="shared" si="7"/>
        <v>197.83028341239319</v>
      </c>
      <c r="E73" s="71">
        <f t="shared" si="8"/>
        <v>197.16399999999999</v>
      </c>
      <c r="F73" s="59">
        <f t="shared" si="9"/>
        <v>-0.66628341239319866</v>
      </c>
      <c r="G73" s="92">
        <v>-5.8407037319999997</v>
      </c>
    </row>
    <row r="74" spans="1:7" x14ac:dyDescent="0.2">
      <c r="A74" s="60"/>
      <c r="B74" s="60"/>
      <c r="C74" s="30"/>
      <c r="D74" s="61"/>
      <c r="E74" s="14"/>
      <c r="F74" s="14"/>
      <c r="G74" s="31"/>
    </row>
    <row r="75" spans="1:7" x14ac:dyDescent="0.2">
      <c r="A75" s="60"/>
      <c r="B75" s="60"/>
      <c r="C75" s="30"/>
      <c r="D75" s="61"/>
      <c r="E75" s="14"/>
      <c r="F75" s="14"/>
      <c r="G75" s="31"/>
    </row>
    <row r="76" spans="1:7" x14ac:dyDescent="0.2">
      <c r="A76" s="60"/>
      <c r="B76" s="60"/>
      <c r="C76" s="30"/>
      <c r="D76" s="61"/>
      <c r="E76" s="14"/>
      <c r="F76" s="14"/>
      <c r="G76" s="31"/>
    </row>
    <row r="77" spans="1:7" x14ac:dyDescent="0.2">
      <c r="A77" s="60"/>
      <c r="B77" s="60"/>
      <c r="C77" s="30"/>
      <c r="D77" s="61"/>
      <c r="E77" s="14"/>
      <c r="F77" s="14"/>
      <c r="G77" s="31"/>
    </row>
    <row r="78" spans="1:7" x14ac:dyDescent="0.2">
      <c r="A78" s="63"/>
      <c r="B78" s="60"/>
      <c r="C78" s="30"/>
      <c r="D78" s="61"/>
      <c r="E78" s="14"/>
      <c r="F78" s="14"/>
      <c r="G78" s="31"/>
    </row>
    <row r="79" spans="1:7" x14ac:dyDescent="0.2">
      <c r="A79" s="17"/>
      <c r="B79" s="17"/>
      <c r="C79" s="17"/>
      <c r="D79" s="17"/>
      <c r="E79" s="17"/>
      <c r="F79" s="17"/>
      <c r="G79" s="31"/>
    </row>
  </sheetData>
  <mergeCells count="3">
    <mergeCell ref="A1:G1"/>
    <mergeCell ref="A26:G26"/>
    <mergeCell ref="A51:G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67BD-9ED6-5F42-8F57-1961BAC572D2}">
  <dimension ref="A1:T48"/>
  <sheetViews>
    <sheetView topLeftCell="A17" zoomScale="120" zoomScaleNormal="120" workbookViewId="0">
      <selection activeCell="A48" sqref="A48:XFD48"/>
    </sheetView>
  </sheetViews>
  <sheetFormatPr baseColWidth="10" defaultRowHeight="16" x14ac:dyDescent="0.2"/>
  <cols>
    <col min="1" max="1" width="11.33203125" style="78" bestFit="1" customWidth="1"/>
    <col min="2" max="3" width="10.83203125" style="78"/>
    <col min="4" max="4" width="12.1640625" style="78" bestFit="1" customWidth="1"/>
    <col min="5" max="5" width="12.6640625" style="78" bestFit="1" customWidth="1"/>
    <col min="6" max="6" width="13.1640625" style="78" bestFit="1" customWidth="1"/>
    <col min="7" max="8" width="10.83203125" style="78"/>
    <col min="9" max="9" width="10.83203125" style="85"/>
    <col min="10" max="16384" width="10.83203125" style="78"/>
  </cols>
  <sheetData>
    <row r="1" spans="1:20" x14ac:dyDescent="0.2">
      <c r="A1" s="98" t="s">
        <v>43</v>
      </c>
      <c r="B1" s="98"/>
      <c r="C1" s="98"/>
      <c r="D1" s="98"/>
      <c r="E1" s="98"/>
      <c r="F1" s="98"/>
      <c r="G1" s="98"/>
      <c r="H1" s="98"/>
      <c r="I1" s="98"/>
      <c r="K1" s="79"/>
      <c r="L1" s="79"/>
    </row>
    <row r="2" spans="1:20" x14ac:dyDescent="0.2">
      <c r="A2" s="73" t="s">
        <v>21</v>
      </c>
      <c r="B2" s="73" t="s">
        <v>38</v>
      </c>
      <c r="C2" s="73" t="s">
        <v>39</v>
      </c>
      <c r="D2" s="73" t="s">
        <v>40</v>
      </c>
      <c r="E2" s="73" t="s">
        <v>48</v>
      </c>
      <c r="F2" s="73" t="s">
        <v>41</v>
      </c>
      <c r="G2" s="73" t="s">
        <v>42</v>
      </c>
      <c r="H2" s="73" t="s">
        <v>10</v>
      </c>
      <c r="I2" s="73" t="s">
        <v>7</v>
      </c>
      <c r="K2" s="66"/>
      <c r="L2" s="67"/>
    </row>
    <row r="3" spans="1:20" x14ac:dyDescent="0.2">
      <c r="A3" s="74">
        <v>1.7</v>
      </c>
      <c r="B3" s="75">
        <v>199.39099999999999</v>
      </c>
      <c r="C3" s="75">
        <v>219.99199999999999</v>
      </c>
      <c r="D3" s="75">
        <v>197.58199999999999</v>
      </c>
      <c r="E3" s="75">
        <v>198.79499999999999</v>
      </c>
      <c r="F3" s="75">
        <v>188.55199999999999</v>
      </c>
      <c r="G3" s="75">
        <v>198.262</v>
      </c>
      <c r="H3" s="75">
        <v>198.262</v>
      </c>
      <c r="I3" s="75">
        <v>195.298</v>
      </c>
      <c r="K3" s="66"/>
      <c r="L3" s="67"/>
    </row>
    <row r="4" spans="1:20" x14ac:dyDescent="0.2">
      <c r="A4" s="74">
        <v>2.7</v>
      </c>
      <c r="B4" s="75">
        <v>198.30500000000001</v>
      </c>
      <c r="C4" s="75">
        <v>215.238</v>
      </c>
      <c r="D4" s="75">
        <v>199.79499999999999</v>
      </c>
      <c r="E4" s="75">
        <v>195.559</v>
      </c>
      <c r="F4" s="75">
        <v>189.441</v>
      </c>
      <c r="G4" s="75">
        <v>197.16399999999999</v>
      </c>
      <c r="H4" s="75">
        <v>197.16399999999999</v>
      </c>
      <c r="I4" s="75">
        <v>194.19300000000001</v>
      </c>
      <c r="K4" s="66"/>
      <c r="L4" s="67"/>
    </row>
    <row r="5" spans="1:20" x14ac:dyDescent="0.2">
      <c r="A5" s="74">
        <v>3.7</v>
      </c>
      <c r="B5" s="75">
        <v>198.30500000000001</v>
      </c>
      <c r="C5" s="75">
        <v>218.79400000000001</v>
      </c>
      <c r="D5" s="75">
        <v>198.685</v>
      </c>
      <c r="E5" s="75">
        <v>198.79499999999999</v>
      </c>
      <c r="F5" s="75">
        <v>190.33500000000001</v>
      </c>
      <c r="G5" s="75">
        <v>198.262</v>
      </c>
      <c r="H5" s="75">
        <v>197.16399999999999</v>
      </c>
      <c r="I5" s="75">
        <v>195.21700000000001</v>
      </c>
      <c r="K5" s="66"/>
      <c r="L5" s="67"/>
    </row>
    <row r="6" spans="1:20" x14ac:dyDescent="0.2">
      <c r="A6" s="74">
        <v>4.7</v>
      </c>
      <c r="B6" s="75">
        <v>199.39099999999999</v>
      </c>
      <c r="C6" s="75">
        <v>222.40899999999999</v>
      </c>
      <c r="D6" s="75">
        <v>198.685</v>
      </c>
      <c r="E6" s="75">
        <v>197.71</v>
      </c>
      <c r="F6" s="75">
        <v>187.666</v>
      </c>
      <c r="G6" s="75">
        <v>197.16399999999999</v>
      </c>
      <c r="H6" s="75">
        <v>196.07300000000001</v>
      </c>
      <c r="I6" s="75">
        <v>195.21700000000001</v>
      </c>
      <c r="K6" s="66"/>
      <c r="L6" s="67"/>
    </row>
    <row r="7" spans="1:20" x14ac:dyDescent="0.2">
      <c r="A7" s="74" t="s">
        <v>37</v>
      </c>
      <c r="B7" s="75">
        <v>198.30500000000001</v>
      </c>
      <c r="C7" s="75">
        <v>219.99199999999999</v>
      </c>
      <c r="D7" s="75">
        <v>196.48400000000001</v>
      </c>
      <c r="E7" s="75">
        <v>199.88499999999999</v>
      </c>
      <c r="F7" s="75">
        <v>189.441</v>
      </c>
      <c r="G7" s="75">
        <v>198.262</v>
      </c>
      <c r="H7" s="75">
        <v>197.16399999999999</v>
      </c>
      <c r="I7" s="75">
        <v>194.98699999999999</v>
      </c>
      <c r="K7" s="66"/>
      <c r="L7" s="67"/>
    </row>
    <row r="8" spans="1:20" x14ac:dyDescent="0.2">
      <c r="A8" s="74" t="s">
        <v>36</v>
      </c>
      <c r="B8" s="75">
        <v>156.792</v>
      </c>
      <c r="C8" s="75">
        <v>174.892</v>
      </c>
      <c r="D8" s="75">
        <v>157.249</v>
      </c>
      <c r="E8" s="75">
        <v>157.98599999999999</v>
      </c>
      <c r="F8" s="75">
        <v>149.00299999999999</v>
      </c>
      <c r="G8" s="75">
        <v>159.65600000000001</v>
      </c>
      <c r="H8" s="75">
        <v>157.018</v>
      </c>
      <c r="I8" s="75">
        <v>155.28399999999999</v>
      </c>
      <c r="K8" s="66"/>
      <c r="L8" s="67"/>
    </row>
    <row r="9" spans="1:20" x14ac:dyDescent="0.2">
      <c r="A9" s="74">
        <v>11.7</v>
      </c>
      <c r="B9" s="75">
        <v>198.30500000000001</v>
      </c>
      <c r="C9" s="75">
        <v>219.99199999999999</v>
      </c>
      <c r="D9" s="75">
        <v>195.393</v>
      </c>
      <c r="E9" s="75">
        <v>197.71</v>
      </c>
      <c r="F9" s="75">
        <v>189.441</v>
      </c>
      <c r="G9" s="75">
        <v>200.477</v>
      </c>
      <c r="H9" s="75">
        <v>194.98699999999999</v>
      </c>
      <c r="I9" s="75">
        <v>195.21700000000001</v>
      </c>
      <c r="K9" s="66"/>
      <c r="L9" s="67"/>
    </row>
    <row r="10" spans="1:20" x14ac:dyDescent="0.2">
      <c r="A10" s="74">
        <v>12.7</v>
      </c>
      <c r="B10" s="75">
        <v>197.22499999999999</v>
      </c>
      <c r="C10" s="75">
        <v>218.79400000000001</v>
      </c>
      <c r="D10" s="75">
        <v>199.79499999999999</v>
      </c>
      <c r="E10" s="75">
        <v>197.71</v>
      </c>
      <c r="F10" s="75">
        <v>190.33500000000001</v>
      </c>
      <c r="G10" s="75">
        <v>200.477</v>
      </c>
      <c r="H10" s="75">
        <v>198.262</v>
      </c>
      <c r="I10" s="75">
        <v>196.298</v>
      </c>
      <c r="K10" s="66"/>
      <c r="L10" s="67"/>
    </row>
    <row r="11" spans="1:20" x14ac:dyDescent="0.2">
      <c r="A11" s="74">
        <v>17.5</v>
      </c>
      <c r="B11" s="75">
        <v>199.39099999999999</v>
      </c>
      <c r="C11" s="75">
        <v>218.79400000000001</v>
      </c>
      <c r="D11" s="75">
        <v>199.79499999999999</v>
      </c>
      <c r="E11" s="75">
        <v>196.63200000000001</v>
      </c>
      <c r="F11" s="75">
        <v>190.33500000000001</v>
      </c>
      <c r="G11" s="75">
        <v>198.262</v>
      </c>
      <c r="H11" s="75">
        <v>197.16399999999999</v>
      </c>
      <c r="I11" s="75">
        <v>195.21700000000001</v>
      </c>
      <c r="K11" s="66"/>
      <c r="L11" s="67"/>
    </row>
    <row r="12" spans="1:20" x14ac:dyDescent="0.2">
      <c r="A12" s="74">
        <v>18.7</v>
      </c>
      <c r="B12" s="75">
        <v>199.39099999999999</v>
      </c>
      <c r="C12" s="75">
        <v>219.99199999999999</v>
      </c>
      <c r="D12" s="75">
        <v>198.685</v>
      </c>
      <c r="E12" s="75">
        <v>196.63200000000001</v>
      </c>
      <c r="F12" s="75">
        <v>189.441</v>
      </c>
      <c r="G12" s="75">
        <v>199.36600000000001</v>
      </c>
      <c r="H12" s="75">
        <v>196.07300000000001</v>
      </c>
      <c r="I12" s="75">
        <v>196.298</v>
      </c>
      <c r="K12" s="66"/>
      <c r="L12" s="67"/>
    </row>
    <row r="13" spans="1:20" x14ac:dyDescent="0.2">
      <c r="A13" s="74">
        <v>27.7</v>
      </c>
      <c r="B13" s="75">
        <v>199.39099999999999</v>
      </c>
      <c r="C13" s="75">
        <v>219.99199999999999</v>
      </c>
      <c r="D13" s="75">
        <v>196.48400000000001</v>
      </c>
      <c r="E13" s="75">
        <v>196.63200000000001</v>
      </c>
      <c r="F13" s="75">
        <v>189.441</v>
      </c>
      <c r="G13" s="75">
        <v>197.16399999999999</v>
      </c>
      <c r="H13" s="75">
        <v>198.262</v>
      </c>
      <c r="I13" s="75">
        <v>196.298</v>
      </c>
      <c r="K13" s="66"/>
      <c r="L13" s="67"/>
    </row>
    <row r="14" spans="1:20" x14ac:dyDescent="0.2">
      <c r="A14" s="74">
        <v>28.7</v>
      </c>
      <c r="B14" s="75">
        <v>198.30500000000001</v>
      </c>
      <c r="C14" s="75">
        <v>219.99199999999999</v>
      </c>
      <c r="D14" s="75">
        <v>196.48400000000001</v>
      </c>
      <c r="E14" s="75">
        <v>197.71</v>
      </c>
      <c r="F14" s="75">
        <v>189.441</v>
      </c>
      <c r="G14" s="75">
        <v>196.07300000000001</v>
      </c>
      <c r="H14" s="75">
        <v>198.262</v>
      </c>
      <c r="I14" s="75">
        <v>195.21700000000001</v>
      </c>
      <c r="K14" s="66"/>
      <c r="L14" s="67"/>
    </row>
    <row r="15" spans="1:20" s="79" customFormat="1" x14ac:dyDescent="0.2">
      <c r="A15" s="74" t="s">
        <v>57</v>
      </c>
      <c r="B15" s="80">
        <v>200.982</v>
      </c>
      <c r="C15" s="80">
        <v>222.36600000000001</v>
      </c>
      <c r="D15" s="76">
        <v>197.49299999999999</v>
      </c>
      <c r="E15" s="75">
        <v>200.38200000000001</v>
      </c>
      <c r="F15" s="76">
        <v>188.66300000000001</v>
      </c>
      <c r="G15" s="75">
        <v>199.28700000000001</v>
      </c>
      <c r="H15" s="81">
        <v>198.19800000000001</v>
      </c>
      <c r="I15" s="82">
        <v>196.03899999999999</v>
      </c>
      <c r="J15" s="74"/>
      <c r="K15" s="76"/>
      <c r="L15" s="75"/>
      <c r="M15" s="83"/>
      <c r="N15" s="83"/>
      <c r="O15" s="83"/>
      <c r="P15" s="83"/>
      <c r="T15" s="83"/>
    </row>
    <row r="16" spans="1:20" x14ac:dyDescent="0.2">
      <c r="A16" s="74" t="s">
        <v>58</v>
      </c>
      <c r="B16" s="77">
        <v>159.72399999999999</v>
      </c>
      <c r="C16" s="77">
        <v>176.65799999999999</v>
      </c>
      <c r="D16" s="76">
        <v>156.197</v>
      </c>
      <c r="E16" s="75">
        <v>159.19300000000001</v>
      </c>
      <c r="F16" s="76">
        <v>150.70599999999999</v>
      </c>
      <c r="G16" s="75">
        <v>159.19300000000001</v>
      </c>
      <c r="H16" s="75">
        <v>159.19300000000001</v>
      </c>
      <c r="I16" s="84">
        <v>154.04499999999999</v>
      </c>
      <c r="J16" s="74"/>
      <c r="K16" s="76"/>
      <c r="L16" s="75"/>
      <c r="M16" s="83"/>
      <c r="N16" s="83"/>
      <c r="O16" s="83"/>
      <c r="P16" s="83"/>
      <c r="Q16" s="79"/>
      <c r="R16" s="79"/>
      <c r="S16" s="79"/>
      <c r="T16" s="83"/>
    </row>
    <row r="17" spans="1:12" x14ac:dyDescent="0.2">
      <c r="A17" s="74" t="s">
        <v>49</v>
      </c>
      <c r="B17" s="75">
        <v>156.792</v>
      </c>
      <c r="C17" s="75">
        <v>174.892</v>
      </c>
      <c r="D17" s="75">
        <v>155.50700000000001</v>
      </c>
      <c r="E17" s="75">
        <v>159.72399999999999</v>
      </c>
      <c r="F17" s="75">
        <v>149.70599999999999</v>
      </c>
      <c r="G17" s="75">
        <v>158.77199999999999</v>
      </c>
      <c r="H17" s="75">
        <v>158.77199999999999</v>
      </c>
      <c r="I17" s="75">
        <v>156.59800000000001</v>
      </c>
      <c r="K17" s="66"/>
      <c r="L17" s="67"/>
    </row>
    <row r="18" spans="1:12" x14ac:dyDescent="0.2">
      <c r="A18" s="74" t="s">
        <v>50</v>
      </c>
      <c r="B18" s="75">
        <v>200.483</v>
      </c>
      <c r="C18" s="75">
        <v>221.197</v>
      </c>
      <c r="D18" s="75">
        <v>196.48400000000001</v>
      </c>
      <c r="E18" s="75">
        <v>196.63200000000001</v>
      </c>
      <c r="F18" s="75">
        <v>190.33500000000001</v>
      </c>
      <c r="G18" s="75">
        <v>198.262</v>
      </c>
      <c r="H18" s="75">
        <v>194.98699999999999</v>
      </c>
      <c r="I18" s="75">
        <v>196.298</v>
      </c>
      <c r="K18" s="66"/>
      <c r="L18" s="67"/>
    </row>
    <row r="19" spans="1:12" x14ac:dyDescent="0.2">
      <c r="A19" s="74" t="s">
        <v>51</v>
      </c>
      <c r="B19" s="75">
        <v>159.328</v>
      </c>
      <c r="C19" s="75">
        <v>175.85</v>
      </c>
      <c r="D19" s="75">
        <v>158.12700000000001</v>
      </c>
      <c r="E19" s="75">
        <v>154.56700000000001</v>
      </c>
      <c r="F19" s="75">
        <v>149.70599999999999</v>
      </c>
      <c r="G19" s="75">
        <v>158.77199999999999</v>
      </c>
      <c r="H19" s="75">
        <v>157.018</v>
      </c>
      <c r="I19" s="75">
        <v>156.59800000000001</v>
      </c>
      <c r="K19" s="66"/>
      <c r="L19" s="67"/>
    </row>
    <row r="20" spans="1:12" x14ac:dyDescent="0.2">
      <c r="A20" s="74">
        <v>82.7</v>
      </c>
      <c r="B20" s="75">
        <v>200.483</v>
      </c>
      <c r="C20" s="75">
        <v>219.99199999999999</v>
      </c>
      <c r="D20" s="75">
        <v>196.48400000000001</v>
      </c>
      <c r="E20" s="75">
        <v>199.88499999999999</v>
      </c>
      <c r="F20" s="75">
        <v>190.33500000000001</v>
      </c>
      <c r="G20" s="75">
        <v>199.36600000000001</v>
      </c>
      <c r="H20" s="75">
        <v>197.16399999999999</v>
      </c>
      <c r="I20" s="75">
        <v>195.21700000000001</v>
      </c>
      <c r="K20" s="66"/>
      <c r="L20" s="67"/>
    </row>
    <row r="21" spans="1:12" x14ac:dyDescent="0.2">
      <c r="A21" s="74">
        <v>83.7</v>
      </c>
      <c r="B21" s="75">
        <v>199.39099999999999</v>
      </c>
      <c r="C21" s="75">
        <v>218.92699999999999</v>
      </c>
      <c r="D21" s="75">
        <v>196.48400000000001</v>
      </c>
      <c r="E21" s="75">
        <v>199.88499999999999</v>
      </c>
      <c r="F21" s="75">
        <v>189.441</v>
      </c>
      <c r="G21" s="75">
        <v>198.262</v>
      </c>
      <c r="H21" s="75">
        <v>198.262</v>
      </c>
      <c r="I21" s="75">
        <v>196.298</v>
      </c>
      <c r="K21" s="66"/>
      <c r="L21" s="67"/>
    </row>
    <row r="22" spans="1:12" x14ac:dyDescent="0.2">
      <c r="A22" s="74">
        <v>84.7</v>
      </c>
      <c r="B22" s="75">
        <v>200.483</v>
      </c>
      <c r="C22" s="75">
        <v>217.73</v>
      </c>
      <c r="D22" s="75">
        <v>198.685</v>
      </c>
      <c r="E22" s="75">
        <v>197.71</v>
      </c>
      <c r="F22" s="75">
        <v>189.441</v>
      </c>
      <c r="G22" s="75">
        <v>198.262</v>
      </c>
      <c r="H22" s="75">
        <v>198.262</v>
      </c>
      <c r="I22" s="75">
        <v>194.143</v>
      </c>
      <c r="K22" s="66"/>
      <c r="L22" s="67"/>
    </row>
    <row r="23" spans="1:12" x14ac:dyDescent="0.2">
      <c r="A23" s="74">
        <v>85.7</v>
      </c>
      <c r="B23" s="75">
        <v>199.39099999999999</v>
      </c>
      <c r="C23" s="75">
        <v>219.99199999999999</v>
      </c>
      <c r="D23" s="75">
        <v>198.685</v>
      </c>
      <c r="E23" s="75">
        <v>199.88499999999999</v>
      </c>
      <c r="F23" s="75">
        <v>190.33500000000001</v>
      </c>
      <c r="G23" s="75">
        <v>199.36600000000001</v>
      </c>
      <c r="H23" s="75">
        <v>197.16399999999999</v>
      </c>
      <c r="I23" s="75">
        <v>195.291</v>
      </c>
      <c r="K23" s="79"/>
      <c r="L23" s="79"/>
    </row>
    <row r="24" spans="1:12" x14ac:dyDescent="0.2">
      <c r="A24" s="86"/>
      <c r="B24" s="86"/>
      <c r="C24" s="86"/>
      <c r="D24" s="86"/>
      <c r="E24" s="86"/>
      <c r="F24" s="86"/>
      <c r="G24" s="86"/>
      <c r="H24" s="86"/>
      <c r="I24" s="86"/>
    </row>
    <row r="25" spans="1:12" x14ac:dyDescent="0.2">
      <c r="A25" s="86"/>
      <c r="B25" s="86"/>
      <c r="C25" s="86"/>
      <c r="D25" s="86"/>
      <c r="E25" s="86"/>
      <c r="F25" s="86"/>
      <c r="G25" s="86"/>
      <c r="H25" s="86"/>
      <c r="I25" s="86"/>
    </row>
    <row r="26" spans="1:12" x14ac:dyDescent="0.2">
      <c r="A26" s="98" t="s">
        <v>46</v>
      </c>
      <c r="B26" s="98"/>
      <c r="C26" s="98"/>
      <c r="D26" s="98"/>
      <c r="E26" s="98"/>
      <c r="F26" s="98"/>
      <c r="G26" s="98"/>
      <c r="H26" s="98"/>
      <c r="I26" s="98"/>
    </row>
    <row r="27" spans="1:12" x14ac:dyDescent="0.2">
      <c r="A27" s="73" t="s">
        <v>21</v>
      </c>
      <c r="B27" s="73" t="s">
        <v>38</v>
      </c>
      <c r="C27" s="73" t="s">
        <v>39</v>
      </c>
      <c r="D27" s="73" t="s">
        <v>40</v>
      </c>
      <c r="E27" s="73" t="s">
        <v>48</v>
      </c>
      <c r="F27" s="73" t="s">
        <v>41</v>
      </c>
      <c r="G27" s="73" t="s">
        <v>42</v>
      </c>
      <c r="H27" s="73" t="s">
        <v>10</v>
      </c>
      <c r="I27" s="73" t="s">
        <v>7</v>
      </c>
    </row>
    <row r="28" spans="1:12" x14ac:dyDescent="0.2">
      <c r="A28" s="77">
        <v>1.6</v>
      </c>
      <c r="B28" s="76">
        <v>157.65100000000001</v>
      </c>
      <c r="C28" s="76">
        <v>173.93899999999999</v>
      </c>
      <c r="D28" s="76">
        <v>157.249</v>
      </c>
      <c r="E28" s="76">
        <v>157.98599999999999</v>
      </c>
      <c r="F28" s="76">
        <v>149.70599999999999</v>
      </c>
      <c r="G28" s="76">
        <v>158.77199999999999</v>
      </c>
      <c r="H28" s="76">
        <v>157.892</v>
      </c>
      <c r="I28" s="76">
        <v>154.82300000000001</v>
      </c>
    </row>
    <row r="29" spans="1:12" x14ac:dyDescent="0.2">
      <c r="A29" s="77">
        <v>2.6</v>
      </c>
      <c r="B29" s="76">
        <v>159.38200000000001</v>
      </c>
      <c r="C29" s="76">
        <v>174.892</v>
      </c>
      <c r="D29" s="76">
        <v>156.375</v>
      </c>
      <c r="E29" s="76">
        <v>158.85300000000001</v>
      </c>
      <c r="F29" s="76">
        <v>148.303</v>
      </c>
      <c r="G29" s="76">
        <v>158.77199999999999</v>
      </c>
      <c r="H29" s="76">
        <v>158.77199999999999</v>
      </c>
      <c r="I29" s="76">
        <v>153.971</v>
      </c>
    </row>
    <row r="30" spans="1:12" x14ac:dyDescent="0.2">
      <c r="A30" s="77">
        <v>3.6</v>
      </c>
      <c r="B30" s="76">
        <v>159.38200000000001</v>
      </c>
      <c r="C30" s="76">
        <v>174.892</v>
      </c>
      <c r="D30" s="76">
        <v>159.01</v>
      </c>
      <c r="E30" s="76">
        <v>158.85300000000001</v>
      </c>
      <c r="F30" s="76">
        <v>150.41300000000001</v>
      </c>
      <c r="G30" s="76">
        <v>158.77199999999999</v>
      </c>
      <c r="H30" s="76">
        <v>157.018</v>
      </c>
      <c r="I30" s="76">
        <v>153.12299999999999</v>
      </c>
    </row>
    <row r="31" spans="1:12" x14ac:dyDescent="0.2">
      <c r="A31" s="77">
        <v>4.5999999999999996</v>
      </c>
      <c r="B31" s="76">
        <v>158.51400000000001</v>
      </c>
      <c r="C31" s="76">
        <v>174.892</v>
      </c>
      <c r="D31" s="76">
        <v>155.50700000000001</v>
      </c>
      <c r="E31" s="76">
        <v>159.72399999999999</v>
      </c>
      <c r="F31" s="76">
        <v>149.70599999999999</v>
      </c>
      <c r="G31" s="76">
        <v>159.65600000000001</v>
      </c>
      <c r="H31" s="76">
        <v>156.149</v>
      </c>
      <c r="I31" s="76">
        <v>154.82300000000001</v>
      </c>
    </row>
    <row r="32" spans="1:12" x14ac:dyDescent="0.2">
      <c r="A32" s="77" t="s">
        <v>44</v>
      </c>
      <c r="B32" s="76">
        <v>79.644400000000005</v>
      </c>
      <c r="C32" s="76">
        <v>89.325199999999995</v>
      </c>
      <c r="D32" s="76">
        <v>79.269800000000004</v>
      </c>
      <c r="E32" s="76">
        <v>79.733000000000004</v>
      </c>
      <c r="F32" s="76">
        <v>75.641999999999996</v>
      </c>
      <c r="G32" s="76">
        <v>78.867999999999995</v>
      </c>
      <c r="H32" s="76">
        <v>79.307199999999995</v>
      </c>
      <c r="I32" s="76">
        <v>77.996899999999997</v>
      </c>
    </row>
    <row r="33" spans="1:20" x14ac:dyDescent="0.2">
      <c r="A33" s="77" t="s">
        <v>45</v>
      </c>
      <c r="B33" s="76">
        <v>198.30500000000001</v>
      </c>
      <c r="C33" s="76">
        <v>219.99199999999999</v>
      </c>
      <c r="D33" s="76">
        <v>196.48400000000001</v>
      </c>
      <c r="E33" s="76">
        <v>199.88499999999999</v>
      </c>
      <c r="F33" s="76">
        <v>189.441</v>
      </c>
      <c r="G33" s="76">
        <v>198.262</v>
      </c>
      <c r="H33" s="76">
        <v>197.16399999999999</v>
      </c>
      <c r="I33" s="76">
        <v>194.98699999999999</v>
      </c>
    </row>
    <row r="34" spans="1:20" x14ac:dyDescent="0.2">
      <c r="A34" s="77">
        <v>11.6</v>
      </c>
      <c r="B34" s="76">
        <v>157.65100000000001</v>
      </c>
      <c r="C34" s="76">
        <v>174.892</v>
      </c>
      <c r="D34" s="76">
        <v>155.50700000000001</v>
      </c>
      <c r="E34" s="76">
        <v>158.85300000000001</v>
      </c>
      <c r="F34" s="76">
        <v>150.41300000000001</v>
      </c>
      <c r="G34" s="76">
        <v>158.77199999999999</v>
      </c>
      <c r="H34" s="76">
        <v>156.149</v>
      </c>
      <c r="I34" s="76">
        <v>154.82300000000001</v>
      </c>
    </row>
    <row r="35" spans="1:20" x14ac:dyDescent="0.2">
      <c r="A35" s="77">
        <v>12.6</v>
      </c>
      <c r="B35" s="76">
        <v>159.38200000000001</v>
      </c>
      <c r="C35" s="76">
        <v>173.93899999999999</v>
      </c>
      <c r="D35" s="76">
        <v>156.375</v>
      </c>
      <c r="E35" s="76">
        <v>157.98599999999999</v>
      </c>
      <c r="F35" s="76">
        <v>151.12299999999999</v>
      </c>
      <c r="G35" s="76">
        <v>158.77199999999999</v>
      </c>
      <c r="H35" s="76">
        <v>157.018</v>
      </c>
      <c r="I35" s="76">
        <v>154.82300000000001</v>
      </c>
    </row>
    <row r="36" spans="1:20" x14ac:dyDescent="0.2">
      <c r="A36" s="77">
        <v>17.399999999999999</v>
      </c>
      <c r="B36" s="76">
        <v>158.51400000000001</v>
      </c>
      <c r="C36" s="76">
        <v>174.892</v>
      </c>
      <c r="D36" s="76">
        <v>156.375</v>
      </c>
      <c r="E36" s="76">
        <v>159.72399999999999</v>
      </c>
      <c r="F36" s="76">
        <v>150.41300000000001</v>
      </c>
      <c r="G36" s="76">
        <v>159.65600000000001</v>
      </c>
      <c r="H36" s="76">
        <v>158.77199999999999</v>
      </c>
      <c r="I36" s="76">
        <v>155.78</v>
      </c>
    </row>
    <row r="37" spans="1:20" x14ac:dyDescent="0.2">
      <c r="A37" s="77">
        <v>18.600000000000001</v>
      </c>
      <c r="B37" s="76">
        <v>158.51400000000001</v>
      </c>
      <c r="C37" s="76">
        <v>173.93899999999999</v>
      </c>
      <c r="D37" s="76">
        <v>158.12700000000001</v>
      </c>
      <c r="E37" s="76">
        <v>157.124</v>
      </c>
      <c r="F37" s="76">
        <v>149.70599999999999</v>
      </c>
      <c r="G37" s="76">
        <v>158.77199999999999</v>
      </c>
      <c r="H37" s="76">
        <v>157.892</v>
      </c>
      <c r="I37" s="76">
        <v>156.542</v>
      </c>
    </row>
    <row r="38" spans="1:20" x14ac:dyDescent="0.2">
      <c r="A38" s="77">
        <v>27.6</v>
      </c>
      <c r="B38" s="76">
        <v>159.38200000000001</v>
      </c>
      <c r="C38" s="76">
        <v>175.85</v>
      </c>
      <c r="D38" s="76">
        <v>157.249</v>
      </c>
      <c r="E38" s="76">
        <v>157.98599999999999</v>
      </c>
      <c r="F38" s="76">
        <v>150.41300000000001</v>
      </c>
      <c r="G38" s="76">
        <v>158.77199999999999</v>
      </c>
      <c r="H38" s="76">
        <v>157.892</v>
      </c>
      <c r="I38" s="76">
        <v>153.12299999999999</v>
      </c>
    </row>
    <row r="39" spans="1:20" x14ac:dyDescent="0.2">
      <c r="A39" s="77">
        <v>28.6</v>
      </c>
      <c r="B39" s="76">
        <v>159.38200000000001</v>
      </c>
      <c r="C39" s="76">
        <v>173.93899999999999</v>
      </c>
      <c r="D39" s="76">
        <v>156.375</v>
      </c>
      <c r="E39" s="76">
        <v>159.72399999999999</v>
      </c>
      <c r="F39" s="76">
        <v>150.41300000000001</v>
      </c>
      <c r="G39" s="76">
        <v>159.65600000000001</v>
      </c>
      <c r="H39" s="76">
        <v>159.65600000000001</v>
      </c>
      <c r="I39" s="76">
        <v>151.553</v>
      </c>
    </row>
    <row r="40" spans="1:20" s="79" customFormat="1" x14ac:dyDescent="0.2">
      <c r="A40" s="74" t="s">
        <v>59</v>
      </c>
      <c r="B40" s="77">
        <v>79.235500000000002</v>
      </c>
      <c r="C40" s="77">
        <v>89.554900000000004</v>
      </c>
      <c r="D40" s="77">
        <v>78.579099999999997</v>
      </c>
      <c r="E40" s="77">
        <v>79.039199999999994</v>
      </c>
      <c r="F40" s="77">
        <v>75.353350000000006</v>
      </c>
      <c r="G40" s="77">
        <v>79.214399999999998</v>
      </c>
      <c r="H40" s="77">
        <v>79.822000000000003</v>
      </c>
      <c r="I40" s="77">
        <v>78.349900000000005</v>
      </c>
      <c r="J40" s="74"/>
      <c r="K40" s="76"/>
      <c r="L40" s="75"/>
      <c r="M40" s="83"/>
      <c r="N40" s="83"/>
      <c r="O40" s="83"/>
      <c r="P40" s="83"/>
      <c r="T40" s="83"/>
    </row>
    <row r="41" spans="1:20" s="79" customFormat="1" x14ac:dyDescent="0.2">
      <c r="A41" s="74" t="s">
        <v>57</v>
      </c>
      <c r="B41" s="80">
        <v>200.982</v>
      </c>
      <c r="C41" s="80">
        <v>222.36600000000001</v>
      </c>
      <c r="D41" s="76">
        <v>197.49299999999999</v>
      </c>
      <c r="E41" s="75">
        <v>200.38200000000001</v>
      </c>
      <c r="F41" s="76">
        <v>188.66300000000001</v>
      </c>
      <c r="G41" s="75">
        <v>199.28700000000001</v>
      </c>
      <c r="H41" s="81">
        <v>198.19800000000001</v>
      </c>
      <c r="I41" s="82">
        <v>196.03899999999999</v>
      </c>
      <c r="J41" s="74"/>
      <c r="K41" s="76"/>
      <c r="L41" s="75"/>
      <c r="M41" s="83"/>
      <c r="N41" s="83"/>
      <c r="O41" s="83"/>
      <c r="P41" s="83"/>
      <c r="T41" s="83"/>
    </row>
    <row r="42" spans="1:20" x14ac:dyDescent="0.2">
      <c r="A42" s="77">
        <v>40.5</v>
      </c>
      <c r="B42" s="76">
        <v>200.483</v>
      </c>
      <c r="C42" s="76">
        <v>217.602</v>
      </c>
      <c r="D42" s="76">
        <v>196.48400000000001</v>
      </c>
      <c r="E42" s="76">
        <v>198.79499999999999</v>
      </c>
      <c r="F42" s="76">
        <v>187.666</v>
      </c>
      <c r="G42" s="76">
        <v>199.36600000000001</v>
      </c>
      <c r="H42" s="76">
        <v>198.262</v>
      </c>
      <c r="I42" s="76">
        <v>194.96700000000001</v>
      </c>
    </row>
    <row r="43" spans="1:20" x14ac:dyDescent="0.2">
      <c r="A43" s="77">
        <v>42.4</v>
      </c>
      <c r="B43" s="76">
        <v>158.51400000000001</v>
      </c>
      <c r="C43" s="76">
        <v>174.892</v>
      </c>
      <c r="D43" s="76">
        <v>158.12700000000001</v>
      </c>
      <c r="E43" s="76">
        <v>157.124</v>
      </c>
      <c r="F43" s="76">
        <v>150.41300000000001</v>
      </c>
      <c r="G43" s="76">
        <v>158.77199999999999</v>
      </c>
      <c r="H43" s="76">
        <v>158.77199999999999</v>
      </c>
      <c r="I43" s="76">
        <v>154.29300000000001</v>
      </c>
    </row>
    <row r="44" spans="1:20" x14ac:dyDescent="0.2">
      <c r="A44" s="77" t="s">
        <v>47</v>
      </c>
      <c r="B44" s="76">
        <v>200.483</v>
      </c>
      <c r="C44" s="76">
        <v>221.197</v>
      </c>
      <c r="D44" s="76">
        <v>196.48400000000001</v>
      </c>
      <c r="E44" s="76">
        <v>195.559</v>
      </c>
      <c r="F44" s="76">
        <v>190.33500000000001</v>
      </c>
      <c r="G44" s="76">
        <v>198.262</v>
      </c>
      <c r="H44" s="76">
        <v>194.98699999999999</v>
      </c>
      <c r="I44" s="76">
        <v>196.298</v>
      </c>
    </row>
    <row r="45" spans="1:20" x14ac:dyDescent="0.2">
      <c r="A45" s="77">
        <v>82.6</v>
      </c>
      <c r="B45" s="76">
        <v>158.51400000000001</v>
      </c>
      <c r="C45" s="76">
        <v>174.892</v>
      </c>
      <c r="D45" s="76">
        <v>158.12700000000001</v>
      </c>
      <c r="E45" s="76">
        <v>158.85300000000001</v>
      </c>
      <c r="F45" s="76">
        <v>149.70599999999999</v>
      </c>
      <c r="G45" s="76">
        <v>159.65600000000001</v>
      </c>
      <c r="H45" s="76">
        <v>157.892</v>
      </c>
      <c r="I45" s="76">
        <v>153.12299999999999</v>
      </c>
    </row>
    <row r="46" spans="1:20" x14ac:dyDescent="0.2">
      <c r="A46" s="77">
        <v>83.6</v>
      </c>
      <c r="B46" s="76">
        <v>157.74350000000001</v>
      </c>
      <c r="C46" s="76">
        <v>175.85</v>
      </c>
      <c r="D46" s="76">
        <v>159.01</v>
      </c>
      <c r="E46" s="76">
        <v>159.72399999999999</v>
      </c>
      <c r="F46" s="76">
        <v>149.70599999999999</v>
      </c>
      <c r="G46" s="76">
        <v>159.65600000000001</v>
      </c>
      <c r="H46" s="76">
        <v>157.018</v>
      </c>
      <c r="I46" s="76">
        <v>153.971</v>
      </c>
    </row>
    <row r="47" spans="1:20" x14ac:dyDescent="0.2">
      <c r="A47" s="77">
        <v>84.6</v>
      </c>
      <c r="B47" s="76">
        <v>155.93799999999999</v>
      </c>
      <c r="C47" s="76">
        <v>173.93899999999999</v>
      </c>
      <c r="D47" s="76">
        <v>158.12700000000001</v>
      </c>
      <c r="E47" s="76">
        <v>159.72399999999999</v>
      </c>
      <c r="F47" s="76">
        <v>150.41300000000001</v>
      </c>
      <c r="G47" s="76">
        <v>158.77199999999999</v>
      </c>
      <c r="H47" s="76">
        <v>157.892</v>
      </c>
      <c r="I47" s="76">
        <v>153.971</v>
      </c>
    </row>
    <row r="48" spans="1:20" x14ac:dyDescent="0.2">
      <c r="A48" s="77">
        <v>85.6</v>
      </c>
      <c r="B48" s="76">
        <v>158.51400000000001</v>
      </c>
      <c r="C48" s="76">
        <v>174.892</v>
      </c>
      <c r="D48" s="76">
        <v>159.898</v>
      </c>
      <c r="E48" s="76">
        <v>159.72399999999999</v>
      </c>
      <c r="F48" s="76">
        <v>150.703</v>
      </c>
      <c r="G48" s="76">
        <v>159.65600000000001</v>
      </c>
      <c r="H48" s="76">
        <v>157.018</v>
      </c>
      <c r="I48" s="76">
        <v>153.971</v>
      </c>
    </row>
  </sheetData>
  <mergeCells count="2">
    <mergeCell ref="A26:I26"/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A6A1-EF8F-9246-9242-CB317A404D4B}">
  <dimension ref="A1:T81"/>
  <sheetViews>
    <sheetView zoomScale="120" zoomScaleNormal="120" workbookViewId="0">
      <selection activeCell="A15" sqref="A15:G16"/>
    </sheetView>
  </sheetViews>
  <sheetFormatPr baseColWidth="10" defaultRowHeight="16" x14ac:dyDescent="0.2"/>
  <cols>
    <col min="1" max="1" width="16.6640625" style="1" customWidth="1"/>
    <col min="2" max="2" width="17.83203125" customWidth="1"/>
    <col min="3" max="3" width="20.33203125" style="6" customWidth="1"/>
    <col min="4" max="4" width="29.6640625" style="3" customWidth="1"/>
    <col min="5" max="5" width="26.83203125" customWidth="1"/>
    <col min="6" max="6" width="13" style="7" customWidth="1"/>
    <col min="7" max="7" width="13.5" style="9" customWidth="1"/>
    <col min="8" max="8" width="9.83203125" style="9" customWidth="1"/>
    <col min="9" max="9" width="9.33203125" style="8" customWidth="1"/>
    <col min="10" max="10" width="26.6640625" customWidth="1"/>
    <col min="11" max="11" width="15.1640625" style="9" customWidth="1"/>
    <col min="12" max="12" width="15.83203125" style="30" customWidth="1"/>
    <col min="13" max="13" width="22.1640625" style="9" customWidth="1"/>
    <col min="14" max="14" width="10.83203125" style="9"/>
    <col min="16" max="16" width="19.6640625" customWidth="1"/>
    <col min="19" max="19" width="18.1640625" customWidth="1"/>
  </cols>
  <sheetData>
    <row r="1" spans="1:20" x14ac:dyDescent="0.2">
      <c r="A1" s="97" t="s">
        <v>3</v>
      </c>
      <c r="B1" s="97"/>
      <c r="C1" s="97"/>
      <c r="D1" s="97"/>
      <c r="E1" s="97"/>
      <c r="F1" s="97"/>
      <c r="G1" s="97"/>
      <c r="H1" s="46"/>
      <c r="I1" s="46"/>
      <c r="K1" s="33"/>
      <c r="L1" s="33"/>
      <c r="M1" s="33"/>
      <c r="N1" s="33"/>
      <c r="O1" s="33"/>
      <c r="P1" s="33"/>
    </row>
    <row r="2" spans="1:20" x14ac:dyDescent="0.2">
      <c r="A2" s="72" t="s">
        <v>21</v>
      </c>
      <c r="B2" s="72" t="s">
        <v>2</v>
      </c>
      <c r="C2" s="72" t="s">
        <v>0</v>
      </c>
      <c r="D2" s="4" t="s">
        <v>22</v>
      </c>
      <c r="E2" s="4" t="s">
        <v>23</v>
      </c>
      <c r="F2" s="72" t="s">
        <v>24</v>
      </c>
      <c r="G2" s="51" t="s">
        <v>1</v>
      </c>
      <c r="H2" t="s">
        <v>7</v>
      </c>
      <c r="I2">
        <v>440</v>
      </c>
      <c r="J2" s="72" t="s">
        <v>21</v>
      </c>
      <c r="K2" s="47" t="s">
        <v>53</v>
      </c>
      <c r="L2" s="47" t="s">
        <v>54</v>
      </c>
      <c r="M2" s="34"/>
      <c r="N2" s="34"/>
      <c r="O2" s="34"/>
      <c r="P2" s="34"/>
    </row>
    <row r="3" spans="1:20" x14ac:dyDescent="0.2">
      <c r="A3" s="70">
        <v>1.7</v>
      </c>
      <c r="B3" s="2" t="s">
        <v>25</v>
      </c>
      <c r="C3" s="2" t="s">
        <v>6</v>
      </c>
      <c r="D3" s="5">
        <f>K3*81/64</f>
        <v>195.94785937500001</v>
      </c>
      <c r="E3" s="71">
        <f>L3</f>
        <v>195.298</v>
      </c>
      <c r="F3" s="24">
        <f>E3-D3</f>
        <v>-0.64985937500000546</v>
      </c>
      <c r="G3" s="92">
        <v>-5.7515237519999998</v>
      </c>
      <c r="H3" t="s">
        <v>28</v>
      </c>
      <c r="I3">
        <v>155.56299999999999</v>
      </c>
      <c r="J3" s="69">
        <v>1.6</v>
      </c>
      <c r="K3" s="76">
        <v>154.82300000000001</v>
      </c>
      <c r="L3" s="75">
        <v>195.298</v>
      </c>
      <c r="M3" s="35"/>
      <c r="N3" s="35"/>
      <c r="O3" s="35"/>
      <c r="P3" s="35"/>
    </row>
    <row r="4" spans="1:20" x14ac:dyDescent="0.2">
      <c r="A4" s="70">
        <v>2.7</v>
      </c>
      <c r="B4" s="2" t="s">
        <v>25</v>
      </c>
      <c r="C4" s="2" t="s">
        <v>6</v>
      </c>
      <c r="D4" s="5">
        <f t="shared" ref="D4:D21" si="0">K4*81/64</f>
        <v>194.869546875</v>
      </c>
      <c r="E4" s="71">
        <f t="shared" ref="E4:E23" si="1">L4</f>
        <v>194.19300000000001</v>
      </c>
      <c r="F4" s="24">
        <f t="shared" ref="F4:F23" si="2">E4-D4</f>
        <v>-0.67654687499998545</v>
      </c>
      <c r="G4" s="92">
        <v>-6.0205289100000003</v>
      </c>
      <c r="H4" t="s">
        <v>32</v>
      </c>
      <c r="I4" s="11">
        <v>77.781700000000001</v>
      </c>
      <c r="J4" s="69">
        <v>2.6</v>
      </c>
      <c r="K4" s="76">
        <v>153.971</v>
      </c>
      <c r="L4" s="75">
        <v>194.19300000000001</v>
      </c>
      <c r="M4" s="35"/>
      <c r="N4" s="35"/>
      <c r="O4" s="35"/>
      <c r="P4" s="35"/>
    </row>
    <row r="5" spans="1:20" x14ac:dyDescent="0.2">
      <c r="A5" s="70">
        <v>3.7</v>
      </c>
      <c r="B5" s="2" t="s">
        <v>25</v>
      </c>
      <c r="C5" s="2" t="s">
        <v>6</v>
      </c>
      <c r="D5" s="5">
        <f t="shared" si="0"/>
        <v>193.796296875</v>
      </c>
      <c r="E5" s="71">
        <f t="shared" si="1"/>
        <v>195.21700000000001</v>
      </c>
      <c r="F5" s="24">
        <f t="shared" si="2"/>
        <v>1.4207031250000171</v>
      </c>
      <c r="G5" s="92">
        <v>12.645198239999999</v>
      </c>
      <c r="H5" s="42"/>
      <c r="I5" s="43"/>
      <c r="J5" s="69">
        <v>3.6</v>
      </c>
      <c r="K5" s="76">
        <v>153.12299999999999</v>
      </c>
      <c r="L5" s="75">
        <v>195.21700000000001</v>
      </c>
      <c r="M5" s="35"/>
      <c r="N5" s="35"/>
      <c r="O5" s="35"/>
      <c r="P5" s="35"/>
      <c r="Q5" s="6"/>
      <c r="T5" s="6"/>
    </row>
    <row r="6" spans="1:20" x14ac:dyDescent="0.2">
      <c r="A6" s="70">
        <v>4.7</v>
      </c>
      <c r="B6" s="2" t="s">
        <v>25</v>
      </c>
      <c r="C6" s="2" t="s">
        <v>6</v>
      </c>
      <c r="D6" s="5">
        <f t="shared" si="0"/>
        <v>195.94785937500001</v>
      </c>
      <c r="E6" s="71">
        <f t="shared" si="1"/>
        <v>195.21700000000001</v>
      </c>
      <c r="F6" s="24">
        <f t="shared" si="2"/>
        <v>-0.73085937499999432</v>
      </c>
      <c r="G6" s="92">
        <v>-6.4697033859999999</v>
      </c>
      <c r="H6" s="42"/>
      <c r="I6" s="43"/>
      <c r="J6" s="69">
        <v>4.5999999999999996</v>
      </c>
      <c r="K6" s="76">
        <v>154.82300000000001</v>
      </c>
      <c r="L6" s="75">
        <v>195.21700000000001</v>
      </c>
      <c r="M6" s="35"/>
      <c r="N6" s="35"/>
      <c r="O6" s="35"/>
      <c r="P6" s="35"/>
    </row>
    <row r="7" spans="1:20" x14ac:dyDescent="0.2">
      <c r="A7" s="70" t="s">
        <v>37</v>
      </c>
      <c r="B7" s="26" t="s">
        <v>55</v>
      </c>
      <c r="C7" s="26" t="s">
        <v>56</v>
      </c>
      <c r="D7" s="5">
        <f>K7*2*81/64</f>
        <v>197.42965312499999</v>
      </c>
      <c r="E7" s="71">
        <f t="shared" si="1"/>
        <v>194.98699999999999</v>
      </c>
      <c r="F7" s="24">
        <f t="shared" si="2"/>
        <v>-2.4426531249999925</v>
      </c>
      <c r="G7" s="92">
        <v>-21.553313259999999</v>
      </c>
      <c r="H7" s="42"/>
      <c r="I7" s="44"/>
      <c r="J7" s="69" t="s">
        <v>44</v>
      </c>
      <c r="K7" s="76">
        <v>77.996899999999997</v>
      </c>
      <c r="L7" s="75">
        <v>194.98699999999999</v>
      </c>
      <c r="M7" s="35"/>
      <c r="N7" s="40"/>
      <c r="O7" s="35"/>
      <c r="P7" s="35"/>
    </row>
    <row r="8" spans="1:20" x14ac:dyDescent="0.2">
      <c r="A8" s="70" t="s">
        <v>36</v>
      </c>
      <c r="B8" s="2" t="s">
        <v>25</v>
      </c>
      <c r="C8" s="2" t="s">
        <v>52</v>
      </c>
      <c r="D8" s="5">
        <f>K8*64/81</f>
        <v>154.06380246913579</v>
      </c>
      <c r="E8" s="71">
        <f t="shared" si="1"/>
        <v>155.28399999999999</v>
      </c>
      <c r="F8" s="24">
        <f t="shared" si="2"/>
        <v>1.2201975308641977</v>
      </c>
      <c r="G8" s="92">
        <v>13.65752556</v>
      </c>
      <c r="H8" s="42"/>
      <c r="I8" s="44"/>
      <c r="J8" s="69" t="s">
        <v>45</v>
      </c>
      <c r="K8" s="76">
        <v>194.98699999999999</v>
      </c>
      <c r="L8" s="75">
        <v>155.28399999999999</v>
      </c>
      <c r="M8" s="35"/>
      <c r="N8" s="35"/>
      <c r="O8" s="35"/>
      <c r="P8" s="35"/>
    </row>
    <row r="9" spans="1:20" x14ac:dyDescent="0.2">
      <c r="A9" s="70">
        <v>11.7</v>
      </c>
      <c r="B9" s="2" t="s">
        <v>25</v>
      </c>
      <c r="C9" s="2" t="s">
        <v>6</v>
      </c>
      <c r="D9" s="5">
        <f t="shared" si="0"/>
        <v>195.94785937500001</v>
      </c>
      <c r="E9" s="71">
        <f t="shared" si="1"/>
        <v>195.21700000000001</v>
      </c>
      <c r="F9" s="24">
        <f t="shared" si="2"/>
        <v>-0.73085937499999432</v>
      </c>
      <c r="G9" s="92">
        <v>-6.4697033859999999</v>
      </c>
      <c r="H9" s="42"/>
      <c r="I9" s="43"/>
      <c r="J9" s="69">
        <v>11.6</v>
      </c>
      <c r="K9" s="76">
        <v>154.82300000000001</v>
      </c>
      <c r="L9" s="75">
        <v>195.21700000000001</v>
      </c>
      <c r="M9" s="35"/>
      <c r="N9" s="35"/>
      <c r="O9" s="35"/>
      <c r="P9" s="35"/>
    </row>
    <row r="10" spans="1:20" x14ac:dyDescent="0.2">
      <c r="A10" s="70">
        <v>12.7</v>
      </c>
      <c r="B10" s="2" t="s">
        <v>25</v>
      </c>
      <c r="C10" s="2" t="s">
        <v>6</v>
      </c>
      <c r="D10" s="5">
        <f t="shared" si="0"/>
        <v>195.94785937500001</v>
      </c>
      <c r="E10" s="71">
        <f t="shared" si="1"/>
        <v>196.298</v>
      </c>
      <c r="F10" s="24">
        <f t="shared" si="2"/>
        <v>0.35014062499999454</v>
      </c>
      <c r="G10" s="92">
        <v>3.0904348599999998</v>
      </c>
      <c r="H10" s="42"/>
      <c r="I10" s="43"/>
      <c r="J10" s="69">
        <v>12.6</v>
      </c>
      <c r="K10" s="76">
        <v>154.82300000000001</v>
      </c>
      <c r="L10" s="75">
        <v>196.298</v>
      </c>
      <c r="M10" s="35"/>
      <c r="N10" s="35"/>
      <c r="O10" s="35"/>
      <c r="P10" s="35"/>
    </row>
    <row r="11" spans="1:20" x14ac:dyDescent="0.2">
      <c r="A11" s="70">
        <v>17.5</v>
      </c>
      <c r="B11" s="2" t="s">
        <v>25</v>
      </c>
      <c r="C11" s="2" t="s">
        <v>6</v>
      </c>
      <c r="D11" s="5">
        <f t="shared" si="0"/>
        <v>197.1590625</v>
      </c>
      <c r="E11" s="71">
        <f t="shared" si="1"/>
        <v>195.21700000000001</v>
      </c>
      <c r="F11" s="24">
        <f t="shared" si="2"/>
        <v>-1.9420624999999916</v>
      </c>
      <c r="G11" s="92">
        <v>-17.137930180000001</v>
      </c>
      <c r="H11" s="42"/>
      <c r="I11" s="43"/>
      <c r="J11" s="69">
        <v>17.399999999999999</v>
      </c>
      <c r="K11" s="76">
        <v>155.78</v>
      </c>
      <c r="L11" s="75">
        <v>195.21700000000001</v>
      </c>
      <c r="M11" s="35"/>
      <c r="N11" s="35"/>
      <c r="O11" s="35"/>
      <c r="P11" s="35"/>
    </row>
    <row r="12" spans="1:20" x14ac:dyDescent="0.2">
      <c r="A12" s="70">
        <v>18.7</v>
      </c>
      <c r="B12" s="2" t="s">
        <v>25</v>
      </c>
      <c r="C12" s="2" t="s">
        <v>6</v>
      </c>
      <c r="D12" s="5">
        <f t="shared" si="0"/>
        <v>198.12346875</v>
      </c>
      <c r="E12" s="71">
        <f t="shared" si="1"/>
        <v>196.298</v>
      </c>
      <c r="F12" s="24">
        <f t="shared" si="2"/>
        <v>-1.8254687499999989</v>
      </c>
      <c r="G12" s="92">
        <v>-16.025446500000001</v>
      </c>
      <c r="H12" s="42"/>
      <c r="I12" s="44"/>
      <c r="J12" s="69">
        <v>18.600000000000001</v>
      </c>
      <c r="K12" s="76">
        <v>156.542</v>
      </c>
      <c r="L12" s="75">
        <v>196.298</v>
      </c>
      <c r="M12" s="35"/>
      <c r="N12" s="35"/>
      <c r="O12" s="35"/>
      <c r="P12" s="35"/>
    </row>
    <row r="13" spans="1:20" x14ac:dyDescent="0.2">
      <c r="A13" s="70">
        <v>27.7</v>
      </c>
      <c r="B13" s="2" t="s">
        <v>25</v>
      </c>
      <c r="C13" s="2" t="s">
        <v>6</v>
      </c>
      <c r="D13" s="5">
        <f t="shared" si="0"/>
        <v>193.796296875</v>
      </c>
      <c r="E13" s="71">
        <f t="shared" si="1"/>
        <v>196.298</v>
      </c>
      <c r="F13" s="24">
        <f t="shared" si="2"/>
        <v>2.5017031250000059</v>
      </c>
      <c r="G13" s="92">
        <v>22.205336490000001</v>
      </c>
      <c r="H13" s="42"/>
      <c r="I13" s="43"/>
      <c r="J13" s="69">
        <v>27.6</v>
      </c>
      <c r="K13" s="76">
        <v>153.12299999999999</v>
      </c>
      <c r="L13" s="75">
        <v>196.298</v>
      </c>
      <c r="M13" s="35"/>
      <c r="N13" s="35"/>
      <c r="O13" s="35"/>
      <c r="P13" s="35"/>
    </row>
    <row r="14" spans="1:20" x14ac:dyDescent="0.2">
      <c r="A14" s="70">
        <v>28.7</v>
      </c>
      <c r="B14" s="26" t="s">
        <v>25</v>
      </c>
      <c r="C14" s="26" t="s">
        <v>6</v>
      </c>
      <c r="D14" s="5">
        <f t="shared" si="0"/>
        <v>191.80926562499999</v>
      </c>
      <c r="E14" s="71">
        <f t="shared" si="1"/>
        <v>195.21700000000001</v>
      </c>
      <c r="F14" s="24">
        <f t="shared" si="2"/>
        <v>3.4077343750000182</v>
      </c>
      <c r="G14" s="92">
        <v>30.487223889999999</v>
      </c>
      <c r="H14" s="42"/>
      <c r="I14" s="43"/>
      <c r="J14" s="69">
        <v>28.6</v>
      </c>
      <c r="K14" s="76">
        <v>151.553</v>
      </c>
      <c r="L14" s="75">
        <v>195.21700000000001</v>
      </c>
      <c r="M14" s="35"/>
      <c r="N14" s="35"/>
      <c r="O14" s="35"/>
      <c r="P14" s="35"/>
    </row>
    <row r="15" spans="1:20" x14ac:dyDescent="0.2">
      <c r="A15" s="70" t="s">
        <v>57</v>
      </c>
      <c r="B15" s="26" t="s">
        <v>55</v>
      </c>
      <c r="C15" s="26" t="s">
        <v>56</v>
      </c>
      <c r="D15" s="5">
        <f>K15*2*81/64</f>
        <v>198.32318437500001</v>
      </c>
      <c r="E15" s="71">
        <f t="shared" si="1"/>
        <v>196.03899999999999</v>
      </c>
      <c r="F15" s="24">
        <f t="shared" si="2"/>
        <v>-2.2841843750000237</v>
      </c>
      <c r="G15" s="92">
        <v>-20.05531483</v>
      </c>
      <c r="H15" s="42"/>
      <c r="I15" s="44"/>
      <c r="J15" s="70" t="s">
        <v>57</v>
      </c>
      <c r="K15" s="77">
        <v>78.349900000000005</v>
      </c>
      <c r="L15" s="82">
        <v>196.03899999999999</v>
      </c>
      <c r="M15" s="35"/>
      <c r="N15" s="40"/>
      <c r="O15" s="35"/>
      <c r="P15" s="35"/>
    </row>
    <row r="16" spans="1:20" x14ac:dyDescent="0.2">
      <c r="A16" s="70" t="s">
        <v>58</v>
      </c>
      <c r="B16" s="2" t="s">
        <v>25</v>
      </c>
      <c r="C16" s="2" t="s">
        <v>52</v>
      </c>
      <c r="D16" s="5">
        <f>K16*64/81</f>
        <v>154.89501234567899</v>
      </c>
      <c r="E16" s="71">
        <f t="shared" si="1"/>
        <v>154.04499999999999</v>
      </c>
      <c r="F16" s="24">
        <f t="shared" si="2"/>
        <v>-0.85001234567900497</v>
      </c>
      <c r="G16" s="92">
        <v>-9.5264624510000004</v>
      </c>
      <c r="H16" s="42"/>
      <c r="I16" s="44"/>
      <c r="J16" s="70" t="s">
        <v>58</v>
      </c>
      <c r="K16" s="82">
        <v>196.03899999999999</v>
      </c>
      <c r="L16" s="84">
        <v>154.04499999999999</v>
      </c>
      <c r="M16" s="35"/>
      <c r="N16" s="35"/>
      <c r="O16" s="35"/>
      <c r="P16" s="35"/>
    </row>
    <row r="17" spans="1:16" x14ac:dyDescent="0.2">
      <c r="A17" s="70" t="s">
        <v>49</v>
      </c>
      <c r="B17" s="2" t="s">
        <v>25</v>
      </c>
      <c r="C17" s="2" t="s">
        <v>52</v>
      </c>
      <c r="D17" s="5">
        <f>K17*64/81</f>
        <v>154.048</v>
      </c>
      <c r="E17" s="71">
        <f t="shared" si="1"/>
        <v>156.59800000000001</v>
      </c>
      <c r="F17" s="24">
        <f t="shared" si="2"/>
        <v>2.5500000000000114</v>
      </c>
      <c r="G17" s="92">
        <v>28.4230023</v>
      </c>
      <c r="H17" s="42"/>
      <c r="I17" s="44"/>
      <c r="J17" s="69">
        <v>40.5</v>
      </c>
      <c r="K17" s="76">
        <v>194.96700000000001</v>
      </c>
      <c r="L17" s="75">
        <v>156.59800000000001</v>
      </c>
      <c r="M17" s="35"/>
      <c r="N17" s="35"/>
      <c r="O17" s="35"/>
      <c r="P17" s="35"/>
    </row>
    <row r="18" spans="1:16" x14ac:dyDescent="0.2">
      <c r="A18" s="70" t="s">
        <v>50</v>
      </c>
      <c r="B18" s="2" t="s">
        <v>25</v>
      </c>
      <c r="C18" s="2" t="s">
        <v>6</v>
      </c>
      <c r="D18" s="5">
        <f t="shared" si="0"/>
        <v>195.277078125</v>
      </c>
      <c r="E18" s="71">
        <f t="shared" si="1"/>
        <v>196.298</v>
      </c>
      <c r="F18" s="24">
        <f t="shared" si="2"/>
        <v>1.0209218749999991</v>
      </c>
      <c r="G18" s="92">
        <v>9.0272381740000007</v>
      </c>
      <c r="H18" s="42"/>
      <c r="I18" s="44"/>
      <c r="J18" s="69">
        <v>42.4</v>
      </c>
      <c r="K18" s="76">
        <v>154.29300000000001</v>
      </c>
      <c r="L18" s="75">
        <v>196.298</v>
      </c>
      <c r="M18" s="35"/>
      <c r="N18" s="35"/>
      <c r="O18" s="35"/>
      <c r="P18" s="35"/>
    </row>
    <row r="19" spans="1:16" x14ac:dyDescent="0.2">
      <c r="A19" s="70" t="s">
        <v>51</v>
      </c>
      <c r="B19" s="2" t="s">
        <v>25</v>
      </c>
      <c r="C19" s="2" t="s">
        <v>52</v>
      </c>
      <c r="D19" s="5">
        <f>K19*64/81</f>
        <v>155.09965432098767</v>
      </c>
      <c r="E19" s="71">
        <f t="shared" si="1"/>
        <v>156.59800000000001</v>
      </c>
      <c r="F19" s="24">
        <f t="shared" si="2"/>
        <v>1.4983456790123455</v>
      </c>
      <c r="G19" s="92">
        <v>16.643869710000001</v>
      </c>
      <c r="H19" s="42"/>
      <c r="I19" s="43"/>
      <c r="J19" s="69" t="s">
        <v>47</v>
      </c>
      <c r="K19" s="76">
        <v>196.298</v>
      </c>
      <c r="L19" s="75">
        <v>156.59800000000001</v>
      </c>
      <c r="M19" s="35"/>
      <c r="N19" s="35"/>
      <c r="O19" s="35"/>
      <c r="P19" s="35"/>
    </row>
    <row r="20" spans="1:16" x14ac:dyDescent="0.2">
      <c r="A20" s="70">
        <v>82.7</v>
      </c>
      <c r="B20" s="2" t="s">
        <v>25</v>
      </c>
      <c r="C20" s="2" t="s">
        <v>6</v>
      </c>
      <c r="D20" s="5">
        <f t="shared" si="0"/>
        <v>193.796296875</v>
      </c>
      <c r="E20" s="71">
        <f t="shared" si="1"/>
        <v>195.21700000000001</v>
      </c>
      <c r="F20" s="24">
        <f t="shared" si="2"/>
        <v>1.4207031250000171</v>
      </c>
      <c r="G20" s="92">
        <v>12.645198239999999</v>
      </c>
      <c r="H20" s="42"/>
      <c r="I20" s="45"/>
      <c r="J20" s="69">
        <v>82.6</v>
      </c>
      <c r="K20" s="76">
        <v>153.12299999999999</v>
      </c>
      <c r="L20" s="75">
        <v>195.21700000000001</v>
      </c>
      <c r="M20" s="35"/>
      <c r="N20" s="35"/>
      <c r="O20" s="35"/>
      <c r="P20" s="35"/>
    </row>
    <row r="21" spans="1:16" x14ac:dyDescent="0.2">
      <c r="A21" s="70">
        <v>83.7</v>
      </c>
      <c r="B21" s="2" t="s">
        <v>25</v>
      </c>
      <c r="C21" s="2" t="s">
        <v>6</v>
      </c>
      <c r="D21" s="5">
        <f t="shared" si="0"/>
        <v>194.869546875</v>
      </c>
      <c r="E21" s="71">
        <f t="shared" si="1"/>
        <v>196.298</v>
      </c>
      <c r="F21" s="24">
        <f t="shared" si="2"/>
        <v>1.4284531250000043</v>
      </c>
      <c r="G21" s="92">
        <v>12.644602799999999</v>
      </c>
      <c r="H21" s="42"/>
      <c r="I21" s="45"/>
      <c r="J21" s="69">
        <v>83.6</v>
      </c>
      <c r="K21" s="76">
        <v>153.971</v>
      </c>
      <c r="L21" s="75">
        <v>196.298</v>
      </c>
      <c r="M21" s="35"/>
      <c r="N21" s="35"/>
      <c r="O21" s="35"/>
      <c r="P21" s="35"/>
    </row>
    <row r="22" spans="1:16" s="17" customFormat="1" x14ac:dyDescent="0.2">
      <c r="A22" s="70">
        <v>84.7</v>
      </c>
      <c r="B22" s="2" t="s">
        <v>25</v>
      </c>
      <c r="C22" s="2" t="s">
        <v>6</v>
      </c>
      <c r="D22" s="5">
        <f>K22*81/64</f>
        <v>194.869546875</v>
      </c>
      <c r="E22" s="71">
        <f t="shared" si="1"/>
        <v>194.143</v>
      </c>
      <c r="F22" s="24">
        <f t="shared" si="2"/>
        <v>-0.72654687499999682</v>
      </c>
      <c r="G22" s="92">
        <v>-6.4663371940000003</v>
      </c>
      <c r="H22" s="42"/>
      <c r="I22" s="43"/>
      <c r="J22" s="69">
        <v>84.6</v>
      </c>
      <c r="K22" s="76">
        <v>153.971</v>
      </c>
      <c r="L22" s="75">
        <v>194.143</v>
      </c>
      <c r="M22" s="35"/>
      <c r="N22" s="35"/>
      <c r="O22" s="35"/>
      <c r="P22" s="35"/>
    </row>
    <row r="23" spans="1:16" s="17" customFormat="1" x14ac:dyDescent="0.2">
      <c r="A23" s="70">
        <v>85.7</v>
      </c>
      <c r="B23" s="2" t="s">
        <v>25</v>
      </c>
      <c r="C23" s="2" t="s">
        <v>6</v>
      </c>
      <c r="D23" s="5">
        <f>K23*81/64</f>
        <v>194.869546875</v>
      </c>
      <c r="E23" s="71">
        <f t="shared" si="1"/>
        <v>195.291</v>
      </c>
      <c r="F23" s="24">
        <f t="shared" si="2"/>
        <v>0.42145312499999932</v>
      </c>
      <c r="G23" s="92">
        <v>3.7405910420000001</v>
      </c>
      <c r="H23" s="31"/>
      <c r="I23" s="64"/>
      <c r="J23" s="69">
        <v>85.6</v>
      </c>
      <c r="K23" s="76">
        <v>153.971</v>
      </c>
      <c r="L23" s="75">
        <v>195.291</v>
      </c>
      <c r="M23" s="31"/>
      <c r="N23" s="31"/>
    </row>
    <row r="24" spans="1:16" x14ac:dyDescent="0.2">
      <c r="A24"/>
      <c r="C24"/>
      <c r="D24"/>
      <c r="F24"/>
      <c r="J24" s="63"/>
      <c r="K24" s="62"/>
      <c r="L24" s="62"/>
    </row>
    <row r="25" spans="1:16" x14ac:dyDescent="0.2">
      <c r="A25"/>
      <c r="C25"/>
      <c r="D25"/>
      <c r="F25"/>
    </row>
    <row r="26" spans="1:16" x14ac:dyDescent="0.2">
      <c r="A26" s="97" t="s">
        <v>4</v>
      </c>
      <c r="B26" s="97"/>
      <c r="C26" s="97"/>
      <c r="D26" s="97"/>
      <c r="E26" s="97"/>
      <c r="F26" s="97"/>
      <c r="G26" s="97"/>
    </row>
    <row r="27" spans="1:16" x14ac:dyDescent="0.2">
      <c r="A27" s="72" t="s">
        <v>21</v>
      </c>
      <c r="B27" s="72" t="s">
        <v>2</v>
      </c>
      <c r="C27" s="72" t="s">
        <v>0</v>
      </c>
      <c r="D27" s="4" t="s">
        <v>22</v>
      </c>
      <c r="E27" s="4" t="s">
        <v>23</v>
      </c>
      <c r="F27" s="72" t="s">
        <v>24</v>
      </c>
      <c r="G27" s="51" t="s">
        <v>1</v>
      </c>
    </row>
    <row r="28" spans="1:16" x14ac:dyDescent="0.2">
      <c r="A28" s="70">
        <v>1.7</v>
      </c>
      <c r="B28" s="2" t="s">
        <v>25</v>
      </c>
      <c r="C28" s="27" t="s">
        <v>8</v>
      </c>
      <c r="D28" s="5">
        <f>K3*5/4</f>
        <v>193.52875</v>
      </c>
      <c r="E28" s="71">
        <f>L3</f>
        <v>195.298</v>
      </c>
      <c r="F28" s="24">
        <f>E28-D28</f>
        <v>1.7692499999999995</v>
      </c>
      <c r="G28" s="92">
        <v>15.754677490000001</v>
      </c>
    </row>
    <row r="29" spans="1:16" x14ac:dyDescent="0.2">
      <c r="A29" s="70">
        <v>2.7</v>
      </c>
      <c r="B29" s="2" t="s">
        <v>25</v>
      </c>
      <c r="C29" s="27" t="s">
        <v>8</v>
      </c>
      <c r="D29" s="5">
        <f t="shared" ref="D29:D48" si="3">K4*5/4</f>
        <v>192.46375</v>
      </c>
      <c r="E29" s="71">
        <f t="shared" ref="E29:E48" si="4">L4</f>
        <v>194.19300000000001</v>
      </c>
      <c r="F29" s="24">
        <f t="shared" ref="F29:F48" si="5">E29-D29</f>
        <v>1.7292500000000075</v>
      </c>
      <c r="G29" s="92">
        <v>15.48489449</v>
      </c>
    </row>
    <row r="30" spans="1:16" x14ac:dyDescent="0.2">
      <c r="A30" s="70">
        <v>3.7</v>
      </c>
      <c r="B30" s="2" t="s">
        <v>25</v>
      </c>
      <c r="C30" s="27" t="s">
        <v>8</v>
      </c>
      <c r="D30" s="5">
        <f t="shared" si="3"/>
        <v>191.40375</v>
      </c>
      <c r="E30" s="71">
        <f t="shared" si="4"/>
        <v>195.21700000000001</v>
      </c>
      <c r="F30" s="24">
        <f t="shared" si="5"/>
        <v>3.8132500000000107</v>
      </c>
      <c r="G30" s="92">
        <v>34.15106351</v>
      </c>
    </row>
    <row r="31" spans="1:16" x14ac:dyDescent="0.2">
      <c r="A31" s="70">
        <v>4.7</v>
      </c>
      <c r="B31" s="2" t="s">
        <v>25</v>
      </c>
      <c r="C31" s="27" t="s">
        <v>8</v>
      </c>
      <c r="D31" s="5">
        <f t="shared" si="3"/>
        <v>193.52875</v>
      </c>
      <c r="E31" s="71">
        <f t="shared" si="4"/>
        <v>195.21700000000001</v>
      </c>
      <c r="F31" s="24">
        <f t="shared" si="5"/>
        <v>1.6882500000000107</v>
      </c>
      <c r="G31" s="92">
        <v>15.036497860000001</v>
      </c>
    </row>
    <row r="32" spans="1:16" x14ac:dyDescent="0.2">
      <c r="A32" s="70" t="s">
        <v>37</v>
      </c>
      <c r="B32" s="26" t="s">
        <v>55</v>
      </c>
      <c r="C32" s="27" t="s">
        <v>61</v>
      </c>
      <c r="D32" s="5">
        <f>K7*5/4*2</f>
        <v>194.99224999999998</v>
      </c>
      <c r="E32" s="71">
        <f t="shared" si="4"/>
        <v>194.98699999999999</v>
      </c>
      <c r="F32" s="24">
        <f t="shared" si="5"/>
        <v>-5.2499999999895408E-3</v>
      </c>
      <c r="G32" s="92">
        <v>-4.7056551260000003E-2</v>
      </c>
    </row>
    <row r="33" spans="1:7" x14ac:dyDescent="0.2">
      <c r="A33" s="70" t="s">
        <v>36</v>
      </c>
      <c r="B33" s="2" t="s">
        <v>25</v>
      </c>
      <c r="C33" s="27" t="s">
        <v>60</v>
      </c>
      <c r="D33" s="5">
        <f>K8*4/5</f>
        <v>155.9896</v>
      </c>
      <c r="E33" s="71">
        <f t="shared" si="4"/>
        <v>155.28399999999999</v>
      </c>
      <c r="F33" s="24">
        <f t="shared" si="5"/>
        <v>-0.705600000000004</v>
      </c>
      <c r="G33" s="92">
        <v>-7.8487917850000004</v>
      </c>
    </row>
    <row r="34" spans="1:7" x14ac:dyDescent="0.2">
      <c r="A34" s="70">
        <v>11.7</v>
      </c>
      <c r="B34" s="2" t="s">
        <v>25</v>
      </c>
      <c r="C34" s="27" t="s">
        <v>8</v>
      </c>
      <c r="D34" s="5">
        <f>K9*5/4</f>
        <v>193.52875</v>
      </c>
      <c r="E34" s="71">
        <f t="shared" si="4"/>
        <v>195.21700000000001</v>
      </c>
      <c r="F34" s="24">
        <f t="shared" si="5"/>
        <v>1.6882500000000107</v>
      </c>
      <c r="G34" s="92">
        <v>15.036497860000001</v>
      </c>
    </row>
    <row r="35" spans="1:7" x14ac:dyDescent="0.2">
      <c r="A35" s="70">
        <v>12.7</v>
      </c>
      <c r="B35" s="2" t="s">
        <v>25</v>
      </c>
      <c r="C35" s="27" t="s">
        <v>8</v>
      </c>
      <c r="D35" s="5">
        <f t="shared" si="3"/>
        <v>193.52875</v>
      </c>
      <c r="E35" s="71">
        <f t="shared" si="4"/>
        <v>196.298</v>
      </c>
      <c r="F35" s="24">
        <f t="shared" si="5"/>
        <v>2.7692499999999995</v>
      </c>
      <c r="G35" s="92">
        <v>24.596636100000001</v>
      </c>
    </row>
    <row r="36" spans="1:7" x14ac:dyDescent="0.2">
      <c r="A36" s="70">
        <v>17.5</v>
      </c>
      <c r="B36" s="2" t="s">
        <v>25</v>
      </c>
      <c r="C36" s="27" t="s">
        <v>8</v>
      </c>
      <c r="D36" s="5">
        <f t="shared" si="3"/>
        <v>194.72499999999999</v>
      </c>
      <c r="E36" s="71">
        <f t="shared" si="4"/>
        <v>195.21700000000001</v>
      </c>
      <c r="F36" s="24">
        <f t="shared" si="5"/>
        <v>0.49200000000001864</v>
      </c>
      <c r="G36" s="92">
        <v>4.3686886979999997</v>
      </c>
    </row>
    <row r="37" spans="1:7" x14ac:dyDescent="0.2">
      <c r="A37" s="70">
        <v>18.7</v>
      </c>
      <c r="B37" s="2" t="s">
        <v>25</v>
      </c>
      <c r="C37" s="27" t="s">
        <v>8</v>
      </c>
      <c r="D37" s="5">
        <f t="shared" si="3"/>
        <v>195.67750000000001</v>
      </c>
      <c r="E37" s="71">
        <f t="shared" si="4"/>
        <v>196.298</v>
      </c>
      <c r="F37" s="24">
        <f t="shared" si="5"/>
        <v>0.62049999999999272</v>
      </c>
      <c r="G37" s="92">
        <v>5.4811161650000004</v>
      </c>
    </row>
    <row r="38" spans="1:7" x14ac:dyDescent="0.2">
      <c r="A38" s="70">
        <v>27.7</v>
      </c>
      <c r="B38" s="2" t="s">
        <v>25</v>
      </c>
      <c r="C38" s="27" t="s">
        <v>8</v>
      </c>
      <c r="D38" s="5">
        <f t="shared" si="3"/>
        <v>191.40375</v>
      </c>
      <c r="E38" s="71">
        <f t="shared" si="4"/>
        <v>196.298</v>
      </c>
      <c r="F38" s="24">
        <f t="shared" si="5"/>
        <v>4.8942499999999995</v>
      </c>
      <c r="G38" s="92">
        <v>43.711201750000001</v>
      </c>
    </row>
    <row r="39" spans="1:7" x14ac:dyDescent="0.2">
      <c r="A39" s="70">
        <v>28.7</v>
      </c>
      <c r="B39" s="2" t="s">
        <v>25</v>
      </c>
      <c r="C39" s="27" t="s">
        <v>8</v>
      </c>
      <c r="D39" s="5">
        <f t="shared" si="3"/>
        <v>189.44125</v>
      </c>
      <c r="E39" s="71">
        <f t="shared" si="4"/>
        <v>195.21700000000001</v>
      </c>
      <c r="F39" s="24">
        <f t="shared" si="5"/>
        <v>5.7757500000000164</v>
      </c>
      <c r="G39" s="92">
        <v>51.993366819999999</v>
      </c>
    </row>
    <row r="40" spans="1:7" x14ac:dyDescent="0.2">
      <c r="A40" s="70" t="s">
        <v>57</v>
      </c>
      <c r="B40" s="26" t="s">
        <v>55</v>
      </c>
      <c r="C40" s="26" t="s">
        <v>61</v>
      </c>
      <c r="D40" s="5">
        <f>K15*5/4*2</f>
        <v>195.87475000000001</v>
      </c>
      <c r="E40" s="71">
        <f t="shared" si="4"/>
        <v>196.03899999999999</v>
      </c>
      <c r="F40" s="24">
        <f t="shared" si="5"/>
        <v>0.16424999999998136</v>
      </c>
      <c r="G40" s="92">
        <v>1.450669242</v>
      </c>
    </row>
    <row r="41" spans="1:7" x14ac:dyDescent="0.2">
      <c r="A41" s="70" t="s">
        <v>58</v>
      </c>
      <c r="B41" s="2" t="s">
        <v>25</v>
      </c>
      <c r="C41" s="27" t="s">
        <v>60</v>
      </c>
      <c r="D41" s="5">
        <f t="shared" ref="D41:D42" si="6">K16*4/5</f>
        <v>156.8312</v>
      </c>
      <c r="E41" s="71">
        <f t="shared" si="4"/>
        <v>154.04499999999999</v>
      </c>
      <c r="F41" s="24">
        <f t="shared" si="5"/>
        <v>-2.786200000000008</v>
      </c>
      <c r="G41" s="92">
        <v>-31.032890030000001</v>
      </c>
    </row>
    <row r="42" spans="1:7" x14ac:dyDescent="0.2">
      <c r="A42" s="70" t="s">
        <v>49</v>
      </c>
      <c r="B42" s="2" t="s">
        <v>25</v>
      </c>
      <c r="C42" s="27" t="s">
        <v>60</v>
      </c>
      <c r="D42" s="5">
        <f t="shared" si="6"/>
        <v>155.9736</v>
      </c>
      <c r="E42" s="71">
        <f t="shared" si="4"/>
        <v>156.59800000000001</v>
      </c>
      <c r="F42" s="24">
        <f t="shared" si="5"/>
        <v>0.6244000000000085</v>
      </c>
      <c r="G42" s="92">
        <v>6.916712703</v>
      </c>
    </row>
    <row r="43" spans="1:7" x14ac:dyDescent="0.2">
      <c r="A43" s="70" t="s">
        <v>50</v>
      </c>
      <c r="B43" s="2" t="s">
        <v>25</v>
      </c>
      <c r="C43" s="27" t="s">
        <v>8</v>
      </c>
      <c r="D43" s="5">
        <f t="shared" si="3"/>
        <v>192.86625000000001</v>
      </c>
      <c r="E43" s="71">
        <f t="shared" si="4"/>
        <v>196.298</v>
      </c>
      <c r="F43" s="24">
        <f t="shared" si="5"/>
        <v>3.4317499999999939</v>
      </c>
      <c r="G43" s="92">
        <v>30.533272889999999</v>
      </c>
    </row>
    <row r="44" spans="1:7" x14ac:dyDescent="0.2">
      <c r="A44" s="70" t="s">
        <v>51</v>
      </c>
      <c r="B44" s="2" t="s">
        <v>25</v>
      </c>
      <c r="C44" s="27" t="s">
        <v>60</v>
      </c>
      <c r="D44" s="5">
        <f>K19*4/5</f>
        <v>157.0384</v>
      </c>
      <c r="E44" s="71">
        <f t="shared" si="4"/>
        <v>156.59800000000001</v>
      </c>
      <c r="F44" s="24">
        <f t="shared" si="5"/>
        <v>-0.44039999999998258</v>
      </c>
      <c r="G44" s="92">
        <v>-4.8619100099999999</v>
      </c>
    </row>
    <row r="45" spans="1:7" x14ac:dyDescent="0.2">
      <c r="A45" s="70">
        <v>82.7</v>
      </c>
      <c r="B45" s="2" t="s">
        <v>25</v>
      </c>
      <c r="C45" s="27" t="s">
        <v>8</v>
      </c>
      <c r="D45" s="5">
        <f t="shared" si="3"/>
        <v>191.40375</v>
      </c>
      <c r="E45" s="71">
        <f t="shared" si="4"/>
        <v>195.21700000000001</v>
      </c>
      <c r="F45" s="24">
        <f t="shared" si="5"/>
        <v>3.8132500000000107</v>
      </c>
      <c r="G45" s="92">
        <v>34.15106351</v>
      </c>
    </row>
    <row r="46" spans="1:7" x14ac:dyDescent="0.2">
      <c r="A46" s="70">
        <v>83.7</v>
      </c>
      <c r="B46" s="2" t="s">
        <v>25</v>
      </c>
      <c r="C46" s="27" t="s">
        <v>8</v>
      </c>
      <c r="D46" s="5">
        <f t="shared" si="3"/>
        <v>192.46375</v>
      </c>
      <c r="E46" s="71">
        <f t="shared" si="4"/>
        <v>196.298</v>
      </c>
      <c r="F46" s="24">
        <f t="shared" si="5"/>
        <v>3.8342499999999973</v>
      </c>
      <c r="G46" s="92">
        <v>34.150026199999999</v>
      </c>
    </row>
    <row r="47" spans="1:7" x14ac:dyDescent="0.2">
      <c r="A47" s="70">
        <v>84.7</v>
      </c>
      <c r="B47" s="2" t="s">
        <v>25</v>
      </c>
      <c r="C47" s="27" t="s">
        <v>8</v>
      </c>
      <c r="D47" s="5">
        <f t="shared" si="3"/>
        <v>192.46375</v>
      </c>
      <c r="E47" s="71">
        <f t="shared" si="4"/>
        <v>194.143</v>
      </c>
      <c r="F47" s="24">
        <f t="shared" si="5"/>
        <v>1.6792499999999961</v>
      </c>
      <c r="G47" s="92">
        <v>15.039086210000001</v>
      </c>
    </row>
    <row r="48" spans="1:7" x14ac:dyDescent="0.2">
      <c r="A48" s="70">
        <v>85.7</v>
      </c>
      <c r="B48" s="2" t="s">
        <v>25</v>
      </c>
      <c r="C48" s="27" t="s">
        <v>8</v>
      </c>
      <c r="D48" s="5">
        <f t="shared" si="3"/>
        <v>192.46375</v>
      </c>
      <c r="E48" s="71">
        <f t="shared" si="4"/>
        <v>195.291</v>
      </c>
      <c r="F48" s="24">
        <f t="shared" si="5"/>
        <v>2.8272499999999923</v>
      </c>
      <c r="G48" s="92">
        <v>25.24601444</v>
      </c>
    </row>
    <row r="49" spans="1:7" x14ac:dyDescent="0.2">
      <c r="A49"/>
      <c r="C49"/>
      <c r="D49"/>
      <c r="F49"/>
    </row>
    <row r="50" spans="1:7" x14ac:dyDescent="0.2">
      <c r="A50"/>
      <c r="C50"/>
      <c r="D50"/>
      <c r="F50"/>
    </row>
    <row r="51" spans="1:7" x14ac:dyDescent="0.2">
      <c r="A51" s="95" t="s">
        <v>5</v>
      </c>
      <c r="B51" s="96"/>
      <c r="C51" s="96"/>
      <c r="D51" s="96"/>
      <c r="E51" s="96"/>
      <c r="F51" s="96"/>
      <c r="G51" s="96"/>
    </row>
    <row r="52" spans="1:7" x14ac:dyDescent="0.2">
      <c r="A52" s="72" t="s">
        <v>21</v>
      </c>
      <c r="B52" s="72" t="s">
        <v>2</v>
      </c>
      <c r="C52" s="10" t="s">
        <v>27</v>
      </c>
      <c r="D52" s="4" t="s">
        <v>22</v>
      </c>
      <c r="E52" s="4" t="s">
        <v>23</v>
      </c>
      <c r="F52" s="72" t="s">
        <v>24</v>
      </c>
      <c r="G52" s="51" t="s">
        <v>1</v>
      </c>
    </row>
    <row r="53" spans="1:7" x14ac:dyDescent="0.2">
      <c r="A53" s="70">
        <v>1.7</v>
      </c>
      <c r="B53" s="2" t="s">
        <v>25</v>
      </c>
      <c r="C53" s="25">
        <v>4</v>
      </c>
      <c r="D53" s="5">
        <f>K3*POWER(2,(4/12))</f>
        <v>195.06475670787395</v>
      </c>
      <c r="E53" s="71">
        <f>L3</f>
        <v>195.298</v>
      </c>
      <c r="F53" s="24">
        <f>E53-D53</f>
        <v>0.23324329212604766</v>
      </c>
      <c r="G53" s="92">
        <v>2.0684544140000001</v>
      </c>
    </row>
    <row r="54" spans="1:7" x14ac:dyDescent="0.2">
      <c r="A54" s="70">
        <v>2.7</v>
      </c>
      <c r="B54" s="2" t="s">
        <v>25</v>
      </c>
      <c r="C54" s="25">
        <v>4</v>
      </c>
      <c r="D54" s="5">
        <f t="shared" ref="D54:D73" si="7">K4*POWER(2,(4/12))</f>
        <v>193.99130397336353</v>
      </c>
      <c r="E54" s="71">
        <f t="shared" ref="E54:E73" si="8">L4</f>
        <v>194.19300000000001</v>
      </c>
      <c r="F54" s="24">
        <f t="shared" ref="F54:F73" si="9">E54-D54</f>
        <v>0.20169602663648334</v>
      </c>
      <c r="G54" s="92">
        <v>1.7990935699999999</v>
      </c>
    </row>
    <row r="55" spans="1:7" x14ac:dyDescent="0.2">
      <c r="A55" s="70">
        <v>3.7</v>
      </c>
      <c r="B55" s="2" t="s">
        <v>25</v>
      </c>
      <c r="C55" s="25">
        <v>4</v>
      </c>
      <c r="D55" s="5">
        <f t="shared" si="7"/>
        <v>192.92289092305265</v>
      </c>
      <c r="E55" s="71">
        <f t="shared" si="8"/>
        <v>195.21700000000001</v>
      </c>
      <c r="F55" s="24">
        <f t="shared" si="9"/>
        <v>2.2941090769473647</v>
      </c>
      <c r="G55" s="92">
        <v>20.465148169999999</v>
      </c>
    </row>
    <row r="56" spans="1:7" x14ac:dyDescent="0.2">
      <c r="A56" s="70">
        <v>4.7</v>
      </c>
      <c r="B56" s="2" t="s">
        <v>25</v>
      </c>
      <c r="C56" s="25">
        <v>4</v>
      </c>
      <c r="D56" s="5">
        <f t="shared" si="7"/>
        <v>195.06475670787395</v>
      </c>
      <c r="E56" s="71">
        <f t="shared" si="8"/>
        <v>195.21700000000001</v>
      </c>
      <c r="F56" s="24">
        <f t="shared" si="9"/>
        <v>0.1522432921260588</v>
      </c>
      <c r="G56" s="92">
        <v>1.350274779</v>
      </c>
    </row>
    <row r="57" spans="1:7" x14ac:dyDescent="0.2">
      <c r="A57" s="70" t="s">
        <v>37</v>
      </c>
      <c r="B57" s="26" t="s">
        <v>55</v>
      </c>
      <c r="C57" s="25">
        <v>16</v>
      </c>
      <c r="D57" s="5">
        <f>K7*POWER(2,(16/12))</f>
        <v>196.53987227309082</v>
      </c>
      <c r="E57" s="71">
        <f t="shared" si="8"/>
        <v>194.98699999999999</v>
      </c>
      <c r="F57" s="24">
        <f t="shared" si="9"/>
        <v>-1.5528722730908271</v>
      </c>
      <c r="G57" s="92">
        <v>-13.733143</v>
      </c>
    </row>
    <row r="58" spans="1:7" x14ac:dyDescent="0.2">
      <c r="A58" s="70" t="s">
        <v>36</v>
      </c>
      <c r="B58" s="2" t="s">
        <v>25</v>
      </c>
      <c r="C58" s="25">
        <v>4</v>
      </c>
      <c r="D58" s="5">
        <f>K8*POWER(2,(-4/12))</f>
        <v>154.76128446006163</v>
      </c>
      <c r="E58" s="71">
        <f t="shared" si="8"/>
        <v>155.28399999999999</v>
      </c>
      <c r="F58" s="24">
        <f t="shared" si="9"/>
        <v>0.52271553993836051</v>
      </c>
      <c r="G58" s="92">
        <v>5.8373205129999999</v>
      </c>
    </row>
    <row r="59" spans="1:7" x14ac:dyDescent="0.2">
      <c r="A59" s="70">
        <v>11.7</v>
      </c>
      <c r="B59" s="2" t="s">
        <v>25</v>
      </c>
      <c r="C59" s="25">
        <v>4</v>
      </c>
      <c r="D59" s="5">
        <f t="shared" si="7"/>
        <v>195.06475670787395</v>
      </c>
      <c r="E59" s="71">
        <f t="shared" si="8"/>
        <v>195.21700000000001</v>
      </c>
      <c r="F59" s="24">
        <f t="shared" si="9"/>
        <v>0.1522432921260588</v>
      </c>
      <c r="G59" s="92">
        <v>1.350274779</v>
      </c>
    </row>
    <row r="60" spans="1:7" x14ac:dyDescent="0.2">
      <c r="A60" s="70">
        <v>12.7</v>
      </c>
      <c r="B60" s="2" t="s">
        <v>25</v>
      </c>
      <c r="C60" s="25">
        <v>4</v>
      </c>
      <c r="D60" s="5">
        <f t="shared" si="7"/>
        <v>195.06475670787395</v>
      </c>
      <c r="E60" s="71">
        <f t="shared" si="8"/>
        <v>196.298</v>
      </c>
      <c r="F60" s="24">
        <f t="shared" si="9"/>
        <v>1.2332432921260477</v>
      </c>
      <c r="G60" s="92">
        <v>10.910413030000001</v>
      </c>
    </row>
    <row r="61" spans="1:7" x14ac:dyDescent="0.2">
      <c r="A61" s="70">
        <v>17.5</v>
      </c>
      <c r="B61" s="2" t="s">
        <v>25</v>
      </c>
      <c r="C61" s="25">
        <v>4</v>
      </c>
      <c r="D61" s="5">
        <f t="shared" si="7"/>
        <v>196.27050115262335</v>
      </c>
      <c r="E61" s="71">
        <f t="shared" si="8"/>
        <v>195.21700000000001</v>
      </c>
      <c r="F61" s="24">
        <f t="shared" si="9"/>
        <v>-1.0535011526233404</v>
      </c>
      <c r="G61" s="92">
        <v>-9.3175872700000006</v>
      </c>
    </row>
    <row r="62" spans="1:7" x14ac:dyDescent="0.2">
      <c r="A62" s="70">
        <v>18.7</v>
      </c>
      <c r="B62" s="2" t="s">
        <v>25</v>
      </c>
      <c r="C62" s="25">
        <v>4</v>
      </c>
      <c r="D62" s="5">
        <f t="shared" si="7"/>
        <v>197.23056099264323</v>
      </c>
      <c r="E62" s="71">
        <f t="shared" si="8"/>
        <v>196.298</v>
      </c>
      <c r="F62" s="24">
        <f t="shared" si="9"/>
        <v>-0.93256099264323211</v>
      </c>
      <c r="G62" s="92">
        <v>-8.2055123650000006</v>
      </c>
    </row>
    <row r="63" spans="1:7" x14ac:dyDescent="0.2">
      <c r="A63" s="70">
        <v>27.7</v>
      </c>
      <c r="B63" s="2" t="s">
        <v>25</v>
      </c>
      <c r="C63" s="25">
        <v>4</v>
      </c>
      <c r="D63" s="5">
        <f t="shared" si="7"/>
        <v>192.92289092305265</v>
      </c>
      <c r="E63" s="71">
        <f t="shared" si="8"/>
        <v>196.298</v>
      </c>
      <c r="F63" s="24">
        <f t="shared" si="9"/>
        <v>3.3751090769473535</v>
      </c>
      <c r="G63" s="92">
        <v>30.02528641</v>
      </c>
    </row>
    <row r="64" spans="1:7" x14ac:dyDescent="0.2">
      <c r="A64" s="70">
        <v>28.7</v>
      </c>
      <c r="B64" s="2" t="s">
        <v>25</v>
      </c>
      <c r="C64" s="25">
        <v>4</v>
      </c>
      <c r="D64" s="5">
        <f t="shared" si="7"/>
        <v>190.94481487471771</v>
      </c>
      <c r="E64" s="71">
        <f t="shared" si="8"/>
        <v>195.21700000000001</v>
      </c>
      <c r="F64" s="24">
        <f t="shared" si="9"/>
        <v>4.2721851252823058</v>
      </c>
      <c r="G64" s="92">
        <v>38.307672480000001</v>
      </c>
    </row>
    <row r="65" spans="1:14" x14ac:dyDescent="0.2">
      <c r="A65" s="70" t="s">
        <v>57</v>
      </c>
      <c r="B65" s="26" t="s">
        <v>55</v>
      </c>
      <c r="C65" s="26">
        <v>16</v>
      </c>
      <c r="D65" s="5">
        <f>K15*POWER(2,(16/12))</f>
        <v>197.42937653431662</v>
      </c>
      <c r="E65" s="71">
        <f t="shared" si="8"/>
        <v>196.03899999999999</v>
      </c>
      <c r="F65" s="24">
        <f t="shared" si="9"/>
        <v>-1.3903765343166299</v>
      </c>
      <c r="G65" s="92">
        <v>-12.23538074</v>
      </c>
    </row>
    <row r="66" spans="1:14" x14ac:dyDescent="0.2">
      <c r="A66" s="70" t="s">
        <v>58</v>
      </c>
      <c r="B66" s="2" t="s">
        <v>25</v>
      </c>
      <c r="C66" s="2">
        <v>4</v>
      </c>
      <c r="D66" s="5">
        <f>K16*POWER(2,(-4/12))</f>
        <v>155.5962574133969</v>
      </c>
      <c r="E66" s="71">
        <f t="shared" si="8"/>
        <v>154.04499999999999</v>
      </c>
      <c r="F66" s="24">
        <f t="shared" si="9"/>
        <v>-1.551257413396911</v>
      </c>
      <c r="G66" s="92">
        <v>-17.34707774</v>
      </c>
    </row>
    <row r="67" spans="1:14" x14ac:dyDescent="0.2">
      <c r="A67" s="70" t="s">
        <v>49</v>
      </c>
      <c r="B67" s="2" t="s">
        <v>25</v>
      </c>
      <c r="C67" s="25">
        <v>4</v>
      </c>
      <c r="D67" s="5">
        <f>K17*POWER(2,(-4/12))</f>
        <v>154.74541044954196</v>
      </c>
      <c r="E67" s="71">
        <f t="shared" si="8"/>
        <v>156.59800000000001</v>
      </c>
      <c r="F67" s="24">
        <f t="shared" si="9"/>
        <v>1.852589550458049</v>
      </c>
      <c r="G67" s="92">
        <v>20.60311574</v>
      </c>
    </row>
    <row r="68" spans="1:14" x14ac:dyDescent="0.2">
      <c r="A68" s="70" t="s">
        <v>50</v>
      </c>
      <c r="B68" s="2" t="s">
        <v>25</v>
      </c>
      <c r="C68" s="25">
        <v>4</v>
      </c>
      <c r="D68" s="5">
        <f t="shared" si="7"/>
        <v>194.39699855142968</v>
      </c>
      <c r="E68" s="71">
        <f t="shared" si="8"/>
        <v>196.298</v>
      </c>
      <c r="F68" s="24">
        <f t="shared" si="9"/>
        <v>1.9010014485703266</v>
      </c>
      <c r="G68" s="92">
        <v>16.84742267</v>
      </c>
    </row>
    <row r="69" spans="1:14" x14ac:dyDescent="0.2">
      <c r="A69" s="70" t="s">
        <v>51</v>
      </c>
      <c r="B69" s="2" t="s">
        <v>25</v>
      </c>
      <c r="C69" s="25">
        <v>4</v>
      </c>
      <c r="D69" s="5">
        <f>K19*POWER(2,(-4/12))</f>
        <v>155.80182584962679</v>
      </c>
      <c r="E69" s="71">
        <f t="shared" si="8"/>
        <v>156.59800000000001</v>
      </c>
      <c r="F69" s="24">
        <f t="shared" si="9"/>
        <v>0.79617415037321848</v>
      </c>
      <c r="G69" s="92">
        <v>8.8246633600000006</v>
      </c>
    </row>
    <row r="70" spans="1:14" x14ac:dyDescent="0.2">
      <c r="A70" s="70">
        <v>82.7</v>
      </c>
      <c r="B70" s="2" t="s">
        <v>25</v>
      </c>
      <c r="C70" s="25">
        <v>4</v>
      </c>
      <c r="D70" s="5">
        <f t="shared" si="7"/>
        <v>192.92289092305265</v>
      </c>
      <c r="E70" s="71">
        <f t="shared" si="8"/>
        <v>195.21700000000001</v>
      </c>
      <c r="F70" s="24">
        <f t="shared" si="9"/>
        <v>2.2941090769473647</v>
      </c>
      <c r="G70" s="92">
        <v>20.465148169999999</v>
      </c>
    </row>
    <row r="71" spans="1:14" x14ac:dyDescent="0.2">
      <c r="A71" s="70">
        <v>83.7</v>
      </c>
      <c r="B71" s="2" t="s">
        <v>25</v>
      </c>
      <c r="C71" s="25">
        <v>4</v>
      </c>
      <c r="D71" s="5">
        <f t="shared" si="7"/>
        <v>193.99130397336353</v>
      </c>
      <c r="E71" s="71">
        <f t="shared" si="8"/>
        <v>196.298</v>
      </c>
      <c r="F71" s="24">
        <f t="shared" si="9"/>
        <v>2.3066960266364731</v>
      </c>
      <c r="G71" s="92">
        <v>20.464225280000001</v>
      </c>
    </row>
    <row r="72" spans="1:14" x14ac:dyDescent="0.2">
      <c r="A72" s="70">
        <v>84.7</v>
      </c>
      <c r="B72" s="2" t="s">
        <v>25</v>
      </c>
      <c r="C72" s="25">
        <v>4</v>
      </c>
      <c r="D72" s="5">
        <f t="shared" si="7"/>
        <v>193.99130397336353</v>
      </c>
      <c r="E72" s="71">
        <f t="shared" si="8"/>
        <v>194.143</v>
      </c>
      <c r="F72" s="24">
        <f t="shared" si="9"/>
        <v>0.15169602663647197</v>
      </c>
      <c r="G72" s="92">
        <v>1.353285286</v>
      </c>
    </row>
    <row r="73" spans="1:14" x14ac:dyDescent="0.2">
      <c r="A73" s="70">
        <v>85.7</v>
      </c>
      <c r="B73" s="57" t="s">
        <v>25</v>
      </c>
      <c r="C73" s="65">
        <v>4</v>
      </c>
      <c r="D73" s="58">
        <f t="shared" si="7"/>
        <v>193.99130397336353</v>
      </c>
      <c r="E73" s="71">
        <f t="shared" si="8"/>
        <v>195.291</v>
      </c>
      <c r="F73" s="59">
        <f t="shared" si="9"/>
        <v>1.2996960266364681</v>
      </c>
      <c r="G73" s="92">
        <v>11.56021352</v>
      </c>
    </row>
    <row r="74" spans="1:14" x14ac:dyDescent="0.2">
      <c r="A74" s="60"/>
      <c r="B74" s="60"/>
      <c r="C74" s="30"/>
      <c r="D74" s="61"/>
      <c r="E74" s="14"/>
      <c r="F74" s="14"/>
      <c r="G74" s="31"/>
    </row>
    <row r="75" spans="1:14" x14ac:dyDescent="0.2">
      <c r="A75" s="60"/>
      <c r="B75" s="60"/>
      <c r="C75" s="30"/>
      <c r="D75" s="61"/>
      <c r="E75" s="14"/>
      <c r="F75" s="14"/>
      <c r="G75" s="31"/>
    </row>
    <row r="76" spans="1:14" s="17" customFormat="1" ht="19" customHeight="1" x14ac:dyDescent="0.2">
      <c r="A76" s="60"/>
      <c r="B76" s="60"/>
      <c r="C76" s="30"/>
      <c r="D76" s="61"/>
      <c r="E76" s="14"/>
      <c r="F76" s="14"/>
      <c r="G76" s="31"/>
      <c r="H76" s="31"/>
      <c r="I76" s="64"/>
      <c r="K76" s="31"/>
      <c r="L76" s="30"/>
      <c r="M76" s="31"/>
      <c r="N76" s="31"/>
    </row>
    <row r="77" spans="1:14" s="17" customFormat="1" ht="17" customHeight="1" x14ac:dyDescent="0.2">
      <c r="A77" s="60"/>
      <c r="B77" s="60"/>
      <c r="C77" s="30"/>
      <c r="D77" s="61"/>
      <c r="E77" s="14"/>
      <c r="F77" s="14"/>
      <c r="G77" s="31"/>
      <c r="H77" s="31"/>
      <c r="I77" s="64"/>
      <c r="K77" s="31"/>
      <c r="L77" s="30"/>
      <c r="M77" s="31"/>
      <c r="N77" s="31"/>
    </row>
    <row r="78" spans="1:14" x14ac:dyDescent="0.2">
      <c r="A78" s="63"/>
      <c r="B78" s="60"/>
      <c r="C78" s="30"/>
      <c r="D78" s="61"/>
      <c r="E78" s="14"/>
      <c r="F78" s="14"/>
      <c r="G78" s="31"/>
    </row>
    <row r="79" spans="1:14" x14ac:dyDescent="0.2">
      <c r="A79" s="17"/>
      <c r="B79" s="17"/>
      <c r="C79" s="17"/>
      <c r="D79" s="17"/>
      <c r="E79" s="17"/>
      <c r="F79" s="17"/>
      <c r="G79" s="31"/>
    </row>
    <row r="80" spans="1:14" x14ac:dyDescent="0.2">
      <c r="A80"/>
      <c r="C80"/>
      <c r="D80"/>
      <c r="F80"/>
    </row>
    <row r="81" spans="1:6" x14ac:dyDescent="0.2">
      <c r="A81"/>
      <c r="C81"/>
      <c r="D81"/>
      <c r="F81"/>
    </row>
  </sheetData>
  <mergeCells count="3">
    <mergeCell ref="A1:G1"/>
    <mergeCell ref="A26:G26"/>
    <mergeCell ref="A51:G5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CASALS</vt:lpstr>
      <vt:lpstr>CASSADÓ</vt:lpstr>
      <vt:lpstr>CLARET 1993</vt:lpstr>
      <vt:lpstr>CLARET 2003</vt:lpstr>
      <vt:lpstr>GUTIÉRREZ</vt:lpstr>
      <vt:lpstr>FANLO</vt:lpstr>
      <vt:lpstr>TOMÁS</vt:lpstr>
      <vt:lpstr>REALES (SV)</vt:lpstr>
      <vt:lpstr>POLO</vt:lpstr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2022-08-13T16:30:53Z</dcterms:created>
  <dcterms:modified xsi:type="dcterms:W3CDTF">2022-09-05T09:42:22Z</dcterms:modified>
</cp:coreProperties>
</file>